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4.xml" ContentType="application/vnd.openxmlformats-package.digital-signature-xmlsignature+xml"/>
  <Override PartName="/_xmlsignatures/sig3.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https://regionalcasadebolsa-my.sharepoint.com/personal/andrea_ramirez_sudamerisasset_com_py/Documents/Escritorio/Regional AFPISA/EYDISA/Balance/Informes/"/>
    </mc:Choice>
  </mc:AlternateContent>
  <xr:revisionPtr revIDLastSave="0" documentId="8_{FA169E67-486D-4849-B059-7E18871A4F98}" xr6:coauthVersionLast="47" xr6:coauthVersionMax="47" xr10:uidLastSave="{00000000-0000-0000-0000-000000000000}"/>
  <bookViews>
    <workbookView xWindow="-28908" yWindow="4188" windowWidth="29016" windowHeight="15696" tabRatio="910" firstSheet="14" activeTab="14" xr2:uid="{00000000-000D-0000-FFFF-FFFF00000000}"/>
  </bookViews>
  <sheets>
    <sheet name="06_Cantidad de CP" sheetId="15" state="hidden" r:id="rId1"/>
    <sheet name="09-2023VCP" sheetId="21" state="hidden" r:id="rId2"/>
    <sheet name="BG 092022" sheetId="22" state="hidden" r:id="rId3"/>
    <sheet name="VCP" sheetId="25" state="hidden" r:id="rId4"/>
    <sheet name="Aux Nota 3.7" sheetId="17" state="hidden" r:id="rId5"/>
    <sheet name="BG 12022" sheetId="11" state="hidden" r:id="rId6"/>
    <sheet name="09_Ajustes" sheetId="20" state="hidden" r:id="rId7"/>
    <sheet name="12_Ajustes" sheetId="24" state="hidden" r:id="rId8"/>
    <sheet name="BG 032023" sheetId="12" state="hidden" r:id="rId9"/>
    <sheet name="06_Ajustes" sheetId="14" state="hidden" r:id="rId10"/>
    <sheet name="06_Bono" sheetId="16" state="hidden" r:id="rId11"/>
    <sheet name="03_2024_VCP " sheetId="29" state="hidden" r:id="rId12"/>
    <sheet name="04_Ajustes" sheetId="27" state="hidden" r:id="rId13"/>
    <sheet name="CA EF" sheetId="8" state="hidden" r:id="rId14"/>
    <sheet name="Índice" sheetId="1" r:id="rId15"/>
    <sheet name="Activo Neto" sheetId="4" r:id="rId16"/>
    <sheet name="Estado de Ingresos y Egresos" sheetId="5" r:id="rId17"/>
    <sheet name="Variacion del Activo Neto" sheetId="6" r:id="rId18"/>
    <sheet name="Flujos de Efectivo" sheetId="7" r:id="rId19"/>
    <sheet name="Nota 1 a Nota 3.5" sheetId="9" r:id="rId20"/>
    <sheet name="Nota 3.6 a Nota 8" sheetId="10" r:id="rId21"/>
    <sheet name="BG 122023" sheetId="23" state="hidden" r:id="rId22"/>
    <sheet name="BG 062023" sheetId="13" state="hidden" r:id="rId23"/>
    <sheet name="BG 092023" sheetId="18" state="hidden" r:id="rId24"/>
    <sheet name="VAlor Cuotaparte" sheetId="30" state="hidden" r:id="rId25"/>
  </sheets>
  <definedNames>
    <definedName name="\a" localSheetId="14">#REF!</definedName>
    <definedName name="\a" localSheetId="19">#REF!</definedName>
    <definedName name="\a" localSheetId="20">#REF!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19">#REF!</definedName>
    <definedName name="_____DAT23" localSheetId="20">#REF!</definedName>
    <definedName name="_____DAT23">#REF!</definedName>
    <definedName name="_____DAT24" localSheetId="19">#REF!</definedName>
    <definedName name="_____DAT24" localSheetId="20">#REF!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17">#REF!</definedName>
    <definedName name="__DAT23">#REF!</definedName>
    <definedName name="__dat2323">#REF!</definedName>
    <definedName name="__DAT24" localSheetId="17">#REF!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17">#REF!</definedName>
    <definedName name="_DAT13">#REF!</definedName>
    <definedName name="_DAT14" localSheetId="17">#REF!</definedName>
    <definedName name="_DAT14">#REF!</definedName>
    <definedName name="_DAT15">#REF!</definedName>
    <definedName name="_DAT16">#REF!</definedName>
    <definedName name="_DAT17" localSheetId="17">#REF!</definedName>
    <definedName name="_DAT17">#REF!</definedName>
    <definedName name="_DAT18" localSheetId="17">#REF!</definedName>
    <definedName name="_DAT18">#REF!</definedName>
    <definedName name="_DAT19" localSheetId="17">#REF!</definedName>
    <definedName name="_DAT19">#REF!</definedName>
    <definedName name="_DAT2">#REF!</definedName>
    <definedName name="_DAT20" localSheetId="17">#REF!</definedName>
    <definedName name="_DAT20">#REF!</definedName>
    <definedName name="_DAT21">#REF!</definedName>
    <definedName name="_DAT22" localSheetId="17">#REF!</definedName>
    <definedName name="_DAT22">#REF!</definedName>
    <definedName name="_DAT23" localSheetId="17">#REF!</definedName>
    <definedName name="_DAT23">#REF!</definedName>
    <definedName name="_dat2323">#REF!</definedName>
    <definedName name="_DAT24" localSheetId="17">#REF!</definedName>
    <definedName name="_DAT24">#REF!</definedName>
    <definedName name="_DAT25">#REF!</definedName>
    <definedName name="_DAT26">#REF!</definedName>
    <definedName name="_DAT27">#REF!</definedName>
    <definedName name="_DAT28">#REF!</definedName>
    <definedName name="_DAT29">#REF!</definedName>
    <definedName name="_DAT3" localSheetId="17">#REF!</definedName>
    <definedName name="_DAT3">#REF!</definedName>
    <definedName name="_DAT30">#REF!</definedName>
    <definedName name="_DAT31">#REF!</definedName>
    <definedName name="_DAT32">#REF!</definedName>
    <definedName name="_DAT33">#REF!</definedName>
    <definedName name="_DAT34">#REF!</definedName>
    <definedName name="_DAT4" localSheetId="17">#REF!</definedName>
    <definedName name="_DAT4">#REF!</definedName>
    <definedName name="_DAT5" localSheetId="17">#REF!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11" hidden="1">'03_2024_VCP '!$A$2:$L$2659</definedName>
    <definedName name="_xlnm._FilterDatabase" localSheetId="10" hidden="1">'06_Bono'!$A$1:$AQ$152</definedName>
    <definedName name="_xlnm._FilterDatabase" localSheetId="0" hidden="1">'06_Cantidad de CP'!$A$1:$I$1</definedName>
    <definedName name="_xlnm._FilterDatabase" localSheetId="1" hidden="1">'09-2023VCP'!$A$2:$I$87</definedName>
    <definedName name="_xlnm._FilterDatabase" localSheetId="22" hidden="1">'BG 062023'!$A$5:$T$87</definedName>
    <definedName name="_xlnm._FilterDatabase" localSheetId="2" hidden="1">'BG 092022'!$A$3:$F$203</definedName>
    <definedName name="_xlnm._FilterDatabase" localSheetId="23" hidden="1">'BG 092023'!$B$3:$Q$86</definedName>
    <definedName name="_xlnm._FilterDatabase" localSheetId="21" hidden="1">'BG 122023'!$B$4:$Q$81</definedName>
    <definedName name="_xlnm._FilterDatabase" localSheetId="13" hidden="1">'CA EF'!$A$2:$Z$221</definedName>
    <definedName name="_xlnm._FilterDatabase" localSheetId="20" hidden="1">'Nota 3.6 a Nota 8'!$A$71:$V$79</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13" hidden="1">#REF!</definedName>
    <definedName name="_Key1" localSheetId="17" hidden="1">#REF!</definedName>
    <definedName name="_Key1" hidden="1">#REF!</definedName>
    <definedName name="_Key2" localSheetId="17"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6" hidden="1">#REF!</definedName>
    <definedName name="_Parse_In" localSheetId="23" hidden="1">#REF!</definedName>
    <definedName name="_Parse_In" localSheetId="17" hidden="1">#REF!</definedName>
    <definedName name="_Parse_In" hidden="1">#REF!</definedName>
    <definedName name="_Parse_Out" localSheetId="17"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23" hidden="1">{#N/A,#N/A,FALSE,"Aging Summary";#N/A,#N/A,FALSE,"Ratio Analysis";#N/A,#N/A,FALSE,"Test 120 Day Accts";#N/A,#N/A,FALSE,"Tickmarks"}</definedName>
    <definedName name="a" localSheetId="21" hidden="1">{#N/A,#N/A,FALSE,"Aging Summary";#N/A,#N/A,FALSE,"Ratio Analysis";#N/A,#N/A,FALSE,"Test 120 Day Accts";#N/A,#N/A,FALSE,"Tickmarks"}</definedName>
    <definedName name="a" localSheetId="13" hidden="1">{#N/A,#N/A,FALSE,"Aging Summary";#N/A,#N/A,FALSE,"Ratio Analysis";#N/A,#N/A,FALSE,"Test 120 Day Accts";#N/A,#N/A,FALSE,"Tickmarks"}</definedName>
    <definedName name="a" localSheetId="16" hidden="1">{#N/A,#N/A,FALSE,"Aging Summary";#N/A,#N/A,FALSE,"Ratio Analysis";#N/A,#N/A,FALSE,"Test 120 Day Accts";#N/A,#N/A,FALSE,"Tickmarks"}</definedName>
    <definedName name="a" localSheetId="18" hidden="1">{#N/A,#N/A,FALSE,"Aging Summary";#N/A,#N/A,FALSE,"Ratio Analysis";#N/A,#N/A,FALSE,"Test 120 Day Accts";#N/A,#N/A,FALSE,"Tickmarks"}</definedName>
    <definedName name="a" localSheetId="14" hidden="1">{#N/A,#N/A,FALSE,"Aging Summary";#N/A,#N/A,FALSE,"Ratio Analysis";#N/A,#N/A,FALSE,"Test 120 Day Accts";#N/A,#N/A,FALSE,"Tickmarks"}</definedName>
    <definedName name="a" localSheetId="19" hidden="1">{#N/A,#N/A,FALSE,"Aging Summary";#N/A,#N/A,FALSE,"Ratio Analysis";#N/A,#N/A,FALSE,"Test 120 Day Accts";#N/A,#N/A,FALSE,"Tickmarks"}</definedName>
    <definedName name="a" localSheetId="20" hidden="1">{#N/A,#N/A,FALSE,"Aging Summary";#N/A,#N/A,FALSE,"Ratio Analysis";#N/A,#N/A,FALSE,"Test 120 Day Accts";#N/A,#N/A,FALSE,"Tickmarks"}</definedName>
    <definedName name="A" localSheetId="17">#REF!</definedName>
    <definedName name="a" hidden="1">{#N/A,#N/A,FALSE,"Aging Summary";#N/A,#N/A,FALSE,"Ratio Analysis";#N/A,#N/A,FALSE,"Test 120 Day Accts";#N/A,#N/A,FALSE,"Tickmarks"}</definedName>
    <definedName name="A_">#REF!</definedName>
    <definedName name="A_impresión_IM" localSheetId="6">#REF!</definedName>
    <definedName name="A_impresión_IM" localSheetId="7">#REF!</definedName>
    <definedName name="A_impresión_IM" localSheetId="23">#REF!</definedName>
    <definedName name="A_impresión_IM" localSheetId="21">#REF!</definedName>
    <definedName name="A_impresión_IM" localSheetId="17">#REF!</definedName>
    <definedName name="A_impresión_IM">#REF!</definedName>
    <definedName name="aa" hidden="1">#REF!</definedName>
    <definedName name="aakdkadk" localSheetId="6" hidden="1">#REF!</definedName>
    <definedName name="aakdkadk" localSheetId="7" hidden="1">#REF!</definedName>
    <definedName name="aakdkadk" localSheetId="23" hidden="1">#REF!</definedName>
    <definedName name="aakdkadk" localSheetId="21"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 localSheetId="6">#REF!</definedName>
    <definedName name="Acceso_Ganado" localSheetId="7">#REF!</definedName>
    <definedName name="Acceso_Ganado" localSheetId="23">#REF!</definedName>
    <definedName name="Acceso_Ganado" localSheetId="21">#REF!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17">#REF!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15">'Activo Neto'!$A$8:$F$50</definedName>
    <definedName name="_xlnm.Print_Area" localSheetId="16">'Estado de Ingresos y Egresos'!$A$8:$G$41</definedName>
    <definedName name="_xlnm.Print_Area" localSheetId="18">'Flujos de Efectivo'!$A$8:$F$47</definedName>
    <definedName name="_xlnm.Print_Area" localSheetId="14">Índice!$A$1:$O$33</definedName>
    <definedName name="_xlnm.Print_Area" localSheetId="19">'Nota 1 a Nota 3.5'!$B$9:$M$103</definedName>
    <definedName name="_xlnm.Print_Area" localSheetId="20">'Nota 3.6 a Nota 8'!$A$8:$J$158</definedName>
    <definedName name="_xlnm.Print_Area" localSheetId="17">'Variacion del Activo Neto'!$B$9:$I$35</definedName>
    <definedName name="_xlnm.Print_Area">#REF!</definedName>
    <definedName name="Area_de_impresión2" localSheetId="19">#REF!</definedName>
    <definedName name="Area_de_impresión2" localSheetId="20">#REF!</definedName>
    <definedName name="Area_de_impresión2" localSheetId="17">#REF!</definedName>
    <definedName name="Area_de_impresión2">#REF!</definedName>
    <definedName name="Area_de_impresión3" localSheetId="17">#REF!</definedName>
    <definedName name="Area_de_impresión3">#REF!</definedName>
    <definedName name="AREA_GANAN">#REF!</definedName>
    <definedName name="AREA_PERDID">#REF!</definedName>
    <definedName name="area2">#REF!</definedName>
    <definedName name="ARGENTINA" localSheetId="17">#REF!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6" hidden="1">#REF!</definedName>
    <definedName name="AS2StaticLS" localSheetId="7" hidden="1">#REF!</definedName>
    <definedName name="AS2StaticLS" localSheetId="23" hidden="1">#REF!</definedName>
    <definedName name="AS2StaticLS" localSheetId="21" hidden="1">#REF!</definedName>
    <definedName name="AS2StaticLS" localSheetId="17" hidden="1">#REF!</definedName>
    <definedName name="AS2StaticLS" hidden="1">#REF!</definedName>
    <definedName name="AS2SyncStepLS" hidden="1">0</definedName>
    <definedName name="AS2TickmarkLS" localSheetId="6" hidden="1">#REF!</definedName>
    <definedName name="AS2TickmarkLS" localSheetId="7" hidden="1">#REF!</definedName>
    <definedName name="AS2TickmarkLS" localSheetId="23" hidden="1">#REF!</definedName>
    <definedName name="AS2TickmarkLS" localSheetId="21" hidden="1">#REF!</definedName>
    <definedName name="AS2TickmarkLS" localSheetId="17" hidden="1">#REF!</definedName>
    <definedName name="AS2TickmarkLS" hidden="1">#REF!</definedName>
    <definedName name="AS2VersionLS" hidden="1">300</definedName>
    <definedName name="ASDR">#REF!</definedName>
    <definedName name="ASFadsf">#REF!</definedName>
    <definedName name="assssssssssssssssssssssssssssssssssssssssss" localSheetId="6" hidden="1">#REF!</definedName>
    <definedName name="assssssssssssssssssssssssssssssssssssssssss" localSheetId="7" hidden="1">#REF!</definedName>
    <definedName name="assssssssssssssssssssssssssssssssssssssssss" localSheetId="23" hidden="1">#REF!</definedName>
    <definedName name="assssssssssssssssssssssssssssssssssssssssss" localSheetId="21" hidden="1">#REF!</definedName>
    <definedName name="assssssssssssssssssssssssssssssssssssssssss" hidden="1">#REF!</definedName>
    <definedName name="atcdtc">#REF!</definedName>
    <definedName name="AUD">#REF!</definedName>
    <definedName name="B" localSheetId="6">#REF!</definedName>
    <definedName name="B" localSheetId="7">#REF!</definedName>
    <definedName name="B" localSheetId="23">#REF!</definedName>
    <definedName name="B" localSheetId="21">#REF!</definedName>
    <definedName name="B" localSheetId="17">#REF!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6">#REF!</definedName>
    <definedName name="_xlnm.Database" localSheetId="7">#REF!</definedName>
    <definedName name="_xlnm.Database" localSheetId="23">#REF!</definedName>
    <definedName name="_xlnm.Database" localSheetId="21">#REF!</definedName>
    <definedName name="_xlnm.Database" localSheetId="17">#REF!</definedName>
    <definedName name="_xlnm.Database">#REF!</definedName>
    <definedName name="basemeta" localSheetId="17">#REF!</definedName>
    <definedName name="basemeta">#REF!</definedName>
    <definedName name="basenueva" localSheetId="17">#REF!</definedName>
    <definedName name="basenueva">#REF!</definedName>
    <definedName name="BB">#REF!</definedName>
    <definedName name="bcalqui">#REF!</definedName>
    <definedName name="BCC">#REF!</definedName>
    <definedName name="BCDE" localSheetId="6"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2" hidden="1">{#N/A,#N/A,FALSE,"Aging Summary";#N/A,#N/A,FALSE,"Ratio Analysis";#N/A,#N/A,FALSE,"Test 120 Day Accts";#N/A,#N/A,FALSE,"Tickmarks"}</definedName>
    <definedName name="BCDE" localSheetId="23" hidden="1">{#N/A,#N/A,FALSE,"Aging Summary";#N/A,#N/A,FALSE,"Ratio Analysis";#N/A,#N/A,FALSE,"Test 120 Day Accts";#N/A,#N/A,FALSE,"Tickmarks"}</definedName>
    <definedName name="BCDE" localSheetId="21" hidden="1">{#N/A,#N/A,FALSE,"Aging Summary";#N/A,#N/A,FALSE,"Ratio Analysis";#N/A,#N/A,FALSE,"Test 120 Day Accts";#N/A,#N/A,FALSE,"Tickmarks"}</definedName>
    <definedName name="BCDE" localSheetId="13" hidden="1">{#N/A,#N/A,FALSE,"Aging Summary";#N/A,#N/A,FALSE,"Ratio Analysis";#N/A,#N/A,FALSE,"Test 120 Day Accts";#N/A,#N/A,FALSE,"Tickmarks"}</definedName>
    <definedName name="BCDE" localSheetId="18" hidden="1">{#N/A,#N/A,FALSE,"Aging Summary";#N/A,#N/A,FALSE,"Ratio Analysis";#N/A,#N/A,FALSE,"Test 120 Day Accts";#N/A,#N/A,FALSE,"Tickmarks"}</definedName>
    <definedName name="BCDE" localSheetId="14" hidden="1">{#N/A,#N/A,FALSE,"Aging Summary";#N/A,#N/A,FALSE,"Ratio Analysis";#N/A,#N/A,FALSE,"Test 120 Day Accts";#N/A,#N/A,FALSE,"Tickmarks"}</definedName>
    <definedName name="BCDE" localSheetId="19" hidden="1">{#N/A,#N/A,FALSE,"Aging Summary";#N/A,#N/A,FALSE,"Ratio Analysis";#N/A,#N/A,FALSE,"Test 120 Day Accts";#N/A,#N/A,FALSE,"Tickmarks"}</definedName>
    <definedName name="BCDE" localSheetId="20" hidden="1">{#N/A,#N/A,FALSE,"Aging Summary";#N/A,#N/A,FALSE,"Ratio Analysis";#N/A,#N/A,FALSE,"Test 120 Day Accts";#N/A,#N/A,FALSE,"Tickmarks"}</definedName>
    <definedName name="BCDE" localSheetId="17"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6">#REF!</definedName>
    <definedName name="BRASIL" localSheetId="7">#REF!</definedName>
    <definedName name="BRASIL" localSheetId="23">#REF!</definedName>
    <definedName name="BRASIL" localSheetId="21">#REF!</definedName>
    <definedName name="BRASIL" localSheetId="17">#REF!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17">#REF!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17">#REF!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17">#REF!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17">#REF!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17">#REF!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17">#REF!</definedName>
    <definedName name="chart1">#REF!</definedName>
    <definedName name="Chave">#REF!</definedName>
    <definedName name="chcontrole">#REF!</definedName>
    <definedName name="CLIENT_NAME">#REF!</definedName>
    <definedName name="cliente" localSheetId="17">#REF!</definedName>
    <definedName name="cliente">#REF!</definedName>
    <definedName name="cliente2" localSheetId="17">#REF!</definedName>
    <definedName name="cliente2">#REF!</definedName>
    <definedName name="Clientes" localSheetId="17">#REF!</definedName>
    <definedName name="Clientes">#REF!</definedName>
    <definedName name="Clients_Population_Total" localSheetId="17">#REF!</definedName>
    <definedName name="Clients_Population_Total">#REF!</definedName>
    <definedName name="cndsuuuuuuuuuuuuuuuuuuuuuuuuuuuuuuuuuuuuuuuuuuuuuuuuuuuuu" hidden="1">#REF!</definedName>
    <definedName name="co" localSheetId="17">#REF!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17">#REF!</definedName>
    <definedName name="COMPAÑIAS">#REF!</definedName>
    <definedName name="Compilacion">#REF!</definedName>
    <definedName name="complacu" localSheetId="17">#REF!</definedName>
    <definedName name="complacu">#REF!</definedName>
    <definedName name="complemes" localSheetId="17">#REF!</definedName>
    <definedName name="complemes">#REF!</definedName>
    <definedName name="compprueb">#REF!</definedName>
    <definedName name="compras">#REF!</definedName>
    <definedName name="Computed_Sample_Population_Total" localSheetId="17">#REF!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17">#REF!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17">#REF!</definedName>
    <definedName name="CY_Accounts_Receivable">#REF!</definedName>
    <definedName name="CY_Administration" localSheetId="17">#REF!</definedName>
    <definedName name="CY_Administration">#REF!</definedName>
    <definedName name="CY_Cash" localSheetId="17">#REF!</definedName>
    <definedName name="CY_Cash">#REF!</definedName>
    <definedName name="CY_Cash_Div_Dec" localSheetId="17">#REF!</definedName>
    <definedName name="CY_Cash_Div_Dec">#REF!</definedName>
    <definedName name="CY_CASH_DIVIDENDS_DECLARED__per_common_share" localSheetId="17">#REF!</definedName>
    <definedName name="CY_CASH_DIVIDENDS_DECLARED__per_common_share">#REF!</definedName>
    <definedName name="CY_Common_Equity" localSheetId="17">#REF!</definedName>
    <definedName name="CY_Common_Equity">#REF!</definedName>
    <definedName name="CY_Cost_of_Sales" localSheetId="17">#REF!</definedName>
    <definedName name="CY_Cost_of_Sales">#REF!</definedName>
    <definedName name="CY_Current_Liabilities" localSheetId="17">#REF!</definedName>
    <definedName name="CY_Current_Liabilities">#REF!</definedName>
    <definedName name="CY_Deposits">#REF!</definedName>
    <definedName name="CY_Depreciation" localSheetId="17">#REF!</definedName>
    <definedName name="CY_Depreciation">#REF!</definedName>
    <definedName name="CY_Disc._Ops." localSheetId="17">#REF!</definedName>
    <definedName name="CY_Disc._Ops.">#REF!</definedName>
    <definedName name="CY_Disc_mnth">#REF!</definedName>
    <definedName name="CY_Disc_pd">#REF!</definedName>
    <definedName name="CY_Discounts">#REF!</definedName>
    <definedName name="CY_Earnings_per_share" localSheetId="17">#REF!</definedName>
    <definedName name="CY_Earnings_per_share">#REF!</definedName>
    <definedName name="CY_Extraord." localSheetId="17">#REF!</definedName>
    <definedName name="CY_Extraord.">#REF!</definedName>
    <definedName name="CY_Gross_Profit" localSheetId="17">#REF!</definedName>
    <definedName name="CY_Gross_Profit">#REF!</definedName>
    <definedName name="CY_INC_AFT_TAX" localSheetId="17">#REF!</definedName>
    <definedName name="CY_INC_AFT_TAX">#REF!</definedName>
    <definedName name="CY_INC_BEF_EXTRAORD" localSheetId="17">#REF!</definedName>
    <definedName name="CY_INC_BEF_EXTRAORD">#REF!</definedName>
    <definedName name="CY_Inc_Bef_Tax" localSheetId="17">#REF!</definedName>
    <definedName name="CY_Inc_Bef_Tax">#REF!</definedName>
    <definedName name="CY_Intangible_Assets" localSheetId="17">#REF!</definedName>
    <definedName name="CY_Intangible_Assets">#REF!</definedName>
    <definedName name="CY_Interest_Expense" localSheetId="17">#REF!</definedName>
    <definedName name="CY_Interest_Expense">#REF!</definedName>
    <definedName name="CY_Inventory" localSheetId="17">#REF!</definedName>
    <definedName name="CY_Inventory">#REF!</definedName>
    <definedName name="CY_LIABIL_EQUITY" localSheetId="17">#REF!</definedName>
    <definedName name="CY_LIABIL_EQUITY">#REF!</definedName>
    <definedName name="CY_Long_term_Debt__excl_Dfd_Taxes" localSheetId="17">#REF!</definedName>
    <definedName name="CY_Long_term_Debt__excl_Dfd_Taxes">#REF!</definedName>
    <definedName name="CY_LT_Debt" localSheetId="17">#REF!</definedName>
    <definedName name="CY_LT_Debt">#REF!</definedName>
    <definedName name="CY_Market_Value_of_Equity" localSheetId="17">#REF!</definedName>
    <definedName name="CY_Market_Value_of_Equity">#REF!</definedName>
    <definedName name="CY_Marketable_Sec" localSheetId="17">#REF!</definedName>
    <definedName name="CY_Marketable_Sec">#REF!</definedName>
    <definedName name="CY_NET_INCOME" localSheetId="17">#REF!</definedName>
    <definedName name="CY_NET_INCOME">#REF!</definedName>
    <definedName name="CY_NET_PROFIT">#REF!</definedName>
    <definedName name="CY_Net_Revenue" localSheetId="17">#REF!</definedName>
    <definedName name="CY_Net_Revenue">#REF!</definedName>
    <definedName name="CY_Operating_Income" localSheetId="17">#REF!</definedName>
    <definedName name="CY_Operating_Income">#REF!</definedName>
    <definedName name="CY_Other" localSheetId="17">#REF!</definedName>
    <definedName name="CY_Other">#REF!</definedName>
    <definedName name="CY_Other_Curr_Assets" localSheetId="17">#REF!</definedName>
    <definedName name="CY_Other_Curr_Assets">#REF!</definedName>
    <definedName name="CY_Other_LT_Assets" localSheetId="17">#REF!</definedName>
    <definedName name="CY_Other_LT_Assets">#REF!</definedName>
    <definedName name="CY_Other_LT_Liabilities" localSheetId="17">#REF!</definedName>
    <definedName name="CY_Other_LT_Liabilities">#REF!</definedName>
    <definedName name="CY_Preferred_Stock" localSheetId="17">#REF!</definedName>
    <definedName name="CY_Preferred_Stock">#REF!</definedName>
    <definedName name="CY_QUICK_ASSETS" localSheetId="17">#REF!</definedName>
    <definedName name="CY_QUICK_ASSETS">#REF!</definedName>
    <definedName name="CY_Ret_mnth">#REF!</definedName>
    <definedName name="CY_Ret_pd">#REF!</definedName>
    <definedName name="CY_Retained_Earnings" localSheetId="17">#REF!</definedName>
    <definedName name="CY_Retained_Earnings">#REF!</definedName>
    <definedName name="CY_Returns">#REF!</definedName>
    <definedName name="CY_Selling" localSheetId="17">#REF!</definedName>
    <definedName name="CY_Selling">#REF!</definedName>
    <definedName name="CY_Tangible_Assets" localSheetId="17">#REF!</definedName>
    <definedName name="CY_Tangible_Assets">#REF!</definedName>
    <definedName name="CY_Tangible_Net_Worth" localSheetId="17">#REF!</definedName>
    <definedName name="CY_Tangible_Net_Worth">#REF!</definedName>
    <definedName name="CY_Taxes" localSheetId="17">#REF!</definedName>
    <definedName name="CY_Taxes">#REF!</definedName>
    <definedName name="CY_TOTAL_ASSETS" localSheetId="17">#REF!</definedName>
    <definedName name="CY_TOTAL_ASSETS">#REF!</definedName>
    <definedName name="CY_TOTAL_CURR_ASSETS" localSheetId="17">#REF!</definedName>
    <definedName name="CY_TOTAL_CURR_ASSETS">#REF!</definedName>
    <definedName name="CY_TOTAL_DEBT" localSheetId="17">#REF!</definedName>
    <definedName name="CY_TOTAL_DEBT">#REF!</definedName>
    <definedName name="CY_TOTAL_EQUITY" localSheetId="17">#REF!</definedName>
    <definedName name="CY_TOTAL_EQUITY">#REF!</definedName>
    <definedName name="CY_Trade_Payables" localSheetId="17">#REF!</definedName>
    <definedName name="CY_Trade_Payables">#REF!</definedName>
    <definedName name="CY_Weighted_Average" localSheetId="17">#REF!</definedName>
    <definedName name="CY_Weighted_Average">#REF!</definedName>
    <definedName name="CY_Working_Capital" localSheetId="17">#REF!</definedName>
    <definedName name="CY_Working_Capital">#REF!</definedName>
    <definedName name="CY_Year_Income_Statement" localSheetId="17">#REF!</definedName>
    <definedName name="CY_Year_Income_Statement">#REF!</definedName>
    <definedName name="CYB">#REF!</definedName>
    <definedName name="D">#REF!</definedName>
    <definedName name="D_">#REF!</definedName>
    <definedName name="da" localSheetId="6"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2" hidden="1">{#N/A,#N/A,FALSE,"Aging Summary";#N/A,#N/A,FALSE,"Ratio Analysis";#N/A,#N/A,FALSE,"Test 120 Day Accts";#N/A,#N/A,FALSE,"Tickmarks"}</definedName>
    <definedName name="da" localSheetId="23" hidden="1">{#N/A,#N/A,FALSE,"Aging Summary";#N/A,#N/A,FALSE,"Ratio Analysis";#N/A,#N/A,FALSE,"Test 120 Day Accts";#N/A,#N/A,FALSE,"Tickmarks"}</definedName>
    <definedName name="da" localSheetId="21" hidden="1">{#N/A,#N/A,FALSE,"Aging Summary";#N/A,#N/A,FALSE,"Ratio Analysis";#N/A,#N/A,FALSE,"Test 120 Day Accts";#N/A,#N/A,FALSE,"Tickmarks"}</definedName>
    <definedName name="da" localSheetId="13" hidden="1">{#N/A,#N/A,FALSE,"Aging Summary";#N/A,#N/A,FALSE,"Ratio Analysis";#N/A,#N/A,FALSE,"Test 120 Day Accts";#N/A,#N/A,FALSE,"Tickmarks"}</definedName>
    <definedName name="da" localSheetId="16" hidden="1">{#N/A,#N/A,FALSE,"Aging Summary";#N/A,#N/A,FALSE,"Ratio Analysis";#N/A,#N/A,FALSE,"Test 120 Day Accts";#N/A,#N/A,FALSE,"Tickmarks"}</definedName>
    <definedName name="da" localSheetId="18" hidden="1">{#N/A,#N/A,FALSE,"Aging Summary";#N/A,#N/A,FALSE,"Ratio Analysis";#N/A,#N/A,FALSE,"Test 120 Day Accts";#N/A,#N/A,FALSE,"Tickmarks"}</definedName>
    <definedName name="da" localSheetId="14" hidden="1">{#N/A,#N/A,FALSE,"Aging Summary";#N/A,#N/A,FALSE,"Ratio Analysis";#N/A,#N/A,FALSE,"Test 120 Day Accts";#N/A,#N/A,FALSE,"Tickmarks"}</definedName>
    <definedName name="da" localSheetId="19" hidden="1">{#N/A,#N/A,FALSE,"Aging Summary";#N/A,#N/A,FALSE,"Ratio Analysis";#N/A,#N/A,FALSE,"Test 120 Day Accts";#N/A,#N/A,FALSE,"Tickmarks"}</definedName>
    <definedName name="da" localSheetId="20" hidden="1">{#N/A,#N/A,FALSE,"Aging Summary";#N/A,#N/A,FALSE,"Ratio Analysis";#N/A,#N/A,FALSE,"Test 120 Day Accts";#N/A,#N/A,FALSE,"Tickmarks"}</definedName>
    <definedName name="da" localSheetId="17"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6" hidden="1">{#N/A,#N/A,FALSE,"VOL"}</definedName>
    <definedName name="DAFDFAD" localSheetId="7" hidden="1">{#N/A,#N/A,FALSE,"VOL"}</definedName>
    <definedName name="DAFDFAD" localSheetId="2" hidden="1">{#N/A,#N/A,FALSE,"VOL"}</definedName>
    <definedName name="DAFDFAD" localSheetId="23" hidden="1">{#N/A,#N/A,FALSE,"VOL"}</definedName>
    <definedName name="DAFDFAD" localSheetId="21" hidden="1">{#N/A,#N/A,FALSE,"VOL"}</definedName>
    <definedName name="DAFDFAD" localSheetId="13" hidden="1">{#N/A,#N/A,FALSE,"VOL"}</definedName>
    <definedName name="DAFDFAD" localSheetId="16" hidden="1">{#N/A,#N/A,FALSE,"VOL"}</definedName>
    <definedName name="DAFDFAD" localSheetId="18" hidden="1">{#N/A,#N/A,FALSE,"VOL"}</definedName>
    <definedName name="DAFDFAD" localSheetId="14" hidden="1">{#N/A,#N/A,FALSE,"VOL"}</definedName>
    <definedName name="DAFDFAD" localSheetId="19" hidden="1">{#N/A,#N/A,FALSE,"VOL"}</definedName>
    <definedName name="DAFDFAD" localSheetId="20" hidden="1">{#N/A,#N/A,FALSE,"VOL"}</definedName>
    <definedName name="DAFDFAD" localSheetId="17" hidden="1">{#N/A,#N/A,FALSE,"VOL"}</definedName>
    <definedName name="DAFDFAD" hidden="1">{#N/A,#N/A,FALSE,"VOL"}</definedName>
    <definedName name="DASA" localSheetId="6">#REF!</definedName>
    <definedName name="DASA" localSheetId="7">#REF!</definedName>
    <definedName name="DASA" localSheetId="23">#REF!</definedName>
    <definedName name="DASA" localSheetId="21">#REF!</definedName>
    <definedName name="DASA" localSheetId="17">#REF!</definedName>
    <definedName name="DASA">#REF!</definedName>
    <definedName name="data" localSheetId="6">#REF!</definedName>
    <definedName name="data" localSheetId="7">#REF!</definedName>
    <definedName name="data" localSheetId="23">#REF!</definedName>
    <definedName name="data" localSheetId="21">#REF!</definedName>
    <definedName name="data" localSheetId="17">#REF!</definedName>
    <definedName name="data">#REF!</definedName>
    <definedName name="DATA1" localSheetId="6">#REF!</definedName>
    <definedName name="DATA1" localSheetId="7">#REF!</definedName>
    <definedName name="DATA1" localSheetId="23">#REF!</definedName>
    <definedName name="DATA1" localSheetId="21">#REF!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17">#REF!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17">#REF!</definedName>
    <definedName name="desc">#REF!</definedName>
    <definedName name="detaacu" localSheetId="17">#REF!</definedName>
    <definedName name="detaacu">#REF!</definedName>
    <definedName name="detail">#REF!</definedName>
    <definedName name="detail2">#REF!</definedName>
    <definedName name="Detalle_de_Bienes_de_Uso_">#REF!</definedName>
    <definedName name="detames" localSheetId="17">#REF!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17">#REF!</definedName>
    <definedName name="Dist">#REF!</definedName>
    <definedName name="Dist_Cons">#REF!</definedName>
    <definedName name="Dist_Finc">#REF!</definedName>
    <definedName name="distribuidores" localSheetId="17">#REF!</definedName>
    <definedName name="distribuidores">#REF!</definedName>
    <definedName name="dlleu">#REF!</definedName>
    <definedName name="DLLEUR">#REF!</definedName>
    <definedName name="DOC">#REF!</definedName>
    <definedName name="Dollar_Threshold" localSheetId="17">#REF!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17">#REF!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17">#REF!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17">#REF!</definedName>
    <definedName name="est">#REF!</definedName>
    <definedName name="EST00">#REF!</definedName>
    <definedName name="ESTBF" localSheetId="17">#REF!</definedName>
    <definedName name="ESTBF">#REF!</definedName>
    <definedName name="ESTIMADO" localSheetId="17">#REF!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6">#REF!</definedName>
    <definedName name="EX" localSheetId="7">#REF!</definedName>
    <definedName name="EX" localSheetId="23">#REF!</definedName>
    <definedName name="EX" localSheetId="21">#REF!</definedName>
    <definedName name="EX" localSheetId="17">#REF!</definedName>
    <definedName name="EX">#REF!</definedName>
    <definedName name="Excel_BuiltIn__FilterDatabase_1_1" localSheetId="6">#REF!</definedName>
    <definedName name="Excel_BuiltIn__FilterDatabase_1_1" localSheetId="7">#REF!</definedName>
    <definedName name="Excel_BuiltIn__FilterDatabase_1_1" localSheetId="23">#REF!</definedName>
    <definedName name="Excel_BuiltIn__FilterDatabase_1_1" localSheetId="21">#REF!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hidden="1">#REF!</definedName>
    <definedName name="Form_TratAgua">#REF!</definedName>
    <definedName name="G_">#REF!</definedName>
    <definedName name="GA">#REF!</definedName>
    <definedName name="gald">#REF!</definedName>
    <definedName name="GAPCS">#REF!</definedName>
    <definedName name="GASTOS" localSheetId="17">#REF!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17">#REF!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17">#REF!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6" hidden="1">{#N/A,#N/A,FALSE,"VOL"}</definedName>
    <definedName name="liq" localSheetId="7" hidden="1">{#N/A,#N/A,FALSE,"VOL"}</definedName>
    <definedName name="liq" localSheetId="2" hidden="1">{#N/A,#N/A,FALSE,"VOL"}</definedName>
    <definedName name="liq" localSheetId="23" hidden="1">{#N/A,#N/A,FALSE,"VOL"}</definedName>
    <definedName name="liq" localSheetId="21" hidden="1">{#N/A,#N/A,FALSE,"VOL"}</definedName>
    <definedName name="liq" localSheetId="13" hidden="1">{#N/A,#N/A,FALSE,"VOL"}</definedName>
    <definedName name="liq" localSheetId="16" hidden="1">{#N/A,#N/A,FALSE,"VOL"}</definedName>
    <definedName name="liq" localSheetId="18" hidden="1">{#N/A,#N/A,FALSE,"VOL"}</definedName>
    <definedName name="liq" localSheetId="14" hidden="1">{#N/A,#N/A,FALSE,"VOL"}</definedName>
    <definedName name="liq" localSheetId="19" hidden="1">{#N/A,#N/A,FALSE,"VOL"}</definedName>
    <definedName name="liq" localSheetId="20" hidden="1">{#N/A,#N/A,FALSE,"VOL"}</definedName>
    <definedName name="liq" localSheetId="17"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6">#REF!</definedName>
    <definedName name="listasuper" localSheetId="7">#REF!</definedName>
    <definedName name="listasuper" localSheetId="23">#REF!</definedName>
    <definedName name="listasuper" localSheetId="21">#REF!</definedName>
    <definedName name="listasuper" localSheetId="17">#REF!</definedName>
    <definedName name="listasuper">#REF!</definedName>
    <definedName name="lllll">#REF!</definedName>
    <definedName name="m" hidden="1">{#N/A,#N/A,FALSE,"Aging Summary";#N/A,#N/A,FALSE,"Ratio Analysis";#N/A,#N/A,FALSE,"Test 120 Day Accts";#N/A,#N/A,FALSE,"Tickmarks"}</definedName>
    <definedName name="M_">#REF!</definedName>
    <definedName name="MAD">#REF!</definedName>
    <definedName name="Maintenance" localSheetId="6">#REF!</definedName>
    <definedName name="Maintenance" localSheetId="7">#REF!</definedName>
    <definedName name="Maintenance" localSheetId="23">#REF!</definedName>
    <definedName name="Maintenance" localSheetId="21">#REF!</definedName>
    <definedName name="Maintenance">#REF!</definedName>
    <definedName name="maintenanceld" localSheetId="6">#REF!</definedName>
    <definedName name="maintenanceld" localSheetId="7">#REF!</definedName>
    <definedName name="maintenanceld" localSheetId="23">#REF!</definedName>
    <definedName name="maintenanceld" localSheetId="21">#REF!</definedName>
    <definedName name="maintenanceld">#REF!</definedName>
    <definedName name="MaintenancePCS">#REF!</definedName>
    <definedName name="marca" localSheetId="17">#REF!</definedName>
    <definedName name="marca">#REF!</definedName>
    <definedName name="Marcas" localSheetId="17">#REF!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17">#REF!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2" hidden="1">{#N/A,#N/A,FALSE,"Aging Summary";#N/A,#N/A,FALSE,"Ratio Analysis";#N/A,#N/A,FALSE,"Test 120 Day Accts";#N/A,#N/A,FALSE,"Tickmarks"}</definedName>
    <definedName name="new" localSheetId="23" hidden="1">{#N/A,#N/A,FALSE,"Aging Summary";#N/A,#N/A,FALSE,"Ratio Analysis";#N/A,#N/A,FALSE,"Test 120 Day Accts";#N/A,#N/A,FALSE,"Tickmarks"}</definedName>
    <definedName name="new" localSheetId="21" hidden="1">{#N/A,#N/A,FALSE,"Aging Summary";#N/A,#N/A,FALSE,"Ratio Analysis";#N/A,#N/A,FALSE,"Test 120 Day Accts";#N/A,#N/A,FALSE,"Tickmarks"}</definedName>
    <definedName name="new" localSheetId="13" hidden="1">{#N/A,#N/A,FALSE,"Aging Summary";#N/A,#N/A,FALSE,"Ratio Analysis";#N/A,#N/A,FALSE,"Test 120 Day Accts";#N/A,#N/A,FALSE,"Tickmarks"}</definedName>
    <definedName name="new" localSheetId="18" hidden="1">{#N/A,#N/A,FALSE,"Aging Summary";#N/A,#N/A,FALSE,"Ratio Analysis";#N/A,#N/A,FALSE,"Test 120 Day Accts";#N/A,#N/A,FALSE,"Tickmarks"}</definedName>
    <definedName name="new" localSheetId="14" hidden="1">{#N/A,#N/A,FALSE,"Aging Summary";#N/A,#N/A,FALSE,"Ratio Analysis";#N/A,#N/A,FALSE,"Test 120 Day Accts";#N/A,#N/A,FALSE,"Tickmarks"}</definedName>
    <definedName name="new" localSheetId="19" hidden="1">{#N/A,#N/A,FALSE,"Aging Summary";#N/A,#N/A,FALSE,"Ratio Analysis";#N/A,#N/A,FALSE,"Test 120 Day Accts";#N/A,#N/A,FALSE,"Tickmarks"}</definedName>
    <definedName name="new" localSheetId="20" hidden="1">{#N/A,#N/A,FALSE,"Aging Summary";#N/A,#N/A,FALSE,"Ratio Analysis";#N/A,#N/A,FALSE,"Test 120 Day Accts";#N/A,#N/A,FALSE,"Tickmarks"}</definedName>
    <definedName name="new" localSheetId="17"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6" hidden="1">#REF!</definedName>
    <definedName name="ngughuiyhuhhhhhhhhhhhhhhhhhh" localSheetId="7" hidden="1">#REF!</definedName>
    <definedName name="ngughuiyhuhhhhhhhhhhhhhhhhhh" localSheetId="23" hidden="1">#REF!</definedName>
    <definedName name="ngughuiyhuhhhhhhhhhhhhhhhhhh" localSheetId="21" hidden="1">#REF!</definedName>
    <definedName name="ngughuiyhuhhhhhhhhhhhhhhhhhh" localSheetId="19" hidden="1">#REF!</definedName>
    <definedName name="ngughuiyhuhhhhhhhhhhhhhhhhhh" localSheetId="20" hidden="1">#REF!</definedName>
    <definedName name="ngughuiyhuhhhhhhhhhhhhhhhhhh" hidden="1">#REF!</definedName>
    <definedName name="njkhoikh" localSheetId="6" hidden="1">#REF!</definedName>
    <definedName name="njkhoikh" localSheetId="7" hidden="1">#REF!</definedName>
    <definedName name="njkhoikh" localSheetId="23" hidden="1">#REF!</definedName>
    <definedName name="njkhoikh" localSheetId="21" hidden="1">#REF!</definedName>
    <definedName name="njkhoikh" localSheetId="19" hidden="1">#REF!</definedName>
    <definedName name="njkhoikh" localSheetId="20" hidden="1">#REF!</definedName>
    <definedName name="njkhoikh" hidden="1">#REF!</definedName>
    <definedName name="nmm" localSheetId="6" hidden="1">{#N/A,#N/A,FALSE,"VOL"}</definedName>
    <definedName name="nmm" localSheetId="7" hidden="1">{#N/A,#N/A,FALSE,"VOL"}</definedName>
    <definedName name="nmm" localSheetId="2" hidden="1">{#N/A,#N/A,FALSE,"VOL"}</definedName>
    <definedName name="nmm" localSheetId="23" hidden="1">{#N/A,#N/A,FALSE,"VOL"}</definedName>
    <definedName name="nmm" localSheetId="21" hidden="1">{#N/A,#N/A,FALSE,"VOL"}</definedName>
    <definedName name="nmm" localSheetId="13" hidden="1">{#N/A,#N/A,FALSE,"VOL"}</definedName>
    <definedName name="nmm" localSheetId="16" hidden="1">{#N/A,#N/A,FALSE,"VOL"}</definedName>
    <definedName name="nmm" localSheetId="18" hidden="1">{#N/A,#N/A,FALSE,"VOL"}</definedName>
    <definedName name="nmm" localSheetId="14" hidden="1">{#N/A,#N/A,FALSE,"VOL"}</definedName>
    <definedName name="nmm" localSheetId="19" hidden="1">{#N/A,#N/A,FALSE,"VOL"}</definedName>
    <definedName name="nmm" localSheetId="20" hidden="1">{#N/A,#N/A,FALSE,"VOL"}</definedName>
    <definedName name="nmm" localSheetId="17" hidden="1">{#N/A,#N/A,FALSE,"VOL"}</definedName>
    <definedName name="nmm" hidden="1">{#N/A,#N/A,FALSE,"VOL"}</definedName>
    <definedName name="NO" localSheetId="6" hidden="1">{#N/A,#N/A,FALSE,"VOL"}</definedName>
    <definedName name="NO" localSheetId="7" hidden="1">{#N/A,#N/A,FALSE,"VOL"}</definedName>
    <definedName name="NO" localSheetId="2" hidden="1">{#N/A,#N/A,FALSE,"VOL"}</definedName>
    <definedName name="NO" localSheetId="23" hidden="1">{#N/A,#N/A,FALSE,"VOL"}</definedName>
    <definedName name="NO" localSheetId="21" hidden="1">{#N/A,#N/A,FALSE,"VOL"}</definedName>
    <definedName name="NO" localSheetId="13" hidden="1">{#N/A,#N/A,FALSE,"VOL"}</definedName>
    <definedName name="NO" localSheetId="16" hidden="1">{#N/A,#N/A,FALSE,"VOL"}</definedName>
    <definedName name="NO" localSheetId="18" hidden="1">{#N/A,#N/A,FALSE,"VOL"}</definedName>
    <definedName name="NO" localSheetId="14" hidden="1">{#N/A,#N/A,FALSE,"VOL"}</definedName>
    <definedName name="NO" localSheetId="19" hidden="1">{#N/A,#N/A,FALSE,"VOL"}</definedName>
    <definedName name="NO" localSheetId="20" hidden="1">{#N/A,#N/A,FALSE,"VOL"}</definedName>
    <definedName name="NO" localSheetId="17" hidden="1">{#N/A,#N/A,FALSE,"VOL"}</definedName>
    <definedName name="NO" hidden="1">{#N/A,#N/A,FALSE,"VOL"}</definedName>
    <definedName name="NonTop_Stratum_Value" localSheetId="6">#REF!</definedName>
    <definedName name="NonTop_Stratum_Value" localSheetId="7">#REF!</definedName>
    <definedName name="NonTop_Stratum_Value" localSheetId="23">#REF!</definedName>
    <definedName name="NonTop_Stratum_Value" localSheetId="21">#REF!</definedName>
    <definedName name="NonTop_Stratum_Value" localSheetId="17">#REF!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 localSheetId="6">#REF!</definedName>
    <definedName name="Number_of_Selections" localSheetId="7">#REF!</definedName>
    <definedName name="Number_of_Selections" localSheetId="23">#REF!</definedName>
    <definedName name="Number_of_Selections" localSheetId="21">#REF!</definedName>
    <definedName name="Number_of_Selections">#REF!</definedName>
    <definedName name="Numof_Selections2" localSheetId="6">#REF!</definedName>
    <definedName name="Numof_Selections2" localSheetId="7">#REF!</definedName>
    <definedName name="Numof_Selections2" localSheetId="23">#REF!</definedName>
    <definedName name="Numof_Selections2" localSheetId="21">#REF!</definedName>
    <definedName name="Numof_Selections2">#REF!</definedName>
    <definedName name="NZD">#REF!</definedName>
    <definedName name="Ñ_">#REF!</definedName>
    <definedName name="ñfdsl" localSheetId="19">#REF!</definedName>
    <definedName name="ñfdsl" localSheetId="20">#REF!</definedName>
    <definedName name="ñfdsl">#REF!</definedName>
    <definedName name="ññ" localSheetId="19">#REF!</definedName>
    <definedName name="ññ" localSheetId="20">#REF!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20">'Nota 3.6 a Nota 8'!#REF!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19">#REF!</definedName>
    <definedName name="OPPROD" localSheetId="20">#REF!</definedName>
    <definedName name="OPPROD" localSheetId="17">#REF!</definedName>
    <definedName name="OPPROD">#REF!</definedName>
    <definedName name="opt" localSheetId="19">#REF!</definedName>
    <definedName name="opt" localSheetId="20">#REF!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17">#REF!</definedName>
    <definedName name="PARAGUAY">#REF!</definedName>
    <definedName name="PARCIALES">#REF!</definedName>
    <definedName name="participa" localSheetId="17">#REF!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17">#REF!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17">#REF!</definedName>
    <definedName name="PL_Dollar_Threshold">#REF!</definedName>
    <definedName name="PL_Mov_Periodo">#REF!</definedName>
    <definedName name="PL_Percent_Threshold" localSheetId="17">#REF!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17">#REF!</definedName>
    <definedName name="POLYAR">#REF!</definedName>
    <definedName name="Pop_Sig_T">#REF!</definedName>
    <definedName name="Post_tax_monetary_precision">#REF!</definedName>
    <definedName name="potir">#REF!</definedName>
    <definedName name="ppc" localSheetId="17">#REF!</definedName>
    <definedName name="ppc">#REF!</definedName>
    <definedName name="ppppp">#REF!</definedName>
    <definedName name="pr" localSheetId="17">#REF!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19">#REF!</definedName>
    <definedName name="PS_Test_de_Gastos" localSheetId="20">#REF!</definedName>
    <definedName name="PS_Test_de_Gastos">#REF!</definedName>
    <definedName name="PY_Accounts_Receivable" localSheetId="17">#REF!</definedName>
    <definedName name="PY_Accounts_Receivable">#REF!</definedName>
    <definedName name="PY_Administration" localSheetId="17">#REF!</definedName>
    <definedName name="PY_Administration">#REF!</definedName>
    <definedName name="PY_Cash" localSheetId="17">#REF!</definedName>
    <definedName name="PY_Cash">#REF!</definedName>
    <definedName name="PY_Cash_Div_Dec" localSheetId="17">#REF!</definedName>
    <definedName name="PY_Cash_Div_Dec">#REF!</definedName>
    <definedName name="PY_CASH_DIVIDENDS_DECLARED__per_common_share" localSheetId="17">#REF!</definedName>
    <definedName name="PY_CASH_DIVIDENDS_DECLARED__per_common_share">#REF!</definedName>
    <definedName name="PY_Common_Equity" localSheetId="17">#REF!</definedName>
    <definedName name="PY_Common_Equity">#REF!</definedName>
    <definedName name="PY_Cost_of_Sales" localSheetId="17">#REF!</definedName>
    <definedName name="PY_Cost_of_Sales">#REF!</definedName>
    <definedName name="PY_Current_Liabilities" localSheetId="17">#REF!</definedName>
    <definedName name="PY_Current_Liabilities">#REF!</definedName>
    <definedName name="PY_Deposits">#REF!</definedName>
    <definedName name="PY_Depreciation" localSheetId="17">#REF!</definedName>
    <definedName name="PY_Depreciation">#REF!</definedName>
    <definedName name="PY_Disc._Ops." localSheetId="17">#REF!</definedName>
    <definedName name="PY_Disc._Ops.">#REF!</definedName>
    <definedName name="PY_Disc_allow">#REF!</definedName>
    <definedName name="PY_Disc_mnth">#REF!</definedName>
    <definedName name="PY_Disc_pd">#REF!</definedName>
    <definedName name="PY_Discounts">#REF!</definedName>
    <definedName name="PY_Earnings_per_share" localSheetId="17">#REF!</definedName>
    <definedName name="PY_Earnings_per_share">#REF!</definedName>
    <definedName name="PY_Extraord." localSheetId="17">#REF!</definedName>
    <definedName name="PY_Extraord.">#REF!</definedName>
    <definedName name="PY_Gross_Profit" localSheetId="17">#REF!</definedName>
    <definedName name="PY_Gross_Profit">#REF!</definedName>
    <definedName name="PY_INC_AFT_TAX" localSheetId="17">#REF!</definedName>
    <definedName name="PY_INC_AFT_TAX">#REF!</definedName>
    <definedName name="PY_INC_BEF_EXTRAORD" localSheetId="17">#REF!</definedName>
    <definedName name="PY_INC_BEF_EXTRAORD">#REF!</definedName>
    <definedName name="PY_Inc_Bef_Tax" localSheetId="17">#REF!</definedName>
    <definedName name="PY_Inc_Bef_Tax">#REF!</definedName>
    <definedName name="PY_Intangible_Assets" localSheetId="17">#REF!</definedName>
    <definedName name="PY_Intangible_Assets">#REF!</definedName>
    <definedName name="PY_Interest_Expense" localSheetId="17">#REF!</definedName>
    <definedName name="PY_Interest_Expense">#REF!</definedName>
    <definedName name="PY_Inventory" localSheetId="17">#REF!</definedName>
    <definedName name="PY_Inventory">#REF!</definedName>
    <definedName name="PY_LIABIL_EQUITY" localSheetId="17">#REF!</definedName>
    <definedName name="PY_LIABIL_EQUITY">#REF!</definedName>
    <definedName name="PY_Long_term_Debt__excl_Dfd_Taxes" localSheetId="17">#REF!</definedName>
    <definedName name="PY_Long_term_Debt__excl_Dfd_Taxes">#REF!</definedName>
    <definedName name="PY_LT_Debt" localSheetId="17">#REF!</definedName>
    <definedName name="PY_LT_Debt">#REF!</definedName>
    <definedName name="PY_Market_Value_of_Equity" localSheetId="17">#REF!</definedName>
    <definedName name="PY_Market_Value_of_Equity">#REF!</definedName>
    <definedName name="PY_Marketable_Sec" localSheetId="17">#REF!</definedName>
    <definedName name="PY_Marketable_Sec">#REF!</definedName>
    <definedName name="PY_NET_INCOME" localSheetId="17">#REF!</definedName>
    <definedName name="PY_NET_INCOME">#REF!</definedName>
    <definedName name="PY_NET_PROFIT">#REF!</definedName>
    <definedName name="PY_Net_Revenue" localSheetId="17">#REF!</definedName>
    <definedName name="PY_Net_Revenue">#REF!</definedName>
    <definedName name="PY_Operating_Inc" localSheetId="17">#REF!</definedName>
    <definedName name="PY_Operating_Inc">#REF!</definedName>
    <definedName name="PY_Operating_Income" localSheetId="17">#REF!</definedName>
    <definedName name="PY_Operating_Income">#REF!</definedName>
    <definedName name="PY_Other_Curr_Assets" localSheetId="17">#REF!</definedName>
    <definedName name="PY_Other_Curr_Assets">#REF!</definedName>
    <definedName name="PY_Other_Exp" localSheetId="17">#REF!</definedName>
    <definedName name="PY_Other_Exp">#REF!</definedName>
    <definedName name="PY_Other_LT_Assets" localSheetId="17">#REF!</definedName>
    <definedName name="PY_Other_LT_Assets">#REF!</definedName>
    <definedName name="PY_Other_LT_Liabilities" localSheetId="17">#REF!</definedName>
    <definedName name="PY_Other_LT_Liabilities">#REF!</definedName>
    <definedName name="PY_Preferred_Stock" localSheetId="17">#REF!</definedName>
    <definedName name="PY_Preferred_Stock">#REF!</definedName>
    <definedName name="PY_QUICK_ASSETS" localSheetId="17">#REF!</definedName>
    <definedName name="PY_QUICK_ASSETS">#REF!</definedName>
    <definedName name="PY_Ret_allow">#REF!</definedName>
    <definedName name="PY_Ret_mnth">#REF!</definedName>
    <definedName name="PY_Ret_pd">#REF!</definedName>
    <definedName name="PY_Retained_Earnings" localSheetId="17">#REF!</definedName>
    <definedName name="PY_Retained_Earnings">#REF!</definedName>
    <definedName name="PY_Returns">#REF!</definedName>
    <definedName name="PY_Selling" localSheetId="17">#REF!</definedName>
    <definedName name="PY_Selling">#REF!</definedName>
    <definedName name="PY_Tangible_Assets" localSheetId="17">#REF!</definedName>
    <definedName name="PY_Tangible_Assets">#REF!</definedName>
    <definedName name="PY_Tangible_Net_Worth" localSheetId="17">#REF!</definedName>
    <definedName name="PY_Tangible_Net_Worth">#REF!</definedName>
    <definedName name="PY_Taxes" localSheetId="17">#REF!</definedName>
    <definedName name="PY_Taxes">#REF!</definedName>
    <definedName name="PY_TOTAL_ASSETS" localSheetId="17">#REF!</definedName>
    <definedName name="PY_TOTAL_ASSETS">#REF!</definedName>
    <definedName name="PY_TOTAL_CURR_ASSETS" localSheetId="17">#REF!</definedName>
    <definedName name="PY_TOTAL_CURR_ASSETS">#REF!</definedName>
    <definedName name="PY_TOTAL_DEBT" localSheetId="17">#REF!</definedName>
    <definedName name="PY_TOTAL_DEBT">#REF!</definedName>
    <definedName name="PY_TOTAL_EQUITY" localSheetId="17">#REF!</definedName>
    <definedName name="PY_TOTAL_EQUITY">#REF!</definedName>
    <definedName name="PY_Trade_Payables" localSheetId="17">#REF!</definedName>
    <definedName name="PY_Trade_Payables">#REF!</definedName>
    <definedName name="PY_Weighted_Average" localSheetId="17">#REF!</definedName>
    <definedName name="PY_Weighted_Average">#REF!</definedName>
    <definedName name="PY_Working_Capital" localSheetId="17">#REF!</definedName>
    <definedName name="PY_Working_Capital">#REF!</definedName>
    <definedName name="PY_Year_Income_Statement" localSheetId="17">#REF!</definedName>
    <definedName name="PY_Year_Income_Statement">#REF!</definedName>
    <definedName name="PY2_Accounts_Receivable" localSheetId="17">#REF!</definedName>
    <definedName name="PY2_Accounts_Receivable">#REF!</definedName>
    <definedName name="PY2_Administration" localSheetId="17">#REF!</definedName>
    <definedName name="PY2_Administration">#REF!</definedName>
    <definedName name="PY2_Cash" localSheetId="17">#REF!</definedName>
    <definedName name="PY2_Cash">#REF!</definedName>
    <definedName name="PY2_Cash_Div_Dec" localSheetId="17">#REF!</definedName>
    <definedName name="PY2_Cash_Div_Dec">#REF!</definedName>
    <definedName name="PY2_CASH_DIVIDENDS_DECLARED__per_common_share" localSheetId="17">#REF!</definedName>
    <definedName name="PY2_CASH_DIVIDENDS_DECLARED__per_common_share">#REF!</definedName>
    <definedName name="PY2_Common_Equity" localSheetId="17">#REF!</definedName>
    <definedName name="PY2_Common_Equity">#REF!</definedName>
    <definedName name="PY2_Cost_of_Sales" localSheetId="17">#REF!</definedName>
    <definedName name="PY2_Cost_of_Sales">#REF!</definedName>
    <definedName name="PY2_Current_Liabilities" localSheetId="17">#REF!</definedName>
    <definedName name="PY2_Current_Liabilities">#REF!</definedName>
    <definedName name="PY2_Depreciation" localSheetId="17">#REF!</definedName>
    <definedName name="PY2_Depreciation">#REF!</definedName>
    <definedName name="PY2_Disc._Ops." localSheetId="17">#REF!</definedName>
    <definedName name="PY2_Disc._Ops.">#REF!</definedName>
    <definedName name="PY2_Earnings_per_share" localSheetId="17">#REF!</definedName>
    <definedName name="PY2_Earnings_per_share">#REF!</definedName>
    <definedName name="PY2_Extraord." localSheetId="17">#REF!</definedName>
    <definedName name="PY2_Extraord.">#REF!</definedName>
    <definedName name="PY2_Gross_Profit" localSheetId="17">#REF!</definedName>
    <definedName name="PY2_Gross_Profit">#REF!</definedName>
    <definedName name="PY2_INC_AFT_TAX" localSheetId="17">#REF!</definedName>
    <definedName name="PY2_INC_AFT_TAX">#REF!</definedName>
    <definedName name="PY2_INC_BEF_EXTRAORD" localSheetId="17">#REF!</definedName>
    <definedName name="PY2_INC_BEF_EXTRAORD">#REF!</definedName>
    <definedName name="PY2_Inc_Bef_Tax" localSheetId="17">#REF!</definedName>
    <definedName name="PY2_Inc_Bef_Tax">#REF!</definedName>
    <definedName name="PY2_Intangible_Assets" localSheetId="17">#REF!</definedName>
    <definedName name="PY2_Intangible_Assets">#REF!</definedName>
    <definedName name="PY2_Interest_Expense" localSheetId="17">#REF!</definedName>
    <definedName name="PY2_Interest_Expense">#REF!</definedName>
    <definedName name="PY2_Inventory" localSheetId="17">#REF!</definedName>
    <definedName name="PY2_Inventory">#REF!</definedName>
    <definedName name="PY2_LIABIL_EQUITY" localSheetId="17">#REF!</definedName>
    <definedName name="PY2_LIABIL_EQUITY">#REF!</definedName>
    <definedName name="PY2_Long_term_Debt__excl_Dfd_Taxes" localSheetId="17">#REF!</definedName>
    <definedName name="PY2_Long_term_Debt__excl_Dfd_Taxes">#REF!</definedName>
    <definedName name="PY2_LT_Debt" localSheetId="17">#REF!</definedName>
    <definedName name="PY2_LT_Debt">#REF!</definedName>
    <definedName name="PY2_Market_Value_of_Equity" localSheetId="17">#REF!</definedName>
    <definedName name="PY2_Market_Value_of_Equity">#REF!</definedName>
    <definedName name="PY2_Marketable_Sec" localSheetId="17">#REF!</definedName>
    <definedName name="PY2_Marketable_Sec">#REF!</definedName>
    <definedName name="PY2_NET_INCOME" localSheetId="17">#REF!</definedName>
    <definedName name="PY2_NET_INCOME">#REF!</definedName>
    <definedName name="PY2_NET_PROFIT">#REF!</definedName>
    <definedName name="PY2_Net_Revenue" localSheetId="17">#REF!</definedName>
    <definedName name="PY2_Net_Revenue">#REF!</definedName>
    <definedName name="PY2_Operating_Inc" localSheetId="17">#REF!</definedName>
    <definedName name="PY2_Operating_Inc">#REF!</definedName>
    <definedName name="PY2_Operating_Income" localSheetId="17">#REF!</definedName>
    <definedName name="PY2_Operating_Income">#REF!</definedName>
    <definedName name="PY2_Other_Curr_Assets" localSheetId="17">#REF!</definedName>
    <definedName name="PY2_Other_Curr_Assets">#REF!</definedName>
    <definedName name="PY2_Other_Exp." localSheetId="17">#REF!</definedName>
    <definedName name="PY2_Other_Exp.">#REF!</definedName>
    <definedName name="PY2_Other_LT_Assets" localSheetId="17">#REF!</definedName>
    <definedName name="PY2_Other_LT_Assets">#REF!</definedName>
    <definedName name="PY2_Other_LT_Liabilities" localSheetId="17">#REF!</definedName>
    <definedName name="PY2_Other_LT_Liabilities">#REF!</definedName>
    <definedName name="PY2_Preferred_Stock" localSheetId="17">#REF!</definedName>
    <definedName name="PY2_Preferred_Stock">#REF!</definedName>
    <definedName name="PY2_QUICK_ASSETS" localSheetId="17">#REF!</definedName>
    <definedName name="PY2_QUICK_ASSETS">#REF!</definedName>
    <definedName name="PY2_Retained_Earnings" localSheetId="17">#REF!</definedName>
    <definedName name="PY2_Retained_Earnings">#REF!</definedName>
    <definedName name="PY2_Selling" localSheetId="17">#REF!</definedName>
    <definedName name="PY2_Selling">#REF!</definedName>
    <definedName name="PY2_Tangible_Assets" localSheetId="17">#REF!</definedName>
    <definedName name="PY2_Tangible_Assets">#REF!</definedName>
    <definedName name="PY2_Tangible_Net_Worth" localSheetId="17">#REF!</definedName>
    <definedName name="PY2_Tangible_Net_Worth">#REF!</definedName>
    <definedName name="PY2_Taxes" localSheetId="17">#REF!</definedName>
    <definedName name="PY2_Taxes">#REF!</definedName>
    <definedName name="PY2_TOTAL_ASSETS" localSheetId="17">#REF!</definedName>
    <definedName name="PY2_TOTAL_ASSETS">#REF!</definedName>
    <definedName name="PY2_TOTAL_CURR_ASSETS" localSheetId="17">#REF!</definedName>
    <definedName name="PY2_TOTAL_CURR_ASSETS">#REF!</definedName>
    <definedName name="PY2_TOTAL_DEBT" localSheetId="17">#REF!</definedName>
    <definedName name="PY2_TOTAL_DEBT">#REF!</definedName>
    <definedName name="PY2_TOTAL_EQUITY" localSheetId="17">#REF!</definedName>
    <definedName name="PY2_TOTAL_EQUITY">#REF!</definedName>
    <definedName name="PY2_Trade_Payables" localSheetId="17">#REF!</definedName>
    <definedName name="PY2_Trade_Payables">#REF!</definedName>
    <definedName name="PY2_Weighted_Average" localSheetId="17">#REF!</definedName>
    <definedName name="PY2_Weighted_Average">#REF!</definedName>
    <definedName name="PY2_Working_Capital" localSheetId="17">#REF!</definedName>
    <definedName name="PY2_Working_Capital">#REF!</definedName>
    <definedName name="PY2_Year_Income_Statement" localSheetId="17">#REF!</definedName>
    <definedName name="PY2_Year_Income_Statement">#REF!</definedName>
    <definedName name="PY3_Accounts_Receivable" localSheetId="17">#REF!</definedName>
    <definedName name="PY3_Accounts_Receivable">#REF!</definedName>
    <definedName name="PY3_Administration" localSheetId="17">#REF!</definedName>
    <definedName name="PY3_Administration">#REF!</definedName>
    <definedName name="PY3_Cash" localSheetId="17">#REF!</definedName>
    <definedName name="PY3_Cash">#REF!</definedName>
    <definedName name="PY3_Common_Equity" localSheetId="17">#REF!</definedName>
    <definedName name="PY3_Common_Equity">#REF!</definedName>
    <definedName name="PY3_Cost_of_Sales" localSheetId="17">#REF!</definedName>
    <definedName name="PY3_Cost_of_Sales">#REF!</definedName>
    <definedName name="PY3_Current_Liabilities" localSheetId="17">#REF!</definedName>
    <definedName name="PY3_Current_Liabilities">#REF!</definedName>
    <definedName name="PY3_Depreciation" localSheetId="17">#REF!</definedName>
    <definedName name="PY3_Depreciation">#REF!</definedName>
    <definedName name="PY3_Disc._Ops." localSheetId="17">#REF!</definedName>
    <definedName name="PY3_Disc._Ops.">#REF!</definedName>
    <definedName name="PY3_Extraord." localSheetId="17">#REF!</definedName>
    <definedName name="PY3_Extraord.">#REF!</definedName>
    <definedName name="PY3_Gross_Profit" localSheetId="17">#REF!</definedName>
    <definedName name="PY3_Gross_Profit">#REF!</definedName>
    <definedName name="PY3_INC_AFT_TAX" localSheetId="17">#REF!</definedName>
    <definedName name="PY3_INC_AFT_TAX">#REF!</definedName>
    <definedName name="PY3_INC_BEF_EXTRAORD" localSheetId="17">#REF!</definedName>
    <definedName name="PY3_INC_BEF_EXTRAORD">#REF!</definedName>
    <definedName name="PY3_Inc_Bef_Tax" localSheetId="17">#REF!</definedName>
    <definedName name="PY3_Inc_Bef_Tax">#REF!</definedName>
    <definedName name="PY3_Intangible_Assets" localSheetId="17">#REF!</definedName>
    <definedName name="PY3_Intangible_Assets">#REF!</definedName>
    <definedName name="PY3_Interest_Expense" localSheetId="17">#REF!</definedName>
    <definedName name="PY3_Interest_Expense">#REF!</definedName>
    <definedName name="PY3_Inventory" localSheetId="17">#REF!</definedName>
    <definedName name="PY3_Inventory">#REF!</definedName>
    <definedName name="PY3_LIABIL_EQUITY" localSheetId="17">#REF!</definedName>
    <definedName name="PY3_LIABIL_EQUITY">#REF!</definedName>
    <definedName name="PY3_Long_term_Debt__excl_Dfd_Taxes" localSheetId="17">#REF!</definedName>
    <definedName name="PY3_Long_term_Debt__excl_Dfd_Taxes">#REF!</definedName>
    <definedName name="PY3_Marketable_Sec" localSheetId="17">#REF!</definedName>
    <definedName name="PY3_Marketable_Sec">#REF!</definedName>
    <definedName name="PY3_NET_INCOME" localSheetId="17">#REF!</definedName>
    <definedName name="PY3_NET_INCOME">#REF!</definedName>
    <definedName name="PY3_Net_Revenue" localSheetId="17">#REF!</definedName>
    <definedName name="PY3_Net_Revenue">#REF!</definedName>
    <definedName name="PY3_Operating_Inc" localSheetId="17">#REF!</definedName>
    <definedName name="PY3_Operating_Inc">#REF!</definedName>
    <definedName name="PY3_Other_Curr_Assets" localSheetId="17">#REF!</definedName>
    <definedName name="PY3_Other_Curr_Assets">#REF!</definedName>
    <definedName name="PY3_Other_Exp." localSheetId="17">#REF!</definedName>
    <definedName name="PY3_Other_Exp.">#REF!</definedName>
    <definedName name="PY3_Other_LT_Assets" localSheetId="17">#REF!</definedName>
    <definedName name="PY3_Other_LT_Assets">#REF!</definedName>
    <definedName name="PY3_Other_LT_Liabilities" localSheetId="17">#REF!</definedName>
    <definedName name="PY3_Other_LT_Liabilities">#REF!</definedName>
    <definedName name="PY3_Preferred_Stock" localSheetId="17">#REF!</definedName>
    <definedName name="PY3_Preferred_Stock">#REF!</definedName>
    <definedName name="PY3_QUICK_ASSETS" localSheetId="17">#REF!</definedName>
    <definedName name="PY3_QUICK_ASSETS">#REF!</definedName>
    <definedName name="PY3_Retained_Earnings" localSheetId="17">#REF!</definedName>
    <definedName name="PY3_Retained_Earnings">#REF!</definedName>
    <definedName name="PY3_Selling" localSheetId="17">#REF!</definedName>
    <definedName name="PY3_Selling">#REF!</definedName>
    <definedName name="PY3_Tangible_Assets" localSheetId="17">#REF!</definedName>
    <definedName name="PY3_Tangible_Assets">#REF!</definedName>
    <definedName name="PY3_Taxes" localSheetId="17">#REF!</definedName>
    <definedName name="PY3_Taxes">#REF!</definedName>
    <definedName name="PY3_TOTAL_ASSETS" localSheetId="17">#REF!</definedName>
    <definedName name="PY3_TOTAL_ASSETS">#REF!</definedName>
    <definedName name="PY3_TOTAL_CURR_ASSETS" localSheetId="17">#REF!</definedName>
    <definedName name="PY3_TOTAL_CURR_ASSETS">#REF!</definedName>
    <definedName name="PY3_TOTAL_DEBT" localSheetId="17">#REF!</definedName>
    <definedName name="PY3_TOTAL_DEBT">#REF!</definedName>
    <definedName name="PY3_TOTAL_EQUITY" localSheetId="17">#REF!</definedName>
    <definedName name="PY3_TOTAL_EQUITY">#REF!</definedName>
    <definedName name="PY3_Trade_Payables" localSheetId="17">#REF!</definedName>
    <definedName name="PY3_Trade_Payables">#REF!</definedName>
    <definedName name="PY3_Year_Income_Statement" localSheetId="17">#REF!</definedName>
    <definedName name="PY3_Year_Income_Statement">#REF!</definedName>
    <definedName name="PY4_Accounts_Receivable" localSheetId="17">#REF!</definedName>
    <definedName name="PY4_Accounts_Receivable">#REF!</definedName>
    <definedName name="PY4_Administration" localSheetId="17">#REF!</definedName>
    <definedName name="PY4_Administration">#REF!</definedName>
    <definedName name="PY4_Cash" localSheetId="17">#REF!</definedName>
    <definedName name="PY4_Cash">#REF!</definedName>
    <definedName name="PY4_Common_Equity" localSheetId="17">#REF!</definedName>
    <definedName name="PY4_Common_Equity">#REF!</definedName>
    <definedName name="PY4_Cost_of_Sales" localSheetId="17">#REF!</definedName>
    <definedName name="PY4_Cost_of_Sales">#REF!</definedName>
    <definedName name="PY4_Current_Liabilities" localSheetId="17">#REF!</definedName>
    <definedName name="PY4_Current_Liabilities">#REF!</definedName>
    <definedName name="PY4_Depreciation" localSheetId="17">#REF!</definedName>
    <definedName name="PY4_Depreciation">#REF!</definedName>
    <definedName name="PY4_Disc._Ops." localSheetId="17">#REF!</definedName>
    <definedName name="PY4_Disc._Ops.">#REF!</definedName>
    <definedName name="PY4_Extraord." localSheetId="17">#REF!</definedName>
    <definedName name="PY4_Extraord.">#REF!</definedName>
    <definedName name="PY4_Gross_Profit" localSheetId="17">#REF!</definedName>
    <definedName name="PY4_Gross_Profit">#REF!</definedName>
    <definedName name="PY4_INC_AFT_TAX" localSheetId="17">#REF!</definedName>
    <definedName name="PY4_INC_AFT_TAX">#REF!</definedName>
    <definedName name="PY4_INC_BEF_EXTRAORD" localSheetId="17">#REF!</definedName>
    <definedName name="PY4_INC_BEF_EXTRAORD">#REF!</definedName>
    <definedName name="PY4_Inc_Bef_Tax" localSheetId="17">#REF!</definedName>
    <definedName name="PY4_Inc_Bef_Tax">#REF!</definedName>
    <definedName name="PY4_Intangible_Assets" localSheetId="17">#REF!</definedName>
    <definedName name="PY4_Intangible_Assets">#REF!</definedName>
    <definedName name="PY4_Interest_Expense" localSheetId="17">#REF!</definedName>
    <definedName name="PY4_Interest_Expense">#REF!</definedName>
    <definedName name="PY4_Inventory" localSheetId="17">#REF!</definedName>
    <definedName name="PY4_Inventory">#REF!</definedName>
    <definedName name="PY4_LIABIL_EQUITY" localSheetId="17">#REF!</definedName>
    <definedName name="PY4_LIABIL_EQUITY">#REF!</definedName>
    <definedName name="PY4_Long_term_Debt__excl_Dfd_Taxes" localSheetId="17">#REF!</definedName>
    <definedName name="PY4_Long_term_Debt__excl_Dfd_Taxes">#REF!</definedName>
    <definedName name="PY4_Marketable_Sec" localSheetId="17">#REF!</definedName>
    <definedName name="PY4_Marketable_Sec">#REF!</definedName>
    <definedName name="PY4_NET_INCOME" localSheetId="17">#REF!</definedName>
    <definedName name="PY4_NET_INCOME">#REF!</definedName>
    <definedName name="PY4_Net_Revenue" localSheetId="17">#REF!</definedName>
    <definedName name="PY4_Net_Revenue">#REF!</definedName>
    <definedName name="PY4_Operating_Inc" localSheetId="17">#REF!</definedName>
    <definedName name="PY4_Operating_Inc">#REF!</definedName>
    <definedName name="PY4_Other_Cur_Assets" localSheetId="17">#REF!</definedName>
    <definedName name="PY4_Other_Cur_Assets">#REF!</definedName>
    <definedName name="PY4_Other_Exp." localSheetId="17">#REF!</definedName>
    <definedName name="PY4_Other_Exp.">#REF!</definedName>
    <definedName name="PY4_Other_LT_Assets" localSheetId="17">#REF!</definedName>
    <definedName name="PY4_Other_LT_Assets">#REF!</definedName>
    <definedName name="PY4_Other_LT_Liabilities" localSheetId="17">#REF!</definedName>
    <definedName name="PY4_Other_LT_Liabilities">#REF!</definedName>
    <definedName name="PY4_Preferred_Stock" localSheetId="17">#REF!</definedName>
    <definedName name="PY4_Preferred_Stock">#REF!</definedName>
    <definedName name="PY4_QUICK_ASSETS" localSheetId="17">#REF!</definedName>
    <definedName name="PY4_QUICK_ASSETS">#REF!</definedName>
    <definedName name="PY4_Retained_Earnings" localSheetId="17">#REF!</definedName>
    <definedName name="PY4_Retained_Earnings">#REF!</definedName>
    <definedName name="PY4_Selling" localSheetId="17">#REF!</definedName>
    <definedName name="PY4_Selling">#REF!</definedName>
    <definedName name="PY4_Tangible_Assets" localSheetId="17">#REF!</definedName>
    <definedName name="PY4_Tangible_Assets">#REF!</definedName>
    <definedName name="PY4_Taxes" localSheetId="17">#REF!</definedName>
    <definedName name="PY4_Taxes">#REF!</definedName>
    <definedName name="PY4_TOTAL_ASSETS" localSheetId="17">#REF!</definedName>
    <definedName name="PY4_TOTAL_ASSETS">#REF!</definedName>
    <definedName name="PY4_TOTAL_CURR_ASSETS" localSheetId="17">#REF!</definedName>
    <definedName name="PY4_TOTAL_CURR_ASSETS">#REF!</definedName>
    <definedName name="PY4_TOTAL_DEBT" localSheetId="17">#REF!</definedName>
    <definedName name="PY4_TOTAL_DEBT">#REF!</definedName>
    <definedName name="PY4_TOTAL_EQUITY" localSheetId="17">#REF!</definedName>
    <definedName name="PY4_TOTAL_EQUITY">#REF!</definedName>
    <definedName name="PY4_Trade_Payables" localSheetId="17">#REF!</definedName>
    <definedName name="PY4_Trade_Payables">#REF!</definedName>
    <definedName name="PY4_Year_Income_Statement" localSheetId="17">#REF!</definedName>
    <definedName name="PY4_Year_Income_Statement">#REF!</definedName>
    <definedName name="PY5_Accounts_Receivable" localSheetId="17">#REF!</definedName>
    <definedName name="PY5_Accounts_Receivable">#REF!</definedName>
    <definedName name="PY5_Administration" localSheetId="17">#REF!</definedName>
    <definedName name="PY5_Administration">#REF!</definedName>
    <definedName name="PY5_Cash" localSheetId="17">#REF!</definedName>
    <definedName name="PY5_Cash">#REF!</definedName>
    <definedName name="PY5_Common_Equity" localSheetId="17">#REF!</definedName>
    <definedName name="PY5_Common_Equity">#REF!</definedName>
    <definedName name="PY5_Cost_of_Sales" localSheetId="17">#REF!</definedName>
    <definedName name="PY5_Cost_of_Sales">#REF!</definedName>
    <definedName name="PY5_Current_Liabilities" localSheetId="17">#REF!</definedName>
    <definedName name="PY5_Current_Liabilities">#REF!</definedName>
    <definedName name="PY5_Depreciation" localSheetId="17">#REF!</definedName>
    <definedName name="PY5_Depreciation">#REF!</definedName>
    <definedName name="PY5_Disc._Ops." localSheetId="17">#REF!</definedName>
    <definedName name="PY5_Disc._Ops.">#REF!</definedName>
    <definedName name="PY5_Extraord." localSheetId="17">#REF!</definedName>
    <definedName name="PY5_Extraord.">#REF!</definedName>
    <definedName name="PY5_Gross_Profit" localSheetId="17">#REF!</definedName>
    <definedName name="PY5_Gross_Profit">#REF!</definedName>
    <definedName name="PY5_INC_AFT_TAX" localSheetId="17">#REF!</definedName>
    <definedName name="PY5_INC_AFT_TAX">#REF!</definedName>
    <definedName name="PY5_INC_BEF_EXTRAORD" localSheetId="17">#REF!</definedName>
    <definedName name="PY5_INC_BEF_EXTRAORD">#REF!</definedName>
    <definedName name="PY5_Inc_Bef_Tax" localSheetId="17">#REF!</definedName>
    <definedName name="PY5_Inc_Bef_Tax">#REF!</definedName>
    <definedName name="PY5_Intangible_Assets" localSheetId="17">#REF!</definedName>
    <definedName name="PY5_Intangible_Assets">#REF!</definedName>
    <definedName name="PY5_Interest_Expense" localSheetId="17">#REF!</definedName>
    <definedName name="PY5_Interest_Expense">#REF!</definedName>
    <definedName name="PY5_Inventory" localSheetId="17">#REF!</definedName>
    <definedName name="PY5_Inventory">#REF!</definedName>
    <definedName name="PY5_LIABIL_EQUITY" localSheetId="17">#REF!</definedName>
    <definedName name="PY5_LIABIL_EQUITY">#REF!</definedName>
    <definedName name="PY5_Long_term_Debt__excl_Dfd_Taxes" localSheetId="17">#REF!</definedName>
    <definedName name="PY5_Long_term_Debt__excl_Dfd_Taxes">#REF!</definedName>
    <definedName name="PY5_Marketable_Sec" localSheetId="17">#REF!</definedName>
    <definedName name="PY5_Marketable_Sec">#REF!</definedName>
    <definedName name="PY5_NET_INCOME" localSheetId="17">#REF!</definedName>
    <definedName name="PY5_NET_INCOME">#REF!</definedName>
    <definedName name="PY5_Net_Revenue" localSheetId="17">#REF!</definedName>
    <definedName name="PY5_Net_Revenue">#REF!</definedName>
    <definedName name="PY5_Operating_Inc" localSheetId="17">#REF!</definedName>
    <definedName name="PY5_Operating_Inc">#REF!</definedName>
    <definedName name="PY5_Other_Curr_Assets" localSheetId="17">#REF!</definedName>
    <definedName name="PY5_Other_Curr_Assets">#REF!</definedName>
    <definedName name="PY5_Other_Exp." localSheetId="17">#REF!</definedName>
    <definedName name="PY5_Other_Exp.">#REF!</definedName>
    <definedName name="PY5_Other_LT_Assets" localSheetId="17">#REF!</definedName>
    <definedName name="PY5_Other_LT_Assets">#REF!</definedName>
    <definedName name="PY5_Other_LT_Liabilities" localSheetId="17">#REF!</definedName>
    <definedName name="PY5_Other_LT_Liabilities">#REF!</definedName>
    <definedName name="PY5_Preferred_Stock" localSheetId="17">#REF!</definedName>
    <definedName name="PY5_Preferred_Stock">#REF!</definedName>
    <definedName name="PY5_QUICK_ASSETS" localSheetId="17">#REF!</definedName>
    <definedName name="PY5_QUICK_ASSETS">#REF!</definedName>
    <definedName name="PY5_Retained_Earnings" localSheetId="17">#REF!</definedName>
    <definedName name="PY5_Retained_Earnings">#REF!</definedName>
    <definedName name="PY5_Selling" localSheetId="17">#REF!</definedName>
    <definedName name="PY5_Selling">#REF!</definedName>
    <definedName name="PY5_Tangible_Assets" localSheetId="17">#REF!</definedName>
    <definedName name="PY5_Tangible_Assets">#REF!</definedName>
    <definedName name="PY5_Taxes" localSheetId="17">#REF!</definedName>
    <definedName name="PY5_Taxes">#REF!</definedName>
    <definedName name="PY5_TOTAL_ASSETS" localSheetId="17">#REF!</definedName>
    <definedName name="PY5_TOTAL_ASSETS">#REF!</definedName>
    <definedName name="PY5_TOTAL_CURR_ASSETS" localSheetId="17">#REF!</definedName>
    <definedName name="PY5_TOTAL_CURR_ASSETS">#REF!</definedName>
    <definedName name="PY5_TOTAL_DEBT" localSheetId="17">#REF!</definedName>
    <definedName name="PY5_TOTAL_DEBT">#REF!</definedName>
    <definedName name="PY5_TOTAL_EQUITY" localSheetId="17">#REF!</definedName>
    <definedName name="PY5_TOTAL_EQUITY">#REF!</definedName>
    <definedName name="PY5_Trade_Payables" localSheetId="17">#REF!</definedName>
    <definedName name="PY5_Trade_Payables">#REF!</definedName>
    <definedName name="PY5_Year_Income_Statement" localSheetId="17">#REF!</definedName>
    <definedName name="PY5_Year_Income_Statement">#REF!</definedName>
    <definedName name="Q_">#REF!</definedName>
    <definedName name="Q_ConsTratAgua">#REF!</definedName>
    <definedName name="QGPL_CLTESLB">#REF!</definedName>
    <definedName name="qqq" hidden="1">#REF!</definedName>
    <definedName name="quarter" localSheetId="17">#REF!</definedName>
    <definedName name="quarter">#REF!</definedName>
    <definedName name="R_">#REF!</definedName>
    <definedName name="R_Factor" localSheetId="17">#REF!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17" hidden="1">1</definedName>
    <definedName name="SAPBEXrevision" hidden="1">3</definedName>
    <definedName name="SAPBEXsysID" hidden="1">"PLW"</definedName>
    <definedName name="SAPBEXwbID" localSheetId="17" hidden="1">"0B3C5WPQ1PKHTD1CRY997L2MI"</definedName>
    <definedName name="SAPBEXwbID" hidden="1">"14RHU0IXG8KL7C7PJMON454VM"</definedName>
    <definedName name="SAR">#REF!</definedName>
    <definedName name="sbox">#REF!</definedName>
    <definedName name="SCJ">#REF!</definedName>
    <definedName name="sd">#REF!</definedName>
    <definedName name="sdfnlsd" hidden="1">#REF!</definedName>
    <definedName name="SDSAA">#REF!</definedName>
    <definedName name="sdsd">#REF!</definedName>
    <definedName name="sectores">#REF!</definedName>
    <definedName name="sedal" localSheetId="6">#REF!</definedName>
    <definedName name="sedal" localSheetId="7">#REF!</definedName>
    <definedName name="sedal" localSheetId="23">#REF!</definedName>
    <definedName name="sedal" localSheetId="21">#REF!</definedName>
    <definedName name="sedal" localSheetId="17">#REF!</definedName>
    <definedName name="sedal">#REF!</definedName>
    <definedName name="Selected_Materiality">#REF!</definedName>
    <definedName name="Selection_Remainder" localSheetId="17">#REF!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17">#REF!</definedName>
    <definedName name="sku">#REF!</definedName>
    <definedName name="skus" localSheetId="17">#REF!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17">#REF!</definedName>
    <definedName name="Starting_Point">#REF!</definedName>
    <definedName name="STKDIARIO" localSheetId="17">#REF!</definedName>
    <definedName name="STKDIARIO">#REF!</definedName>
    <definedName name="STKDIARIOPX01" localSheetId="17">#REF!</definedName>
    <definedName name="STKDIARIOPX01">#REF!</definedName>
    <definedName name="STKDIARIOPX04" localSheetId="17">#REF!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17">#REF!</definedName>
    <definedName name="SUMMARY">#REF!</definedName>
    <definedName name="summary2">#REF!</definedName>
    <definedName name="super" localSheetId="17">#REF!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17">#REF!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17">#REF!</definedName>
    <definedName name="TEST0">#REF!</definedName>
    <definedName name="TEST1" localSheetId="17">#REF!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17">#REF!</definedName>
    <definedName name="TESTKEYS">#REF!</definedName>
    <definedName name="TESTVKEY">#REF!</definedName>
    <definedName name="TextRefCopy1">#REF!</definedName>
    <definedName name="TextRefCopy10" localSheetId="17">#REF!</definedName>
    <definedName name="TextRefCopy10">#REF!</definedName>
    <definedName name="TextRefCopy100" localSheetId="17">#REF!</definedName>
    <definedName name="TextRefCopy100">#REF!</definedName>
    <definedName name="TextRefCopy102" localSheetId="17">#REF!</definedName>
    <definedName name="TextRefCopy102">#REF!</definedName>
    <definedName name="TextRefCopy103" localSheetId="17">#REF!</definedName>
    <definedName name="TextRefCopy103">#REF!</definedName>
    <definedName name="TextRefCopy104" localSheetId="17">#REF!</definedName>
    <definedName name="TextRefCopy104">#REF!</definedName>
    <definedName name="TextRefCopy105" localSheetId="17">#REF!</definedName>
    <definedName name="TextRefCopy105">#REF!</definedName>
    <definedName name="TextRefCopy107" localSheetId="17">#REF!</definedName>
    <definedName name="TextRefCopy107">#REF!</definedName>
    <definedName name="TextRefCopy108" localSheetId="17">#REF!</definedName>
    <definedName name="TextRefCopy108">#REF!</definedName>
    <definedName name="TextRefCopy109" localSheetId="17">#REF!</definedName>
    <definedName name="TextRefCopy109">#REF!</definedName>
    <definedName name="TextRefCopy11" localSheetId="17">#REF!</definedName>
    <definedName name="TextRefCopy11">#REF!</definedName>
    <definedName name="TextRefCopy111">#REF!</definedName>
    <definedName name="TextRefCopy112" localSheetId="17">#REF!</definedName>
    <definedName name="TextRefCopy112">#REF!</definedName>
    <definedName name="TextRefCopy113" localSheetId="17">#REF!</definedName>
    <definedName name="TextRefCopy113">#REF!</definedName>
    <definedName name="TextRefCopy114">#REF!</definedName>
    <definedName name="TextRefCopy116" localSheetId="17">#REF!</definedName>
    <definedName name="TextRefCopy116">#REF!</definedName>
    <definedName name="TextRefCopy118" localSheetId="17">#REF!</definedName>
    <definedName name="TextRefCopy118">#REF!</definedName>
    <definedName name="TextRefCopy119" localSheetId="17">#REF!</definedName>
    <definedName name="TextRefCopy119">#REF!</definedName>
    <definedName name="TextRefCopy12" localSheetId="17">#REF!</definedName>
    <definedName name="TextRefCopy12">#REF!</definedName>
    <definedName name="TextRefCopy120" localSheetId="17">#REF!</definedName>
    <definedName name="TextRefCopy120">#REF!</definedName>
    <definedName name="TextRefCopy121" localSheetId="17">#REF!</definedName>
    <definedName name="TextRefCopy121">#REF!</definedName>
    <definedName name="TextRefCopy122">#REF!</definedName>
    <definedName name="TextRefCopy123">#REF!</definedName>
    <definedName name="TextRefCopy127" localSheetId="17">#REF!</definedName>
    <definedName name="TextRefCopy127">#REF!</definedName>
    <definedName name="TextRefCopy13" localSheetId="17">#REF!</definedName>
    <definedName name="TextRefCopy13">#REF!</definedName>
    <definedName name="TextRefCopy14" localSheetId="17">#REF!</definedName>
    <definedName name="TextRefCopy14">#REF!</definedName>
    <definedName name="TextRefCopy15" localSheetId="17">#REF!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17">#REF!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17">#REF!</definedName>
    <definedName name="TextRefCopy4">#REF!</definedName>
    <definedName name="TextRefCopy41">#REF!</definedName>
    <definedName name="TextRefCopy42" localSheetId="17">#REF!</definedName>
    <definedName name="TextRefCopy42">#REF!</definedName>
    <definedName name="TextRefCopy43" localSheetId="17">#REF!</definedName>
    <definedName name="TextRefCopy44" localSheetId="17">#REF!</definedName>
    <definedName name="TextRefCopy44">#REF!</definedName>
    <definedName name="TextRefCopy46">#REF!</definedName>
    <definedName name="TextRefCopy5">#REF!</definedName>
    <definedName name="TextRefCopy53" localSheetId="17">#REF!</definedName>
    <definedName name="TextRefCopy53">#REF!</definedName>
    <definedName name="TextRefCopy54" localSheetId="17">#REF!</definedName>
    <definedName name="TextRefCopy54">#REF!</definedName>
    <definedName name="TextRefCopy55" localSheetId="17">#REF!</definedName>
    <definedName name="TextRefCopy55">#REF!</definedName>
    <definedName name="TextRefCopy56" localSheetId="17">#REF!</definedName>
    <definedName name="TextRefCopy56">#REF!</definedName>
    <definedName name="TextRefCopy6">#REF!</definedName>
    <definedName name="TextRefCopy63" localSheetId="17">#REF!</definedName>
    <definedName name="TextRefCopy63">#REF!</definedName>
    <definedName name="TextRefCopy65" localSheetId="17">#REF!</definedName>
    <definedName name="TextRefCopy65">#REF!</definedName>
    <definedName name="TextRefCopy66" localSheetId="17">#REF!</definedName>
    <definedName name="TextRefCopy66">#REF!</definedName>
    <definedName name="TextRefCopy67" localSheetId="17">#REF!</definedName>
    <definedName name="TextRefCopy67">#REF!</definedName>
    <definedName name="TextRefCopy68" localSheetId="17">#REF!</definedName>
    <definedName name="TextRefCopy68">#REF!</definedName>
    <definedName name="TextRefCopy7" localSheetId="17">#REF!</definedName>
    <definedName name="TextRefCopy7">#REF!</definedName>
    <definedName name="TextRefCopy70" localSheetId="17">#REF!</definedName>
    <definedName name="TextRefCopy70">#REF!</definedName>
    <definedName name="TextRefCopy71" localSheetId="17">#REF!</definedName>
    <definedName name="TextRefCopy71">#REF!</definedName>
    <definedName name="TextRefCopy73" localSheetId="17">#REF!</definedName>
    <definedName name="TextRefCopy73">#REF!</definedName>
    <definedName name="TextRefCopy75" localSheetId="17">#REF!</definedName>
    <definedName name="TextRefCopy75">#REF!</definedName>
    <definedName name="TextRefCopy77" localSheetId="17">#REF!</definedName>
    <definedName name="TextRefCopy77">#REF!</definedName>
    <definedName name="TextRefCopy79" localSheetId="17">#REF!</definedName>
    <definedName name="TextRefCopy79">#REF!</definedName>
    <definedName name="TextRefCopy8" localSheetId="17">#REF!</definedName>
    <definedName name="TextRefCopy8">#REF!</definedName>
    <definedName name="TextRefCopy80" localSheetId="17">#REF!</definedName>
    <definedName name="TextRefCopy80">#REF!</definedName>
    <definedName name="TextRefCopy82" localSheetId="17">#REF!</definedName>
    <definedName name="TextRefCopy82">#REF!</definedName>
    <definedName name="TextRefCopy85" localSheetId="17">#REF!</definedName>
    <definedName name="TextRefCopy86" localSheetId="17">#REF!</definedName>
    <definedName name="TextRefCopy88" localSheetId="17">#REF!</definedName>
    <definedName name="TextRefCopy89" localSheetId="17">#REF!</definedName>
    <definedName name="TextRefCopy9">#REF!</definedName>
    <definedName name="TextRefCopy90" localSheetId="17">#REF!</definedName>
    <definedName name="TextRefCopy91" localSheetId="17">#REF!</definedName>
    <definedName name="TextRefCopy92" localSheetId="17">#REF!</definedName>
    <definedName name="TextRefCopy93" localSheetId="17">#REF!</definedName>
    <definedName name="TextRefCopy97" localSheetId="17">#REF!</definedName>
    <definedName name="TextRefCopy97">#REF!</definedName>
    <definedName name="TextRefCopy98">#REF!</definedName>
    <definedName name="TextRefCopyRangeCount" localSheetId="17"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6">#REF!</definedName>
    <definedName name="Top_Stratum_Number" localSheetId="7">#REF!</definedName>
    <definedName name="Top_Stratum_Number" localSheetId="23">#REF!</definedName>
    <definedName name="Top_Stratum_Number" localSheetId="21">#REF!</definedName>
    <definedName name="Top_Stratum_Number" localSheetId="17">#REF!</definedName>
    <definedName name="Top_Stratum_Number">#REF!</definedName>
    <definedName name="Top_Stratum_Value" localSheetId="6">#REF!</definedName>
    <definedName name="Top_Stratum_Value" localSheetId="7">#REF!</definedName>
    <definedName name="Top_Stratum_Value" localSheetId="23">#REF!</definedName>
    <definedName name="Top_Stratum_Value" localSheetId="21">#REF!</definedName>
    <definedName name="Top_Stratum_Value" localSheetId="17">#REF!</definedName>
    <definedName name="Top_Stratum_Value">#REF!</definedName>
    <definedName name="TOT_CTAS_CONT">#REF!</definedName>
    <definedName name="Total_Amount" localSheetId="6">#REF!</definedName>
    <definedName name="Total_Amount" localSheetId="7">#REF!</definedName>
    <definedName name="Total_Amount" localSheetId="23">#REF!</definedName>
    <definedName name="Total_Amount" localSheetId="21">#REF!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17">#REF!</definedName>
    <definedName name="Total_Number_Selections">#REF!</definedName>
    <definedName name="tp" localSheetId="17">#REF!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17">#REF!</definedName>
    <definedName name="Unidades">#REF!</definedName>
    <definedName name="unnegocio">#REF!</definedName>
    <definedName name="URUGUAY" localSheetId="17">#REF!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17">#REF!</definedName>
    <definedName name="vigencia">#REF!</definedName>
    <definedName name="vpphold">#REF!</definedName>
    <definedName name="VTADIAR" localSheetId="17">#REF!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6" hidden="1">{#N/A,#N/A,FALSE,"VOL"}</definedName>
    <definedName name="wrn.Volumen." localSheetId="7" hidden="1">{#N/A,#N/A,FALSE,"VOL"}</definedName>
    <definedName name="wrn.Volumen." localSheetId="2" hidden="1">{#N/A,#N/A,FALSE,"VOL"}</definedName>
    <definedName name="wrn.Volumen." localSheetId="23" hidden="1">{#N/A,#N/A,FALSE,"VOL"}</definedName>
    <definedName name="wrn.Volumen." localSheetId="21" hidden="1">{#N/A,#N/A,FALSE,"VOL"}</definedName>
    <definedName name="wrn.Volumen." localSheetId="13" hidden="1">{#N/A,#N/A,FALSE,"VOL"}</definedName>
    <definedName name="wrn.Volumen." localSheetId="16" hidden="1">{#N/A,#N/A,FALSE,"VOL"}</definedName>
    <definedName name="wrn.Volumen." localSheetId="18" hidden="1">{#N/A,#N/A,FALSE,"VOL"}</definedName>
    <definedName name="wrn.Volumen." localSheetId="14" hidden="1">{#N/A,#N/A,FALSE,"VOL"}</definedName>
    <definedName name="wrn.Volumen." localSheetId="19" hidden="1">{#N/A,#N/A,FALSE,"VOL"}</definedName>
    <definedName name="wrn.Volumen." localSheetId="20" hidden="1">{#N/A,#N/A,FALSE,"VOL"}</definedName>
    <definedName name="wrn.Volumen." localSheetId="17" hidden="1">{#N/A,#N/A,FALSE,"VOL"}</definedName>
    <definedName name="wrn.Volumen." hidden="1">{#N/A,#N/A,FALSE,"VOL"}</definedName>
    <definedName name="www">#REF!</definedName>
    <definedName name="X_">#REF!</definedName>
    <definedName name="xdc">#REF!</definedName>
    <definedName name="XREF_COLUMN_1" hidden="1">#REF!</definedName>
    <definedName name="XREF_COLUMN_10" hidden="1">#REF!</definedName>
    <definedName name="XREF_COLUMN_11" localSheetId="17" hidden="1">'Variacion del Activo Neto'!#REF!</definedName>
    <definedName name="XREF_COLUMN_11" hidden="1">#REF!</definedName>
    <definedName name="XREF_COLUMN_12" localSheetId="6" hidden="1">#REF!</definedName>
    <definedName name="XREF_COLUMN_12" localSheetId="7" hidden="1">#REF!</definedName>
    <definedName name="XREF_COLUMN_12" localSheetId="2" hidden="1">#REF!</definedName>
    <definedName name="XREF_COLUMN_12" localSheetId="23" hidden="1">#REF!</definedName>
    <definedName name="XREF_COLUMN_12" localSheetId="21" hidden="1">#REF!</definedName>
    <definedName name="XREF_COLUMN_12" localSheetId="13" hidden="1">#REF!</definedName>
    <definedName name="XREF_COLUMN_12" localSheetId="17" hidden="1">'Variacion del Activo Neto'!#REF!</definedName>
    <definedName name="XREF_COLUMN_12" hidden="1">#REF!</definedName>
    <definedName name="XREF_COLUMN_13" localSheetId="6" hidden="1">#REF!</definedName>
    <definedName name="XREF_COLUMN_13" localSheetId="7" hidden="1">#REF!</definedName>
    <definedName name="XREF_COLUMN_13" localSheetId="2" hidden="1">#REF!</definedName>
    <definedName name="XREF_COLUMN_13" localSheetId="23" hidden="1">#REF!</definedName>
    <definedName name="XREF_COLUMN_13" localSheetId="21" hidden="1">#REF!</definedName>
    <definedName name="XREF_COLUMN_13" localSheetId="13" hidden="1">#REF!</definedName>
    <definedName name="XREF_COLUMN_13" localSheetId="17" hidden="1">'Variacion del Activo Neto'!#REF!</definedName>
    <definedName name="XREF_COLUMN_13" hidden="1">#REF!</definedName>
    <definedName name="XREF_COLUMN_14" localSheetId="6" hidden="1">#REF!</definedName>
    <definedName name="XREF_COLUMN_14" localSheetId="7" hidden="1">#REF!</definedName>
    <definedName name="XREF_COLUMN_14" localSheetId="2" hidden="1">#REF!</definedName>
    <definedName name="XREF_COLUMN_14" localSheetId="23" hidden="1">#REF!</definedName>
    <definedName name="XREF_COLUMN_14" localSheetId="21" hidden="1">#REF!</definedName>
    <definedName name="XREF_COLUMN_14" localSheetId="13" hidden="1">#REF!</definedName>
    <definedName name="XREF_COLUMN_14" localSheetId="17" hidden="1">'Variacion del Activo Neto'!#REF!</definedName>
    <definedName name="XREF_COLUMN_14" hidden="1">#REF!</definedName>
    <definedName name="XREF_COLUMN_15" localSheetId="13" hidden="1">#REF!</definedName>
    <definedName name="XREF_COLUMN_15" localSheetId="17" hidden="1">#REF!</definedName>
    <definedName name="XREF_COLUMN_15" hidden="1">#REF!</definedName>
    <definedName name="XREF_COLUMN_17" localSheetId="17" hidden="1">#REF!</definedName>
    <definedName name="XREF_COLUMN_17" hidden="1">#REF!</definedName>
    <definedName name="XREF_COLUMN_2" hidden="1">#REF!</definedName>
    <definedName name="XREF_COLUMN_24" hidden="1">#REF!</definedName>
    <definedName name="XREF_COLUMN_3" hidden="1">#REF!</definedName>
    <definedName name="XREF_COLUMN_4" localSheetId="17" hidden="1">#REF!</definedName>
    <definedName name="XREF_COLUMN_4" hidden="1">#REF!</definedName>
    <definedName name="XREF_COLUMN_5" localSheetId="17" hidden="1">'Variacion del Activo Neto'!$D:$D</definedName>
    <definedName name="XREF_COLUMN_5" hidden="1">#REF!</definedName>
    <definedName name="XREF_COLUMN_6" hidden="1">#REF!</definedName>
    <definedName name="XREF_COLUMN_7" localSheetId="6" hidden="1">#REF!</definedName>
    <definedName name="XREF_COLUMN_7" localSheetId="2" hidden="1">#REF!</definedName>
    <definedName name="XREF_COLUMN_7" localSheetId="23" hidden="1">#REF!</definedName>
    <definedName name="XREF_COLUMN_7" localSheetId="13" hidden="1">#REF!</definedName>
    <definedName name="XREF_COLUMN_7" hidden="1">#REF!</definedName>
    <definedName name="XREF_COLUMN_8" hidden="1">#REF!</definedName>
    <definedName name="XREF_COLUMN_9" localSheetId="13" hidden="1">#REF!</definedName>
    <definedName name="XREF_COLUMN_9" hidden="1">#REF!</definedName>
    <definedName name="XRefActiveRow" localSheetId="17" hidden="1">#REF!</definedName>
    <definedName name="XRefActiveRow" hidden="1">#REF!</definedName>
    <definedName name="XRefColumnsCount" localSheetId="17" hidden="1">14</definedName>
    <definedName name="XRefColumnsCount" hidden="1">2</definedName>
    <definedName name="XRefCopy1" localSheetId="6" hidden="1">#REF!</definedName>
    <definedName name="XRefCopy1" localSheetId="7" hidden="1">#REF!</definedName>
    <definedName name="XRefCopy1" localSheetId="23" hidden="1">#REF!</definedName>
    <definedName name="XRefCopy1" localSheetId="21" hidden="1">#REF!</definedName>
    <definedName name="XRefCopy1" localSheetId="17" hidden="1">#REF!</definedName>
    <definedName name="XRefCopy1" hidden="1">#REF!</definedName>
    <definedName name="XRefCopy10" localSheetId="17" hidden="1">#REF!</definedName>
    <definedName name="XRefCopy10" hidden="1">#REF!</definedName>
    <definedName name="XRefCopy100" localSheetId="6" hidden="1">#REF!</definedName>
    <definedName name="XRefCopy100" localSheetId="7" hidden="1">#REF!</definedName>
    <definedName name="XRefCopy100" localSheetId="23" hidden="1">#REF!</definedName>
    <definedName name="XRefCopy100" localSheetId="21" hidden="1">#REF!</definedName>
    <definedName name="XRefCopy100" localSheetId="17" hidden="1">#REF!</definedName>
    <definedName name="XRefCopy100" hidden="1">#REF!</definedName>
    <definedName name="XRefCopy100Row" localSheetId="6" hidden="1">#REF!</definedName>
    <definedName name="XRefCopy100Row" localSheetId="7" hidden="1">#REF!</definedName>
    <definedName name="XRefCopy100Row" localSheetId="23" hidden="1">#REF!</definedName>
    <definedName name="XRefCopy100Row" localSheetId="21" hidden="1">#REF!</definedName>
    <definedName name="XRefCopy100Row" localSheetId="17" hidden="1">#REF!</definedName>
    <definedName name="XRefCopy100Row" hidden="1">#REF!</definedName>
    <definedName name="XRefCopy101" localSheetId="17" hidden="1">#REF!</definedName>
    <definedName name="XRefCopy101" hidden="1">#REF!</definedName>
    <definedName name="XRefCopy101Row" localSheetId="17" hidden="1">#REF!</definedName>
    <definedName name="XRefCopy101Row" hidden="1">#REF!</definedName>
    <definedName name="XRefCopy102" localSheetId="17" hidden="1">#REF!</definedName>
    <definedName name="XRefCopy102" hidden="1">#REF!</definedName>
    <definedName name="XRefCopy102Row" localSheetId="17" hidden="1">#REF!</definedName>
    <definedName name="XRefCopy102Row" hidden="1">#REF!</definedName>
    <definedName name="XRefCopy103" localSheetId="17" hidden="1">#REF!</definedName>
    <definedName name="XRefCopy103" hidden="1">#REF!</definedName>
    <definedName name="XRefCopy103Row" localSheetId="17" hidden="1">#REF!</definedName>
    <definedName name="XRefCopy103Row" hidden="1">#REF!</definedName>
    <definedName name="XRefCopy104" localSheetId="17" hidden="1">#REF!</definedName>
    <definedName name="XRefCopy104" hidden="1">#REF!</definedName>
    <definedName name="XRefCopy104Row" localSheetId="17" hidden="1">#REF!</definedName>
    <definedName name="XRefCopy104Row" hidden="1">#REF!</definedName>
    <definedName name="XRefCopy105" hidden="1">#REF!</definedName>
    <definedName name="XRefCopy105Row" localSheetId="17" hidden="1">#REF!</definedName>
    <definedName name="XRefCopy105Row" hidden="1">#REF!</definedName>
    <definedName name="XRefCopy106" hidden="1">#REF!</definedName>
    <definedName name="XRefCopy106Row" localSheetId="17" hidden="1">#REF!</definedName>
    <definedName name="XRefCopy106Row" hidden="1">#REF!</definedName>
    <definedName name="XRefCopy107" hidden="1">#REF!</definedName>
    <definedName name="XRefCopy107Row" localSheetId="17" hidden="1">#REF!</definedName>
    <definedName name="XRefCopy107Row" hidden="1">#REF!</definedName>
    <definedName name="XRefCopy108" hidden="1">#REF!</definedName>
    <definedName name="XRefCopy108Row" localSheetId="17" hidden="1">#REF!</definedName>
    <definedName name="XRefCopy108Row" hidden="1">#REF!</definedName>
    <definedName name="XRefCopy109" hidden="1">#REF!</definedName>
    <definedName name="XRefCopy109Row" localSheetId="17" hidden="1">#REF!</definedName>
    <definedName name="XRefCopy109Row" hidden="1">#REF!</definedName>
    <definedName name="XRefCopy10Row" localSheetId="17" hidden="1">#REF!</definedName>
    <definedName name="XRefCopy10Row" hidden="1">#REF!</definedName>
    <definedName name="XRefCopy11" localSheetId="17" hidden="1">#REF!</definedName>
    <definedName name="XRefCopy11" hidden="1">#REF!</definedName>
    <definedName name="XRefCopy110Row" localSheetId="17" hidden="1">#REF!</definedName>
    <definedName name="XRefCopy110Row" hidden="1">#REF!</definedName>
    <definedName name="XRefCopy111Row" localSheetId="17" hidden="1">#REF!</definedName>
    <definedName name="XRefCopy111Row" hidden="1">#REF!</definedName>
    <definedName name="XRefCopy112" hidden="1">#REF!</definedName>
    <definedName name="XRefCopy112Row" localSheetId="17" hidden="1">#REF!</definedName>
    <definedName name="XRefCopy112Row" hidden="1">#REF!</definedName>
    <definedName name="XRefCopy113" hidden="1">#REF!</definedName>
    <definedName name="XRefCopy113Row" localSheetId="17" hidden="1">#REF!</definedName>
    <definedName name="XRefCopy113Row" hidden="1">#REF!</definedName>
    <definedName name="XRefCopy114" hidden="1">#REF!</definedName>
    <definedName name="XRefCopy114Row" localSheetId="17" hidden="1">#REF!</definedName>
    <definedName name="XRefCopy114Row" hidden="1">#REF!</definedName>
    <definedName name="XRefCopy115" hidden="1">#REF!</definedName>
    <definedName name="XRefCopy115Row" localSheetId="17" hidden="1">#REF!</definedName>
    <definedName name="XRefCopy115Row" hidden="1">#REF!</definedName>
    <definedName name="XRefCopy116" hidden="1">#REF!</definedName>
    <definedName name="XRefCopy116Row" localSheetId="17" hidden="1">#REF!</definedName>
    <definedName name="XRefCopy116Row" hidden="1">#REF!</definedName>
    <definedName name="XRefCopy117" hidden="1">#REF!</definedName>
    <definedName name="XRefCopy117Row" localSheetId="17" hidden="1">#REF!</definedName>
    <definedName name="XRefCopy117Row" hidden="1">#REF!</definedName>
    <definedName name="XRefCopy118" localSheetId="17" hidden="1">#REF!</definedName>
    <definedName name="XRefCopy118" hidden="1">#REF!</definedName>
    <definedName name="XRefCopy118Row" localSheetId="17" hidden="1">#REF!</definedName>
    <definedName name="XRefCopy118Row" hidden="1">#REF!</definedName>
    <definedName name="XRefCopy119" localSheetId="17" hidden="1">#REF!</definedName>
    <definedName name="XRefCopy119" hidden="1">#REF!</definedName>
    <definedName name="XRefCopy119Row" localSheetId="17" hidden="1">#REF!</definedName>
    <definedName name="XRefCopy119Row" hidden="1">#REF!</definedName>
    <definedName name="XRefCopy11Row" localSheetId="17" hidden="1">#REF!</definedName>
    <definedName name="XRefCopy11Row" hidden="1">#REF!</definedName>
    <definedName name="XRefCopy12" hidden="1">#REF!</definedName>
    <definedName name="XRefCopy120" localSheetId="17" hidden="1">#REF!</definedName>
    <definedName name="XRefCopy120" hidden="1">#REF!</definedName>
    <definedName name="XRefCopy120Row" localSheetId="17" hidden="1">#REF!</definedName>
    <definedName name="XRefCopy120Row" hidden="1">#REF!</definedName>
    <definedName name="XRefCopy121" localSheetId="17" hidden="1">#REF!</definedName>
    <definedName name="XRefCopy121" hidden="1">#REF!</definedName>
    <definedName name="XRefCopy121Row" localSheetId="17" hidden="1">#REF!</definedName>
    <definedName name="XRefCopy121Row" hidden="1">#REF!</definedName>
    <definedName name="XRefCopy122" localSheetId="17" hidden="1">#REF!</definedName>
    <definedName name="XRefCopy122" hidden="1">#REF!</definedName>
    <definedName name="XRefCopy122Row" localSheetId="17" hidden="1">#REF!</definedName>
    <definedName name="XRefCopy122Row" hidden="1">#REF!</definedName>
    <definedName name="XRefCopy123" hidden="1">#REF!</definedName>
    <definedName name="XRefCopy123Row" localSheetId="17" hidden="1">#REF!</definedName>
    <definedName name="XRefCopy123Row" hidden="1">#REF!</definedName>
    <definedName name="XRefCopy124" hidden="1">#REF!</definedName>
    <definedName name="XRefCopy124Row" localSheetId="17" hidden="1">#REF!</definedName>
    <definedName name="XRefCopy124Row" hidden="1">#REF!</definedName>
    <definedName name="XRefCopy125" hidden="1">#REF!</definedName>
    <definedName name="XRefCopy125Row" localSheetId="17" hidden="1">#REF!</definedName>
    <definedName name="XRefCopy125Row" hidden="1">#REF!</definedName>
    <definedName name="XRefCopy126" hidden="1">#REF!</definedName>
    <definedName name="XRefCopy126Row" localSheetId="17" hidden="1">#REF!</definedName>
    <definedName name="XRefCopy126Row" hidden="1">#REF!</definedName>
    <definedName name="XRefCopy127" hidden="1">#REF!</definedName>
    <definedName name="XRefCopy127Row" localSheetId="17" hidden="1">#REF!</definedName>
    <definedName name="XRefCopy127Row" hidden="1">#REF!</definedName>
    <definedName name="XRefCopy128" hidden="1">#REF!</definedName>
    <definedName name="XRefCopy129" hidden="1">#REF!</definedName>
    <definedName name="XRefCopy129Row" localSheetId="17" hidden="1">#REF!</definedName>
    <definedName name="XRefCopy129Row" hidden="1">#REF!</definedName>
    <definedName name="XRefCopy12Row" localSheetId="17" hidden="1">#REF!</definedName>
    <definedName name="XRefCopy12Row" hidden="1">#REF!</definedName>
    <definedName name="XRefCopy13" localSheetId="17" hidden="1">#REF!</definedName>
    <definedName name="XRefCopy13" hidden="1">#REF!</definedName>
    <definedName name="XRefCopy130" hidden="1">#REF!</definedName>
    <definedName name="XRefCopy130Row" localSheetId="17" hidden="1">#REF!</definedName>
    <definedName name="XRefCopy130Row" hidden="1">#REF!</definedName>
    <definedName name="XRefCopy131" hidden="1">#REF!</definedName>
    <definedName name="XRefCopy131Row" localSheetId="17" hidden="1">#REF!</definedName>
    <definedName name="XRefCopy131Row" hidden="1">#REF!</definedName>
    <definedName name="XRefCopy132" localSheetId="17" hidden="1">#REF!</definedName>
    <definedName name="XRefCopy132" hidden="1">#REF!</definedName>
    <definedName name="XRefCopy132Row" localSheetId="17" hidden="1">#REF!</definedName>
    <definedName name="XRefCopy132Row" hidden="1">#REF!</definedName>
    <definedName name="XRefCopy133" localSheetId="17" hidden="1">#REF!</definedName>
    <definedName name="XRefCopy133" hidden="1">#REF!</definedName>
    <definedName name="XRefCopy133Row" localSheetId="17" hidden="1">#REF!</definedName>
    <definedName name="XRefCopy133Row" hidden="1">#REF!</definedName>
    <definedName name="XRefCopy134" hidden="1">#REF!</definedName>
    <definedName name="XRefCopy134Row" localSheetId="17" hidden="1">#REF!</definedName>
    <definedName name="XRefCopy134Row" hidden="1">#REF!</definedName>
    <definedName name="XRefCopy135" hidden="1">#REF!</definedName>
    <definedName name="XRefCopy135Row" localSheetId="17" hidden="1">#REF!</definedName>
    <definedName name="XRefCopy135Row" hidden="1">#REF!</definedName>
    <definedName name="XRefCopy136" hidden="1">#REF!</definedName>
    <definedName name="XRefCopy136Row" localSheetId="17" hidden="1">#REF!</definedName>
    <definedName name="XRefCopy136Row" hidden="1">#REF!</definedName>
    <definedName name="XRefCopy137" hidden="1">#REF!</definedName>
    <definedName name="XRefCopy137Row" localSheetId="17" hidden="1">#REF!</definedName>
    <definedName name="XRefCopy137Row" hidden="1">#REF!</definedName>
    <definedName name="XRefCopy138" hidden="1">#REF!</definedName>
    <definedName name="XRefCopy138Row" localSheetId="17" hidden="1">#REF!</definedName>
    <definedName name="XRefCopy138Row" hidden="1">#REF!</definedName>
    <definedName name="XRefCopy139" hidden="1">#REF!</definedName>
    <definedName name="XRefCopy139Row" localSheetId="17" hidden="1">#REF!</definedName>
    <definedName name="XRefCopy139Row" hidden="1">#REF!</definedName>
    <definedName name="XRefCopy13Row" localSheetId="17" hidden="1">#REF!</definedName>
    <definedName name="XRefCopy13Row" hidden="1">#REF!</definedName>
    <definedName name="XRefCopy14" hidden="1">#REF!</definedName>
    <definedName name="XRefCopy140" hidden="1">#REF!</definedName>
    <definedName name="XRefCopy140Row" localSheetId="17" hidden="1">#REF!</definedName>
    <definedName name="XRefCopy140Row" hidden="1">#REF!</definedName>
    <definedName name="XRefCopy141Row" localSheetId="17" hidden="1">#REF!</definedName>
    <definedName name="XRefCopy141Row" hidden="1">#REF!</definedName>
    <definedName name="XRefCopy142" localSheetId="17" hidden="1">#REF!</definedName>
    <definedName name="XRefCopy142Row" localSheetId="17" hidden="1">#REF!</definedName>
    <definedName name="XRefCopy142Row" hidden="1">#REF!</definedName>
    <definedName name="XRefCopy143" localSheetId="17" hidden="1">#REF!</definedName>
    <definedName name="XRefCopy143Row" localSheetId="17" hidden="1">#REF!</definedName>
    <definedName name="XRefCopy143Row" hidden="1">#REF!</definedName>
    <definedName name="XRefCopy144Row" localSheetId="17" hidden="1">#REF!</definedName>
    <definedName name="XRefCopy144Row" hidden="1">#REF!</definedName>
    <definedName name="XRefCopy145Row" localSheetId="17" hidden="1">#REF!</definedName>
    <definedName name="XRefCopy145Row" hidden="1">#REF!</definedName>
    <definedName name="XRefCopy146" localSheetId="17" hidden="1">#REF!</definedName>
    <definedName name="XRefCopy146Row" localSheetId="17" hidden="1">#REF!</definedName>
    <definedName name="XRefCopy146Row" hidden="1">#REF!</definedName>
    <definedName name="XRefCopy147" localSheetId="17" hidden="1">#REF!</definedName>
    <definedName name="XRefCopy147Row" localSheetId="17" hidden="1">#REF!</definedName>
    <definedName name="XRefCopy147Row" hidden="1">#REF!</definedName>
    <definedName name="XRefCopy148" localSheetId="17" hidden="1">#REF!</definedName>
    <definedName name="XRefCopy148Row" localSheetId="17" hidden="1">#REF!</definedName>
    <definedName name="XRefCopy148Row" hidden="1">#REF!</definedName>
    <definedName name="XRefCopy149" localSheetId="17" hidden="1">#REF!</definedName>
    <definedName name="XRefCopy149" hidden="1">#REF!</definedName>
    <definedName name="XRefCopy149Row" localSheetId="17" hidden="1">#REF!</definedName>
    <definedName name="XRefCopy149Row" hidden="1">#REF!</definedName>
    <definedName name="XRefCopy14Row" hidden="1">#REF!</definedName>
    <definedName name="XRefCopy15" hidden="1">#REF!</definedName>
    <definedName name="XRefCopy150" localSheetId="17" hidden="1">#REF!</definedName>
    <definedName name="XRefCopy150" hidden="1">#REF!</definedName>
    <definedName name="XRefCopy150Row" localSheetId="17" hidden="1">#REF!</definedName>
    <definedName name="XRefCopy150Row" hidden="1">#REF!</definedName>
    <definedName name="XRefCopy151" localSheetId="17" hidden="1">#REF!</definedName>
    <definedName name="XRefCopy151" hidden="1">#REF!</definedName>
    <definedName name="XRefCopy151Row" localSheetId="17" hidden="1">#REF!</definedName>
    <definedName name="XRefCopy151Row" hidden="1">#REF!</definedName>
    <definedName name="XRefCopy152" localSheetId="17" hidden="1">#REF!</definedName>
    <definedName name="XRefCopy152" hidden="1">#REF!</definedName>
    <definedName name="XRefCopy152Row" localSheetId="17" hidden="1">#REF!</definedName>
    <definedName name="XRefCopy152Row" hidden="1">#REF!</definedName>
    <definedName name="XRefCopy153" localSheetId="17" hidden="1">#REF!</definedName>
    <definedName name="XRefCopy153" hidden="1">#REF!</definedName>
    <definedName name="XRefCopy153Row" localSheetId="17" hidden="1">#REF!</definedName>
    <definedName name="XRefCopy153Row" hidden="1">#REF!</definedName>
    <definedName name="XRefCopy154" localSheetId="17" hidden="1">#REF!</definedName>
    <definedName name="XRefCopy154" hidden="1">#REF!</definedName>
    <definedName name="XRefCopy154Row" localSheetId="17" hidden="1">#REF!</definedName>
    <definedName name="XRefCopy154Row" hidden="1">#REF!</definedName>
    <definedName name="XRefCopy155" localSheetId="17" hidden="1">#REF!</definedName>
    <definedName name="XRefCopy155" hidden="1">#REF!</definedName>
    <definedName name="XRefCopy155Row" localSheetId="17" hidden="1">#REF!</definedName>
    <definedName name="XRefCopy155Row" hidden="1">#REF!</definedName>
    <definedName name="XRefCopy156" localSheetId="17" hidden="1">#REF!</definedName>
    <definedName name="XRefCopy156" hidden="1">#REF!</definedName>
    <definedName name="XRefCopy156Row" localSheetId="17" hidden="1">#REF!</definedName>
    <definedName name="XRefCopy156Row" hidden="1">#REF!</definedName>
    <definedName name="XRefCopy157" localSheetId="17" hidden="1">#REF!</definedName>
    <definedName name="XRefCopy157" hidden="1">#REF!</definedName>
    <definedName name="XRefCopy157Row" localSheetId="17" hidden="1">#REF!</definedName>
    <definedName name="XRefCopy157Row" hidden="1">#REF!</definedName>
    <definedName name="XRefCopy158" localSheetId="17" hidden="1">#REF!</definedName>
    <definedName name="XRefCopy158" hidden="1">#REF!</definedName>
    <definedName name="XRefCopy158Row" localSheetId="17" hidden="1">#REF!</definedName>
    <definedName name="XRefCopy158Row" hidden="1">#REF!</definedName>
    <definedName name="XRefCopy159" localSheetId="17" hidden="1">#REF!</definedName>
    <definedName name="XRefCopy159" hidden="1">#REF!</definedName>
    <definedName name="XRefCopy159Row" localSheetId="17" hidden="1">#REF!</definedName>
    <definedName name="XRefCopy159Row" hidden="1">#REF!</definedName>
    <definedName name="XRefCopy15Row" localSheetId="17" hidden="1">#REF!</definedName>
    <definedName name="XRefCopy15Row" hidden="1">#REF!</definedName>
    <definedName name="XRefCopy16" hidden="1">#REF!</definedName>
    <definedName name="XRefCopy160" localSheetId="17" hidden="1">#REF!</definedName>
    <definedName name="XRefCopy160" hidden="1">#REF!</definedName>
    <definedName name="XRefCopy160Row" localSheetId="17" hidden="1">#REF!</definedName>
    <definedName name="XRefCopy160Row" hidden="1">#REF!</definedName>
    <definedName name="XRefCopy161" localSheetId="17" hidden="1">#REF!</definedName>
    <definedName name="XRefCopy161" hidden="1">#REF!</definedName>
    <definedName name="XRefCopy161Row" localSheetId="17" hidden="1">#REF!</definedName>
    <definedName name="XRefCopy161Row" hidden="1">#REF!</definedName>
    <definedName name="XRefCopy162" localSheetId="17" hidden="1">#REF!</definedName>
    <definedName name="XRefCopy162" hidden="1">#REF!</definedName>
    <definedName name="XRefCopy162Row" localSheetId="17" hidden="1">#REF!</definedName>
    <definedName name="XRefCopy162Row" hidden="1">#REF!</definedName>
    <definedName name="XRefCopy163" localSheetId="17" hidden="1">#REF!</definedName>
    <definedName name="XRefCopy163" hidden="1">#REF!</definedName>
    <definedName name="XRefCopy163Row" localSheetId="17" hidden="1">#REF!</definedName>
    <definedName name="XRefCopy163Row" hidden="1">#REF!</definedName>
    <definedName name="XRefCopy164" localSheetId="17" hidden="1">#REF!</definedName>
    <definedName name="XRefCopy164" hidden="1">#REF!</definedName>
    <definedName name="XRefCopy164Row" localSheetId="17" hidden="1">#REF!</definedName>
    <definedName name="XRefCopy164Row" hidden="1">#REF!</definedName>
    <definedName name="XRefCopy165" localSheetId="17" hidden="1">#REF!</definedName>
    <definedName name="XRefCopy165" hidden="1">#REF!</definedName>
    <definedName name="XRefCopy165Row" hidden="1">#REF!</definedName>
    <definedName name="XRefCopy166" localSheetId="17" hidden="1">#REF!</definedName>
    <definedName name="XRefCopy166" hidden="1">#REF!</definedName>
    <definedName name="XRefCopy166Row" hidden="1">#REF!</definedName>
    <definedName name="XRefCopy167" localSheetId="17"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17"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17"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17"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17" hidden="1">#REF!</definedName>
    <definedName name="XRefCopy19Row" hidden="1">#REF!</definedName>
    <definedName name="XRefCopy1Row" localSheetId="17" hidden="1">#REF!</definedName>
    <definedName name="XRefCopy1Row" hidden="1">#REF!</definedName>
    <definedName name="XRefCopy2" localSheetId="17" hidden="1">#REF!</definedName>
    <definedName name="XRefCopy2" hidden="1">#REF!</definedName>
    <definedName name="XRefCopy20" localSheetId="17"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17"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17"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17"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17"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17"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17"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17"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17"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17"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17" hidden="1">#REF!</definedName>
    <definedName name="XRefCopy29Row" hidden="1">#REF!</definedName>
    <definedName name="XRefCopy2Row" localSheetId="17" hidden="1">#REF!</definedName>
    <definedName name="XRefCopy2Row" hidden="1">#REF!</definedName>
    <definedName name="XRefCopy3" hidden="1">#REF!</definedName>
    <definedName name="XRefCopy30" hidden="1">#REF!</definedName>
    <definedName name="XRefCopy30Row" localSheetId="17" hidden="1">#REF!</definedName>
    <definedName name="XRefCopy30Row" hidden="1">#REF!</definedName>
    <definedName name="XRefCopy31" hidden="1">#REF!</definedName>
    <definedName name="XRefCopy31Row" localSheetId="17" hidden="1">#REF!</definedName>
    <definedName name="XRefCopy31Row" hidden="1">#REF!</definedName>
    <definedName name="XRefCopy32" hidden="1">#REF!</definedName>
    <definedName name="XRefCopy32Row" localSheetId="17" hidden="1">#REF!</definedName>
    <definedName name="XRefCopy32Row" hidden="1">#REF!</definedName>
    <definedName name="XRefCopy33" hidden="1">#REF!</definedName>
    <definedName name="XRefCopy33Row" localSheetId="17" hidden="1">#REF!</definedName>
    <definedName name="XRefCopy33Row" hidden="1">#REF!</definedName>
    <definedName name="XRefCopy34" hidden="1">#REF!</definedName>
    <definedName name="XRefCopy34Row" localSheetId="17" hidden="1">#REF!</definedName>
    <definedName name="XRefCopy34Row" hidden="1">#REF!</definedName>
    <definedName name="XRefCopy35" hidden="1">#REF!</definedName>
    <definedName name="XRefCopy35Row" localSheetId="17" hidden="1">#REF!</definedName>
    <definedName name="XRefCopy35Row" hidden="1">#REF!</definedName>
    <definedName name="XRefCopy36" hidden="1">#REF!</definedName>
    <definedName name="XRefCopy36Row" localSheetId="17" hidden="1">#REF!</definedName>
    <definedName name="XRefCopy36Row" hidden="1">#REF!</definedName>
    <definedName name="XRefCopy37" hidden="1">#REF!</definedName>
    <definedName name="XRefCopy37Row" localSheetId="17" hidden="1">#REF!</definedName>
    <definedName name="XRefCopy37Row" hidden="1">#REF!</definedName>
    <definedName name="XRefCopy38" hidden="1">#REF!</definedName>
    <definedName name="XRefCopy38Row" localSheetId="17" hidden="1">#REF!</definedName>
    <definedName name="XRefCopy38Row" hidden="1">#REF!</definedName>
    <definedName name="XRefCopy39" hidden="1">#REF!</definedName>
    <definedName name="XRefCopy39Row" localSheetId="17" hidden="1">#REF!</definedName>
    <definedName name="XRefCopy39Row" hidden="1">#REF!</definedName>
    <definedName name="XRefCopy3Row" localSheetId="17" hidden="1">#REF!</definedName>
    <definedName name="XRefCopy3Row" hidden="1">#REF!</definedName>
    <definedName name="XRefCopy4" hidden="1">#REF!</definedName>
    <definedName name="XRefCopy40" hidden="1">#REF!</definedName>
    <definedName name="XRefCopy40Row" localSheetId="17" hidden="1">#REF!</definedName>
    <definedName name="XRefCopy40Row" hidden="1">#REF!</definedName>
    <definedName name="XRefCopy41" hidden="1">#REF!</definedName>
    <definedName name="XRefCopy41Row" localSheetId="17" hidden="1">#REF!</definedName>
    <definedName name="XRefCopy41Row" hidden="1">#REF!</definedName>
    <definedName name="XRefCopy42" hidden="1">#REF!</definedName>
    <definedName name="XRefCopy42Row" localSheetId="17" hidden="1">#REF!</definedName>
    <definedName name="XRefCopy42Row" hidden="1">#REF!</definedName>
    <definedName name="XRefCopy43" hidden="1">#REF!</definedName>
    <definedName name="XRefCopy43Row" localSheetId="17" hidden="1">#REF!</definedName>
    <definedName name="XRefCopy43Row" hidden="1">#REF!</definedName>
    <definedName name="XRefCopy44" hidden="1">#REF!</definedName>
    <definedName name="XRefCopy44Row" localSheetId="17" hidden="1">#REF!</definedName>
    <definedName name="XRefCopy44Row" hidden="1">#REF!</definedName>
    <definedName name="XRefCopy45" hidden="1">#REF!</definedName>
    <definedName name="XRefCopy45Row" localSheetId="17" hidden="1">#REF!</definedName>
    <definedName name="XRefCopy45Row" hidden="1">#REF!</definedName>
    <definedName name="XRefCopy46" hidden="1">#REF!</definedName>
    <definedName name="XRefCopy46Row" localSheetId="17" hidden="1">#REF!</definedName>
    <definedName name="XRefCopy46Row" hidden="1">#REF!</definedName>
    <definedName name="XRefCopy47" hidden="1">#REF!</definedName>
    <definedName name="XRefCopy47Row" localSheetId="17" hidden="1">#REF!</definedName>
    <definedName name="XRefCopy47Row" hidden="1">#REF!</definedName>
    <definedName name="XRefCopy48" hidden="1">#REF!</definedName>
    <definedName name="XRefCopy48Row" localSheetId="17" hidden="1">#REF!</definedName>
    <definedName name="XRefCopy48Row" hidden="1">#REF!</definedName>
    <definedName name="XRefCopy49" hidden="1">#REF!</definedName>
    <definedName name="XRefCopy49Row" localSheetId="17" hidden="1">#REF!</definedName>
    <definedName name="XRefCopy49Row" hidden="1">#REF!</definedName>
    <definedName name="XRefCopy4Row" localSheetId="17" hidden="1">#REF!</definedName>
    <definedName name="XRefCopy4Row" hidden="1">#REF!</definedName>
    <definedName name="XRefCopy5" hidden="1">#REF!</definedName>
    <definedName name="XRefCopy50" hidden="1">#REF!</definedName>
    <definedName name="XRefCopy50Row" localSheetId="17" hidden="1">#REF!</definedName>
    <definedName name="XRefCopy50Row" hidden="1">#REF!</definedName>
    <definedName name="XRefCopy51" hidden="1">#REF!</definedName>
    <definedName name="XRefCopy51Row" localSheetId="17" hidden="1">#REF!</definedName>
    <definedName name="XRefCopy51Row" hidden="1">#REF!</definedName>
    <definedName name="XRefCopy52" hidden="1">#REF!</definedName>
    <definedName name="XRefCopy52Row" localSheetId="17" hidden="1">#REF!</definedName>
    <definedName name="XRefCopy52Row" hidden="1">#REF!</definedName>
    <definedName name="XRefCopy53" localSheetId="17" hidden="1">#REF!</definedName>
    <definedName name="XRefCopy53" hidden="1">#REF!</definedName>
    <definedName name="XRefCopy53Row" localSheetId="17" hidden="1">#REF!</definedName>
    <definedName name="XRefCopy53Row" hidden="1">#REF!</definedName>
    <definedName name="XRefCopy54" hidden="1">#REF!</definedName>
    <definedName name="XRefCopy54Row" localSheetId="17" hidden="1">#REF!</definedName>
    <definedName name="XRefCopy54Row" hidden="1">#REF!</definedName>
    <definedName name="XRefCopy55" hidden="1">#REF!</definedName>
    <definedName name="XRefCopy55Row" localSheetId="17" hidden="1">#REF!</definedName>
    <definedName name="XRefCopy55Row" hidden="1">#REF!</definedName>
    <definedName name="XRefCopy56" hidden="1">#REF!</definedName>
    <definedName name="XRefCopy56Row" localSheetId="17" hidden="1">#REF!</definedName>
    <definedName name="XRefCopy56Row" hidden="1">#REF!</definedName>
    <definedName name="XRefCopy57" hidden="1">#REF!</definedName>
    <definedName name="XRefCopy57Row" localSheetId="17" hidden="1">#REF!</definedName>
    <definedName name="XRefCopy57Row" hidden="1">#REF!</definedName>
    <definedName name="XRefCopy58" hidden="1">#REF!</definedName>
    <definedName name="XRefCopy58Row" localSheetId="17" hidden="1">#REF!</definedName>
    <definedName name="XRefCopy58Row" hidden="1">#REF!</definedName>
    <definedName name="XRefCopy59" hidden="1">#REF!</definedName>
    <definedName name="XRefCopy59Row" localSheetId="17" hidden="1">#REF!</definedName>
    <definedName name="XRefCopy59Row" hidden="1">#REF!</definedName>
    <definedName name="XRefCopy5Row" hidden="1">#REF!</definedName>
    <definedName name="XRefCopy6" hidden="1">#REF!</definedName>
    <definedName name="XRefCopy60" hidden="1">#REF!</definedName>
    <definedName name="XRefCopy60Row" localSheetId="17" hidden="1">#REF!</definedName>
    <definedName name="XRefCopy60Row" hidden="1">#REF!</definedName>
    <definedName name="XRefCopy61" hidden="1">#REF!</definedName>
    <definedName name="XRefCopy61Row" localSheetId="17" hidden="1">#REF!</definedName>
    <definedName name="XRefCopy61Row" hidden="1">#REF!</definedName>
    <definedName name="XRefCopy62" hidden="1">#REF!</definedName>
    <definedName name="XRefCopy62Row" localSheetId="17" hidden="1">#REF!</definedName>
    <definedName name="XRefCopy62Row" hidden="1">#REF!</definedName>
    <definedName name="XRefCopy63" hidden="1">#REF!</definedName>
    <definedName name="XRefCopy63Row" localSheetId="17" hidden="1">#REF!</definedName>
    <definedName name="XRefCopy63Row" hidden="1">#REF!</definedName>
    <definedName name="XRefCopy64" hidden="1">#REF!</definedName>
    <definedName name="XRefCopy64Row" localSheetId="17" hidden="1">#REF!</definedName>
    <definedName name="XRefCopy64Row" hidden="1">#REF!</definedName>
    <definedName name="XRefCopy65" hidden="1">#REF!</definedName>
    <definedName name="XRefCopy65Row" localSheetId="17" hidden="1">#REF!</definedName>
    <definedName name="XRefCopy65Row" hidden="1">#REF!</definedName>
    <definedName name="XRefCopy66" hidden="1">#REF!</definedName>
    <definedName name="XRefCopy66Row" localSheetId="17" hidden="1">#REF!</definedName>
    <definedName name="XRefCopy66Row" hidden="1">#REF!</definedName>
    <definedName name="XRefCopy67" hidden="1">#REF!</definedName>
    <definedName name="XRefCopy67Row" localSheetId="17" hidden="1">#REF!</definedName>
    <definedName name="XRefCopy67Row" hidden="1">#REF!</definedName>
    <definedName name="XRefCopy68" hidden="1">#REF!</definedName>
    <definedName name="XRefCopy68Row" localSheetId="17" hidden="1">#REF!</definedName>
    <definedName name="XRefCopy68Row" hidden="1">#REF!</definedName>
    <definedName name="XRefCopy69" hidden="1">#REF!</definedName>
    <definedName name="XRefCopy69Row" localSheetId="17" hidden="1">#REF!</definedName>
    <definedName name="XRefCopy69Row" hidden="1">#REF!</definedName>
    <definedName name="XRefCopy6Row" hidden="1">#REF!</definedName>
    <definedName name="XRefCopy7" localSheetId="17" hidden="1">'Variacion del Activo Neto'!#REF!</definedName>
    <definedName name="XRefCopy7" hidden="1">#REF!</definedName>
    <definedName name="XRefCopy70" localSheetId="6" hidden="1">#REF!</definedName>
    <definedName name="XRefCopy70" localSheetId="2" hidden="1">#REF!</definedName>
    <definedName name="XRefCopy70" localSheetId="23" hidden="1">#REF!</definedName>
    <definedName name="XRefCopy70" localSheetId="13" hidden="1">#REF!</definedName>
    <definedName name="XRefCopy70" hidden="1">#REF!</definedName>
    <definedName name="XRefCopy70Row" localSheetId="13" hidden="1">#REF!</definedName>
    <definedName name="XRefCopy70Row" localSheetId="17" hidden="1">#REF!</definedName>
    <definedName name="XRefCopy70Row" hidden="1">#REF!</definedName>
    <definedName name="XRefCopy71" hidden="1">#REF!</definedName>
    <definedName name="XRefCopy71Row" localSheetId="17" hidden="1">#REF!</definedName>
    <definedName name="XRefCopy71Row" hidden="1">#REF!</definedName>
    <definedName name="XRefCopy72" hidden="1">#REF!</definedName>
    <definedName name="XRefCopy72Row" localSheetId="17" hidden="1">#REF!</definedName>
    <definedName name="XRefCopy72Row" hidden="1">#REF!</definedName>
    <definedName name="XRefCopy73" hidden="1">#REF!</definedName>
    <definedName name="XRefCopy73Row" localSheetId="17" hidden="1">#REF!</definedName>
    <definedName name="XRefCopy73Row" hidden="1">#REF!</definedName>
    <definedName name="XRefCopy74" hidden="1">#REF!</definedName>
    <definedName name="XRefCopy74Row" localSheetId="17" hidden="1">#REF!</definedName>
    <definedName name="XRefCopy74Row" hidden="1">#REF!</definedName>
    <definedName name="XRefCopy75" localSheetId="6" hidden="1">#REF!</definedName>
    <definedName name="XRefCopy75" localSheetId="7" hidden="1">#REF!</definedName>
    <definedName name="XRefCopy75" localSheetId="2" hidden="1">#REF!</definedName>
    <definedName name="XRefCopy75" localSheetId="23" hidden="1">#REF!</definedName>
    <definedName name="XRefCopy75" localSheetId="21" hidden="1">#REF!</definedName>
    <definedName name="XRefCopy75" localSheetId="13" hidden="1">#REF!</definedName>
    <definedName name="XRefCopy75" localSheetId="17" hidden="1">'Variacion del Activo Neto'!#REF!</definedName>
    <definedName name="XRefCopy75" hidden="1">#REF!</definedName>
    <definedName name="XRefCopy75Row" localSheetId="13" hidden="1">#REF!</definedName>
    <definedName name="XRefCopy75Row" localSheetId="17" hidden="1">#REF!</definedName>
    <definedName name="XRefCopy75Row" hidden="1">#REF!</definedName>
    <definedName name="XRefCopy76" localSheetId="6" hidden="1">#REF!</definedName>
    <definedName name="XRefCopy76" localSheetId="7" hidden="1">#REF!</definedName>
    <definedName name="XRefCopy76" localSheetId="2" hidden="1">#REF!</definedName>
    <definedName name="XRefCopy76" localSheetId="23" hidden="1">#REF!</definedName>
    <definedName name="XRefCopy76" localSheetId="21" hidden="1">#REF!</definedName>
    <definedName name="XRefCopy76" localSheetId="13" hidden="1">#REF!</definedName>
    <definedName name="XRefCopy76" localSheetId="17" hidden="1">'Variacion del Activo Neto'!#REF!</definedName>
    <definedName name="XRefCopy76" hidden="1">#REF!</definedName>
    <definedName name="XRefCopy76Row" localSheetId="13" hidden="1">#REF!</definedName>
    <definedName name="XRefCopy76Row" localSheetId="17" hidden="1">#REF!</definedName>
    <definedName name="XRefCopy76Row" hidden="1">#REF!</definedName>
    <definedName name="XRefCopy77" hidden="1">#REF!</definedName>
    <definedName name="XRefCopy77Row" localSheetId="17" hidden="1">#REF!</definedName>
    <definedName name="XRefCopy77Row" hidden="1">#REF!</definedName>
    <definedName name="XRefCopy78" hidden="1">#REF!</definedName>
    <definedName name="XRefCopy78Row" localSheetId="17" hidden="1">#REF!</definedName>
    <definedName name="XRefCopy78Row" hidden="1">#REF!</definedName>
    <definedName name="XRefCopy79" hidden="1">#REF!</definedName>
    <definedName name="XRefCopy79Row" localSheetId="17" hidden="1">#REF!</definedName>
    <definedName name="XRefCopy79Row" hidden="1">#REF!</definedName>
    <definedName name="XRefCopy7Row" localSheetId="17" hidden="1">#REF!</definedName>
    <definedName name="XRefCopy7Row" hidden="1">#REF!</definedName>
    <definedName name="XRefCopy8" localSheetId="17" hidden="1">'Variacion del Activo Neto'!#REF!</definedName>
    <definedName name="XRefCopy8" hidden="1">#REF!</definedName>
    <definedName name="XRefCopy80Row" localSheetId="13" hidden="1">#REF!</definedName>
    <definedName name="XRefCopy80Row" localSheetId="17" hidden="1">#REF!</definedName>
    <definedName name="XRefCopy80Row" hidden="1">#REF!</definedName>
    <definedName name="XRefCopy81Row" localSheetId="17" hidden="1">#REF!</definedName>
    <definedName name="XRefCopy81Row" hidden="1">#REF!</definedName>
    <definedName name="XRefCopy82Row" localSheetId="17" hidden="1">#REF!</definedName>
    <definedName name="XRefCopy82Row" hidden="1">#REF!</definedName>
    <definedName name="XRefCopy83Row" localSheetId="17" hidden="1">#REF!</definedName>
    <definedName name="XRefCopy83Row" hidden="1">#REF!</definedName>
    <definedName name="XRefCopy84Row" localSheetId="17" hidden="1">#REF!</definedName>
    <definedName name="XRefCopy84Row" hidden="1">#REF!</definedName>
    <definedName name="XRefCopy85" hidden="1">#REF!</definedName>
    <definedName name="XRefCopy85Row" localSheetId="17" hidden="1">#REF!</definedName>
    <definedName name="XRefCopy85Row" hidden="1">#REF!</definedName>
    <definedName name="XRefCopy86" hidden="1">#REF!</definedName>
    <definedName name="XRefCopy86Row" localSheetId="17" hidden="1">#REF!</definedName>
    <definedName name="XRefCopy86Row" hidden="1">#REF!</definedName>
    <definedName name="XRefCopy87" hidden="1">#REF!</definedName>
    <definedName name="XRefCopy87Row" localSheetId="17" hidden="1">#REF!</definedName>
    <definedName name="XRefCopy87Row" hidden="1">#REF!</definedName>
    <definedName name="XRefCopy88" hidden="1">#REF!</definedName>
    <definedName name="XRefCopy88Row" localSheetId="17" hidden="1">#REF!</definedName>
    <definedName name="XRefCopy88Row" hidden="1">#REF!</definedName>
    <definedName name="XRefCopy89" hidden="1">#REF!</definedName>
    <definedName name="XRefCopy89Row" localSheetId="17" hidden="1">#REF!</definedName>
    <definedName name="XRefCopy89Row" hidden="1">#REF!</definedName>
    <definedName name="XRefCopy8Row" localSheetId="17" hidden="1">#REF!</definedName>
    <definedName name="XRefCopy8Row" hidden="1">#REF!</definedName>
    <definedName name="XRefCopy9" localSheetId="17" hidden="1">'Variacion del Activo Neto'!#REF!</definedName>
    <definedName name="XRefCopy9" hidden="1">#REF!</definedName>
    <definedName name="XRefCopy90" localSheetId="6" hidden="1">#REF!</definedName>
    <definedName name="XRefCopy90" localSheetId="2" hidden="1">#REF!</definedName>
    <definedName name="XRefCopy90" localSheetId="23" hidden="1">#REF!</definedName>
    <definedName name="XRefCopy90" localSheetId="13" hidden="1">#REF!</definedName>
    <definedName name="XRefCopy90" hidden="1">#REF!</definedName>
    <definedName name="XRefCopy90Row" localSheetId="13" hidden="1">#REF!</definedName>
    <definedName name="XRefCopy90Row" localSheetId="17" hidden="1">#REF!</definedName>
    <definedName name="XRefCopy90Row" hidden="1">#REF!</definedName>
    <definedName name="XRefCopy91" hidden="1">#REF!</definedName>
    <definedName name="XRefCopy91Row" localSheetId="17" hidden="1">#REF!</definedName>
    <definedName name="XRefCopy91Row" hidden="1">#REF!</definedName>
    <definedName name="XRefCopy92" localSheetId="17" hidden="1">#REF!</definedName>
    <definedName name="XRefCopy92" hidden="1">#REF!</definedName>
    <definedName name="XRefCopy92Row" localSheetId="17" hidden="1">#REF!</definedName>
    <definedName name="XRefCopy92Row" hidden="1">#REF!</definedName>
    <definedName name="XRefCopy93" localSheetId="17" hidden="1">#REF!</definedName>
    <definedName name="XRefCopy93" hidden="1">#REF!</definedName>
    <definedName name="XRefCopy93Row" localSheetId="17" hidden="1">#REF!</definedName>
    <definedName name="XRefCopy93Row" hidden="1">#REF!</definedName>
    <definedName name="XRefCopy94" localSheetId="17" hidden="1">#REF!</definedName>
    <definedName name="XRefCopy94" hidden="1">#REF!</definedName>
    <definedName name="XRefCopy94Row" localSheetId="17" hidden="1">#REF!</definedName>
    <definedName name="XRefCopy94Row" hidden="1">#REF!</definedName>
    <definedName name="XRefCopy95" hidden="1">#REF!</definedName>
    <definedName name="XRefCopy95Row" localSheetId="17" hidden="1">#REF!</definedName>
    <definedName name="XRefCopy95Row" hidden="1">#REF!</definedName>
    <definedName name="XRefCopy96" hidden="1">#REF!</definedName>
    <definedName name="XRefCopy96Row" localSheetId="17" hidden="1">#REF!</definedName>
    <definedName name="XRefCopy96Row" hidden="1">#REF!</definedName>
    <definedName name="XRefCopy97" hidden="1">#REF!</definedName>
    <definedName name="XRefCopy97Row" localSheetId="17" hidden="1">#REF!</definedName>
    <definedName name="XRefCopy97Row" hidden="1">#REF!</definedName>
    <definedName name="XRefCopy98" hidden="1">#REF!</definedName>
    <definedName name="XRefCopy98Row" localSheetId="17" hidden="1">#REF!</definedName>
    <definedName name="XRefCopy98Row" hidden="1">#REF!</definedName>
    <definedName name="XRefCopy99" hidden="1">#REF!</definedName>
    <definedName name="XRefCopy99Row" localSheetId="17" hidden="1">#REF!</definedName>
    <definedName name="XRefCopy99Row" hidden="1">#REF!</definedName>
    <definedName name="XRefCopy9Row" localSheetId="17" hidden="1">#REF!</definedName>
    <definedName name="XRefCopy9Row" hidden="1">#REF!</definedName>
    <definedName name="XRefCopyRangeCount" localSheetId="17" hidden="1">76</definedName>
    <definedName name="XRefCopyRangeCount" hidden="1">4</definedName>
    <definedName name="XRefPaste1" hidden="1">#REF!</definedName>
    <definedName name="XRefPaste10" hidden="1">#REF!</definedName>
    <definedName name="XRefPaste100" localSheetId="6" hidden="1">#REF!</definedName>
    <definedName name="XRefPaste100" localSheetId="7" hidden="1">#REF!</definedName>
    <definedName name="XRefPaste100" localSheetId="23" hidden="1">#REF!</definedName>
    <definedName name="XRefPaste100" localSheetId="21" hidden="1">#REF!</definedName>
    <definedName name="XRefPaste100" localSheetId="17" hidden="1">#REF!</definedName>
    <definedName name="XRefPaste100" hidden="1">#REF!</definedName>
    <definedName name="XRefPaste100Row" localSheetId="17" hidden="1">#REF!</definedName>
    <definedName name="XRefPaste100Row" hidden="1">#REF!</definedName>
    <definedName name="XRefPaste101" localSheetId="17" hidden="1">#REF!</definedName>
    <definedName name="XRefPaste101" hidden="1">#REF!</definedName>
    <definedName name="XRefPaste101Row" localSheetId="17" hidden="1">#REF!</definedName>
    <definedName name="XRefPaste101Row" hidden="1">#REF!</definedName>
    <definedName name="XRefPaste102" localSheetId="17" hidden="1">#REF!</definedName>
    <definedName name="XRefPaste102" hidden="1">#REF!</definedName>
    <definedName name="XRefPaste102Row" localSheetId="17" hidden="1">#REF!</definedName>
    <definedName name="XRefPaste102Row" hidden="1">#REF!</definedName>
    <definedName name="XRefPaste103" localSheetId="17" hidden="1">#REF!</definedName>
    <definedName name="XRefPaste103" hidden="1">#REF!</definedName>
    <definedName name="XRefPaste103Row" localSheetId="17" hidden="1">#REF!</definedName>
    <definedName name="XRefPaste103Row" hidden="1">#REF!</definedName>
    <definedName name="XRefPaste104" localSheetId="17" hidden="1">#REF!</definedName>
    <definedName name="XRefPaste104" hidden="1">#REF!</definedName>
    <definedName name="XRefPaste104Row" localSheetId="17" hidden="1">#REF!</definedName>
    <definedName name="XRefPaste104Row" hidden="1">#REF!</definedName>
    <definedName name="XRefPaste105" localSheetId="17" hidden="1">#REF!</definedName>
    <definedName name="XRefPaste105" hidden="1">#REF!</definedName>
    <definedName name="XRefPaste105Row" localSheetId="17" hidden="1">#REF!</definedName>
    <definedName name="XRefPaste105Row" hidden="1">#REF!</definedName>
    <definedName name="XRefPaste106" localSheetId="17" hidden="1">#REF!</definedName>
    <definedName name="XRefPaste106" hidden="1">#REF!</definedName>
    <definedName name="XRefPaste106Row" localSheetId="17" hidden="1">#REF!</definedName>
    <definedName name="XRefPaste106Row" hidden="1">#REF!</definedName>
    <definedName name="XRefPaste107" localSheetId="17" hidden="1">#REF!</definedName>
    <definedName name="XRefPaste107" hidden="1">#REF!</definedName>
    <definedName name="XRefPaste107Row" localSheetId="17" hidden="1">#REF!</definedName>
    <definedName name="XRefPaste107Row" hidden="1">#REF!</definedName>
    <definedName name="XRefPaste108" localSheetId="17" hidden="1">#REF!</definedName>
    <definedName name="XRefPaste108" hidden="1">#REF!</definedName>
    <definedName name="XRefPaste108Row" localSheetId="17" hidden="1">#REF!</definedName>
    <definedName name="XRefPaste108Row" hidden="1">#REF!</definedName>
    <definedName name="XRefPaste109" localSheetId="17" hidden="1">#REF!</definedName>
    <definedName name="XRefPaste109" hidden="1">#REF!</definedName>
    <definedName name="XRefPaste109Row" localSheetId="17" hidden="1">#REF!</definedName>
    <definedName name="XRefPaste109Row" hidden="1">#REF!</definedName>
    <definedName name="XRefPaste10Row" localSheetId="17" hidden="1">#REF!</definedName>
    <definedName name="XRefPaste10Row" hidden="1">#REF!</definedName>
    <definedName name="XRefPaste11" hidden="1">#REF!</definedName>
    <definedName name="XRefPaste110" localSheetId="17" hidden="1">#REF!</definedName>
    <definedName name="XRefPaste110" hidden="1">#REF!</definedName>
    <definedName name="XRefPaste110Row" localSheetId="17" hidden="1">#REF!</definedName>
    <definedName name="XRefPaste110Row" hidden="1">#REF!</definedName>
    <definedName name="XRefPaste111" localSheetId="17" hidden="1">#REF!</definedName>
    <definedName name="XRefPaste111" hidden="1">#REF!</definedName>
    <definedName name="XRefPaste111Row" localSheetId="17" hidden="1">#REF!</definedName>
    <definedName name="XRefPaste111Row" hidden="1">#REF!</definedName>
    <definedName name="XRefPaste112" localSheetId="17" hidden="1">#REF!</definedName>
    <definedName name="XRefPaste112" hidden="1">#REF!</definedName>
    <definedName name="XRefPaste112Row" localSheetId="17" hidden="1">#REF!</definedName>
    <definedName name="XRefPaste112Row" hidden="1">#REF!</definedName>
    <definedName name="XRefPaste113" localSheetId="17" hidden="1">#REF!</definedName>
    <definedName name="XRefPaste113" hidden="1">#REF!</definedName>
    <definedName name="XRefPaste113Row" localSheetId="17" hidden="1">#REF!</definedName>
    <definedName name="XRefPaste113Row" hidden="1">#REF!</definedName>
    <definedName name="XRefPaste114" localSheetId="17" hidden="1">#REF!</definedName>
    <definedName name="XRefPaste114" hidden="1">#REF!</definedName>
    <definedName name="XRefPaste114Row" localSheetId="17" hidden="1">#REF!</definedName>
    <definedName name="XRefPaste114Row" hidden="1">#REF!</definedName>
    <definedName name="XRefPaste115" localSheetId="17" hidden="1">#REF!</definedName>
    <definedName name="XRefPaste115" hidden="1">#REF!</definedName>
    <definedName name="XRefPaste115Row" localSheetId="17" hidden="1">#REF!</definedName>
    <definedName name="XRefPaste115Row" hidden="1">#REF!</definedName>
    <definedName name="XRefPaste116" localSheetId="17" hidden="1">#REF!</definedName>
    <definedName name="XRefPaste116" hidden="1">#REF!</definedName>
    <definedName name="XRefPaste116Row" localSheetId="17" hidden="1">#REF!</definedName>
    <definedName name="XRefPaste116Row" hidden="1">#REF!</definedName>
    <definedName name="XRefPaste117" localSheetId="17" hidden="1">#REF!</definedName>
    <definedName name="XRefPaste117" hidden="1">#REF!</definedName>
    <definedName name="XRefPaste117Row" localSheetId="17" hidden="1">#REF!</definedName>
    <definedName name="XRefPaste117Row" hidden="1">#REF!</definedName>
    <definedName name="XRefPaste118" localSheetId="17" hidden="1">#REF!</definedName>
    <definedName name="XRefPaste118" hidden="1">#REF!</definedName>
    <definedName name="XRefPaste118Row" localSheetId="17" hidden="1">#REF!</definedName>
    <definedName name="XRefPaste118Row" hidden="1">#REF!</definedName>
    <definedName name="XRefPaste119" localSheetId="17" hidden="1">#REF!</definedName>
    <definedName name="XRefPaste119" hidden="1">#REF!</definedName>
    <definedName name="XRefPaste119Row" localSheetId="17" hidden="1">#REF!</definedName>
    <definedName name="XRefPaste119Row" hidden="1">#REF!</definedName>
    <definedName name="XRefPaste11Row" localSheetId="17" hidden="1">#REF!</definedName>
    <definedName name="XRefPaste11Row" hidden="1">#REF!</definedName>
    <definedName name="XRefPaste12" localSheetId="17" hidden="1">#REF!</definedName>
    <definedName name="XRefPaste12" hidden="1">#REF!</definedName>
    <definedName name="XRefPaste120" localSheetId="17" hidden="1">#REF!</definedName>
    <definedName name="XRefPaste120" hidden="1">#REF!</definedName>
    <definedName name="XRefPaste120Row" localSheetId="17" hidden="1">#REF!</definedName>
    <definedName name="XRefPaste120Row" hidden="1">#REF!</definedName>
    <definedName name="XRefPaste121" localSheetId="17" hidden="1">#REF!</definedName>
    <definedName name="XRefPaste121" hidden="1">#REF!</definedName>
    <definedName name="XRefPaste121Row" localSheetId="17" hidden="1">#REF!</definedName>
    <definedName name="XRefPaste121Row" hidden="1">#REF!</definedName>
    <definedName name="XRefPaste122" localSheetId="17" hidden="1">#REF!</definedName>
    <definedName name="XRefPaste122" hidden="1">#REF!</definedName>
    <definedName name="XRefPaste122Row" localSheetId="17" hidden="1">#REF!</definedName>
    <definedName name="XRefPaste122Row" hidden="1">#REF!</definedName>
    <definedName name="XRefPaste123" localSheetId="17" hidden="1">#REF!</definedName>
    <definedName name="XRefPaste123" hidden="1">#REF!</definedName>
    <definedName name="XRefPaste123Row" localSheetId="17" hidden="1">#REF!</definedName>
    <definedName name="XRefPaste123Row" hidden="1">#REF!</definedName>
    <definedName name="XRefPaste124" localSheetId="17" hidden="1">#REF!</definedName>
    <definedName name="XRefPaste124" hidden="1">#REF!</definedName>
    <definedName name="XRefPaste124Row" localSheetId="17" hidden="1">#REF!</definedName>
    <definedName name="XRefPaste124Row" hidden="1">#REF!</definedName>
    <definedName name="XRefPaste125" localSheetId="17" hidden="1">#REF!</definedName>
    <definedName name="XRefPaste125" hidden="1">#REF!</definedName>
    <definedName name="XRefPaste125Row" localSheetId="17" hidden="1">#REF!</definedName>
    <definedName name="XRefPaste125Row" hidden="1">#REF!</definedName>
    <definedName name="XRefPaste126" localSheetId="17" hidden="1">#REF!</definedName>
    <definedName name="XRefPaste126" hidden="1">#REF!</definedName>
    <definedName name="XRefPaste126Row" localSheetId="17" hidden="1">#REF!</definedName>
    <definedName name="XRefPaste126Row" hidden="1">#REF!</definedName>
    <definedName name="XRefPaste127" localSheetId="17" hidden="1">#REF!</definedName>
    <definedName name="XRefPaste127" hidden="1">#REF!</definedName>
    <definedName name="XRefPaste127Row" localSheetId="17" hidden="1">#REF!</definedName>
    <definedName name="XRefPaste127Row" hidden="1">#REF!</definedName>
    <definedName name="XRefPaste128" localSheetId="17" hidden="1">#REF!</definedName>
    <definedName name="XRefPaste128" hidden="1">#REF!</definedName>
    <definedName name="XRefPaste128Row" localSheetId="17" hidden="1">#REF!</definedName>
    <definedName name="XRefPaste128Row" hidden="1">#REF!</definedName>
    <definedName name="XRefPaste129" localSheetId="17" hidden="1">#REF!</definedName>
    <definedName name="XRefPaste129" hidden="1">#REF!</definedName>
    <definedName name="XRefPaste129Row" localSheetId="17" hidden="1">#REF!</definedName>
    <definedName name="XRefPaste129Row" hidden="1">#REF!</definedName>
    <definedName name="XRefPaste12Row" localSheetId="17" hidden="1">#REF!</definedName>
    <definedName name="XRefPaste12Row" hidden="1">#REF!</definedName>
    <definedName name="XRefPaste13" hidden="1">#REF!</definedName>
    <definedName name="XRefPaste130" localSheetId="17" hidden="1">#REF!</definedName>
    <definedName name="XRefPaste130" hidden="1">#REF!</definedName>
    <definedName name="XRefPaste130Row" localSheetId="17" hidden="1">#REF!</definedName>
    <definedName name="XRefPaste130Row" hidden="1">#REF!</definedName>
    <definedName name="XRefPaste131" localSheetId="17" hidden="1">#REF!</definedName>
    <definedName name="XRefPaste131" hidden="1">#REF!</definedName>
    <definedName name="XRefPaste131Row" localSheetId="17" hidden="1">#REF!</definedName>
    <definedName name="XRefPaste131Row" hidden="1">#REF!</definedName>
    <definedName name="XRefPaste132" localSheetId="17" hidden="1">#REF!</definedName>
    <definedName name="XRefPaste132" hidden="1">#REF!</definedName>
    <definedName name="XRefPaste132Row" localSheetId="17" hidden="1">#REF!</definedName>
    <definedName name="XRefPaste132Row" hidden="1">#REF!</definedName>
    <definedName name="XRefPaste133" localSheetId="17" hidden="1">#REF!</definedName>
    <definedName name="XRefPaste133" hidden="1">#REF!</definedName>
    <definedName name="XRefPaste133Row" localSheetId="17" hidden="1">#REF!</definedName>
    <definedName name="XRefPaste133Row" hidden="1">#REF!</definedName>
    <definedName name="XRefPaste134" localSheetId="17" hidden="1">#REF!</definedName>
    <definedName name="XRefPaste134" hidden="1">#REF!</definedName>
    <definedName name="XRefPaste134Row" localSheetId="17" hidden="1">#REF!</definedName>
    <definedName name="XRefPaste134Row" hidden="1">#REF!</definedName>
    <definedName name="XRefPaste135" localSheetId="17" hidden="1">#REF!</definedName>
    <definedName name="XRefPaste135" hidden="1">#REF!</definedName>
    <definedName name="XRefPaste135Row" localSheetId="17" hidden="1">#REF!</definedName>
    <definedName name="XRefPaste135Row" hidden="1">#REF!</definedName>
    <definedName name="XRefPaste136" localSheetId="17" hidden="1">#REF!</definedName>
    <definedName name="XRefPaste136" hidden="1">#REF!</definedName>
    <definedName name="XRefPaste136Row" localSheetId="17" hidden="1">#REF!</definedName>
    <definedName name="XRefPaste136Row" hidden="1">#REF!</definedName>
    <definedName name="XRefPaste137" localSheetId="17" hidden="1">#REF!</definedName>
    <definedName name="XRefPaste137" hidden="1">#REF!</definedName>
    <definedName name="XRefPaste137Row" localSheetId="17" hidden="1">#REF!</definedName>
    <definedName name="XRefPaste137Row" hidden="1">#REF!</definedName>
    <definedName name="XRefPaste138" localSheetId="17" hidden="1">#REF!</definedName>
    <definedName name="XRefPaste138" hidden="1">#REF!</definedName>
    <definedName name="XRefPaste138Row" localSheetId="17" hidden="1">#REF!</definedName>
    <definedName name="XRefPaste138Row" hidden="1">#REF!</definedName>
    <definedName name="XRefPaste139" localSheetId="17" hidden="1">#REF!</definedName>
    <definedName name="XRefPaste139" hidden="1">#REF!</definedName>
    <definedName name="XRefPaste139Row" localSheetId="17" hidden="1">#REF!</definedName>
    <definedName name="XRefPaste139Row" hidden="1">#REF!</definedName>
    <definedName name="XRefPaste13Row" localSheetId="17" hidden="1">#REF!</definedName>
    <definedName name="XRefPaste13Row" hidden="1">#REF!</definedName>
    <definedName name="XRefPaste14" localSheetId="17" hidden="1">#REF!</definedName>
    <definedName name="XRefPaste14" hidden="1">#REF!</definedName>
    <definedName name="XRefPaste140" localSheetId="17" hidden="1">#REF!</definedName>
    <definedName name="XRefPaste140" hidden="1">#REF!</definedName>
    <definedName name="XRefPaste140Row" localSheetId="17" hidden="1">#REF!</definedName>
    <definedName name="XRefPaste140Row" hidden="1">#REF!</definedName>
    <definedName name="XRefPaste141" localSheetId="17" hidden="1">#REF!</definedName>
    <definedName name="XRefPaste141" hidden="1">#REF!</definedName>
    <definedName name="XRefPaste141Row" localSheetId="17" hidden="1">#REF!</definedName>
    <definedName name="XRefPaste141Row" hidden="1">#REF!</definedName>
    <definedName name="XRefPaste142" localSheetId="17" hidden="1">#REF!</definedName>
    <definedName name="XRefPaste142" hidden="1">#REF!</definedName>
    <definedName name="XRefPaste142Row" localSheetId="17" hidden="1">#REF!</definedName>
    <definedName name="XRefPaste142Row" hidden="1">#REF!</definedName>
    <definedName name="XRefPaste143" localSheetId="17" hidden="1">#REF!</definedName>
    <definedName name="XRefPaste143" hidden="1">#REF!</definedName>
    <definedName name="XRefPaste143Row" localSheetId="17" hidden="1">#REF!</definedName>
    <definedName name="XRefPaste143Row" hidden="1">#REF!</definedName>
    <definedName name="XRefPaste144" localSheetId="17" hidden="1">#REF!</definedName>
    <definedName name="XRefPaste144" hidden="1">#REF!</definedName>
    <definedName name="XRefPaste144Row" localSheetId="17" hidden="1">#REF!</definedName>
    <definedName name="XRefPaste144Row" hidden="1">#REF!</definedName>
    <definedName name="XRefPaste145" localSheetId="17" hidden="1">#REF!</definedName>
    <definedName name="XRefPaste145" hidden="1">#REF!</definedName>
    <definedName name="XRefPaste145Row" localSheetId="17" hidden="1">#REF!</definedName>
    <definedName name="XRefPaste145Row" hidden="1">#REF!</definedName>
    <definedName name="XRefPaste146" localSheetId="17" hidden="1">#REF!</definedName>
    <definedName name="XRefPaste146" hidden="1">#REF!</definedName>
    <definedName name="XRefPaste146Row" localSheetId="17" hidden="1">#REF!</definedName>
    <definedName name="XRefPaste146Row" hidden="1">#REF!</definedName>
    <definedName name="XRefPaste147" localSheetId="17" hidden="1">#REF!</definedName>
    <definedName name="XRefPaste147" hidden="1">#REF!</definedName>
    <definedName name="XRefPaste147Row" localSheetId="17" hidden="1">#REF!</definedName>
    <definedName name="XRefPaste147Row" hidden="1">#REF!</definedName>
    <definedName name="XRefPaste148" localSheetId="17" hidden="1">#REF!</definedName>
    <definedName name="XRefPaste148" hidden="1">#REF!</definedName>
    <definedName name="XRefPaste148Row" localSheetId="17" hidden="1">#REF!</definedName>
    <definedName name="XRefPaste148Row" hidden="1">#REF!</definedName>
    <definedName name="XRefPaste14Row" localSheetId="17" hidden="1">#REF!</definedName>
    <definedName name="XRefPaste14Row" hidden="1">#REF!</definedName>
    <definedName name="XRefPaste15" hidden="1">#REF!</definedName>
    <definedName name="XRefPaste15Row" localSheetId="17" hidden="1">#REF!</definedName>
    <definedName name="XRefPaste15Row" hidden="1">#REF!</definedName>
    <definedName name="XRefPaste16" hidden="1">#REF!</definedName>
    <definedName name="XRefPaste16Row" localSheetId="17" hidden="1">#REF!</definedName>
    <definedName name="XRefPaste16Row" hidden="1">#REF!</definedName>
    <definedName name="XRefPaste17" hidden="1">#REF!</definedName>
    <definedName name="XRefPaste17Row" localSheetId="17" hidden="1">#REF!</definedName>
    <definedName name="XRefPaste17Row" hidden="1">#REF!</definedName>
    <definedName name="XRefPaste18" localSheetId="6" hidden="1">#REF!</definedName>
    <definedName name="XRefPaste18" localSheetId="7" hidden="1">#REF!</definedName>
    <definedName name="XRefPaste18" localSheetId="2" hidden="1">#REF!</definedName>
    <definedName name="XRefPaste18" localSheetId="23" hidden="1">#REF!</definedName>
    <definedName name="XRefPaste18" localSheetId="21" hidden="1">#REF!</definedName>
    <definedName name="XRefPaste18" localSheetId="13" hidden="1">#REF!</definedName>
    <definedName name="XRefPaste18" localSheetId="17" hidden="1">'Variacion del Activo Neto'!#REF!</definedName>
    <definedName name="XRefPaste18" hidden="1">#REF!</definedName>
    <definedName name="XRefPaste18Row" localSheetId="13" hidden="1">#REF!</definedName>
    <definedName name="XRefPaste18Row" localSheetId="17" hidden="1">#REF!</definedName>
    <definedName name="XRefPaste18Row" hidden="1">#REF!</definedName>
    <definedName name="XRefPaste19" localSheetId="17" hidden="1">#REF!</definedName>
    <definedName name="XRefPaste19" hidden="1">#REF!</definedName>
    <definedName name="XRefPaste19Row" localSheetId="17" hidden="1">#REF!</definedName>
    <definedName name="XRefPaste19Row" hidden="1">#REF!</definedName>
    <definedName name="XRefPaste1Row" localSheetId="17" hidden="1">#REF!</definedName>
    <definedName name="XRefPaste1Row" hidden="1">#REF!</definedName>
    <definedName name="XRefPaste2" hidden="1">#REF!</definedName>
    <definedName name="XRefPaste20" localSheetId="17" hidden="1">#REF!</definedName>
    <definedName name="XRefPaste20" hidden="1">#REF!</definedName>
    <definedName name="XRefPaste20Row" localSheetId="17" hidden="1">#REF!</definedName>
    <definedName name="XRefPaste20Row" hidden="1">#REF!</definedName>
    <definedName name="XRefPaste21" localSheetId="17" hidden="1">#REF!</definedName>
    <definedName name="XRefPaste21" hidden="1">#REF!</definedName>
    <definedName name="XRefPaste21Row" localSheetId="17" hidden="1">#REF!</definedName>
    <definedName name="XRefPaste21Row" hidden="1">#REF!</definedName>
    <definedName name="XRefPaste22" localSheetId="17" hidden="1">#REF!</definedName>
    <definedName name="XRefPaste22" hidden="1">#REF!</definedName>
    <definedName name="XRefPaste22Row" localSheetId="17" hidden="1">#REF!</definedName>
    <definedName name="XRefPaste22Row" hidden="1">#REF!</definedName>
    <definedName name="XRefPaste23" localSheetId="17" hidden="1">#REF!</definedName>
    <definedName name="XRefPaste23" hidden="1">#REF!</definedName>
    <definedName name="XRefPaste23Row" localSheetId="17" hidden="1">#REF!</definedName>
    <definedName name="XRefPaste23Row" hidden="1">#REF!</definedName>
    <definedName name="XRefPaste24" localSheetId="17" hidden="1">#REF!</definedName>
    <definedName name="XRefPaste24" hidden="1">#REF!</definedName>
    <definedName name="XRefPaste24Row" localSheetId="17" hidden="1">#REF!</definedName>
    <definedName name="XRefPaste24Row" hidden="1">#REF!</definedName>
    <definedName name="XRefPaste25" localSheetId="17" hidden="1">#REF!</definedName>
    <definedName name="XRefPaste25" hidden="1">#REF!</definedName>
    <definedName name="XRefPaste25Row" localSheetId="17" hidden="1">#REF!</definedName>
    <definedName name="XRefPaste25Row" hidden="1">#REF!</definedName>
    <definedName name="XRefPaste26" localSheetId="17" hidden="1">#REF!</definedName>
    <definedName name="XRefPaste26" hidden="1">#REF!</definedName>
    <definedName name="XRefPaste26Row" localSheetId="17" hidden="1">#REF!</definedName>
    <definedName name="XRefPaste26Row" hidden="1">#REF!</definedName>
    <definedName name="XRefPaste27" localSheetId="17" hidden="1">#REF!</definedName>
    <definedName name="XRefPaste27" hidden="1">#REF!</definedName>
    <definedName name="XRefPaste27Row" localSheetId="17" hidden="1">#REF!</definedName>
    <definedName name="XRefPaste27Row" hidden="1">#REF!</definedName>
    <definedName name="XRefPaste28" localSheetId="17" hidden="1">#REF!</definedName>
    <definedName name="XRefPaste28" hidden="1">#REF!</definedName>
    <definedName name="XRefPaste28Row" localSheetId="17" hidden="1">#REF!</definedName>
    <definedName name="XRefPaste28Row" hidden="1">#REF!</definedName>
    <definedName name="XRefPaste29" localSheetId="17" hidden="1">#REF!</definedName>
    <definedName name="XRefPaste29" hidden="1">#REF!</definedName>
    <definedName name="XRefPaste29Row" localSheetId="17" hidden="1">#REF!</definedName>
    <definedName name="XRefPaste29Row" hidden="1">#REF!</definedName>
    <definedName name="XRefPaste2Row" localSheetId="17" hidden="1">#REF!</definedName>
    <definedName name="XRefPaste2Row" hidden="1">#REF!</definedName>
    <definedName name="XRefPaste3" hidden="1">#REF!</definedName>
    <definedName name="XRefPaste30" localSheetId="17" hidden="1">#REF!</definedName>
    <definedName name="XRefPaste30" hidden="1">#REF!</definedName>
    <definedName name="XRefPaste30Row" localSheetId="17" hidden="1">#REF!</definedName>
    <definedName name="XRefPaste30Row" hidden="1">#REF!</definedName>
    <definedName name="XRefPaste31" localSheetId="17" hidden="1">#REF!</definedName>
    <definedName name="XRefPaste31" hidden="1">#REF!</definedName>
    <definedName name="XRefPaste31Row" localSheetId="17" hidden="1">#REF!</definedName>
    <definedName name="XRefPaste31Row" hidden="1">#REF!</definedName>
    <definedName name="XRefPaste32" localSheetId="17" hidden="1">#REF!</definedName>
    <definedName name="XRefPaste32" hidden="1">#REF!</definedName>
    <definedName name="XRefPaste32Row" localSheetId="17" hidden="1">#REF!</definedName>
    <definedName name="XRefPaste32Row" hidden="1">#REF!</definedName>
    <definedName name="XRefPaste33" hidden="1">#REF!</definedName>
    <definedName name="XRefPaste33Row" localSheetId="17" hidden="1">#REF!</definedName>
    <definedName name="XRefPaste33Row" hidden="1">#REF!</definedName>
    <definedName name="XRefPaste34" localSheetId="17" hidden="1">#REF!</definedName>
    <definedName name="XRefPaste34" hidden="1">#REF!</definedName>
    <definedName name="XRefPaste34Row" localSheetId="17" hidden="1">#REF!</definedName>
    <definedName name="XRefPaste34Row" hidden="1">#REF!</definedName>
    <definedName name="XRefPaste35" hidden="1">#REF!</definedName>
    <definedName name="XRefPaste35Row" localSheetId="17" hidden="1">#REF!</definedName>
    <definedName name="XRefPaste35Row" hidden="1">#REF!</definedName>
    <definedName name="XRefPaste36" localSheetId="17" hidden="1">#REF!</definedName>
    <definedName name="XRefPaste36" hidden="1">#REF!</definedName>
    <definedName name="XRefPaste36Row" localSheetId="17" hidden="1">#REF!</definedName>
    <definedName name="XRefPaste36Row" hidden="1">#REF!</definedName>
    <definedName name="XRefPaste37" localSheetId="17" hidden="1">#REF!</definedName>
    <definedName name="XRefPaste37" hidden="1">#REF!</definedName>
    <definedName name="XRefPaste37Row" localSheetId="17" hidden="1">#REF!</definedName>
    <definedName name="XRefPaste37Row" hidden="1">#REF!</definedName>
    <definedName name="XRefPaste38" localSheetId="17" hidden="1">#REF!</definedName>
    <definedName name="XRefPaste38" hidden="1">#REF!</definedName>
    <definedName name="XRefPaste38Row" localSheetId="17" hidden="1">#REF!</definedName>
    <definedName name="XRefPaste38Row" hidden="1">#REF!</definedName>
    <definedName name="XRefPaste39" localSheetId="17" hidden="1">#REF!</definedName>
    <definedName name="XRefPaste39" hidden="1">#REF!</definedName>
    <definedName name="XRefPaste39Row" localSheetId="17" hidden="1">#REF!</definedName>
    <definedName name="XRefPaste39Row" hidden="1">#REF!</definedName>
    <definedName name="XRefPaste3Row" localSheetId="17" hidden="1">#REF!</definedName>
    <definedName name="XRefPaste3Row" hidden="1">#REF!</definedName>
    <definedName name="XRefPaste4" hidden="1">#REF!</definedName>
    <definedName name="XRefPaste40" localSheetId="17" hidden="1">#REF!</definedName>
    <definedName name="XRefPaste40" hidden="1">#REF!</definedName>
    <definedName name="XRefPaste40Row" localSheetId="17" hidden="1">#REF!</definedName>
    <definedName name="XRefPaste40Row" hidden="1">#REF!</definedName>
    <definedName name="XRefPaste41" localSheetId="17" hidden="1">#REF!</definedName>
    <definedName name="XRefPaste41" hidden="1">#REF!</definedName>
    <definedName name="XRefPaste41Row" localSheetId="17" hidden="1">#REF!</definedName>
    <definedName name="XRefPaste41Row" hidden="1">#REF!</definedName>
    <definedName name="XRefPaste42" localSheetId="17" hidden="1">#REF!</definedName>
    <definedName name="XRefPaste42" hidden="1">#REF!</definedName>
    <definedName name="XRefPaste42Row" localSheetId="17" hidden="1">#REF!</definedName>
    <definedName name="XRefPaste42Row" hidden="1">#REF!</definedName>
    <definedName name="XRefPaste43" localSheetId="17" hidden="1">#REF!</definedName>
    <definedName name="XRefPaste43" hidden="1">#REF!</definedName>
    <definedName name="XRefPaste43Row" localSheetId="17" hidden="1">#REF!</definedName>
    <definedName name="XRefPaste43Row" hidden="1">#REF!</definedName>
    <definedName name="XRefPaste44" localSheetId="17" hidden="1">#REF!</definedName>
    <definedName name="XRefPaste44" hidden="1">#REF!</definedName>
    <definedName name="XRefPaste44Row" localSheetId="17" hidden="1">#REF!</definedName>
    <definedName name="XRefPaste44Row" hidden="1">#REF!</definedName>
    <definedName name="XRefPaste45" localSheetId="17" hidden="1">#REF!</definedName>
    <definedName name="XRefPaste45" hidden="1">#REF!</definedName>
    <definedName name="XRefPaste45Row" localSheetId="17" hidden="1">#REF!</definedName>
    <definedName name="XRefPaste45Row" hidden="1">#REF!</definedName>
    <definedName name="XRefPaste46" localSheetId="17" hidden="1">#REF!</definedName>
    <definedName name="XRefPaste46" hidden="1">#REF!</definedName>
    <definedName name="XRefPaste46Row" localSheetId="17" hidden="1">#REF!</definedName>
    <definedName name="XRefPaste46Row" hidden="1">#REF!</definedName>
    <definedName name="XRefPaste47" localSheetId="17" hidden="1">#REF!</definedName>
    <definedName name="XRefPaste47" hidden="1">#REF!</definedName>
    <definedName name="XRefPaste47Row" localSheetId="17" hidden="1">#REF!</definedName>
    <definedName name="XRefPaste47Row" hidden="1">#REF!</definedName>
    <definedName name="XRefPaste48" localSheetId="17" hidden="1">#REF!</definedName>
    <definedName name="XRefPaste48" hidden="1">#REF!</definedName>
    <definedName name="XRefPaste48Row" localSheetId="17" hidden="1">#REF!</definedName>
    <definedName name="XRefPaste48Row" hidden="1">#REF!</definedName>
    <definedName name="XRefPaste49" localSheetId="17" hidden="1">#REF!</definedName>
    <definedName name="XRefPaste49" hidden="1">#REF!</definedName>
    <definedName name="XRefPaste49Row" localSheetId="17" hidden="1">#REF!</definedName>
    <definedName name="XRefPaste49Row" hidden="1">#REF!</definedName>
    <definedName name="XRefPaste4Row" localSheetId="17" hidden="1">#REF!</definedName>
    <definedName name="XRefPaste4Row" hidden="1">#REF!</definedName>
    <definedName name="XRefPaste5" localSheetId="17" hidden="1">'Variacion del Activo Neto'!#REF!</definedName>
    <definedName name="XRefPaste5" hidden="1">#REF!</definedName>
    <definedName name="XRefPaste50" localSheetId="13" hidden="1">#REF!</definedName>
    <definedName name="XRefPaste50" localSheetId="17" hidden="1">#REF!</definedName>
    <definedName name="XRefPaste50" hidden="1">#REF!</definedName>
    <definedName name="XRefPaste50Row" localSheetId="17" hidden="1">#REF!</definedName>
    <definedName name="XRefPaste50Row" hidden="1">#REF!</definedName>
    <definedName name="XRefPaste51" localSheetId="17" hidden="1">#REF!</definedName>
    <definedName name="XRefPaste51" hidden="1">#REF!</definedName>
    <definedName name="XRefPaste51Row" localSheetId="17" hidden="1">#REF!</definedName>
    <definedName name="XRefPaste51Row" hidden="1">#REF!</definedName>
    <definedName name="XRefPaste52" localSheetId="17" hidden="1">#REF!</definedName>
    <definedName name="XRefPaste52" hidden="1">#REF!</definedName>
    <definedName name="XRefPaste52Row" localSheetId="17" hidden="1">#REF!</definedName>
    <definedName name="XRefPaste52Row" hidden="1">#REF!</definedName>
    <definedName name="XRefPaste53" localSheetId="17" hidden="1">#REF!</definedName>
    <definedName name="XRefPaste53" hidden="1">#REF!</definedName>
    <definedName name="XRefPaste53Row" localSheetId="17" hidden="1">#REF!</definedName>
    <definedName name="XRefPaste53Row" hidden="1">#REF!</definedName>
    <definedName name="XRefPaste54" localSheetId="17" hidden="1">#REF!</definedName>
    <definedName name="XRefPaste54" hidden="1">#REF!</definedName>
    <definedName name="XRefPaste54Row" localSheetId="17" hidden="1">#REF!</definedName>
    <definedName name="XRefPaste54Row" hidden="1">#REF!</definedName>
    <definedName name="XRefPaste55" localSheetId="17" hidden="1">#REF!</definedName>
    <definedName name="XRefPaste55" hidden="1">#REF!</definedName>
    <definedName name="XRefPaste55Row" localSheetId="17" hidden="1">#REF!</definedName>
    <definedName name="XRefPaste55Row" hidden="1">#REF!</definedName>
    <definedName name="XRefPaste56" localSheetId="17" hidden="1">#REF!</definedName>
    <definedName name="XRefPaste56" hidden="1">#REF!</definedName>
    <definedName name="XRefPaste56Row" localSheetId="17" hidden="1">#REF!</definedName>
    <definedName name="XRefPaste56Row" hidden="1">#REF!</definedName>
    <definedName name="XRefPaste57" localSheetId="17" hidden="1">#REF!</definedName>
    <definedName name="XRefPaste57" hidden="1">#REF!</definedName>
    <definedName name="XRefPaste57Row" localSheetId="17" hidden="1">#REF!</definedName>
    <definedName name="XRefPaste57Row" hidden="1">#REF!</definedName>
    <definedName name="XRefPaste58" hidden="1">#REF!</definedName>
    <definedName name="XRefPaste58Row" localSheetId="17" hidden="1">#REF!</definedName>
    <definedName name="XRefPaste58Row" hidden="1">#REF!</definedName>
    <definedName name="XRefPaste59" hidden="1">#REF!</definedName>
    <definedName name="XRefPaste59Row" localSheetId="17" hidden="1">#REF!</definedName>
    <definedName name="XRefPaste59Row" hidden="1">#REF!</definedName>
    <definedName name="XRefPaste5Row" localSheetId="17" hidden="1">#REF!</definedName>
    <definedName name="XRefPaste5Row" hidden="1">#REF!</definedName>
    <definedName name="XRefPaste6" localSheetId="17" hidden="1">#REF!</definedName>
    <definedName name="XRefPaste6" hidden="1">#REF!</definedName>
    <definedName name="XRefPaste60" hidden="1">#REF!</definedName>
    <definedName name="XRefPaste60Row" localSheetId="17" hidden="1">#REF!</definedName>
    <definedName name="XRefPaste60Row" hidden="1">#REF!</definedName>
    <definedName name="XRefPaste61" hidden="1">#REF!</definedName>
    <definedName name="XRefPaste61Row" localSheetId="17" hidden="1">#REF!</definedName>
    <definedName name="XRefPaste61Row" hidden="1">#REF!</definedName>
    <definedName name="XRefPaste62" hidden="1">#REF!</definedName>
    <definedName name="XRefPaste62Row" localSheetId="17" hidden="1">#REF!</definedName>
    <definedName name="XRefPaste62Row" hidden="1">#REF!</definedName>
    <definedName name="XRefPaste63" hidden="1">#REF!</definedName>
    <definedName name="XRefPaste63Row" localSheetId="17" hidden="1">#REF!</definedName>
    <definedName name="XRefPaste63Row" hidden="1">#REF!</definedName>
    <definedName name="XRefPaste64" localSheetId="17" hidden="1">#REF!</definedName>
    <definedName name="XRefPaste64" hidden="1">#REF!</definedName>
    <definedName name="XRefPaste64Row" localSheetId="17" hidden="1">#REF!</definedName>
    <definedName name="XRefPaste64Row" hidden="1">#REF!</definedName>
    <definedName name="XRefPaste65" hidden="1">#REF!</definedName>
    <definedName name="XRefPaste65Row" localSheetId="17" hidden="1">#REF!</definedName>
    <definedName name="XRefPaste65Row" hidden="1">#REF!</definedName>
    <definedName name="XRefPaste66" hidden="1">#REF!</definedName>
    <definedName name="XRefPaste66Row" localSheetId="17" hidden="1">#REF!</definedName>
    <definedName name="XRefPaste66Row" hidden="1">#REF!</definedName>
    <definedName name="XRefPaste67" localSheetId="17" hidden="1">#REF!</definedName>
    <definedName name="XRefPaste67" hidden="1">#REF!</definedName>
    <definedName name="XRefPaste67Row" localSheetId="17" hidden="1">#REF!</definedName>
    <definedName name="XRefPaste67Row" hidden="1">#REF!</definedName>
    <definedName name="XRefPaste68" hidden="1">#REF!</definedName>
    <definedName name="XRefPaste68Row" localSheetId="17" hidden="1">#REF!</definedName>
    <definedName name="XRefPaste68Row" hidden="1">#REF!</definedName>
    <definedName name="XRefPaste69" hidden="1">#REF!</definedName>
    <definedName name="XRefPaste69Row" localSheetId="17" hidden="1">#REF!</definedName>
    <definedName name="XRefPaste69Row" hidden="1">#REF!</definedName>
    <definedName name="XRefPaste6Row" localSheetId="17" hidden="1">#REF!</definedName>
    <definedName name="XRefPaste6Row" hidden="1">#REF!</definedName>
    <definedName name="XRefPaste7" localSheetId="17" hidden="1">#REF!</definedName>
    <definedName name="XRefPaste7" hidden="1">#REF!</definedName>
    <definedName name="XRefPaste70" hidden="1">#REF!</definedName>
    <definedName name="XRefPaste70Row" localSheetId="17" hidden="1">#REF!</definedName>
    <definedName name="XRefPaste70Row" hidden="1">#REF!</definedName>
    <definedName name="XRefPaste71" hidden="1">#REF!</definedName>
    <definedName name="XRefPaste71Row" localSheetId="17" hidden="1">#REF!</definedName>
    <definedName name="XRefPaste71Row" hidden="1">#REF!</definedName>
    <definedName name="XRefPaste72" localSheetId="17" hidden="1">#REF!</definedName>
    <definedName name="XRefPaste72" hidden="1">#REF!</definedName>
    <definedName name="XRefPaste72Row" localSheetId="17" hidden="1">#REF!</definedName>
    <definedName name="XRefPaste72Row" hidden="1">#REF!</definedName>
    <definedName name="XRefPaste73" localSheetId="17" hidden="1">#REF!</definedName>
    <definedName name="XRefPaste73" hidden="1">#REF!</definedName>
    <definedName name="XRefPaste73Row" localSheetId="17" hidden="1">#REF!</definedName>
    <definedName name="XRefPaste73Row" hidden="1">#REF!</definedName>
    <definedName name="XRefPaste74" localSheetId="17" hidden="1">#REF!</definedName>
    <definedName name="XRefPaste74" hidden="1">#REF!</definedName>
    <definedName name="XRefPaste74Row" localSheetId="17" hidden="1">#REF!</definedName>
    <definedName name="XRefPaste74Row" hidden="1">#REF!</definedName>
    <definedName name="XRefPaste75" localSheetId="17" hidden="1">#REF!</definedName>
    <definedName name="XRefPaste75" hidden="1">#REF!</definedName>
    <definedName name="XRefPaste75Row" localSheetId="17" hidden="1">#REF!</definedName>
    <definedName name="XRefPaste75Row" hidden="1">#REF!</definedName>
    <definedName name="XRefPaste76" localSheetId="17" hidden="1">#REF!</definedName>
    <definedName name="XRefPaste76" hidden="1">#REF!</definedName>
    <definedName name="XRefPaste76Row" localSheetId="17" hidden="1">#REF!</definedName>
    <definedName name="XRefPaste76Row" hidden="1">#REF!</definedName>
    <definedName name="XRefPaste77" localSheetId="17" hidden="1">#REF!</definedName>
    <definedName name="XRefPaste77" hidden="1">#REF!</definedName>
    <definedName name="XRefPaste77Row" localSheetId="17" hidden="1">#REF!</definedName>
    <definedName name="XRefPaste77Row" hidden="1">#REF!</definedName>
    <definedName name="XRefPaste78" localSheetId="17" hidden="1">#REF!</definedName>
    <definedName name="XRefPaste78" hidden="1">#REF!</definedName>
    <definedName name="XRefPaste78Row" localSheetId="17" hidden="1">#REF!</definedName>
    <definedName name="XRefPaste78Row" hidden="1">#REF!</definedName>
    <definedName name="XRefPaste79" localSheetId="17" hidden="1">#REF!</definedName>
    <definedName name="XRefPaste79" hidden="1">#REF!</definedName>
    <definedName name="XRefPaste79Row" localSheetId="17" hidden="1">#REF!</definedName>
    <definedName name="XRefPaste79Row" hidden="1">#REF!</definedName>
    <definedName name="XRefPaste7Row" localSheetId="17" hidden="1">#REF!</definedName>
    <definedName name="XRefPaste7Row" hidden="1">#REF!</definedName>
    <definedName name="XRefPaste8" localSheetId="17" hidden="1">#REF!</definedName>
    <definedName name="XRefPaste8" hidden="1">#REF!</definedName>
    <definedName name="XRefPaste80" localSheetId="17" hidden="1">#REF!</definedName>
    <definedName name="XRefPaste80" hidden="1">#REF!</definedName>
    <definedName name="XRefPaste80Row" localSheetId="17" hidden="1">#REF!</definedName>
    <definedName name="XRefPaste80Row" hidden="1">#REF!</definedName>
    <definedName name="XRefPaste81" localSheetId="17" hidden="1">#REF!</definedName>
    <definedName name="XRefPaste81" hidden="1">#REF!</definedName>
    <definedName name="XRefPaste81Row" localSheetId="17" hidden="1">#REF!</definedName>
    <definedName name="XRefPaste81Row" hidden="1">#REF!</definedName>
    <definedName name="XRefPaste82" localSheetId="17" hidden="1">#REF!</definedName>
    <definedName name="XRefPaste82" hidden="1">#REF!</definedName>
    <definedName name="XRefPaste82Row" localSheetId="17" hidden="1">#REF!</definedName>
    <definedName name="XRefPaste82Row" hidden="1">#REF!</definedName>
    <definedName name="XRefPaste83" localSheetId="17" hidden="1">#REF!</definedName>
    <definedName name="XRefPaste83" hidden="1">#REF!</definedName>
    <definedName name="XRefPaste83Row" localSheetId="17" hidden="1">#REF!</definedName>
    <definedName name="XRefPaste83Row" hidden="1">#REF!</definedName>
    <definedName name="XRefPaste84" localSheetId="17" hidden="1">#REF!</definedName>
    <definedName name="XRefPaste84" hidden="1">#REF!</definedName>
    <definedName name="XRefPaste84Row" localSheetId="17" hidden="1">#REF!</definedName>
    <definedName name="XRefPaste84Row" hidden="1">#REF!</definedName>
    <definedName name="XRefPaste85" localSheetId="17" hidden="1">#REF!</definedName>
    <definedName name="XRefPaste85" hidden="1">#REF!</definedName>
    <definedName name="XRefPaste85Row" localSheetId="17" hidden="1">#REF!</definedName>
    <definedName name="XRefPaste85Row" hidden="1">#REF!</definedName>
    <definedName name="XRefPaste86" localSheetId="17" hidden="1">#REF!</definedName>
    <definedName name="XRefPaste86" hidden="1">#REF!</definedName>
    <definedName name="XRefPaste86Row" localSheetId="17" hidden="1">#REF!</definedName>
    <definedName name="XRefPaste86Row" hidden="1">#REF!</definedName>
    <definedName name="XRefPaste87" localSheetId="17" hidden="1">#REF!</definedName>
    <definedName name="XRefPaste87" hidden="1">#REF!</definedName>
    <definedName name="XRefPaste87Row" localSheetId="17" hidden="1">#REF!</definedName>
    <definedName name="XRefPaste87Row" hidden="1">#REF!</definedName>
    <definedName name="XRefPaste88" localSheetId="17" hidden="1">#REF!</definedName>
    <definedName name="XRefPaste88" hidden="1">#REF!</definedName>
    <definedName name="XRefPaste88Row" localSheetId="17" hidden="1">#REF!</definedName>
    <definedName name="XRefPaste88Row" hidden="1">#REF!</definedName>
    <definedName name="XRefPaste89" localSheetId="17" hidden="1">#REF!</definedName>
    <definedName name="XRefPaste89" hidden="1">#REF!</definedName>
    <definedName name="XRefPaste89Row" localSheetId="17" hidden="1">#REF!</definedName>
    <definedName name="XRefPaste89Row" hidden="1">#REF!</definedName>
    <definedName name="XRefPaste8Row" localSheetId="17" hidden="1">#REF!</definedName>
    <definedName name="XRefPaste8Row" hidden="1">#REF!</definedName>
    <definedName name="XRefPaste9" hidden="1">#REF!</definedName>
    <definedName name="XRefPaste90" localSheetId="17" hidden="1">#REF!</definedName>
    <definedName name="XRefPaste90" hidden="1">#REF!</definedName>
    <definedName name="XRefPaste90Row" localSheetId="17" hidden="1">#REF!</definedName>
    <definedName name="XRefPaste90Row" hidden="1">#REF!</definedName>
    <definedName name="XRefPaste91" localSheetId="17" hidden="1">#REF!</definedName>
    <definedName name="XRefPaste91" hidden="1">#REF!</definedName>
    <definedName name="XRefPaste91Row" localSheetId="17" hidden="1">#REF!</definedName>
    <definedName name="XRefPaste91Row" hidden="1">#REF!</definedName>
    <definedName name="XRefPaste92" localSheetId="17" hidden="1">#REF!</definedName>
    <definedName name="XRefPaste92" hidden="1">#REF!</definedName>
    <definedName name="XRefPaste92Row" localSheetId="17" hidden="1">#REF!</definedName>
    <definedName name="XRefPaste92Row" hidden="1">#REF!</definedName>
    <definedName name="XRefPaste93" localSheetId="17" hidden="1">#REF!</definedName>
    <definedName name="XRefPaste93" hidden="1">#REF!</definedName>
    <definedName name="XRefPaste93Row" localSheetId="17" hidden="1">#REF!</definedName>
    <definedName name="XRefPaste93Row" hidden="1">#REF!</definedName>
    <definedName name="XRefPaste94" localSheetId="17" hidden="1">#REF!</definedName>
    <definedName name="XRefPaste94" hidden="1">#REF!</definedName>
    <definedName name="XRefPaste94Row" localSheetId="17" hidden="1">#REF!</definedName>
    <definedName name="XRefPaste94Row" hidden="1">#REF!</definedName>
    <definedName name="XRefPaste95" localSheetId="17" hidden="1">#REF!</definedName>
    <definedName name="XRefPaste95" hidden="1">#REF!</definedName>
    <definedName name="XRefPaste95Row" localSheetId="17" hidden="1">#REF!</definedName>
    <definedName name="XRefPaste95Row" hidden="1">#REF!</definedName>
    <definedName name="XRefPaste96" localSheetId="17" hidden="1">#REF!</definedName>
    <definedName name="XRefPaste96" hidden="1">#REF!</definedName>
    <definedName name="XRefPaste96Row" localSheetId="17" hidden="1">#REF!</definedName>
    <definedName name="XRefPaste96Row" hidden="1">#REF!</definedName>
    <definedName name="XRefPaste97" localSheetId="17" hidden="1">#REF!</definedName>
    <definedName name="XRefPaste97" hidden="1">#REF!</definedName>
    <definedName name="XRefPaste97Row" localSheetId="17" hidden="1">#REF!</definedName>
    <definedName name="XRefPaste97Row" hidden="1">#REF!</definedName>
    <definedName name="XRefPaste98" localSheetId="17" hidden="1">#REF!</definedName>
    <definedName name="XRefPaste98" hidden="1">#REF!</definedName>
    <definedName name="XRefPaste98Row" localSheetId="17" hidden="1">#REF!</definedName>
    <definedName name="XRefPaste98Row" hidden="1">#REF!</definedName>
    <definedName name="XRefPaste99" localSheetId="17" hidden="1">#REF!</definedName>
    <definedName name="XRefPaste99" hidden="1">#REF!</definedName>
    <definedName name="XRefPaste99Row" localSheetId="17" hidden="1">#REF!</definedName>
    <definedName name="XRefPaste99Row" hidden="1">#REF!</definedName>
    <definedName name="XRefPaste9Row" localSheetId="17" hidden="1">#REF!</definedName>
    <definedName name="XRefPaste9Row" hidden="1">#REF!</definedName>
    <definedName name="XRefPasteRangeCount" localSheetId="17"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FilterData" localSheetId="20" hidden="1">'Nota 3.6 a Nota 8'!$A$71:$V$79</definedName>
    <definedName name="Z_5FCC9217_B3E9_4B91_A943_5F21728EBEE9_.wvu.PrintArea" localSheetId="15" hidden="1">'Activo Neto'!$A$8:$F$50</definedName>
    <definedName name="Z_5FCC9217_B3E9_4B91_A943_5F21728EBEE9_.wvu.PrintArea" localSheetId="16" hidden="1">'Estado de Ingresos y Egresos'!$A$8:$G$41</definedName>
    <definedName name="Z_5FCC9217_B3E9_4B91_A943_5F21728EBEE9_.wvu.PrintArea" localSheetId="18" hidden="1">'Flujos de Efectivo'!$A$8:$F$47</definedName>
    <definedName name="Z_5FCC9217_B3E9_4B91_A943_5F21728EBEE9_.wvu.PrintArea" localSheetId="19" hidden="1">'Nota 1 a Nota 3.5'!$B$9:$M$103</definedName>
    <definedName name="Z_5FCC9217_B3E9_4B91_A943_5F21728EBEE9_.wvu.PrintArea" localSheetId="20" hidden="1">'Nota 3.6 a Nota 8'!$A$8:$J$158</definedName>
    <definedName name="Z_5FCC9217_B3E9_4B91_A943_5F21728EBEE9_.wvu.PrintArea" localSheetId="17" hidden="1">'Variacion del Activo Neto'!$B$9:$I$35</definedName>
    <definedName name="Z_61A52113_890E_4C3B_ADC2_27DE1001C942_.wvu.FilterData" localSheetId="20" hidden="1">'Nota 3.6 a Nota 8'!$B$57:$Q$64</definedName>
    <definedName name="Z_61A52113_890E_4C3B_ADC2_27DE1001C942_.wvu.PrintArea" localSheetId="15" hidden="1">'Activo Neto'!$A$8:$F$50</definedName>
    <definedName name="Z_61A52113_890E_4C3B_ADC2_27DE1001C942_.wvu.PrintArea" localSheetId="16" hidden="1">'Estado de Ingresos y Egresos'!$A$8:$G$41</definedName>
    <definedName name="Z_61A52113_890E_4C3B_ADC2_27DE1001C942_.wvu.PrintArea" localSheetId="18" hidden="1">'Flujos de Efectivo'!$A$8:$F$47</definedName>
    <definedName name="Z_61A52113_890E_4C3B_ADC2_27DE1001C942_.wvu.PrintArea" localSheetId="19" hidden="1">'Nota 1 a Nota 3.5'!$B$9:$M$103</definedName>
    <definedName name="Z_61A52113_890E_4C3B_ADC2_27DE1001C942_.wvu.PrintArea" localSheetId="20" hidden="1">'Nota 3.6 a Nota 8'!$A$8:$J$158</definedName>
    <definedName name="Z_61A52113_890E_4C3B_ADC2_27DE1001C942_.wvu.PrintArea" localSheetId="17" hidden="1">'Variacion del Activo Neto'!$B$9:$I$35</definedName>
    <definedName name="Z_61A52113_890E_4C3B_ADC2_27DE1001C942_.wvu.Rows" localSheetId="20" hidden="1">'Nota 3.6 a Nota 8'!#REF!</definedName>
    <definedName name="Z_7015FC6D_0680_4B00_AA0E_B83DA1D0B666_.wvu.PrintArea" localSheetId="15" hidden="1">'Activo Neto'!$A$8:$F$50</definedName>
    <definedName name="Z_7015FC6D_0680_4B00_AA0E_B83DA1D0B666_.wvu.PrintArea" localSheetId="16" hidden="1">'Estado de Ingresos y Egresos'!$A$8:$G$41</definedName>
    <definedName name="Z_7015FC6D_0680_4B00_AA0E_B83DA1D0B666_.wvu.PrintArea" localSheetId="18" hidden="1">'Flujos de Efectivo'!$A$8:$F$47</definedName>
    <definedName name="Z_7015FC6D_0680_4B00_AA0E_B83DA1D0B666_.wvu.PrintArea" localSheetId="19" hidden="1">'Nota 1 a Nota 3.5'!$B$9:$M$103</definedName>
    <definedName name="Z_7015FC6D_0680_4B00_AA0E_B83DA1D0B666_.wvu.PrintArea" localSheetId="20" hidden="1">'Nota 3.6 a Nota 8'!$A$8:$J$158</definedName>
    <definedName name="Z_7015FC6D_0680_4B00_AA0E_B83DA1D0B666_.wvu.PrintArea" localSheetId="17" hidden="1">'Variacion del Activo Neto'!$B$9:$I$35</definedName>
    <definedName name="Z_7015FC6D_0680_4B00_AA0E_B83DA1D0B666_.wvu.Rows" localSheetId="18" hidden="1">'Flujos de Efectivo'!#REF!</definedName>
    <definedName name="Z_842728F3_A5B8_4AC8_8F48_EAD7E63B6C70_.wvu.FilterData" localSheetId="20" hidden="1">'Nota 3.6 a Nota 8'!$B$57:$Q$64</definedName>
    <definedName name="Z_970CBB53_F4B3_462F_AEFE_2BC403F5F0AD_.wvu.PrintArea" localSheetId="19" hidden="1">'Nota 1 a Nota 3.5'!$B$9:$M$103</definedName>
    <definedName name="Z_970CBB53_F4B3_462F_AEFE_2BC403F5F0AD_.wvu.PrintArea" localSheetId="20" hidden="1">'Nota 3.6 a Nota 8'!$A$8:$J$158</definedName>
    <definedName name="Z_B9F63820_5C32_455A_BC9D_0BE84D6B0867_.wvu.PrintArea" localSheetId="15" hidden="1">'Activo Neto'!$A$8:$F$50</definedName>
    <definedName name="Z_B9F63820_5C32_455A_BC9D_0BE84D6B0867_.wvu.PrintArea" localSheetId="16" hidden="1">'Estado de Ingresos y Egresos'!$A$8:$G$41</definedName>
    <definedName name="Z_B9F63820_5C32_455A_BC9D_0BE84D6B0867_.wvu.PrintArea" localSheetId="18" hidden="1">'Flujos de Efectivo'!$A$8:$F$47</definedName>
    <definedName name="Z_B9F63820_5C32_455A_BC9D_0BE84D6B0867_.wvu.PrintArea" localSheetId="17" hidden="1">'Variacion del Activo Neto'!$B$9:$I$35</definedName>
    <definedName name="Z_B9F63820_5C32_455A_BC9D_0BE84D6B0867_.wvu.Rows" localSheetId="18" hidden="1">'Flujos de Efectivo'!#REF!</definedName>
    <definedName name="Z_D9765769_BBE9_4E14_B8CF_9C39AEE13FCB_.wvu.FilterData" localSheetId="20" hidden="1">'Nota 3.6 a Nota 8'!$A$71:$V$79</definedName>
    <definedName name="Z_D9765769_BBE9_4E14_B8CF_9C39AEE13FCB_.wvu.PrintArea" localSheetId="15" hidden="1">'Activo Neto'!$A$8:$F$50</definedName>
    <definedName name="Z_D9765769_BBE9_4E14_B8CF_9C39AEE13FCB_.wvu.PrintArea" localSheetId="16" hidden="1">'Estado de Ingresos y Egresos'!$A$8:$G$41</definedName>
    <definedName name="Z_D9765769_BBE9_4E14_B8CF_9C39AEE13FCB_.wvu.PrintArea" localSheetId="18" hidden="1">'Flujos de Efectivo'!$A$8:$F$47</definedName>
    <definedName name="Z_D9765769_BBE9_4E14_B8CF_9C39AEE13FCB_.wvu.PrintArea" localSheetId="19" hidden="1">'Nota 1 a Nota 3.5'!$B$9:$M$103</definedName>
    <definedName name="Z_D9765769_BBE9_4E14_B8CF_9C39AEE13FCB_.wvu.PrintArea" localSheetId="20" hidden="1">'Nota 3.6 a Nota 8'!$A$8:$J$158</definedName>
    <definedName name="Z_D9765769_BBE9_4E14_B8CF_9C39AEE13FCB_.wvu.PrintArea" localSheetId="17" hidden="1">'Variacion del Activo Neto'!$B$9:$I$35</definedName>
    <definedName name="Z_D9765769_BBE9_4E14_B8CF_9C39AEE13FCB_.wvu.Rows" localSheetId="20" hidden="1">'Nota 3.6 a Nota 8'!#REF!</definedName>
    <definedName name="Z_F3648BCD_1CED_4BBB_AE63_37BDB925883F_.wvu.FilterData" localSheetId="20" hidden="1">'Nota 3.6 a Nota 8'!$B$57:$Q$64</definedName>
    <definedName name="Z_F3648BCD_1CED_4BBB_AE63_37BDB925883F_.wvu.PrintArea" localSheetId="15" hidden="1">'Activo Neto'!$A$8:$F$50</definedName>
    <definedName name="Z_F3648BCD_1CED_4BBB_AE63_37BDB925883F_.wvu.PrintArea" localSheetId="16" hidden="1">'Estado de Ingresos y Egresos'!$A$8:$G$41</definedName>
    <definedName name="Z_F3648BCD_1CED_4BBB_AE63_37BDB925883F_.wvu.PrintArea" localSheetId="18" hidden="1">'Flujos de Efectivo'!$A$8:$F$47</definedName>
    <definedName name="Z_F3648BCD_1CED_4BBB_AE63_37BDB925883F_.wvu.PrintArea" localSheetId="19" hidden="1">'Nota 1 a Nota 3.5'!$B$9:$M$103</definedName>
    <definedName name="Z_F3648BCD_1CED_4BBB_AE63_37BDB925883F_.wvu.PrintArea" localSheetId="20" hidden="1">'Nota 3.6 a Nota 8'!$A$8:$J$158</definedName>
    <definedName name="Z_F3648BCD_1CED_4BBB_AE63_37BDB925883F_.wvu.PrintArea" localSheetId="17" hidden="1">'Variacion del Activo Neto'!$B$9:$I$35</definedName>
    <definedName name="ZA_">#REF!</definedName>
    <definedName name="ZB_">#REF!</definedName>
    <definedName name="ZC_">#REF!</definedName>
    <definedName name="ZD_">#REF!</definedName>
    <definedName name="zdfd" localSheetId="6" hidden="1">#REF!</definedName>
    <definedName name="zdfd" localSheetId="7" hidden="1">#REF!</definedName>
    <definedName name="zdfd" localSheetId="2" hidden="1">#REF!</definedName>
    <definedName name="zdfd" localSheetId="23" hidden="1">#REF!</definedName>
    <definedName name="zdfd" localSheetId="21" hidden="1">#REF!</definedName>
    <definedName name="zdfd" localSheetId="19" hidden="1">#REF!</definedName>
    <definedName name="zdfd" localSheetId="20"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Antoni Andres Dioses - Vista personalizada" guid="{D9765769-BBE9-4E14-B8CF-9C39AEE13FCB}" mergeInterval="0" personalView="1" maximized="1" xWindow="-9" yWindow="-9" windowWidth="1938" windowHeight="1038" tabRatio="854" activeSheetId="10"/>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10"/>
    <customWorkbookView name="Sergio Gonzalez - Vista personalizada" guid="{61A52113-890E-4C3B-ADC2-27DE1001C942}" mergeInterval="0" personalView="1" maximized="1" xWindow="-8" yWindow="-8" windowWidth="1382" windowHeight="744" tabRatio="896" activeSheetId="1"/>
    <customWorkbookView name="Dahiana Sanchez - Vista personalizada" guid="{F3648BCD-1CED-4BBB-AE63-37BDB925883F}" mergeInterval="0" personalView="1" maximized="1" xWindow="-9" yWindow="-9" windowWidth="1938" windowHeight="1048" tabRatio="954" activeSheetId="4"/>
    <customWorkbookView name="Shirley Vichini - Vista personalizada" guid="{5FCC9217-B3E9-4B91-A943-5F21728EBEE9}" mergeInterval="0" personalView="1" maximized="1" xWindow="-9" yWindow="-9" windowWidth="1938" windowHeight="1048" tabRatio="95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2" i="23" l="1"/>
  <c r="AD41" i="23"/>
  <c r="AD40" i="23"/>
  <c r="AD7" i="23"/>
  <c r="AD8" i="23"/>
  <c r="AD9" i="23"/>
  <c r="AD10" i="23"/>
  <c r="AD11" i="23"/>
  <c r="AD12" i="23"/>
  <c r="AD15" i="23"/>
  <c r="AD16" i="23"/>
  <c r="AD17" i="23"/>
  <c r="AD18" i="23"/>
  <c r="AD19" i="23"/>
  <c r="AD20" i="23"/>
  <c r="AD21" i="23"/>
  <c r="AD22" i="23"/>
  <c r="AD23" i="23"/>
  <c r="AD24" i="23"/>
  <c r="AD25" i="23"/>
  <c r="AD27" i="23"/>
  <c r="AD28" i="23"/>
  <c r="AD29" i="23"/>
  <c r="AD30" i="23"/>
  <c r="AD31" i="23"/>
  <c r="AD32" i="23"/>
  <c r="AD33" i="23"/>
  <c r="AD34" i="23"/>
  <c r="AD35" i="23"/>
  <c r="AD36" i="23"/>
  <c r="AD37" i="23"/>
  <c r="AD39" i="23"/>
  <c r="AD43" i="23"/>
  <c r="AD45" i="23"/>
  <c r="AD44" i="23"/>
  <c r="AD47" i="23"/>
  <c r="AD68" i="23"/>
  <c r="AD69" i="23"/>
  <c r="AD50" i="23"/>
  <c r="AD51" i="23"/>
  <c r="AD52" i="23"/>
  <c r="AD71" i="23"/>
  <c r="AD54" i="23"/>
  <c r="AD55" i="23"/>
  <c r="AD56" i="23"/>
  <c r="AD57" i="23"/>
  <c r="AD74" i="23"/>
  <c r="AD75" i="23"/>
  <c r="AD60" i="23"/>
  <c r="AD76" i="23"/>
  <c r="AD77" i="23"/>
  <c r="AD63" i="23"/>
  <c r="AD64" i="23"/>
  <c r="AD79" i="23"/>
  <c r="AD6" i="23"/>
  <c r="AD13" i="23" l="1"/>
  <c r="AD14" i="23"/>
  <c r="AD65" i="23"/>
  <c r="AD66" i="23"/>
  <c r="AD53" i="23"/>
  <c r="AD70" i="23"/>
  <c r="AD78" i="23"/>
  <c r="AD58" i="23"/>
  <c r="AD59" i="23"/>
  <c r="AD48" i="23"/>
  <c r="AD72" i="23"/>
  <c r="AD49" i="23"/>
  <c r="AD61" i="23"/>
  <c r="AD73" i="23"/>
  <c r="AD46" i="23"/>
  <c r="AD26" i="23"/>
  <c r="AD38" i="23"/>
  <c r="AD62" i="23"/>
  <c r="AD67" i="23"/>
  <c r="E3" i="27" l="1"/>
  <c r="F5" i="27"/>
  <c r="E4" i="27" l="1"/>
  <c r="E104" i="8" l="1"/>
  <c r="E105" i="8"/>
  <c r="L11" i="27"/>
  <c r="L12" i="27"/>
  <c r="L13" i="27"/>
  <c r="L10" i="27"/>
  <c r="M7" i="27" l="1"/>
  <c r="M14" i="27"/>
  <c r="F8" i="27" l="1"/>
  <c r="E8" i="27" l="1"/>
  <c r="G8" i="27" s="1"/>
  <c r="E40" i="27" l="1"/>
  <c r="K6" i="27" l="1"/>
  <c r="K5" i="27"/>
  <c r="L6" i="27"/>
  <c r="F19" i="27" l="1"/>
  <c r="O6" i="27"/>
  <c r="B174" i="8" l="1"/>
  <c r="F174" i="8" s="1"/>
  <c r="G174" i="8" s="1"/>
  <c r="M174" i="8" s="1"/>
  <c r="E31" i="8"/>
  <c r="B169" i="8"/>
  <c r="B7" i="8"/>
  <c r="L5" i="27"/>
  <c r="O5" i="27" s="1"/>
  <c r="L4" i="27"/>
  <c r="O4" i="27" s="1"/>
  <c r="K4" i="27"/>
  <c r="S3" i="27"/>
  <c r="L3" i="27" l="1"/>
  <c r="O3" i="27" s="1"/>
  <c r="B105" i="8" l="1"/>
  <c r="F105" i="8" s="1"/>
  <c r="G105" i="8" s="1"/>
  <c r="M105" i="8" s="1"/>
  <c r="B184" i="8"/>
  <c r="F184" i="8" s="1"/>
  <c r="I184" i="8" s="1"/>
  <c r="M184" i="8" s="1"/>
  <c r="B13" i="8"/>
  <c r="B185" i="8"/>
  <c r="F185" i="8" s="1"/>
  <c r="I185" i="8" s="1"/>
  <c r="M185" i="8" s="1"/>
  <c r="B5" i="8"/>
  <c r="B127" i="8"/>
  <c r="B104" i="8" l="1"/>
  <c r="F104" i="8" s="1"/>
  <c r="G104" i="8" s="1"/>
  <c r="M104" i="8" s="1"/>
  <c r="N65" i="23" l="1"/>
  <c r="M65" i="23"/>
  <c r="N64" i="23"/>
  <c r="M64" i="23"/>
  <c r="N63" i="23"/>
  <c r="M63" i="23"/>
  <c r="N62" i="23"/>
  <c r="M62" i="23"/>
  <c r="N61" i="23"/>
  <c r="M61" i="23"/>
  <c r="N60" i="23"/>
  <c r="M60" i="23"/>
  <c r="N59" i="23"/>
  <c r="M59" i="23"/>
  <c r="N58" i="23"/>
  <c r="M58" i="23"/>
  <c r="N57" i="23"/>
  <c r="M57" i="23"/>
  <c r="N56" i="23"/>
  <c r="M56" i="23"/>
  <c r="N55" i="23"/>
  <c r="M55" i="23"/>
  <c r="N54" i="23"/>
  <c r="M54" i="23"/>
  <c r="N53" i="23"/>
  <c r="N52" i="23"/>
  <c r="M52" i="23"/>
  <c r="N51" i="23"/>
  <c r="M51" i="23"/>
  <c r="N50" i="23"/>
  <c r="M50" i="23"/>
  <c r="N49" i="23"/>
  <c r="M49" i="23"/>
  <c r="N48" i="23"/>
  <c r="M48" i="23"/>
  <c r="N47" i="23"/>
  <c r="M47" i="23"/>
  <c r="N46" i="23"/>
  <c r="M46" i="23"/>
  <c r="N45" i="23"/>
  <c r="M45" i="23"/>
  <c r="N44" i="23"/>
  <c r="P44" i="23" s="1"/>
  <c r="M44" i="23"/>
  <c r="N43" i="23"/>
  <c r="M43" i="23"/>
  <c r="N42" i="23"/>
  <c r="M42" i="23"/>
  <c r="N41" i="23"/>
  <c r="M41" i="23"/>
  <c r="N40" i="23"/>
  <c r="M40" i="23"/>
  <c r="N39" i="23"/>
  <c r="M39" i="23"/>
  <c r="N38" i="23"/>
  <c r="M38" i="23"/>
  <c r="N37" i="23"/>
  <c r="M37" i="23"/>
  <c r="N36" i="23"/>
  <c r="M36" i="23"/>
  <c r="N35" i="23"/>
  <c r="M35" i="23"/>
  <c r="N34" i="23"/>
  <c r="M34" i="23"/>
  <c r="P34" i="23" s="1"/>
  <c r="N33" i="23"/>
  <c r="M33" i="23"/>
  <c r="P33" i="23" s="1"/>
  <c r="N32" i="23"/>
  <c r="P32" i="23" s="1"/>
  <c r="Q32" i="23" s="1"/>
  <c r="M32" i="23"/>
  <c r="N31" i="23"/>
  <c r="M31" i="23"/>
  <c r="N30" i="23"/>
  <c r="M30" i="23"/>
  <c r="N29" i="23"/>
  <c r="M29" i="23"/>
  <c r="N28" i="23"/>
  <c r="M28" i="23"/>
  <c r="N27" i="23"/>
  <c r="M27" i="23"/>
  <c r="N26" i="23"/>
  <c r="N25" i="23"/>
  <c r="M25" i="23"/>
  <c r="N24" i="23"/>
  <c r="M24" i="23"/>
  <c r="N23" i="23"/>
  <c r="M23" i="23"/>
  <c r="N22" i="23"/>
  <c r="M22" i="23"/>
  <c r="P22" i="23" s="1"/>
  <c r="N21" i="23"/>
  <c r="M21" i="23"/>
  <c r="N20" i="23"/>
  <c r="M20" i="23"/>
  <c r="N19" i="23"/>
  <c r="M19" i="23"/>
  <c r="N18" i="23"/>
  <c r="M18" i="23"/>
  <c r="N17" i="23"/>
  <c r="M17" i="23"/>
  <c r="N16" i="23"/>
  <c r="M16" i="23"/>
  <c r="N15" i="23"/>
  <c r="M15" i="23"/>
  <c r="M14" i="23"/>
  <c r="M13" i="23"/>
  <c r="N12" i="23"/>
  <c r="M12" i="23"/>
  <c r="N11" i="23"/>
  <c r="M11" i="23"/>
  <c r="N10" i="23"/>
  <c r="M10" i="23"/>
  <c r="N9" i="23"/>
  <c r="M9" i="23"/>
  <c r="N8" i="23"/>
  <c r="M8" i="23"/>
  <c r="N7" i="23"/>
  <c r="M7" i="23"/>
  <c r="F39" i="24"/>
  <c r="J34" i="24"/>
  <c r="K34" i="24" s="1"/>
  <c r="E33" i="24" s="1"/>
  <c r="F34" i="24" s="1"/>
  <c r="N14" i="23" s="1"/>
  <c r="J32" i="24"/>
  <c r="F29" i="24"/>
  <c r="N13" i="23" s="1"/>
  <c r="F26" i="24"/>
  <c r="E26" i="24"/>
  <c r="G26" i="24" s="1"/>
  <c r="F19" i="24"/>
  <c r="G19" i="24" s="1"/>
  <c r="E19" i="24"/>
  <c r="J96" i="23"/>
  <c r="F96" i="23"/>
  <c r="E96" i="23"/>
  <c r="J95" i="23"/>
  <c r="J97" i="23" s="1"/>
  <c r="F95" i="23"/>
  <c r="E95" i="23"/>
  <c r="J91" i="23"/>
  <c r="F91" i="23"/>
  <c r="E91" i="23"/>
  <c r="E92" i="23" s="1"/>
  <c r="J90" i="23"/>
  <c r="G90" i="23"/>
  <c r="F90" i="23"/>
  <c r="E90" i="23"/>
  <c r="J89" i="23"/>
  <c r="F89" i="23"/>
  <c r="E89" i="23"/>
  <c r="P65" i="23"/>
  <c r="P64" i="23"/>
  <c r="P59" i="23"/>
  <c r="P55" i="23"/>
  <c r="P52" i="23"/>
  <c r="P49" i="23"/>
  <c r="P48" i="23"/>
  <c r="P42" i="23"/>
  <c r="P39" i="23"/>
  <c r="P35" i="23"/>
  <c r="P30" i="23"/>
  <c r="P28" i="23"/>
  <c r="P23" i="23"/>
  <c r="P19" i="23"/>
  <c r="P16" i="23"/>
  <c r="P11" i="23"/>
  <c r="E13" i="8" l="1"/>
  <c r="P57" i="23"/>
  <c r="P20" i="23"/>
  <c r="P21" i="23"/>
  <c r="Q20" i="23"/>
  <c r="Q39" i="23"/>
  <c r="E126" i="8"/>
  <c r="P13" i="23"/>
  <c r="P61" i="23"/>
  <c r="Q35" i="23"/>
  <c r="Q23" i="23"/>
  <c r="Q48" i="23"/>
  <c r="P14" i="23"/>
  <c r="M26" i="23"/>
  <c r="P26" i="23" s="1"/>
  <c r="P38" i="23"/>
  <c r="P62" i="23"/>
  <c r="Q49" i="23"/>
  <c r="Q21" i="23"/>
  <c r="Q33" i="23"/>
  <c r="Q16" i="23"/>
  <c r="Q22" i="23"/>
  <c r="P46" i="23"/>
  <c r="P58" i="23"/>
  <c r="P96" i="23" s="1"/>
  <c r="Q28" i="23"/>
  <c r="E99" i="8"/>
  <c r="Q42" i="23"/>
  <c r="M53" i="23"/>
  <c r="P53" i="23" s="1"/>
  <c r="Q30" i="23"/>
  <c r="Q19" i="23"/>
  <c r="Q65" i="23"/>
  <c r="K33" i="24"/>
  <c r="Q57" i="23"/>
  <c r="S57" i="23"/>
  <c r="G89" i="23"/>
  <c r="S46" i="23"/>
  <c r="J92" i="23"/>
  <c r="J98" i="23" s="1"/>
  <c r="E97" i="23"/>
  <c r="G95" i="23"/>
  <c r="S55" i="23"/>
  <c r="G96" i="23"/>
  <c r="Q55" i="23"/>
  <c r="N80" i="23"/>
  <c r="E44" i="24"/>
  <c r="F44" i="24"/>
  <c r="Q34" i="23"/>
  <c r="R35" i="23"/>
  <c r="T35" i="23" s="1"/>
  <c r="Q64" i="23"/>
  <c r="S64" i="23"/>
  <c r="Q26" i="23"/>
  <c r="Q38" i="23"/>
  <c r="S52" i="23"/>
  <c r="Q52" i="23"/>
  <c r="S11" i="23"/>
  <c r="Q11" i="23"/>
  <c r="P95" i="23"/>
  <c r="Q44" i="23"/>
  <c r="E98" i="23"/>
  <c r="K98" i="23" s="1"/>
  <c r="S59" i="23"/>
  <c r="Q59" i="23"/>
  <c r="P7" i="23"/>
  <c r="E5" i="8" s="1"/>
  <c r="F5" i="8" s="1"/>
  <c r="G5" i="8" s="1"/>
  <c r="G91" i="23"/>
  <c r="M80" i="23" l="1"/>
  <c r="Q53" i="23"/>
  <c r="E118" i="8"/>
  <c r="Q61" i="23"/>
  <c r="G44" i="24"/>
  <c r="N81" i="23"/>
  <c r="Q58" i="23"/>
  <c r="Q96" i="23" s="1"/>
  <c r="Q13" i="23"/>
  <c r="Q91" i="23"/>
  <c r="Q62" i="23"/>
  <c r="Q46" i="23"/>
  <c r="Q95" i="23" s="1"/>
  <c r="P90" i="23"/>
  <c r="Q14" i="23"/>
  <c r="Q90" i="23"/>
  <c r="P97" i="23"/>
  <c r="P41" i="23" s="1"/>
  <c r="Q7" i="23"/>
  <c r="P89" i="23"/>
  <c r="S7" i="23"/>
  <c r="E33" i="8" l="1"/>
  <c r="E32" i="8"/>
  <c r="E128" i="8"/>
  <c r="Q97" i="23"/>
  <c r="Q80" i="23"/>
  <c r="Q89" i="23"/>
  <c r="Q92" i="23" s="1"/>
  <c r="Q98" i="23" s="1"/>
  <c r="P91" i="23" l="1"/>
  <c r="P80" i="23"/>
  <c r="P92" i="23" l="1"/>
  <c r="P98" i="23" l="1"/>
  <c r="R92" i="23"/>
  <c r="E29" i="22" l="1"/>
  <c r="E28" i="22"/>
  <c r="E27" i="22"/>
  <c r="E26" i="22"/>
  <c r="E25" i="22"/>
  <c r="E24" i="22"/>
  <c r="E23" i="22"/>
  <c r="E22" i="22"/>
  <c r="E21" i="22"/>
  <c r="E20" i="22"/>
  <c r="E19" i="22"/>
  <c r="E18" i="22"/>
  <c r="E16" i="22"/>
  <c r="E15" i="22"/>
  <c r="E14" i="22"/>
  <c r="E13" i="22"/>
  <c r="E12" i="22"/>
  <c r="E11" i="22"/>
  <c r="E10" i="22"/>
  <c r="E9" i="22"/>
  <c r="E8" i="22"/>
  <c r="E7" i="22"/>
  <c r="E6" i="22"/>
  <c r="M69" i="18" l="1"/>
  <c r="N68" i="18"/>
  <c r="N66" i="18"/>
  <c r="N65" i="18"/>
  <c r="N62" i="18"/>
  <c r="M60" i="18"/>
  <c r="N60" i="18"/>
  <c r="M48" i="18"/>
  <c r="M46" i="18"/>
  <c r="D203" i="22" l="1"/>
  <c r="C203" i="22"/>
  <c r="E200" i="22"/>
  <c r="E199" i="22"/>
  <c r="E198" i="22"/>
  <c r="E197" i="22"/>
  <c r="E196" i="22"/>
  <c r="E195" i="22"/>
  <c r="E194" i="22"/>
  <c r="E193" i="22"/>
  <c r="E192" i="22"/>
  <c r="E191" i="22"/>
  <c r="E190" i="22"/>
  <c r="E189" i="22"/>
  <c r="E188" i="22"/>
  <c r="E187" i="22"/>
  <c r="E186" i="22"/>
  <c r="E185" i="22"/>
  <c r="E184" i="22"/>
  <c r="E183" i="22"/>
  <c r="E182" i="22"/>
  <c r="E181" i="22"/>
  <c r="E180" i="22"/>
  <c r="E179" i="22"/>
  <c r="E178" i="22"/>
  <c r="E177" i="22"/>
  <c r="E176" i="22"/>
  <c r="E175" i="22"/>
  <c r="E174" i="22"/>
  <c r="E173" i="22"/>
  <c r="E172" i="22"/>
  <c r="E171" i="22"/>
  <c r="E170" i="22"/>
  <c r="E169" i="22"/>
  <c r="E168" i="22"/>
  <c r="E167" i="22"/>
  <c r="E166" i="22"/>
  <c r="E165" i="22"/>
  <c r="E164" i="22"/>
  <c r="E163" i="22"/>
  <c r="E162" i="22"/>
  <c r="E161" i="22"/>
  <c r="E160" i="22"/>
  <c r="E159" i="22"/>
  <c r="E158" i="22"/>
  <c r="E157" i="22"/>
  <c r="E156" i="22"/>
  <c r="E155" i="22"/>
  <c r="E154" i="22"/>
  <c r="E153" i="22"/>
  <c r="E152" i="22"/>
  <c r="E151" i="22"/>
  <c r="E150" i="22"/>
  <c r="E149" i="22"/>
  <c r="E148" i="22"/>
  <c r="E147" i="22"/>
  <c r="E146" i="22"/>
  <c r="E145" i="22"/>
  <c r="E144" i="22"/>
  <c r="E143" i="22"/>
  <c r="E142" i="22"/>
  <c r="E141" i="22"/>
  <c r="E140" i="22"/>
  <c r="E139" i="22"/>
  <c r="E138" i="22"/>
  <c r="E137" i="22"/>
  <c r="E136" i="22"/>
  <c r="E135" i="22"/>
  <c r="E134" i="22"/>
  <c r="E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17" i="22"/>
  <c r="D5" i="22"/>
  <c r="C5" i="22"/>
  <c r="E203" i="22" l="1"/>
  <c r="E5" i="22"/>
  <c r="V70" i="18" l="1"/>
  <c r="V69" i="18"/>
  <c r="V68" i="18"/>
  <c r="V66" i="18"/>
  <c r="V65" i="18"/>
  <c r="V63" i="18"/>
  <c r="V62" i="18"/>
  <c r="V61" i="18"/>
  <c r="V60" i="18"/>
  <c r="V58" i="18"/>
  <c r="V56" i="18"/>
  <c r="V53" i="18"/>
  <c r="V52" i="18"/>
  <c r="V50" i="18"/>
  <c r="V48" i="18"/>
  <c r="V46" i="18"/>
  <c r="V45" i="18"/>
  <c r="V43" i="18"/>
  <c r="V42" i="18"/>
  <c r="V39" i="18"/>
  <c r="V38" i="18"/>
  <c r="V37" i="18"/>
  <c r="V35" i="18"/>
  <c r="V33" i="18"/>
  <c r="V32" i="18"/>
  <c r="V30" i="18"/>
  <c r="V28" i="18"/>
  <c r="V27" i="18"/>
  <c r="V24" i="18"/>
  <c r="V23" i="18"/>
  <c r="V22" i="18"/>
  <c r="V21" i="18"/>
  <c r="V20" i="18"/>
  <c r="V17" i="18"/>
  <c r="V15" i="18"/>
  <c r="V14" i="18"/>
  <c r="V12" i="18"/>
  <c r="V8" i="18"/>
  <c r="V6" i="18"/>
  <c r="M7" i="18"/>
  <c r="N7" i="18"/>
  <c r="M8" i="18"/>
  <c r="N8" i="18"/>
  <c r="M9" i="18"/>
  <c r="N9" i="18"/>
  <c r="M10" i="18"/>
  <c r="N10" i="18"/>
  <c r="M11" i="18"/>
  <c r="N11" i="18"/>
  <c r="M12" i="18"/>
  <c r="N12" i="18"/>
  <c r="M13" i="18"/>
  <c r="N13" i="18"/>
  <c r="M14" i="18"/>
  <c r="N14" i="18"/>
  <c r="M15" i="18"/>
  <c r="N15" i="18"/>
  <c r="M16" i="18"/>
  <c r="N16" i="18"/>
  <c r="M17" i="18"/>
  <c r="N17" i="18"/>
  <c r="M18" i="18"/>
  <c r="N18" i="18"/>
  <c r="M19" i="18"/>
  <c r="N19" i="18"/>
  <c r="M20" i="18"/>
  <c r="N20" i="18"/>
  <c r="M21" i="18"/>
  <c r="N21" i="18"/>
  <c r="M22" i="18"/>
  <c r="N22" i="18"/>
  <c r="M23" i="18"/>
  <c r="N23" i="18"/>
  <c r="M24" i="18"/>
  <c r="N24" i="18"/>
  <c r="M25" i="18"/>
  <c r="N25" i="18"/>
  <c r="M26" i="18"/>
  <c r="N26" i="18"/>
  <c r="M27" i="18"/>
  <c r="N27" i="18"/>
  <c r="M28" i="18"/>
  <c r="N28" i="18"/>
  <c r="M29" i="18"/>
  <c r="N29" i="18"/>
  <c r="M30" i="18"/>
  <c r="N30" i="18"/>
  <c r="M31" i="18"/>
  <c r="N31" i="18"/>
  <c r="M32" i="18"/>
  <c r="N32" i="18"/>
  <c r="M33" i="18"/>
  <c r="N33" i="18"/>
  <c r="M34" i="18"/>
  <c r="N34" i="18"/>
  <c r="M35" i="18"/>
  <c r="P35" i="18" s="1"/>
  <c r="N35" i="18"/>
  <c r="M36" i="18"/>
  <c r="N36" i="18"/>
  <c r="M37" i="18"/>
  <c r="N37" i="18"/>
  <c r="M38" i="18"/>
  <c r="N38" i="18"/>
  <c r="M39" i="18"/>
  <c r="N39" i="18"/>
  <c r="M40" i="18"/>
  <c r="N40" i="18"/>
  <c r="M41" i="18"/>
  <c r="N41" i="18"/>
  <c r="M42" i="18"/>
  <c r="N42" i="18"/>
  <c r="M43" i="18"/>
  <c r="N43" i="18"/>
  <c r="M44" i="18"/>
  <c r="N44" i="18"/>
  <c r="M45" i="18"/>
  <c r="N45" i="18"/>
  <c r="N46" i="18"/>
  <c r="M47" i="18"/>
  <c r="N47" i="18"/>
  <c r="N48" i="18"/>
  <c r="M49" i="18"/>
  <c r="N49" i="18"/>
  <c r="M50" i="18"/>
  <c r="N50" i="18"/>
  <c r="M51" i="18"/>
  <c r="N51" i="18"/>
  <c r="M52" i="18"/>
  <c r="N52" i="18"/>
  <c r="M53" i="18"/>
  <c r="N53" i="18"/>
  <c r="M54" i="18"/>
  <c r="N54" i="18"/>
  <c r="M55" i="18"/>
  <c r="N55" i="18"/>
  <c r="M56" i="18"/>
  <c r="N56" i="18"/>
  <c r="M57" i="18"/>
  <c r="N57" i="18"/>
  <c r="M58" i="18"/>
  <c r="N58" i="18"/>
  <c r="M59" i="18"/>
  <c r="N59" i="18"/>
  <c r="M61" i="18"/>
  <c r="N61" i="18"/>
  <c r="M62" i="18"/>
  <c r="M63" i="18"/>
  <c r="N63" i="18"/>
  <c r="M64" i="18"/>
  <c r="N64" i="18"/>
  <c r="M65" i="18"/>
  <c r="M66" i="18"/>
  <c r="M67" i="18"/>
  <c r="N67" i="18"/>
  <c r="M68" i="18"/>
  <c r="N69" i="18"/>
  <c r="M70" i="18"/>
  <c r="N70" i="18"/>
  <c r="N6" i="18"/>
  <c r="M6" i="18"/>
  <c r="O39" i="20"/>
  <c r="N39" i="20"/>
  <c r="G39" i="20"/>
  <c r="F100" i="18"/>
  <c r="E100" i="18"/>
  <c r="F99" i="18"/>
  <c r="E99" i="18"/>
  <c r="G99" i="18" s="1"/>
  <c r="F95" i="18"/>
  <c r="E95" i="18"/>
  <c r="F94" i="18"/>
  <c r="E94" i="18"/>
  <c r="F93" i="18"/>
  <c r="E93" i="18"/>
  <c r="G94" i="18" l="1"/>
  <c r="G93" i="18"/>
  <c r="Q35" i="18"/>
  <c r="P14" i="18"/>
  <c r="P6" i="18"/>
  <c r="P32" i="18"/>
  <c r="P28" i="18"/>
  <c r="G95" i="18"/>
  <c r="P33" i="18"/>
  <c r="P53" i="18"/>
  <c r="P68" i="18"/>
  <c r="P60" i="18"/>
  <c r="P48" i="18"/>
  <c r="P24" i="18"/>
  <c r="P20" i="18"/>
  <c r="P12" i="18"/>
  <c r="P8" i="18"/>
  <c r="P70" i="18"/>
  <c r="P50" i="18"/>
  <c r="P46" i="18"/>
  <c r="P42" i="18"/>
  <c r="P30" i="18"/>
  <c r="G100" i="18"/>
  <c r="P65" i="18"/>
  <c r="P39" i="18"/>
  <c r="P43" i="18"/>
  <c r="P17" i="18"/>
  <c r="P21" i="18"/>
  <c r="P58" i="18"/>
  <c r="P61" i="18"/>
  <c r="P22" i="18"/>
  <c r="P37" i="18"/>
  <c r="P62" i="18"/>
  <c r="P52" i="18"/>
  <c r="P56" i="18"/>
  <c r="P66" i="18"/>
  <c r="P69" i="18"/>
  <c r="P23" i="18"/>
  <c r="P27" i="18"/>
  <c r="P38" i="18"/>
  <c r="P63" i="18"/>
  <c r="E96" i="18"/>
  <c r="E101" i="18"/>
  <c r="S8" i="18" l="1"/>
  <c r="Q20" i="18"/>
  <c r="P94" i="18"/>
  <c r="Q28" i="18"/>
  <c r="Q14" i="18"/>
  <c r="Q21" i="18"/>
  <c r="Q42" i="18"/>
  <c r="P99" i="18"/>
  <c r="S56" i="18"/>
  <c r="P100" i="18"/>
  <c r="Q17" i="18"/>
  <c r="R24" i="18"/>
  <c r="Q52" i="18"/>
  <c r="Q43" i="18"/>
  <c r="B126" i="8"/>
  <c r="S50" i="18"/>
  <c r="S63" i="18"/>
  <c r="Q39" i="18"/>
  <c r="Q70" i="18"/>
  <c r="B213" i="8"/>
  <c r="Q53" i="18"/>
  <c r="R39" i="18"/>
  <c r="T39" i="18" s="1"/>
  <c r="Q37" i="18"/>
  <c r="Q8" i="18"/>
  <c r="Q33" i="18"/>
  <c r="Q27" i="18"/>
  <c r="Q22" i="18"/>
  <c r="Q12" i="18"/>
  <c r="S12" i="18"/>
  <c r="Q23" i="18"/>
  <c r="Q61" i="18"/>
  <c r="Q58" i="18"/>
  <c r="Q30" i="18"/>
  <c r="Q24" i="18"/>
  <c r="Q32" i="18"/>
  <c r="Q69" i="18"/>
  <c r="Q68" i="18"/>
  <c r="S68" i="18"/>
  <c r="Q66" i="18"/>
  <c r="Q65" i="18"/>
  <c r="Q62" i="18"/>
  <c r="Q60" i="18"/>
  <c r="S60" i="18"/>
  <c r="Q48" i="18"/>
  <c r="Q46" i="18"/>
  <c r="Q50" i="18"/>
  <c r="Q63" i="18"/>
  <c r="Q56" i="18"/>
  <c r="Q38" i="18"/>
  <c r="M85" i="18"/>
  <c r="S6" i="18"/>
  <c r="Q6" i="18"/>
  <c r="E102" i="18"/>
  <c r="P101" i="18" l="1"/>
  <c r="B212" i="8"/>
  <c r="F212" i="8" s="1"/>
  <c r="J212" i="8" s="1"/>
  <c r="F13" i="8"/>
  <c r="M13" i="8" s="1"/>
  <c r="P45" i="18" l="1"/>
  <c r="Q45" i="18" l="1"/>
  <c r="P15" i="18" l="1"/>
  <c r="N85" i="18"/>
  <c r="N86" i="18" s="1"/>
  <c r="Q15" i="18" l="1"/>
  <c r="Q85" i="18" s="1"/>
  <c r="P93" i="18"/>
  <c r="F68" i="14" l="1"/>
  <c r="F67" i="14"/>
  <c r="E66" i="14"/>
  <c r="L54" i="13"/>
  <c r="N54" i="13" s="1"/>
  <c r="B175" i="8" s="1"/>
  <c r="F175" i="8" s="1"/>
  <c r="G175" i="8" l="1"/>
  <c r="M175" i="8" s="1"/>
  <c r="D87" i="13"/>
  <c r="E76" i="14"/>
  <c r="F76" i="14"/>
  <c r="F69" i="14" l="1"/>
  <c r="E69" i="14"/>
  <c r="K69" i="13"/>
  <c r="K68" i="13"/>
  <c r="K66" i="13"/>
  <c r="L64" i="13"/>
  <c r="K64" i="13"/>
  <c r="K63" i="13"/>
  <c r="K62" i="13"/>
  <c r="K61" i="13"/>
  <c r="K59" i="13"/>
  <c r="L57" i="13"/>
  <c r="K57" i="13"/>
  <c r="L53" i="13"/>
  <c r="K53" i="13"/>
  <c r="L52" i="13"/>
  <c r="L51" i="13"/>
  <c r="K51" i="13"/>
  <c r="L49" i="13"/>
  <c r="L47" i="13"/>
  <c r="L45" i="13"/>
  <c r="K45" i="13"/>
  <c r="L44" i="13"/>
  <c r="K44" i="13"/>
  <c r="L42" i="13"/>
  <c r="K42" i="13"/>
  <c r="L39" i="13"/>
  <c r="K39" i="13"/>
  <c r="L38" i="13"/>
  <c r="K38" i="13"/>
  <c r="L37" i="13"/>
  <c r="K37" i="13"/>
  <c r="L35" i="13"/>
  <c r="K35" i="13"/>
  <c r="L33" i="13"/>
  <c r="K33" i="13"/>
  <c r="L32" i="13"/>
  <c r="K32" i="13"/>
  <c r="L30" i="13"/>
  <c r="K30" i="13"/>
  <c r="L28" i="13"/>
  <c r="L25" i="13"/>
  <c r="K25" i="13"/>
  <c r="L24" i="13"/>
  <c r="K24" i="13"/>
  <c r="L23" i="13"/>
  <c r="K23" i="13"/>
  <c r="L22" i="13"/>
  <c r="K22" i="13"/>
  <c r="L21" i="13"/>
  <c r="K21" i="13"/>
  <c r="L18" i="13"/>
  <c r="K18" i="13"/>
  <c r="L16" i="13"/>
  <c r="K16" i="13"/>
  <c r="K15" i="13"/>
  <c r="L13" i="13"/>
  <c r="K13" i="13"/>
  <c r="L9" i="13"/>
  <c r="K9" i="13"/>
  <c r="K7" i="13"/>
  <c r="AF156" i="16" l="1"/>
  <c r="AE165" i="16"/>
  <c r="AE163" i="16"/>
  <c r="AE167" i="16"/>
  <c r="AE162" i="16"/>
  <c r="W2" i="16"/>
  <c r="AE2" i="16"/>
  <c r="AI2" i="16"/>
  <c r="AJ2" i="16"/>
  <c r="AL2" i="16"/>
  <c r="B3" i="16"/>
  <c r="B4" i="16" s="1"/>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W3" i="16"/>
  <c r="AE3" i="16"/>
  <c r="AI3" i="16"/>
  <c r="AJ3" i="16"/>
  <c r="AL3" i="16"/>
  <c r="W4" i="16"/>
  <c r="AE4" i="16"/>
  <c r="AI4" i="16"/>
  <c r="AL4" i="16" s="1"/>
  <c r="AJ4" i="16"/>
  <c r="W5" i="16"/>
  <c r="AE5" i="16"/>
  <c r="AI5" i="16"/>
  <c r="AJ5" i="16"/>
  <c r="AL5" i="16"/>
  <c r="W6" i="16"/>
  <c r="AE6" i="16"/>
  <c r="AI6" i="16"/>
  <c r="AJ6" i="16"/>
  <c r="AL6" i="16"/>
  <c r="W7" i="16"/>
  <c r="AI7" i="16"/>
  <c r="AL7" i="16" s="1"/>
  <c r="AJ7" i="16"/>
  <c r="W8" i="16"/>
  <c r="AA8" i="16"/>
  <c r="AE8" i="16"/>
  <c r="AI8" i="16"/>
  <c r="AJ8" i="16"/>
  <c r="W9" i="16"/>
  <c r="AE9" i="16"/>
  <c r="AI9" i="16"/>
  <c r="AL9" i="16" s="1"/>
  <c r="AJ9" i="16"/>
  <c r="W10" i="16"/>
  <c r="AE10" i="16"/>
  <c r="AI10" i="16"/>
  <c r="AJ10" i="16"/>
  <c r="AL10" i="16"/>
  <c r="W11" i="16"/>
  <c r="AA11" i="16"/>
  <c r="AE11" i="16"/>
  <c r="AI11" i="16"/>
  <c r="AJ11" i="16"/>
  <c r="AL11" i="16"/>
  <c r="W12" i="16"/>
  <c r="AA12" i="16"/>
  <c r="AI12" i="16"/>
  <c r="AJ12" i="16"/>
  <c r="W13" i="16"/>
  <c r="AA13" i="16"/>
  <c r="AE13" i="16"/>
  <c r="AI13" i="16"/>
  <c r="AJ13" i="16"/>
  <c r="AS13" i="16"/>
  <c r="AT13" i="16"/>
  <c r="AU13" i="16"/>
  <c r="AV13" i="16"/>
  <c r="AW13" i="16"/>
  <c r="W14" i="16"/>
  <c r="W153" i="16" s="1"/>
  <c r="AA14" i="16"/>
  <c r="AE14" i="16"/>
  <c r="AI14" i="16"/>
  <c r="AJ14" i="16"/>
  <c r="AL14" i="16"/>
  <c r="AS14" i="16"/>
  <c r="AU14" i="16"/>
  <c r="AW14" i="16"/>
  <c r="AX14" i="16"/>
  <c r="W15" i="16"/>
  <c r="AE15" i="16"/>
  <c r="AI15" i="16"/>
  <c r="AJ15" i="16"/>
  <c r="AL15" i="16"/>
  <c r="W16" i="16"/>
  <c r="AE16" i="16"/>
  <c r="AI16" i="16"/>
  <c r="AJ16" i="16"/>
  <c r="AL16" i="16"/>
  <c r="W17" i="16"/>
  <c r="AE17" i="16"/>
  <c r="AI17" i="16"/>
  <c r="AJ17" i="16"/>
  <c r="AL17" i="16"/>
  <c r="W18" i="16"/>
  <c r="AE18" i="16"/>
  <c r="AI18" i="16"/>
  <c r="AL18" i="16" s="1"/>
  <c r="AJ18" i="16"/>
  <c r="W19" i="16"/>
  <c r="AE19" i="16"/>
  <c r="AI19" i="16"/>
  <c r="AJ19" i="16"/>
  <c r="AL19" i="16"/>
  <c r="W20" i="16"/>
  <c r="AI20" i="16"/>
  <c r="AJ20" i="16"/>
  <c r="AL20" i="16"/>
  <c r="W21" i="16"/>
  <c r="AI21" i="16"/>
  <c r="AL21" i="16" s="1"/>
  <c r="AJ21" i="16"/>
  <c r="W22" i="16"/>
  <c r="AI22" i="16"/>
  <c r="AJ22" i="16"/>
  <c r="AL22" i="16"/>
  <c r="W23" i="16"/>
  <c r="AE23" i="16"/>
  <c r="AI23" i="16"/>
  <c r="AJ23" i="16"/>
  <c r="AL23" i="16"/>
  <c r="W24" i="16"/>
  <c r="AI24" i="16"/>
  <c r="AL24" i="16" s="1"/>
  <c r="AJ24" i="16"/>
  <c r="W25" i="16"/>
  <c r="AE25" i="16"/>
  <c r="AI25" i="16"/>
  <c r="AJ25" i="16"/>
  <c r="AL25" i="16"/>
  <c r="W26" i="16"/>
  <c r="AE26" i="16"/>
  <c r="AI26" i="16"/>
  <c r="AJ26" i="16"/>
  <c r="AL26" i="16"/>
  <c r="W27" i="16"/>
  <c r="AE27" i="16"/>
  <c r="AI27" i="16"/>
  <c r="AJ27" i="16"/>
  <c r="AL27" i="16"/>
  <c r="W28" i="16"/>
  <c r="AI28" i="16"/>
  <c r="AL28" i="16" s="1"/>
  <c r="AJ28" i="16"/>
  <c r="W29" i="16"/>
  <c r="AI29" i="16"/>
  <c r="AL29" i="16" s="1"/>
  <c r="AJ29" i="16"/>
  <c r="W30" i="16"/>
  <c r="AI30" i="16"/>
  <c r="AJ30" i="16"/>
  <c r="AL30" i="16"/>
  <c r="W31" i="16"/>
  <c r="AE31" i="16"/>
  <c r="AI31" i="16"/>
  <c r="AL31" i="16" s="1"/>
  <c r="AJ31" i="16"/>
  <c r="AS31" i="16"/>
  <c r="AT31" i="16"/>
  <c r="AU31" i="16"/>
  <c r="AV31" i="16"/>
  <c r="AW31" i="16"/>
  <c r="W32" i="16"/>
  <c r="AE32" i="16"/>
  <c r="AI32" i="16"/>
  <c r="AJ32" i="16"/>
  <c r="AL32" i="16"/>
  <c r="AS32" i="16"/>
  <c r="AT32" i="16"/>
  <c r="AW32" i="16" s="1"/>
  <c r="AV32" i="16"/>
  <c r="W33" i="16"/>
  <c r="AE33" i="16"/>
  <c r="AI33" i="16"/>
  <c r="AJ33" i="16"/>
  <c r="AL33" i="16"/>
  <c r="AS33" i="16"/>
  <c r="AU33" i="16" s="1"/>
  <c r="AT33" i="16"/>
  <c r="AV33" i="16"/>
  <c r="AW33" i="16"/>
  <c r="W34" i="16"/>
  <c r="AE34" i="16"/>
  <c r="AI34" i="16"/>
  <c r="AL34" i="16" s="1"/>
  <c r="AJ34" i="16"/>
  <c r="W35" i="16"/>
  <c r="AA35" i="16"/>
  <c r="AI35" i="16"/>
  <c r="AJ35" i="16"/>
  <c r="AL35" i="16"/>
  <c r="W36" i="16"/>
  <c r="AE36" i="16"/>
  <c r="AI36" i="16"/>
  <c r="AL36" i="16" s="1"/>
  <c r="AJ36" i="16"/>
  <c r="W37" i="16"/>
  <c r="AE37" i="16"/>
  <c r="AI37" i="16"/>
  <c r="AJ37" i="16"/>
  <c r="AL37" i="16"/>
  <c r="W38" i="16"/>
  <c r="AA38" i="16"/>
  <c r="AL38" i="16" s="1"/>
  <c r="AE38" i="16"/>
  <c r="AI38" i="16"/>
  <c r="AJ38" i="16"/>
  <c r="W39" i="16"/>
  <c r="AE39" i="16"/>
  <c r="AI39" i="16"/>
  <c r="AL39" i="16" s="1"/>
  <c r="AJ39" i="16"/>
  <c r="W40" i="16"/>
  <c r="AI40" i="16"/>
  <c r="AJ40" i="16"/>
  <c r="AL40" i="16"/>
  <c r="W41" i="16"/>
  <c r="AE41" i="16"/>
  <c r="AI41" i="16"/>
  <c r="AJ41" i="16"/>
  <c r="AL41" i="16"/>
  <c r="W42" i="16"/>
  <c r="AE42" i="16"/>
  <c r="AI42" i="16"/>
  <c r="AL42" i="16" s="1"/>
  <c r="AJ42" i="16"/>
  <c r="W43" i="16"/>
  <c r="AA43" i="16"/>
  <c r="AE43" i="16"/>
  <c r="AI43" i="16"/>
  <c r="AJ43" i="16"/>
  <c r="AJ153" i="16" s="1"/>
  <c r="AS43" i="16"/>
  <c r="AU43" i="16"/>
  <c r="AW43" i="16"/>
  <c r="AW153" i="16" s="1"/>
  <c r="W44" i="16"/>
  <c r="AE44" i="16"/>
  <c r="AI44" i="16"/>
  <c r="AJ44" i="16"/>
  <c r="AL44" i="16"/>
  <c r="AS44" i="16"/>
  <c r="AT44" i="16"/>
  <c r="AU44" i="16"/>
  <c r="AV44" i="16"/>
  <c r="W45" i="16"/>
  <c r="AA45" i="16"/>
  <c r="AL45" i="16" s="1"/>
  <c r="AE45" i="16"/>
  <c r="AI45" i="16"/>
  <c r="AJ45" i="16"/>
  <c r="AS45" i="16"/>
  <c r="AT45" i="16"/>
  <c r="AU45" i="16" s="1"/>
  <c r="AV45" i="16"/>
  <c r="AW45" i="16"/>
  <c r="W46" i="16"/>
  <c r="AE46" i="16"/>
  <c r="AI46" i="16"/>
  <c r="AJ46" i="16"/>
  <c r="AL46" i="16"/>
  <c r="W47" i="16"/>
  <c r="AE47" i="16"/>
  <c r="AI47" i="16"/>
  <c r="AL47" i="16" s="1"/>
  <c r="AJ47" i="16"/>
  <c r="W48" i="16"/>
  <c r="AA48" i="16"/>
  <c r="AL48" i="16" s="1"/>
  <c r="AE48" i="16"/>
  <c r="AI48" i="16"/>
  <c r="AJ48" i="16"/>
  <c r="W49" i="16"/>
  <c r="AA49" i="16"/>
  <c r="AE49" i="16"/>
  <c r="AI49" i="16"/>
  <c r="AJ49" i="16"/>
  <c r="AL49" i="16"/>
  <c r="AS49" i="16"/>
  <c r="AU49" i="16" s="1"/>
  <c r="AT49" i="16"/>
  <c r="AV49" i="16"/>
  <c r="AW49" i="16"/>
  <c r="W50" i="16"/>
  <c r="AE50" i="16"/>
  <c r="AI50" i="16"/>
  <c r="AL50" i="16" s="1"/>
  <c r="AJ50" i="16"/>
  <c r="AS50" i="16"/>
  <c r="AT50" i="16"/>
  <c r="AU50" i="16"/>
  <c r="AV50" i="16"/>
  <c r="AW50" i="16"/>
  <c r="W51" i="16"/>
  <c r="AI51" i="16"/>
  <c r="AJ51" i="16"/>
  <c r="AL51" i="16"/>
  <c r="W52" i="16"/>
  <c r="AE52" i="16"/>
  <c r="AI52" i="16"/>
  <c r="AL52" i="16" s="1"/>
  <c r="AJ52" i="16"/>
  <c r="W53" i="16"/>
  <c r="AE53" i="16"/>
  <c r="AI53" i="16"/>
  <c r="AL53" i="16" s="1"/>
  <c r="AJ53" i="16"/>
  <c r="W54" i="16"/>
  <c r="AE54" i="16"/>
  <c r="AI54" i="16"/>
  <c r="AL54" i="16" s="1"/>
  <c r="AJ54" i="16"/>
  <c r="W55" i="16"/>
  <c r="AE55" i="16"/>
  <c r="AI55" i="16"/>
  <c r="AJ55" i="16"/>
  <c r="AL55" i="16"/>
  <c r="W56" i="16"/>
  <c r="AE56" i="16"/>
  <c r="AI56" i="16"/>
  <c r="AL56" i="16" s="1"/>
  <c r="AJ56" i="16"/>
  <c r="W57" i="16"/>
  <c r="AE57" i="16"/>
  <c r="AI57" i="16"/>
  <c r="AL57" i="16" s="1"/>
  <c r="AJ57" i="16"/>
  <c r="W58" i="16"/>
  <c r="AE58" i="16"/>
  <c r="AI58" i="16"/>
  <c r="AJ58" i="16"/>
  <c r="AL58" i="16"/>
  <c r="AS58" i="16"/>
  <c r="AT58" i="16"/>
  <c r="AV58" i="16"/>
  <c r="W59" i="16"/>
  <c r="AE59" i="16"/>
  <c r="AI59" i="16"/>
  <c r="AL59" i="16" s="1"/>
  <c r="AJ59" i="16"/>
  <c r="AS59" i="16"/>
  <c r="AT59" i="16"/>
  <c r="AU59" i="16"/>
  <c r="AV59" i="16"/>
  <c r="AW59" i="16"/>
  <c r="W60" i="16"/>
  <c r="AA60" i="16"/>
  <c r="AE60" i="16"/>
  <c r="AI60" i="16"/>
  <c r="AJ60" i="16"/>
  <c r="AL60" i="16"/>
  <c r="W61" i="16"/>
  <c r="AE61" i="16"/>
  <c r="AI61" i="16"/>
  <c r="AJ61" i="16"/>
  <c r="AL61" i="16"/>
  <c r="W62" i="16"/>
  <c r="AE62" i="16"/>
  <c r="AI62" i="16"/>
  <c r="AL62" i="16" s="1"/>
  <c r="AJ62" i="16"/>
  <c r="W63" i="16"/>
  <c r="AE63" i="16"/>
  <c r="AI63" i="16"/>
  <c r="AL63" i="16" s="1"/>
  <c r="AJ63" i="16"/>
  <c r="W64" i="16"/>
  <c r="AA64" i="16"/>
  <c r="AI64" i="16"/>
  <c r="AJ64" i="16"/>
  <c r="AL64" i="16"/>
  <c r="W65" i="16"/>
  <c r="AE65" i="16"/>
  <c r="AI65" i="16"/>
  <c r="AJ65" i="16"/>
  <c r="AL65" i="16"/>
  <c r="W66" i="16"/>
  <c r="AA66" i="16"/>
  <c r="AE66" i="16"/>
  <c r="AI66" i="16"/>
  <c r="AJ66" i="16"/>
  <c r="W67" i="16"/>
  <c r="AA67" i="16"/>
  <c r="AE67" i="16"/>
  <c r="AI67" i="16"/>
  <c r="AJ67" i="16"/>
  <c r="W68" i="16"/>
  <c r="AA68" i="16"/>
  <c r="AI68" i="16"/>
  <c r="AJ68" i="16"/>
  <c r="AL68" i="16"/>
  <c r="AS68" i="16"/>
  <c r="AW68" i="16"/>
  <c r="AX68" i="16"/>
  <c r="W69" i="16"/>
  <c r="AE69" i="16"/>
  <c r="AI69" i="16"/>
  <c r="AL69" i="16" s="1"/>
  <c r="AJ69" i="16"/>
  <c r="AS69" i="16"/>
  <c r="AT69" i="16"/>
  <c r="AU69" i="16"/>
  <c r="AV69" i="16"/>
  <c r="AW69" i="16" s="1"/>
  <c r="W70" i="16"/>
  <c r="AE70" i="16"/>
  <c r="AI70" i="16"/>
  <c r="AJ70" i="16"/>
  <c r="AL70" i="16"/>
  <c r="AS70" i="16"/>
  <c r="AT70" i="16"/>
  <c r="AW70" i="16" s="1"/>
  <c r="AU70" i="16"/>
  <c r="AV70" i="16"/>
  <c r="W71" i="16"/>
  <c r="AE71" i="16"/>
  <c r="AI71" i="16"/>
  <c r="AJ71" i="16"/>
  <c r="AL71" i="16"/>
  <c r="W72" i="16"/>
  <c r="AA72" i="16"/>
  <c r="AI72" i="16"/>
  <c r="AJ72" i="16"/>
  <c r="AL72" i="16"/>
  <c r="W73" i="16"/>
  <c r="AA73" i="16"/>
  <c r="AI73" i="16"/>
  <c r="AJ73" i="16"/>
  <c r="AL73" i="16"/>
  <c r="AS73" i="16"/>
  <c r="AW73" i="16"/>
  <c r="AX73" i="16" s="1"/>
  <c r="W74" i="16"/>
  <c r="AE74" i="16"/>
  <c r="AI74" i="16"/>
  <c r="AJ74" i="16"/>
  <c r="AL74" i="16"/>
  <c r="W75" i="16"/>
  <c r="AE75" i="16"/>
  <c r="AI75" i="16"/>
  <c r="AJ75" i="16"/>
  <c r="AL75" i="16"/>
  <c r="W76" i="16"/>
  <c r="AE76" i="16"/>
  <c r="AI76" i="16"/>
  <c r="AJ76" i="16"/>
  <c r="AL76" i="16"/>
  <c r="W77" i="16"/>
  <c r="AI77" i="16"/>
  <c r="AJ77" i="16"/>
  <c r="AL77" i="16"/>
  <c r="W78" i="16"/>
  <c r="AI78" i="16"/>
  <c r="AJ78" i="16"/>
  <c r="AL78" i="16"/>
  <c r="W79" i="16"/>
  <c r="AE79" i="16"/>
  <c r="AI79" i="16"/>
  <c r="AJ79" i="16"/>
  <c r="AL79" i="16"/>
  <c r="W80" i="16"/>
  <c r="AE80" i="16"/>
  <c r="AI80" i="16"/>
  <c r="AL80" i="16" s="1"/>
  <c r="AJ80" i="16"/>
  <c r="W81" i="16"/>
  <c r="AE81" i="16"/>
  <c r="AI81" i="16"/>
  <c r="AL81" i="16" s="1"/>
  <c r="AJ81" i="16"/>
  <c r="W82" i="16"/>
  <c r="AE82" i="16"/>
  <c r="AI82" i="16"/>
  <c r="AJ82" i="16"/>
  <c r="AL82" i="16"/>
  <c r="W83" i="16"/>
  <c r="AE83" i="16"/>
  <c r="AI83" i="16"/>
  <c r="AJ83" i="16"/>
  <c r="AL83" i="16"/>
  <c r="W84" i="16"/>
  <c r="AE84" i="16"/>
  <c r="AI84" i="16"/>
  <c r="AL84" i="16" s="1"/>
  <c r="AJ84" i="16"/>
  <c r="AS84" i="16"/>
  <c r="AT84" i="16"/>
  <c r="AU84" i="16"/>
  <c r="AV84" i="16"/>
  <c r="AW84" i="16"/>
  <c r="W85" i="16"/>
  <c r="AE85" i="16"/>
  <c r="AI85" i="16"/>
  <c r="AJ85" i="16"/>
  <c r="AL85" i="16"/>
  <c r="AS85" i="16"/>
  <c r="AT85" i="16"/>
  <c r="AW85" i="16" s="1"/>
  <c r="AU85" i="16"/>
  <c r="AV85" i="16"/>
  <c r="W86" i="16"/>
  <c r="AE86" i="16"/>
  <c r="AI86" i="16"/>
  <c r="AL86" i="16" s="1"/>
  <c r="AJ86" i="16"/>
  <c r="AS86" i="16"/>
  <c r="AU86" i="16" s="1"/>
  <c r="AT86" i="16"/>
  <c r="AV86" i="16"/>
  <c r="AW86" i="16"/>
  <c r="W87" i="16"/>
  <c r="AE87" i="16"/>
  <c r="AI87" i="16"/>
  <c r="AL87" i="16" s="1"/>
  <c r="AJ87" i="16"/>
  <c r="W88" i="16"/>
  <c r="AI88" i="16"/>
  <c r="AJ88" i="16"/>
  <c r="AL88" i="16"/>
  <c r="W89" i="16"/>
  <c r="AE89" i="16"/>
  <c r="AI89" i="16"/>
  <c r="AJ89" i="16"/>
  <c r="AL89" i="16"/>
  <c r="W90" i="16"/>
  <c r="AA90" i="16"/>
  <c r="AL90" i="16" s="1"/>
  <c r="AE90" i="16"/>
  <c r="AI90" i="16"/>
  <c r="AJ90" i="16"/>
  <c r="W91" i="16"/>
  <c r="AA91" i="16"/>
  <c r="AL91" i="16" s="1"/>
  <c r="AE91" i="16"/>
  <c r="AI91" i="16"/>
  <c r="AJ91" i="16"/>
  <c r="W92" i="16"/>
  <c r="AI92" i="16"/>
  <c r="AJ92" i="16"/>
  <c r="AL92" i="16"/>
  <c r="W93" i="16"/>
  <c r="AI93" i="16"/>
  <c r="AJ93" i="16"/>
  <c r="AL93" i="16"/>
  <c r="W94" i="16"/>
  <c r="AI94" i="16"/>
  <c r="AL94" i="16" s="1"/>
  <c r="AJ94" i="16"/>
  <c r="W95" i="16"/>
  <c r="AI95" i="16"/>
  <c r="AL95" i="16" s="1"/>
  <c r="AJ95" i="16"/>
  <c r="W96" i="16"/>
  <c r="AE96" i="16"/>
  <c r="AI96" i="16"/>
  <c r="AJ96" i="16"/>
  <c r="AL96" i="16"/>
  <c r="W97" i="16"/>
  <c r="AE97" i="16"/>
  <c r="AI97" i="16"/>
  <c r="AJ97" i="16"/>
  <c r="AL97" i="16"/>
  <c r="W98" i="16"/>
  <c r="AE98" i="16"/>
  <c r="AI98" i="16"/>
  <c r="AJ98" i="16"/>
  <c r="AL98" i="16"/>
  <c r="W99" i="16"/>
  <c r="AE99" i="16"/>
  <c r="AI99" i="16"/>
  <c r="AJ99" i="16"/>
  <c r="AL99" i="16"/>
  <c r="W100" i="16"/>
  <c r="AE100" i="16"/>
  <c r="AI100" i="16"/>
  <c r="AL100" i="16" s="1"/>
  <c r="AJ100" i="16"/>
  <c r="W101" i="16"/>
  <c r="AE101" i="16"/>
  <c r="AI101" i="16"/>
  <c r="AJ101" i="16"/>
  <c r="AL101" i="16"/>
  <c r="W102" i="16"/>
  <c r="AE102" i="16"/>
  <c r="AI102" i="16"/>
  <c r="AJ102" i="16"/>
  <c r="AL102" i="16"/>
  <c r="W103" i="16"/>
  <c r="AE103" i="16"/>
  <c r="AI103" i="16"/>
  <c r="AJ103" i="16"/>
  <c r="AL103" i="16"/>
  <c r="W104" i="16"/>
  <c r="AE104" i="16"/>
  <c r="AI104" i="16"/>
  <c r="AL104" i="16" s="1"/>
  <c r="AJ104" i="16"/>
  <c r="W105" i="16"/>
  <c r="AA105" i="16"/>
  <c r="AI105" i="16"/>
  <c r="AL105" i="16" s="1"/>
  <c r="AJ105" i="16"/>
  <c r="W106" i="16"/>
  <c r="AA106" i="16"/>
  <c r="AI106" i="16"/>
  <c r="AX106" i="16" s="1"/>
  <c r="AJ106" i="16"/>
  <c r="AL106" i="16"/>
  <c r="AS106" i="16"/>
  <c r="AU106" i="16"/>
  <c r="AW106" i="16"/>
  <c r="W107" i="16"/>
  <c r="AE107" i="16"/>
  <c r="AI107" i="16"/>
  <c r="AJ107" i="16"/>
  <c r="AL107" i="16"/>
  <c r="W108" i="16"/>
  <c r="AE108" i="16"/>
  <c r="AI108" i="16"/>
  <c r="AJ108" i="16"/>
  <c r="AL108" i="16"/>
  <c r="W109" i="16"/>
  <c r="AE109" i="16"/>
  <c r="AI109" i="16"/>
  <c r="AJ109" i="16"/>
  <c r="AL109" i="16"/>
  <c r="W110" i="16"/>
  <c r="AA110" i="16"/>
  <c r="AI110" i="16"/>
  <c r="AJ110" i="16"/>
  <c r="W111" i="16"/>
  <c r="AE111" i="16"/>
  <c r="AI111" i="16"/>
  <c r="AJ111" i="16"/>
  <c r="AL111" i="16"/>
  <c r="W112" i="16"/>
  <c r="AI112" i="16"/>
  <c r="AL112" i="16"/>
  <c r="AQ112" i="16"/>
  <c r="AJ112" i="16" s="1"/>
  <c r="W113" i="16"/>
  <c r="AE113" i="16"/>
  <c r="AI113" i="16"/>
  <c r="AJ113" i="16"/>
  <c r="AL113" i="16"/>
  <c r="AS113" i="16"/>
  <c r="AT113" i="16"/>
  <c r="AU113" i="16"/>
  <c r="AV113" i="16"/>
  <c r="W114" i="16"/>
  <c r="AE114" i="16"/>
  <c r="AI114" i="16"/>
  <c r="AJ114" i="16"/>
  <c r="AL114" i="16"/>
  <c r="AS114" i="16"/>
  <c r="AU114" i="16" s="1"/>
  <c r="AT114" i="16"/>
  <c r="AV114" i="16"/>
  <c r="AW114" i="16"/>
  <c r="W115" i="16"/>
  <c r="AE115" i="16"/>
  <c r="AI115" i="16"/>
  <c r="AL115" i="16" s="1"/>
  <c r="AJ115" i="16"/>
  <c r="AS115" i="16"/>
  <c r="AT115" i="16"/>
  <c r="AW115" i="16" s="1"/>
  <c r="AU115" i="16"/>
  <c r="AV115" i="16"/>
  <c r="W116" i="16"/>
  <c r="AE116" i="16"/>
  <c r="AI116" i="16"/>
  <c r="AJ116" i="16"/>
  <c r="AL116" i="16"/>
  <c r="W117" i="16"/>
  <c r="AE117" i="16"/>
  <c r="AI117" i="16"/>
  <c r="AJ117" i="16"/>
  <c r="AL117" i="16"/>
  <c r="W118" i="16"/>
  <c r="AI118" i="16"/>
  <c r="AJ118" i="16"/>
  <c r="AL118" i="16"/>
  <c r="W119" i="16"/>
  <c r="AI119" i="16"/>
  <c r="AJ119" i="16"/>
  <c r="AL119" i="16"/>
  <c r="W120" i="16"/>
  <c r="AA120" i="16"/>
  <c r="AE120" i="16"/>
  <c r="AI120" i="16"/>
  <c r="AJ120" i="16"/>
  <c r="AL120" i="16"/>
  <c r="W121" i="16"/>
  <c r="AA121" i="16"/>
  <c r="AE121" i="16"/>
  <c r="AI121" i="16"/>
  <c r="AJ121" i="16"/>
  <c r="AL121" i="16"/>
  <c r="W122" i="16"/>
  <c r="AE122" i="16"/>
  <c r="AI122" i="16"/>
  <c r="AL122" i="16" s="1"/>
  <c r="AJ122" i="16"/>
  <c r="W123" i="16"/>
  <c r="AE123" i="16"/>
  <c r="AI123" i="16"/>
  <c r="AJ123" i="16"/>
  <c r="AL123" i="16"/>
  <c r="W124" i="16"/>
  <c r="AA124" i="16"/>
  <c r="AI124" i="16"/>
  <c r="AJ124" i="16"/>
  <c r="AL124" i="16"/>
  <c r="AS124" i="16"/>
  <c r="AW124" i="16"/>
  <c r="W125" i="16"/>
  <c r="AA125" i="16"/>
  <c r="AI125" i="16"/>
  <c r="AJ125" i="16"/>
  <c r="AL125" i="16"/>
  <c r="W126" i="16"/>
  <c r="AE126" i="16"/>
  <c r="AI126" i="16"/>
  <c r="AJ126" i="16"/>
  <c r="AL126" i="16"/>
  <c r="W127" i="16"/>
  <c r="AE127" i="16"/>
  <c r="AI127" i="16"/>
  <c r="AJ127" i="16"/>
  <c r="AL127" i="16"/>
  <c r="W128" i="16"/>
  <c r="AA128" i="16"/>
  <c r="AL128" i="16" s="1"/>
  <c r="AI128" i="16"/>
  <c r="AJ128" i="16"/>
  <c r="W129" i="16"/>
  <c r="AE129" i="16"/>
  <c r="AI129" i="16"/>
  <c r="AJ129" i="16"/>
  <c r="AL129" i="16"/>
  <c r="W130" i="16"/>
  <c r="AE130" i="16"/>
  <c r="AI130" i="16"/>
  <c r="AJ130" i="16"/>
  <c r="AL130" i="16"/>
  <c r="W131" i="16"/>
  <c r="AE131" i="16"/>
  <c r="AI131" i="16"/>
  <c r="AL131" i="16" s="1"/>
  <c r="AJ131" i="16"/>
  <c r="W132" i="16"/>
  <c r="AE132" i="16"/>
  <c r="AI132" i="16"/>
  <c r="AJ132" i="16"/>
  <c r="AL132" i="16"/>
  <c r="W133" i="16"/>
  <c r="AE133" i="16"/>
  <c r="AI133" i="16"/>
  <c r="AJ133" i="16"/>
  <c r="AL133" i="16"/>
  <c r="AP133" i="16"/>
  <c r="W134" i="16"/>
  <c r="AE134" i="16"/>
  <c r="AI134" i="16"/>
  <c r="AJ134" i="16"/>
  <c r="AL134" i="16"/>
  <c r="W135" i="16"/>
  <c r="AE135" i="16"/>
  <c r="AI135" i="16"/>
  <c r="AJ135" i="16"/>
  <c r="AL135" i="16"/>
  <c r="W136" i="16"/>
  <c r="AI136" i="16"/>
  <c r="AJ136" i="16"/>
  <c r="AL136" i="16"/>
  <c r="W137" i="16"/>
  <c r="AE137" i="16"/>
  <c r="AI137" i="16"/>
  <c r="AJ137" i="16"/>
  <c r="AL137" i="16"/>
  <c r="AS137" i="16"/>
  <c r="AT137" i="16"/>
  <c r="AU137" i="16" s="1"/>
  <c r="AV137" i="16"/>
  <c r="W138" i="16"/>
  <c r="AE138" i="16"/>
  <c r="AI138" i="16"/>
  <c r="AJ138" i="16"/>
  <c r="AL138" i="16"/>
  <c r="AS138" i="16"/>
  <c r="AT138" i="16"/>
  <c r="AU138" i="16" s="1"/>
  <c r="AV138" i="16"/>
  <c r="AW138" i="16"/>
  <c r="W139" i="16"/>
  <c r="AE139" i="16"/>
  <c r="AI139" i="16"/>
  <c r="AJ139" i="16"/>
  <c r="AL139" i="16"/>
  <c r="AS139" i="16"/>
  <c r="AT139" i="16"/>
  <c r="AU139" i="16" s="1"/>
  <c r="AV139" i="16"/>
  <c r="AW139" i="16"/>
  <c r="W140" i="16"/>
  <c r="AE140" i="16"/>
  <c r="AI140" i="16"/>
  <c r="AL140" i="16" s="1"/>
  <c r="AJ140" i="16"/>
  <c r="AS140" i="16"/>
  <c r="AT140" i="16"/>
  <c r="AW140" i="16" s="1"/>
  <c r="AU140" i="16"/>
  <c r="AV140" i="16"/>
  <c r="W141" i="16"/>
  <c r="AE141" i="16"/>
  <c r="AI141" i="16"/>
  <c r="AJ141" i="16"/>
  <c r="AL141" i="16"/>
  <c r="W142" i="16"/>
  <c r="AE142" i="16"/>
  <c r="AI142" i="16"/>
  <c r="AJ142" i="16"/>
  <c r="AL142" i="16"/>
  <c r="W143" i="16"/>
  <c r="AE143" i="16"/>
  <c r="AI143" i="16"/>
  <c r="AJ143" i="16"/>
  <c r="AL143" i="16"/>
  <c r="W144" i="16"/>
  <c r="AA144" i="16"/>
  <c r="AL144" i="16" s="1"/>
  <c r="AE144" i="16"/>
  <c r="AI144" i="16"/>
  <c r="AJ144" i="16"/>
  <c r="W145" i="16"/>
  <c r="AE145" i="16"/>
  <c r="AI145" i="16"/>
  <c r="AJ145" i="16"/>
  <c r="AL145" i="16"/>
  <c r="W146" i="16"/>
  <c r="AA146" i="16"/>
  <c r="AE146" i="16"/>
  <c r="AI146" i="16"/>
  <c r="AJ146" i="16"/>
  <c r="AL146" i="16"/>
  <c r="W147" i="16"/>
  <c r="AE147" i="16"/>
  <c r="AI147" i="16"/>
  <c r="AJ147" i="16"/>
  <c r="AL147" i="16"/>
  <c r="W148" i="16"/>
  <c r="AI148" i="16"/>
  <c r="AL148" i="16" s="1"/>
  <c r="AJ148" i="16"/>
  <c r="W149" i="16"/>
  <c r="AA149" i="16"/>
  <c r="AE149" i="16"/>
  <c r="AI149" i="16"/>
  <c r="AJ149" i="16"/>
  <c r="AL149" i="16"/>
  <c r="W150" i="16"/>
  <c r="AE150" i="16"/>
  <c r="AI150" i="16"/>
  <c r="AJ150" i="16"/>
  <c r="AL150" i="16"/>
  <c r="W151" i="16"/>
  <c r="AI151" i="16"/>
  <c r="AL151" i="16" s="1"/>
  <c r="AJ151" i="16"/>
  <c r="W152" i="16"/>
  <c r="AA152" i="16"/>
  <c r="AL152" i="16" s="1"/>
  <c r="AE152" i="16"/>
  <c r="AI152" i="16"/>
  <c r="AJ152" i="16"/>
  <c r="Y153" i="16"/>
  <c r="AF153" i="16"/>
  <c r="AG153" i="16"/>
  <c r="AO153" i="16"/>
  <c r="AP153" i="16"/>
  <c r="AQ153" i="16"/>
  <c r="AU73" i="16" l="1"/>
  <c r="AU68" i="16"/>
  <c r="AU153" i="16" s="1"/>
  <c r="AS153" i="16"/>
  <c r="AL13" i="16"/>
  <c r="AW44" i="16"/>
  <c r="AX43" i="16"/>
  <c r="AX153" i="16" s="1"/>
  <c r="AL43" i="16"/>
  <c r="AU58" i="16"/>
  <c r="AW58" i="16"/>
  <c r="AL67" i="16"/>
  <c r="AW113" i="16"/>
  <c r="AW137" i="16"/>
  <c r="AX124" i="16"/>
  <c r="AY124" i="16" s="1"/>
  <c r="AL110" i="16"/>
  <c r="AL66" i="16"/>
  <c r="AU32" i="16"/>
  <c r="AL12" i="16"/>
  <c r="AL8" i="16"/>
  <c r="L62" i="13" l="1"/>
  <c r="F63" i="14" l="1"/>
  <c r="E63" i="14"/>
  <c r="S69" i="13"/>
  <c r="S68" i="13"/>
  <c r="S67" i="13"/>
  <c r="S66" i="13"/>
  <c r="S65" i="13"/>
  <c r="S64" i="13"/>
  <c r="S63" i="13"/>
  <c r="S62" i="13"/>
  <c r="S61" i="13"/>
  <c r="S60" i="13"/>
  <c r="S59" i="13"/>
  <c r="S58" i="13"/>
  <c r="S57" i="13"/>
  <c r="S56" i="13"/>
  <c r="S55"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B176" i="8"/>
  <c r="B124" i="8"/>
  <c r="B123" i="8"/>
  <c r="L7" i="13"/>
  <c r="F55" i="14"/>
  <c r="F50" i="14"/>
  <c r="F45" i="14"/>
  <c r="F40" i="14"/>
  <c r="F35" i="14"/>
  <c r="F29" i="14"/>
  <c r="E21" i="14"/>
  <c r="L69" i="13"/>
  <c r="L68" i="13"/>
  <c r="L66" i="13"/>
  <c r="L63" i="13"/>
  <c r="L59" i="13"/>
  <c r="K52" i="13"/>
  <c r="K49" i="13"/>
  <c r="K47" i="13"/>
  <c r="D98" i="13"/>
  <c r="D97" i="13"/>
  <c r="D93" i="13"/>
  <c r="D92" i="13"/>
  <c r="D91" i="13"/>
  <c r="N82" i="13"/>
  <c r="N81" i="13"/>
  <c r="N80" i="13"/>
  <c r="N79" i="13"/>
  <c r="N78" i="13"/>
  <c r="N77" i="13"/>
  <c r="N76" i="13"/>
  <c r="N75" i="13"/>
  <c r="N74" i="13"/>
  <c r="N73" i="13"/>
  <c r="N72" i="13"/>
  <c r="N71" i="13"/>
  <c r="N70" i="13"/>
  <c r="Q35" i="13"/>
  <c r="O18" i="13"/>
  <c r="O7" i="13"/>
  <c r="L61" i="13" l="1"/>
  <c r="N61" i="13" s="1"/>
  <c r="I9" i="14"/>
  <c r="F22" i="14"/>
  <c r="L15" i="13" s="1"/>
  <c r="N15" i="13" s="1"/>
  <c r="K28" i="13"/>
  <c r="N28" i="13" s="1"/>
  <c r="G63" i="14"/>
  <c r="F18" i="14"/>
  <c r="E18" i="14"/>
  <c r="N59" i="13"/>
  <c r="N42" i="13"/>
  <c r="N49" i="13"/>
  <c r="N63" i="13"/>
  <c r="N32" i="13"/>
  <c r="N45" i="13"/>
  <c r="N33" i="13"/>
  <c r="N39" i="13"/>
  <c r="N47" i="13"/>
  <c r="N53" i="13"/>
  <c r="N62" i="13"/>
  <c r="N68" i="13"/>
  <c r="N69" i="13"/>
  <c r="N24" i="13"/>
  <c r="N16" i="13"/>
  <c r="N23" i="13"/>
  <c r="N51" i="13"/>
  <c r="N64" i="13"/>
  <c r="D99" i="13"/>
  <c r="N9" i="13"/>
  <c r="N18" i="13"/>
  <c r="N13" i="13"/>
  <c r="N21" i="13"/>
  <c r="N30" i="13"/>
  <c r="N37" i="13"/>
  <c r="D94" i="13"/>
  <c r="N22" i="13"/>
  <c r="N25" i="13"/>
  <c r="N38" i="13"/>
  <c r="N66" i="13"/>
  <c r="N35" i="13"/>
  <c r="N52" i="13"/>
  <c r="N57" i="13"/>
  <c r="N7" i="13"/>
  <c r="D100" i="13" l="1"/>
  <c r="G18" i="14"/>
  <c r="P33" i="13"/>
  <c r="L84" i="13"/>
  <c r="K84" i="13"/>
  <c r="P49" i="13"/>
  <c r="N98" i="13"/>
  <c r="N97" i="13"/>
  <c r="N92" i="13"/>
  <c r="O39" i="13"/>
  <c r="P13" i="13"/>
  <c r="P9" i="13"/>
  <c r="P7" i="13"/>
  <c r="AF165" i="16"/>
  <c r="AG165" i="16" s="1"/>
  <c r="N91" i="13"/>
  <c r="O16" i="13"/>
  <c r="P18" i="13"/>
  <c r="P35" i="13"/>
  <c r="O25" i="13"/>
  <c r="Q25" i="13" l="1"/>
  <c r="L85" i="13"/>
  <c r="N99" i="13"/>
  <c r="N44" i="13" l="1"/>
  <c r="P59" i="13"/>
  <c r="P68" i="13" l="1"/>
  <c r="P64" i="13" l="1"/>
  <c r="P57" i="13"/>
  <c r="F213" i="8" l="1"/>
  <c r="J213" i="8" s="1"/>
  <c r="C94" i="12" l="1"/>
  <c r="C93" i="12"/>
  <c r="L21" i="12" l="1"/>
  <c r="L20" i="12"/>
  <c r="C43" i="12" l="1"/>
  <c r="E85" i="8"/>
  <c r="F85" i="8" s="1"/>
  <c r="G85" i="8" s="1"/>
  <c r="E14" i="8" l="1"/>
  <c r="E15" i="8"/>
  <c r="E17" i="8"/>
  <c r="E18" i="8"/>
  <c r="E19" i="8"/>
  <c r="E20" i="8"/>
  <c r="E21" i="8"/>
  <c r="E22" i="8"/>
  <c r="E23" i="8"/>
  <c r="E24" i="8"/>
  <c r="E25" i="8"/>
  <c r="E26" i="8"/>
  <c r="E27" i="8"/>
  <c r="E28" i="8"/>
  <c r="E29" i="8"/>
  <c r="E30" i="8"/>
  <c r="E34" i="8"/>
  <c r="E35" i="8"/>
  <c r="E36" i="8"/>
  <c r="E37" i="8"/>
  <c r="E38" i="8"/>
  <c r="E39" i="8"/>
  <c r="E41" i="8"/>
  <c r="E43" i="8"/>
  <c r="E44" i="8"/>
  <c r="E45" i="8"/>
  <c r="E46" i="8"/>
  <c r="E47" i="8"/>
  <c r="E48" i="8"/>
  <c r="E49" i="8"/>
  <c r="E50" i="8"/>
  <c r="E51" i="8"/>
  <c r="E52" i="8"/>
  <c r="E53" i="8"/>
  <c r="E54" i="8"/>
  <c r="E55" i="8"/>
  <c r="E56" i="8"/>
  <c r="E57" i="8"/>
  <c r="E58" i="8"/>
  <c r="E59" i="8"/>
  <c r="E60" i="8"/>
  <c r="E61" i="8"/>
  <c r="E62" i="8"/>
  <c r="E63" i="8"/>
  <c r="E69" i="8"/>
  <c r="E70" i="8"/>
  <c r="E71" i="8"/>
  <c r="E72" i="8"/>
  <c r="E73" i="8"/>
  <c r="E74" i="8"/>
  <c r="E75" i="8"/>
  <c r="E76" i="8"/>
  <c r="E77" i="8"/>
  <c r="E78" i="8"/>
  <c r="E79" i="8"/>
  <c r="E82" i="8"/>
  <c r="E86" i="8"/>
  <c r="E87" i="8"/>
  <c r="E88" i="8"/>
  <c r="E89" i="8"/>
  <c r="E90" i="8"/>
  <c r="E91" i="8"/>
  <c r="E92" i="8"/>
  <c r="E93" i="8"/>
  <c r="E94" i="8"/>
  <c r="E95" i="8"/>
  <c r="E96" i="8"/>
  <c r="E97" i="8"/>
  <c r="E98" i="8"/>
  <c r="E100" i="8"/>
  <c r="E103" i="8"/>
  <c r="E106" i="8"/>
  <c r="E107" i="8"/>
  <c r="E108" i="8"/>
  <c r="E109" i="8"/>
  <c r="E110" i="8"/>
  <c r="E111" i="8"/>
  <c r="E112" i="8"/>
  <c r="E113" i="8"/>
  <c r="E114" i="8"/>
  <c r="E115" i="8"/>
  <c r="E116" i="8"/>
  <c r="E117" i="8"/>
  <c r="E121" i="8"/>
  <c r="E122" i="8"/>
  <c r="E124" i="8"/>
  <c r="E127" i="8"/>
  <c r="E129" i="8"/>
  <c r="E83" i="8" l="1"/>
  <c r="E130" i="8"/>
  <c r="E123" i="8"/>
  <c r="E81" i="8"/>
  <c r="E80" i="8"/>
  <c r="B181" i="8" l="1"/>
  <c r="F181" i="8" s="1"/>
  <c r="B6" i="8"/>
  <c r="B9" i="8"/>
  <c r="J181" i="8" l="1"/>
  <c r="M181" i="8" s="1"/>
  <c r="B8" i="8"/>
  <c r="C87" i="12"/>
  <c r="C86" i="12"/>
  <c r="C95" i="12" l="1"/>
  <c r="C42" i="12" s="1"/>
  <c r="E123" i="11"/>
  <c r="B33" i="8"/>
  <c r="F33" i="8" s="1"/>
  <c r="B32" i="8"/>
  <c r="B129" i="8"/>
  <c r="B68" i="8"/>
  <c r="D212" i="11"/>
  <c r="C38" i="12" l="1"/>
  <c r="C88" i="12"/>
  <c r="C89" i="12" s="1"/>
  <c r="C97" i="12" s="1"/>
  <c r="B134" i="8"/>
  <c r="F134" i="8" s="1"/>
  <c r="B84" i="8"/>
  <c r="E189" i="11"/>
  <c r="E128" i="11"/>
  <c r="E80" i="11"/>
  <c r="E60" i="11"/>
  <c r="E61" i="11"/>
  <c r="E62" i="11"/>
  <c r="E64" i="8" s="1"/>
  <c r="E63" i="11"/>
  <c r="E65" i="8" s="1"/>
  <c r="E64" i="11"/>
  <c r="E66" i="8" s="1"/>
  <c r="E65" i="11"/>
  <c r="E67" i="8" s="1"/>
  <c r="E66" i="11"/>
  <c r="E68" i="8" s="1"/>
  <c r="F68" i="8" s="1"/>
  <c r="E67" i="11"/>
  <c r="E29" i="11"/>
  <c r="B197" i="8" l="1"/>
  <c r="F197" i="8" s="1"/>
  <c r="G197" i="8" s="1"/>
  <c r="M197" i="8" s="1"/>
  <c r="E84" i="8"/>
  <c r="G68" i="8"/>
  <c r="M68" i="8" s="1"/>
  <c r="G134" i="8"/>
  <c r="M134" i="8" s="1"/>
  <c r="G33" i="8"/>
  <c r="M33" i="8" s="1"/>
  <c r="F84" i="8" l="1"/>
  <c r="G84" i="8" s="1"/>
  <c r="M84" i="8" s="1"/>
  <c r="F32" i="8"/>
  <c r="G32" i="8" s="1"/>
  <c r="M32" i="8" s="1"/>
  <c r="F129" i="8" l="1"/>
  <c r="B196" i="8"/>
  <c r="F196" i="8" s="1"/>
  <c r="B179" i="8"/>
  <c r="B135" i="8"/>
  <c r="B132" i="8"/>
  <c r="B131" i="8"/>
  <c r="B130" i="8"/>
  <c r="B122" i="8"/>
  <c r="F122" i="8" s="1"/>
  <c r="B121" i="8"/>
  <c r="F121" i="8" s="1"/>
  <c r="B118" i="8"/>
  <c r="B117" i="8"/>
  <c r="F117" i="8" s="1"/>
  <c r="B115" i="8"/>
  <c r="F115" i="8" s="1"/>
  <c r="B114" i="8"/>
  <c r="F114" i="8" s="1"/>
  <c r="B113" i="8"/>
  <c r="F113" i="8" s="1"/>
  <c r="B112" i="8"/>
  <c r="F112" i="8" s="1"/>
  <c r="B111" i="8"/>
  <c r="F111" i="8" s="1"/>
  <c r="B110" i="8"/>
  <c r="F110" i="8" s="1"/>
  <c r="B109" i="8"/>
  <c r="F109" i="8" s="1"/>
  <c r="B108" i="8"/>
  <c r="F108" i="8" s="1"/>
  <c r="B107" i="8"/>
  <c r="F107" i="8" s="1"/>
  <c r="B106" i="8"/>
  <c r="F106" i="8" s="1"/>
  <c r="B103" i="8"/>
  <c r="F103" i="8" s="1"/>
  <c r="B99" i="8"/>
  <c r="B98" i="8"/>
  <c r="F98" i="8" s="1"/>
  <c r="B97" i="8"/>
  <c r="F97" i="8" s="1"/>
  <c r="B96" i="8"/>
  <c r="F96" i="8" s="1"/>
  <c r="B95" i="8"/>
  <c r="F95" i="8" s="1"/>
  <c r="B94" i="8"/>
  <c r="F94" i="8" s="1"/>
  <c r="B93" i="8"/>
  <c r="F93" i="8" s="1"/>
  <c r="B92" i="8"/>
  <c r="F92" i="8" s="1"/>
  <c r="B91" i="8"/>
  <c r="F91" i="8" s="1"/>
  <c r="B90" i="8"/>
  <c r="F90" i="8" s="1"/>
  <c r="B89" i="8"/>
  <c r="F89" i="8" s="1"/>
  <c r="B88" i="8"/>
  <c r="F88" i="8" s="1"/>
  <c r="B87" i="8"/>
  <c r="F87" i="8" s="1"/>
  <c r="B86" i="8"/>
  <c r="F86" i="8" s="1"/>
  <c r="B83" i="8"/>
  <c r="F83" i="8" s="1"/>
  <c r="B82" i="8"/>
  <c r="F82" i="8" s="1"/>
  <c r="B79" i="8"/>
  <c r="F79" i="8" s="1"/>
  <c r="E174" i="11"/>
  <c r="E125" i="11"/>
  <c r="E119" i="11"/>
  <c r="E77" i="11"/>
  <c r="E209" i="11"/>
  <c r="E208" i="11"/>
  <c r="E207" i="11"/>
  <c r="E206" i="11"/>
  <c r="E205" i="11"/>
  <c r="E204" i="11"/>
  <c r="E203" i="11"/>
  <c r="E201" i="11"/>
  <c r="E200" i="11"/>
  <c r="E199" i="11"/>
  <c r="E198" i="11"/>
  <c r="E197" i="11"/>
  <c r="E196" i="11"/>
  <c r="E195" i="11"/>
  <c r="E194" i="11"/>
  <c r="E193" i="11"/>
  <c r="E192" i="11"/>
  <c r="E191" i="11"/>
  <c r="E190" i="11"/>
  <c r="E188" i="11"/>
  <c r="E187" i="11"/>
  <c r="E186" i="11"/>
  <c r="E185" i="11"/>
  <c r="E184" i="11"/>
  <c r="E183" i="11"/>
  <c r="E182" i="11"/>
  <c r="E181" i="11"/>
  <c r="E180" i="11"/>
  <c r="E178" i="11"/>
  <c r="E177" i="11"/>
  <c r="E176" i="11"/>
  <c r="E175"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3" i="11"/>
  <c r="E132" i="11"/>
  <c r="E131" i="11"/>
  <c r="E130" i="11"/>
  <c r="E129" i="11"/>
  <c r="E127" i="11"/>
  <c r="E126" i="11"/>
  <c r="E122" i="11"/>
  <c r="E121" i="11"/>
  <c r="E120" i="11"/>
  <c r="E118" i="11"/>
  <c r="E117" i="11"/>
  <c r="E119" i="8"/>
  <c r="E114" i="11"/>
  <c r="E113" i="11"/>
  <c r="E112" i="11"/>
  <c r="B116" i="8" s="1"/>
  <c r="F116" i="8" s="1"/>
  <c r="E111" i="11"/>
  <c r="E110" i="11"/>
  <c r="E109" i="11"/>
  <c r="E108" i="11"/>
  <c r="E107" i="11"/>
  <c r="E106" i="11"/>
  <c r="E105" i="11"/>
  <c r="E104" i="11"/>
  <c r="E103" i="11"/>
  <c r="E102" i="11"/>
  <c r="E101" i="11"/>
  <c r="E100" i="11"/>
  <c r="E99" i="11"/>
  <c r="E101" i="8" s="1"/>
  <c r="E98" i="11"/>
  <c r="B100" i="8" s="1"/>
  <c r="F100" i="8" s="1"/>
  <c r="E97" i="11"/>
  <c r="E96" i="11"/>
  <c r="E95" i="11"/>
  <c r="E94" i="11"/>
  <c r="E93" i="11"/>
  <c r="E92" i="11"/>
  <c r="E91" i="11"/>
  <c r="E90" i="11"/>
  <c r="E89" i="11"/>
  <c r="E88" i="11"/>
  <c r="E87" i="11"/>
  <c r="E86" i="11"/>
  <c r="E85" i="11"/>
  <c r="E84" i="11"/>
  <c r="E83" i="11"/>
  <c r="E82" i="11"/>
  <c r="E79" i="11"/>
  <c r="E78" i="11"/>
  <c r="E76" i="11"/>
  <c r="E75" i="11"/>
  <c r="E74" i="11"/>
  <c r="E73" i="11"/>
  <c r="E72" i="11"/>
  <c r="E71" i="11"/>
  <c r="E70" i="11"/>
  <c r="E69" i="11"/>
  <c r="E68" i="11"/>
  <c r="E59" i="11"/>
  <c r="E58" i="11"/>
  <c r="E57" i="11"/>
  <c r="E56" i="11"/>
  <c r="E55" i="11"/>
  <c r="E54" i="11"/>
  <c r="E53" i="11"/>
  <c r="E52" i="11"/>
  <c r="E51" i="11"/>
  <c r="E50" i="11"/>
  <c r="E49" i="11"/>
  <c r="E48" i="11"/>
  <c r="E47" i="11"/>
  <c r="E46" i="11"/>
  <c r="E45" i="11"/>
  <c r="E44" i="11"/>
  <c r="E43" i="11"/>
  <c r="E42" i="11"/>
  <c r="E41" i="11"/>
  <c r="E40" i="11"/>
  <c r="E42" i="8" s="1"/>
  <c r="E39" i="11"/>
  <c r="E38" i="11"/>
  <c r="E37" i="11"/>
  <c r="E36" i="11"/>
  <c r="E35" i="11"/>
  <c r="E34" i="11"/>
  <c r="E33" i="11"/>
  <c r="E32" i="11"/>
  <c r="E31" i="11"/>
  <c r="E28" i="11"/>
  <c r="E27" i="11"/>
  <c r="E26" i="11"/>
  <c r="E25" i="11"/>
  <c r="E24" i="11"/>
  <c r="E23" i="11"/>
  <c r="E22" i="11"/>
  <c r="E21" i="11"/>
  <c r="E20" i="11"/>
  <c r="E19" i="11"/>
  <c r="E18" i="11"/>
  <c r="E17" i="11"/>
  <c r="E16" i="11"/>
  <c r="E15" i="11"/>
  <c r="E14" i="11"/>
  <c r="E13" i="11"/>
  <c r="E12" i="11"/>
  <c r="E11" i="11"/>
  <c r="E10" i="11"/>
  <c r="E9" i="11"/>
  <c r="E8" i="11"/>
  <c r="E7" i="11"/>
  <c r="E6" i="11"/>
  <c r="C5" i="11"/>
  <c r="D5" i="11"/>
  <c r="C212" i="11"/>
  <c r="B125" i="8" l="1"/>
  <c r="B144" i="8"/>
  <c r="B160" i="8"/>
  <c r="B168" i="8"/>
  <c r="B190" i="8"/>
  <c r="F190" i="8" s="1"/>
  <c r="B141" i="8"/>
  <c r="B149" i="8"/>
  <c r="B157" i="8"/>
  <c r="B165" i="8"/>
  <c r="B173" i="8"/>
  <c r="B142" i="8"/>
  <c r="B150" i="8"/>
  <c r="B158" i="8"/>
  <c r="B166" i="8"/>
  <c r="B145" i="8"/>
  <c r="B153" i="8"/>
  <c r="B161" i="8"/>
  <c r="F118" i="8"/>
  <c r="J118" i="8" s="1"/>
  <c r="B138" i="8"/>
  <c r="B146" i="8"/>
  <c r="B154" i="8"/>
  <c r="B162" i="8"/>
  <c r="B170" i="8"/>
  <c r="B143" i="8"/>
  <c r="B151" i="8"/>
  <c r="B159" i="8"/>
  <c r="B167" i="8"/>
  <c r="B177" i="8"/>
  <c r="E12" i="8"/>
  <c r="B136" i="8"/>
  <c r="B152" i="8"/>
  <c r="B178" i="8"/>
  <c r="E40" i="8"/>
  <c r="F99" i="8"/>
  <c r="E16" i="8"/>
  <c r="B139" i="8"/>
  <c r="B147" i="8"/>
  <c r="B155" i="8"/>
  <c r="B163" i="8"/>
  <c r="B171" i="8"/>
  <c r="E102" i="8"/>
  <c r="B120" i="8"/>
  <c r="E120" i="8"/>
  <c r="B140" i="8"/>
  <c r="B148" i="8"/>
  <c r="B156" i="8"/>
  <c r="B164" i="8"/>
  <c r="B172" i="8"/>
  <c r="E212" i="11"/>
  <c r="G129" i="8"/>
  <c r="M129" i="8" s="1"/>
  <c r="F179" i="8"/>
  <c r="J196" i="8"/>
  <c r="M196" i="8" s="1"/>
  <c r="B102" i="8"/>
  <c r="E5" i="11"/>
  <c r="B81" i="8"/>
  <c r="F81" i="8" s="1"/>
  <c r="B101" i="8"/>
  <c r="F101" i="8" s="1"/>
  <c r="B133" i="8"/>
  <c r="B137" i="8"/>
  <c r="B119" i="8"/>
  <c r="F119" i="8" s="1"/>
  <c r="I119" i="8" s="1"/>
  <c r="B80" i="8"/>
  <c r="F80" i="8" s="1"/>
  <c r="F102" i="8" l="1"/>
  <c r="F120" i="8"/>
  <c r="I120" i="8" s="1"/>
  <c r="E125" i="8"/>
  <c r="F125" i="8" s="1"/>
  <c r="G79" i="8"/>
  <c r="M79" i="8" s="1"/>
  <c r="G179" i="8"/>
  <c r="M179" i="8" s="1"/>
  <c r="B23" i="8" l="1"/>
  <c r="F23" i="8" s="1"/>
  <c r="B15" i="8"/>
  <c r="B14" i="8"/>
  <c r="F14" i="8" s="1"/>
  <c r="B12" i="8"/>
  <c r="F12" i="8" s="1"/>
  <c r="B10" i="8"/>
  <c r="B22" i="8"/>
  <c r="F22" i="8" s="1"/>
  <c r="F15" i="8" l="1"/>
  <c r="M15" i="8" s="1"/>
  <c r="G22" i="8" l="1"/>
  <c r="M22" i="8" s="1"/>
  <c r="G23" i="8"/>
  <c r="M23" i="8" s="1"/>
  <c r="B199" i="8" l="1"/>
  <c r="F162" i="8"/>
  <c r="B191" i="8"/>
  <c r="B217" i="8"/>
  <c r="F217" i="8" s="1"/>
  <c r="F145" i="8"/>
  <c r="F154" i="8"/>
  <c r="B180" i="8"/>
  <c r="F180" i="8" s="1"/>
  <c r="B208" i="8"/>
  <c r="F208" i="8" s="1"/>
  <c r="B202" i="8"/>
  <c r="B210" i="8"/>
  <c r="F210" i="8" s="1"/>
  <c r="B64" i="8"/>
  <c r="F64" i="8" s="1"/>
  <c r="F169" i="8"/>
  <c r="B216" i="8"/>
  <c r="F216" i="8" s="1"/>
  <c r="F138" i="8"/>
  <c r="F170" i="8"/>
  <c r="B77" i="8"/>
  <c r="F77" i="8" s="1"/>
  <c r="B203" i="8"/>
  <c r="B211" i="8"/>
  <c r="F211" i="8" s="1"/>
  <c r="B63" i="8"/>
  <c r="F63" i="8" s="1"/>
  <c r="F137" i="8"/>
  <c r="G190" i="8"/>
  <c r="M190" i="8" s="1"/>
  <c r="F146" i="8"/>
  <c r="B200" i="8"/>
  <c r="F153" i="8"/>
  <c r="B207" i="8"/>
  <c r="F207" i="8" s="1"/>
  <c r="F135" i="8"/>
  <c r="F151" i="8"/>
  <c r="F167" i="8"/>
  <c r="B205" i="8"/>
  <c r="B214" i="8"/>
  <c r="F214" i="8" s="1"/>
  <c r="F161" i="8"/>
  <c r="F143" i="8"/>
  <c r="F159" i="8"/>
  <c r="B62" i="8"/>
  <c r="F62" i="8" s="1"/>
  <c r="B11" i="8"/>
  <c r="G64" i="8" l="1"/>
  <c r="M64" i="8" s="1"/>
  <c r="G145" i="8"/>
  <c r="M145" i="8" s="1"/>
  <c r="G161" i="8"/>
  <c r="M161" i="8" s="1"/>
  <c r="G153" i="8"/>
  <c r="M153" i="8" s="1"/>
  <c r="G210" i="8"/>
  <c r="M210" i="8" s="1"/>
  <c r="F202" i="8"/>
  <c r="G202" i="8" s="1"/>
  <c r="M202" i="8" s="1"/>
  <c r="G217" i="8"/>
  <c r="M217" i="8" s="1"/>
  <c r="F203" i="8"/>
  <c r="G203" i="8" s="1"/>
  <c r="M203" i="8" s="1"/>
  <c r="G103" i="8"/>
  <c r="M103" i="8" s="1"/>
  <c r="F205" i="8"/>
  <c r="G205" i="8" s="1"/>
  <c r="M205" i="8" s="1"/>
  <c r="F191" i="8"/>
  <c r="J191" i="8" s="1"/>
  <c r="M191" i="8" s="1"/>
  <c r="G207" i="8"/>
  <c r="M207" i="8" s="1"/>
  <c r="F200" i="8"/>
  <c r="G200" i="8" s="1"/>
  <c r="M200" i="8" s="1"/>
  <c r="G87" i="8"/>
  <c r="M87" i="8" s="1"/>
  <c r="G88" i="8"/>
  <c r="M88" i="8" s="1"/>
  <c r="G62" i="8"/>
  <c r="M62" i="8" s="1"/>
  <c r="G167" i="8"/>
  <c r="M167" i="8" s="1"/>
  <c r="G146" i="8"/>
  <c r="M146" i="8" s="1"/>
  <c r="G170" i="8"/>
  <c r="M170" i="8" s="1"/>
  <c r="G96" i="8"/>
  <c r="M96" i="8" s="1"/>
  <c r="G162" i="8"/>
  <c r="M162" i="8" s="1"/>
  <c r="G110" i="8"/>
  <c r="M110" i="8" s="1"/>
  <c r="G77" i="8"/>
  <c r="M77" i="8" s="1"/>
  <c r="G159" i="8"/>
  <c r="M159" i="8" s="1"/>
  <c r="G151" i="8"/>
  <c r="M151" i="8" s="1"/>
  <c r="G138" i="8"/>
  <c r="M138" i="8" s="1"/>
  <c r="G208" i="8"/>
  <c r="M208" i="8" s="1"/>
  <c r="G121" i="8"/>
  <c r="M121" i="8" s="1"/>
  <c r="G211" i="8"/>
  <c r="M211" i="8" s="1"/>
  <c r="G216" i="8"/>
  <c r="M216" i="8" s="1"/>
  <c r="F199" i="8"/>
  <c r="G199" i="8" s="1"/>
  <c r="M199" i="8" s="1"/>
  <c r="G214" i="8"/>
  <c r="M214" i="8" s="1"/>
  <c r="M120" i="8"/>
  <c r="G143" i="8"/>
  <c r="M143" i="8" s="1"/>
  <c r="G135" i="8"/>
  <c r="M135" i="8" s="1"/>
  <c r="G137" i="8"/>
  <c r="M137" i="8" s="1"/>
  <c r="M118" i="8"/>
  <c r="G113" i="8"/>
  <c r="M113" i="8" s="1"/>
  <c r="G63" i="8"/>
  <c r="M63" i="8" s="1"/>
  <c r="G169" i="8"/>
  <c r="M169" i="8" s="1"/>
  <c r="G154" i="8"/>
  <c r="M154" i="8" s="1"/>
  <c r="G112" i="8"/>
  <c r="M112" i="8" s="1"/>
  <c r="G180" i="8"/>
  <c r="M180" i="8" s="1"/>
  <c r="B74" i="8"/>
  <c r="F74" i="8" s="1"/>
  <c r="F178" i="8"/>
  <c r="B201" i="8"/>
  <c r="B183" i="8"/>
  <c r="F132" i="8"/>
  <c r="F142" i="8"/>
  <c r="B17" i="8"/>
  <c r="F17" i="8" s="1"/>
  <c r="B24" i="8"/>
  <c r="F24" i="8" s="1"/>
  <c r="B30" i="8"/>
  <c r="F30" i="8" s="1"/>
  <c r="B57" i="8"/>
  <c r="F57" i="8" s="1"/>
  <c r="F168" i="8"/>
  <c r="B215" i="8"/>
  <c r="F215" i="8" s="1"/>
  <c r="F156" i="8"/>
  <c r="B55" i="8"/>
  <c r="F55" i="8" s="1"/>
  <c r="B52" i="8"/>
  <c r="F52" i="8" s="1"/>
  <c r="B194" i="8"/>
  <c r="F124" i="8"/>
  <c r="B204" i="8"/>
  <c r="F133" i="8"/>
  <c r="B192" i="8"/>
  <c r="B40" i="8"/>
  <c r="F40" i="8" s="1"/>
  <c r="B36" i="8"/>
  <c r="F36" i="8" s="1"/>
  <c r="B34" i="8"/>
  <c r="F34" i="8" s="1"/>
  <c r="B65" i="8"/>
  <c r="F65" i="8" s="1"/>
  <c r="B71" i="8"/>
  <c r="F71" i="8" s="1"/>
  <c r="B195" i="8"/>
  <c r="B182" i="8"/>
  <c r="B31" i="8"/>
  <c r="F31" i="8" s="1"/>
  <c r="F139" i="8"/>
  <c r="B46" i="8"/>
  <c r="F46" i="8" s="1"/>
  <c r="F164" i="8"/>
  <c r="B39" i="8"/>
  <c r="F39" i="8" s="1"/>
  <c r="B29" i="8"/>
  <c r="F29" i="8" s="1"/>
  <c r="F160" i="8"/>
  <c r="B206" i="8"/>
  <c r="F206" i="8" s="1"/>
  <c r="F148" i="8"/>
  <c r="B54" i="8"/>
  <c r="F54" i="8" s="1"/>
  <c r="B59" i="8"/>
  <c r="F59" i="8" s="1"/>
  <c r="B76" i="8"/>
  <c r="F76" i="8" s="1"/>
  <c r="B186" i="8"/>
  <c r="B16" i="8"/>
  <c r="F16" i="8" s="1"/>
  <c r="B19" i="8"/>
  <c r="F19" i="8" s="1"/>
  <c r="B26" i="8"/>
  <c r="F26" i="8" s="1"/>
  <c r="B28" i="8"/>
  <c r="F28" i="8" s="1"/>
  <c r="B66" i="8"/>
  <c r="F66" i="8" s="1"/>
  <c r="B188" i="8"/>
  <c r="F140" i="8"/>
  <c r="B61" i="8"/>
  <c r="F61" i="8" s="1"/>
  <c r="B51" i="8"/>
  <c r="F51" i="8" s="1"/>
  <c r="B67" i="8"/>
  <c r="F67" i="8" s="1"/>
  <c r="F163" i="8"/>
  <c r="B60" i="8"/>
  <c r="F60" i="8" s="1"/>
  <c r="F173" i="8"/>
  <c r="B187" i="8"/>
  <c r="F171" i="8"/>
  <c r="B198" i="8"/>
  <c r="B42" i="8"/>
  <c r="F42" i="8" s="1"/>
  <c r="B48" i="8"/>
  <c r="F48" i="8" s="1"/>
  <c r="B44" i="8"/>
  <c r="F44" i="8" s="1"/>
  <c r="B75" i="8"/>
  <c r="F75" i="8" s="1"/>
  <c r="B38" i="8"/>
  <c r="F38" i="8" s="1"/>
  <c r="B49" i="8"/>
  <c r="F49" i="8" s="1"/>
  <c r="B70" i="8"/>
  <c r="F70" i="8" s="1"/>
  <c r="F131" i="8"/>
  <c r="B58" i="8"/>
  <c r="F58" i="8" s="1"/>
  <c r="F155" i="8"/>
  <c r="F176" i="8"/>
  <c r="F144" i="8"/>
  <c r="F152" i="8"/>
  <c r="B41" i="8"/>
  <c r="F41" i="8" s="1"/>
  <c r="B47" i="8"/>
  <c r="F47" i="8" s="1"/>
  <c r="F177" i="8"/>
  <c r="B53" i="8"/>
  <c r="F53" i="8" s="1"/>
  <c r="B56" i="8"/>
  <c r="F56" i="8" s="1"/>
  <c r="F165" i="8"/>
  <c r="B69" i="8"/>
  <c r="F69" i="8" s="1"/>
  <c r="B21" i="8"/>
  <c r="F21" i="8" s="1"/>
  <c r="B18" i="8"/>
  <c r="F18" i="8" s="1"/>
  <c r="B35" i="8"/>
  <c r="F35" i="8" s="1"/>
  <c r="B37" i="8"/>
  <c r="F37" i="8" s="1"/>
  <c r="F126" i="8"/>
  <c r="B193" i="8"/>
  <c r="B50" i="8"/>
  <c r="F50" i="8" s="1"/>
  <c r="F147" i="8"/>
  <c r="B73" i="8"/>
  <c r="F73" i="8" s="1"/>
  <c r="F157" i="8"/>
  <c r="F166" i="8"/>
  <c r="B43" i="8"/>
  <c r="F43" i="8" s="1"/>
  <c r="F149" i="8"/>
  <c r="J149" i="8" s="1"/>
  <c r="F158" i="8"/>
  <c r="B78" i="8"/>
  <c r="F78" i="8" s="1"/>
  <c r="B20" i="8"/>
  <c r="F20" i="8" s="1"/>
  <c r="B25" i="8"/>
  <c r="F25" i="8" s="1"/>
  <c r="B27" i="8"/>
  <c r="F27" i="8" s="1"/>
  <c r="F136" i="8"/>
  <c r="F172" i="8"/>
  <c r="B189" i="8"/>
  <c r="F130" i="8"/>
  <c r="B72" i="8"/>
  <c r="F72" i="8" s="1"/>
  <c r="F141" i="8"/>
  <c r="F150" i="8"/>
  <c r="B209" i="8"/>
  <c r="F209" i="8" s="1"/>
  <c r="J209" i="8" s="1"/>
  <c r="B45" i="8"/>
  <c r="F45" i="8" s="1"/>
  <c r="G56" i="8" l="1"/>
  <c r="M56" i="8" s="1"/>
  <c r="G115" i="8"/>
  <c r="M115" i="8" s="1"/>
  <c r="F198" i="8"/>
  <c r="G198" i="8" s="1"/>
  <c r="M198" i="8" s="1"/>
  <c r="G163" i="8"/>
  <c r="M163" i="8" s="1"/>
  <c r="G76" i="8"/>
  <c r="M76" i="8" s="1"/>
  <c r="G39" i="8"/>
  <c r="M39" i="8" s="1"/>
  <c r="G114" i="8"/>
  <c r="M114" i="8" s="1"/>
  <c r="G215" i="8"/>
  <c r="M215" i="8" s="1"/>
  <c r="G142" i="8"/>
  <c r="M142" i="8" s="1"/>
  <c r="G74" i="8"/>
  <c r="M74" i="8" s="1"/>
  <c r="G27" i="8"/>
  <c r="M27" i="8" s="1"/>
  <c r="G66" i="8"/>
  <c r="M66" i="8" s="1"/>
  <c r="G86" i="8"/>
  <c r="M86" i="8" s="1"/>
  <c r="G25" i="8"/>
  <c r="M25" i="8" s="1"/>
  <c r="G166" i="8"/>
  <c r="M166" i="8" s="1"/>
  <c r="J101" i="8"/>
  <c r="M101" i="8" s="1"/>
  <c r="G53" i="8"/>
  <c r="M53" i="8" s="1"/>
  <c r="G144" i="8"/>
  <c r="M144" i="8" s="1"/>
  <c r="G49" i="8"/>
  <c r="M49" i="8" s="1"/>
  <c r="G93" i="8"/>
  <c r="M93" i="8" s="1"/>
  <c r="G67" i="8"/>
  <c r="M67" i="8" s="1"/>
  <c r="G28" i="8"/>
  <c r="M28" i="8" s="1"/>
  <c r="G59" i="8"/>
  <c r="M59" i="8" s="1"/>
  <c r="G164" i="8"/>
  <c r="M164" i="8" s="1"/>
  <c r="G65" i="8"/>
  <c r="M65" i="8" s="1"/>
  <c r="F194" i="8"/>
  <c r="G194" i="8" s="1"/>
  <c r="M194" i="8" s="1"/>
  <c r="G168" i="8"/>
  <c r="M168" i="8" s="1"/>
  <c r="G132" i="8"/>
  <c r="M132" i="8" s="1"/>
  <c r="M213" i="8"/>
  <c r="G89" i="8"/>
  <c r="M89" i="8" s="1"/>
  <c r="F189" i="8"/>
  <c r="G189" i="8" s="1"/>
  <c r="M189" i="8" s="1"/>
  <c r="G20" i="8"/>
  <c r="M20" i="8" s="1"/>
  <c r="G157" i="8"/>
  <c r="M157" i="8" s="1"/>
  <c r="G37" i="8"/>
  <c r="M37" i="8" s="1"/>
  <c r="G177" i="8"/>
  <c r="M177" i="8" s="1"/>
  <c r="G109" i="8"/>
  <c r="M109" i="8" s="1"/>
  <c r="G38" i="8"/>
  <c r="M38" i="8" s="1"/>
  <c r="G171" i="8"/>
  <c r="M171" i="8" s="1"/>
  <c r="G51" i="8"/>
  <c r="M51" i="8" s="1"/>
  <c r="G26" i="8"/>
  <c r="M26" i="8" s="1"/>
  <c r="G54" i="8"/>
  <c r="M54" i="8" s="1"/>
  <c r="G46" i="8"/>
  <c r="M46" i="8" s="1"/>
  <c r="G34" i="8"/>
  <c r="M34" i="8" s="1"/>
  <c r="G90" i="8"/>
  <c r="M90" i="8" s="1"/>
  <c r="G122" i="8"/>
  <c r="M122" i="8" s="1"/>
  <c r="G99" i="8"/>
  <c r="M99" i="8" s="1"/>
  <c r="G107" i="8"/>
  <c r="M107" i="8" s="1"/>
  <c r="G78" i="8"/>
  <c r="M78" i="8" s="1"/>
  <c r="G73" i="8"/>
  <c r="M73" i="8" s="1"/>
  <c r="G35" i="8"/>
  <c r="M35" i="8" s="1"/>
  <c r="G97" i="8"/>
  <c r="M97" i="8" s="1"/>
  <c r="G176" i="8"/>
  <c r="M176" i="8" s="1"/>
  <c r="G111" i="8"/>
  <c r="M111" i="8" s="1"/>
  <c r="G117" i="8"/>
  <c r="M117" i="8" s="1"/>
  <c r="G61" i="8"/>
  <c r="M61" i="8" s="1"/>
  <c r="G19" i="8"/>
  <c r="M19" i="8" s="1"/>
  <c r="G148" i="8"/>
  <c r="M148" i="8" s="1"/>
  <c r="G139" i="8"/>
  <c r="M139" i="8" s="1"/>
  <c r="G36" i="8"/>
  <c r="M36" i="8" s="1"/>
  <c r="G52" i="8"/>
  <c r="M52" i="8" s="1"/>
  <c r="G100" i="8"/>
  <c r="M100" i="8" s="1"/>
  <c r="G94" i="8"/>
  <c r="M94" i="8" s="1"/>
  <c r="G70" i="8"/>
  <c r="M70" i="8" s="1"/>
  <c r="G47" i="8"/>
  <c r="M47" i="8" s="1"/>
  <c r="G81" i="8"/>
  <c r="M81" i="8" s="1"/>
  <c r="G75" i="8"/>
  <c r="M75" i="8" s="1"/>
  <c r="F187" i="8"/>
  <c r="G140" i="8"/>
  <c r="M140" i="8" s="1"/>
  <c r="G206" i="8"/>
  <c r="M206" i="8" s="1"/>
  <c r="G31" i="8"/>
  <c r="M31" i="8" s="1"/>
  <c r="G40" i="8"/>
  <c r="M40" i="8" s="1"/>
  <c r="G95" i="8"/>
  <c r="M95" i="8" s="1"/>
  <c r="G57" i="8"/>
  <c r="M57" i="8" s="1"/>
  <c r="F183" i="8"/>
  <c r="I183" i="8" s="1"/>
  <c r="M183" i="8" s="1"/>
  <c r="G130" i="8"/>
  <c r="M130" i="8" s="1"/>
  <c r="G18" i="8"/>
  <c r="M18" i="8" s="1"/>
  <c r="G150" i="8"/>
  <c r="M150" i="8" s="1"/>
  <c r="G136" i="8"/>
  <c r="M136" i="8" s="1"/>
  <c r="G91" i="8"/>
  <c r="M91" i="8" s="1"/>
  <c r="G21" i="8"/>
  <c r="M21" i="8" s="1"/>
  <c r="G41" i="8"/>
  <c r="M41" i="8" s="1"/>
  <c r="G155" i="8"/>
  <c r="M155" i="8" s="1"/>
  <c r="G44" i="8"/>
  <c r="M44" i="8" s="1"/>
  <c r="G108" i="8"/>
  <c r="M108" i="8" s="1"/>
  <c r="F188" i="8"/>
  <c r="G188" i="8" s="1"/>
  <c r="M188" i="8" s="1"/>
  <c r="G160" i="8"/>
  <c r="M160" i="8" s="1"/>
  <c r="F182" i="8"/>
  <c r="G182" i="8" s="1"/>
  <c r="M182" i="8" s="1"/>
  <c r="F192" i="8"/>
  <c r="G98" i="8"/>
  <c r="M98" i="8" s="1"/>
  <c r="G30" i="8"/>
  <c r="M30" i="8" s="1"/>
  <c r="F201" i="8"/>
  <c r="G201" i="8" s="1"/>
  <c r="M201" i="8" s="1"/>
  <c r="M209" i="8"/>
  <c r="G172" i="8"/>
  <c r="M172" i="8" s="1"/>
  <c r="G158" i="8"/>
  <c r="M158" i="8" s="1"/>
  <c r="G147" i="8"/>
  <c r="M147" i="8" s="1"/>
  <c r="G50" i="8"/>
  <c r="M50" i="8" s="1"/>
  <c r="G141" i="8"/>
  <c r="M141" i="8" s="1"/>
  <c r="M119" i="8"/>
  <c r="M149" i="8"/>
  <c r="F193" i="8"/>
  <c r="G193" i="8" s="1"/>
  <c r="M193" i="8" s="1"/>
  <c r="G69" i="8"/>
  <c r="M69" i="8" s="1"/>
  <c r="G152" i="8"/>
  <c r="M152" i="8" s="1"/>
  <c r="G58" i="8"/>
  <c r="M58" i="8" s="1"/>
  <c r="G48" i="8"/>
  <c r="M48" i="8" s="1"/>
  <c r="G173" i="8"/>
  <c r="M173" i="8" s="1"/>
  <c r="G106" i="8"/>
  <c r="M106" i="8" s="1"/>
  <c r="G116" i="8"/>
  <c r="M116" i="8" s="1"/>
  <c r="G92" i="8"/>
  <c r="M92" i="8" s="1"/>
  <c r="F195" i="8"/>
  <c r="G195" i="8" s="1"/>
  <c r="M195" i="8" s="1"/>
  <c r="G133" i="8"/>
  <c r="M133" i="8" s="1"/>
  <c r="G55" i="8"/>
  <c r="M55" i="8" s="1"/>
  <c r="G24" i="8"/>
  <c r="M24" i="8" s="1"/>
  <c r="J102" i="8"/>
  <c r="M102" i="8" s="1"/>
  <c r="G72" i="8"/>
  <c r="M72" i="8" s="1"/>
  <c r="G83" i="8"/>
  <c r="M83" i="8" s="1"/>
  <c r="G43" i="8"/>
  <c r="M43" i="8" s="1"/>
  <c r="M126" i="8"/>
  <c r="G165" i="8"/>
  <c r="M165" i="8" s="1"/>
  <c r="G80" i="8"/>
  <c r="M80" i="8" s="1"/>
  <c r="G131" i="8"/>
  <c r="M131" i="8" s="1"/>
  <c r="G42" i="8"/>
  <c r="M42" i="8" s="1"/>
  <c r="G60" i="8"/>
  <c r="M60" i="8" s="1"/>
  <c r="G82" i="8"/>
  <c r="M82" i="8" s="1"/>
  <c r="F186" i="8"/>
  <c r="G186" i="8" s="1"/>
  <c r="M186" i="8" s="1"/>
  <c r="G29" i="8"/>
  <c r="M29" i="8" s="1"/>
  <c r="G71" i="8"/>
  <c r="M71" i="8" s="1"/>
  <c r="F204" i="8"/>
  <c r="G204" i="8" s="1"/>
  <c r="M204" i="8" s="1"/>
  <c r="G156" i="8"/>
  <c r="M156" i="8" s="1"/>
  <c r="G17" i="8"/>
  <c r="M17" i="8" s="1"/>
  <c r="G178" i="8"/>
  <c r="M178" i="8" s="1"/>
  <c r="L125" i="8"/>
  <c r="F123" i="8"/>
  <c r="F127" i="8"/>
  <c r="K219" i="8"/>
  <c r="I187" i="8" l="1"/>
  <c r="M187" i="8" s="1"/>
  <c r="J192" i="8"/>
  <c r="M192" i="8" s="1"/>
  <c r="M125" i="8"/>
  <c r="G127" i="8"/>
  <c r="M127" i="8" s="1"/>
  <c r="G124" i="8"/>
  <c r="M124" i="8" s="1"/>
  <c r="G45" i="8"/>
  <c r="M45" i="8" s="1"/>
  <c r="G123" i="8"/>
  <c r="M123" i="8" s="1"/>
  <c r="F4" i="8"/>
  <c r="G14" i="8"/>
  <c r="M14" i="8" s="1"/>
  <c r="M12" i="8"/>
  <c r="D39" i="25" l="1"/>
  <c r="D40" i="25" s="1"/>
  <c r="G16" i="8"/>
  <c r="M16" i="8" s="1"/>
  <c r="L219" i="8" l="1"/>
  <c r="I219" i="8" l="1"/>
  <c r="J219" i="8"/>
  <c r="H219" i="8" l="1"/>
  <c r="N84" i="13"/>
  <c r="N93" i="13"/>
  <c r="N94" i="13" l="1"/>
  <c r="N100" i="13" s="1"/>
  <c r="P85" i="18"/>
  <c r="P95" i="18"/>
  <c r="P96" i="18" s="1"/>
  <c r="P102" i="18" s="1"/>
  <c r="M5" i="8" l="1"/>
  <c r="B128" i="8" l="1"/>
  <c r="B218" i="8" l="1"/>
  <c r="B219" i="8" s="1"/>
  <c r="E6" i="8" l="1"/>
  <c r="F6" i="8" s="1"/>
  <c r="D218" i="8"/>
  <c r="F218" i="8" s="1"/>
  <c r="M218" i="8" s="1"/>
  <c r="E10" i="8" l="1"/>
  <c r="F10" i="8" s="1"/>
  <c r="M10" i="8" s="1"/>
  <c r="E8" i="8"/>
  <c r="F8" i="8" s="1"/>
  <c r="G8" i="8" s="1"/>
  <c r="M8" i="8" s="1"/>
  <c r="E9" i="8"/>
  <c r="F9" i="8" s="1"/>
  <c r="M9" i="8" s="1"/>
  <c r="E11" i="8"/>
  <c r="F11" i="8" s="1"/>
  <c r="M11" i="8" s="1"/>
  <c r="E7" i="8"/>
  <c r="F7" i="8" s="1"/>
  <c r="G7" i="8" s="1"/>
  <c r="M7" i="8" s="1"/>
  <c r="D219" i="8"/>
  <c r="C128" i="8"/>
  <c r="M6" i="8"/>
  <c r="E219" i="8" l="1"/>
  <c r="C219" i="8"/>
  <c r="D220" i="8" s="1"/>
  <c r="F128" i="8"/>
  <c r="G128" i="8" l="1"/>
  <c r="G219" i="8" s="1"/>
  <c r="F219" i="8"/>
  <c r="M220" i="8" l="1"/>
  <c r="M128" i="8"/>
  <c r="M219" i="8" s="1"/>
  <c r="M221" i="8" l="1"/>
</calcChain>
</file>

<file path=xl/sharedStrings.xml><?xml version="1.0" encoding="utf-8"?>
<sst xmlns="http://schemas.openxmlformats.org/spreadsheetml/2006/main" count="20208" uniqueCount="2106">
  <si>
    <t>REF.</t>
  </si>
  <si>
    <t>Activo Neto</t>
  </si>
  <si>
    <t>Activo Neto'!A1</t>
  </si>
  <si>
    <t>Estado de Ingresos y Egresos</t>
  </si>
  <si>
    <t>Estado de Ingresos y Egresos'!A1</t>
  </si>
  <si>
    <t>Flujos de Efectivo</t>
  </si>
  <si>
    <t>Flujos de Efectivo'!A1</t>
  </si>
  <si>
    <t>Variación del Activo Neto</t>
  </si>
  <si>
    <t>Variacion del Activo Neto'!A1</t>
  </si>
  <si>
    <t>Notas a los Estados Financieros (Nota 1 a Nota 3.5)</t>
  </si>
  <si>
    <t>Nota 1 a Nota 3.5'!A1</t>
  </si>
  <si>
    <t>Notas a los Estados Financieros (Nota 3.6 a Nota 8)</t>
  </si>
  <si>
    <t>Nota 3.6 a Nota 8'!A1</t>
  </si>
  <si>
    <t xml:space="preserve">Fondo </t>
  </si>
  <si>
    <t xml:space="preserve">No / F3 / 3 </t>
  </si>
  <si>
    <t xml:space="preserve">Moneda de Exposición </t>
  </si>
  <si>
    <t xml:space="preserve">Dólares / u$s </t>
  </si>
  <si>
    <t>Cuenta Contable</t>
  </si>
  <si>
    <t xml:space="preserve">APERTURA </t>
  </si>
  <si>
    <t>Saldo</t>
  </si>
  <si>
    <t xml:space="preserve">TOTAL </t>
  </si>
  <si>
    <t>Descripción</t>
  </si>
  <si>
    <t>Código</t>
  </si>
  <si>
    <t>. ACTIVO</t>
  </si>
  <si>
    <t xml:space="preserve">1                  </t>
  </si>
  <si>
    <t>.   Regional Casa de Bolsa S.A.</t>
  </si>
  <si>
    <t>1000000000000000001</t>
  </si>
  <si>
    <t>.   Disponibilidades</t>
  </si>
  <si>
    <t xml:space="preserve">11                 </t>
  </si>
  <si>
    <t>.     Disponibilidades en Dólares</t>
  </si>
  <si>
    <t xml:space="preserve">111                </t>
  </si>
  <si>
    <t>.       Bancos</t>
  </si>
  <si>
    <t xml:space="preserve">1111               </t>
  </si>
  <si>
    <t>.         Banco Regional Cta. Cte. N° 8271887</t>
  </si>
  <si>
    <t xml:space="preserve">111101             </t>
  </si>
  <si>
    <t>.   Inversiones</t>
  </si>
  <si>
    <t xml:space="preserve">12                 </t>
  </si>
  <si>
    <t>.     Inversiones en dolares</t>
  </si>
  <si>
    <t xml:space="preserve">121                </t>
  </si>
  <si>
    <t>.       Fondo Mutuo RF Cash USD</t>
  </si>
  <si>
    <t>1210000000000000001</t>
  </si>
  <si>
    <t>.       Bonos Públicos</t>
  </si>
  <si>
    <t xml:space="preserve">12101              </t>
  </si>
  <si>
    <t>.       Bonos Corporativos</t>
  </si>
  <si>
    <t xml:space="preserve">12102              </t>
  </si>
  <si>
    <t>.       Bonos Bursátiles de Corto Plazo</t>
  </si>
  <si>
    <t xml:space="preserve">12103              </t>
  </si>
  <si>
    <t>.       Bonos Subordinados</t>
  </si>
  <si>
    <t xml:space="preserve">12104              </t>
  </si>
  <si>
    <t>.       Bonos Financieros</t>
  </si>
  <si>
    <t xml:space="preserve">12105              </t>
  </si>
  <si>
    <t>.       Bonos de Inversión</t>
  </si>
  <si>
    <t xml:space="preserve">12106              </t>
  </si>
  <si>
    <t>.       Certficado Depósito de Ahorro</t>
  </si>
  <si>
    <t xml:space="preserve">12107              </t>
  </si>
  <si>
    <t>.       Plazos Fijos</t>
  </si>
  <si>
    <t xml:space="preserve">12108              </t>
  </si>
  <si>
    <t>.       Aperturas Colocadoras</t>
  </si>
  <si>
    <t xml:space="preserve">12109              </t>
  </si>
  <si>
    <t>.       Cauciones</t>
  </si>
  <si>
    <t xml:space="preserve">12110              </t>
  </si>
  <si>
    <t>.       Acciones</t>
  </si>
  <si>
    <t xml:space="preserve">12111              </t>
  </si>
  <si>
    <t>.       Fideicomisos Financieros</t>
  </si>
  <si>
    <t xml:space="preserve">12112              </t>
  </si>
  <si>
    <t>.       Fondos Comunes de Inversión</t>
  </si>
  <si>
    <t xml:space="preserve">12113              </t>
  </si>
  <si>
    <t>.   Créditos</t>
  </si>
  <si>
    <t xml:space="preserve">13                 </t>
  </si>
  <si>
    <t>.     Créditos en dólares</t>
  </si>
  <si>
    <t xml:space="preserve">131                </t>
  </si>
  <si>
    <t>.       Dividendos a cobrar en efectivo</t>
  </si>
  <si>
    <t xml:space="preserve">13101              </t>
  </si>
  <si>
    <t>.       Deudores por operaciones a liquidar</t>
  </si>
  <si>
    <t xml:space="preserve">13102              </t>
  </si>
  <si>
    <t>.       Cupones en cartera</t>
  </si>
  <si>
    <t xml:space="preserve">13103              </t>
  </si>
  <si>
    <t>.     Intereses a Cobrar</t>
  </si>
  <si>
    <t xml:space="preserve">132                </t>
  </si>
  <si>
    <t>.       Intereses a cobrar plazo fijo</t>
  </si>
  <si>
    <t xml:space="preserve">13201              </t>
  </si>
  <si>
    <t>.       Intereses a cobrar caucion</t>
  </si>
  <si>
    <t xml:space="preserve">13202              </t>
  </si>
  <si>
    <t>.       Intereses a cobrar apertura</t>
  </si>
  <si>
    <t xml:space="preserve">13203              </t>
  </si>
  <si>
    <t>.     Rentas y Amortizaciones a cobrar</t>
  </si>
  <si>
    <t xml:space="preserve">133                </t>
  </si>
  <si>
    <t>.       LRM25082023</t>
  </si>
  <si>
    <t>1330000000000000001</t>
  </si>
  <si>
    <t>.       Rentas a cobrar Bonos Públicos</t>
  </si>
  <si>
    <t xml:space="preserve">13301              </t>
  </si>
  <si>
    <t>.       Rentas a cobrar Bonos Corporativos</t>
  </si>
  <si>
    <t xml:space="preserve">13302              </t>
  </si>
  <si>
    <t>.       Rentas a cobrar Bonos Bursátiles de corto plazo</t>
  </si>
  <si>
    <t xml:space="preserve">13303              </t>
  </si>
  <si>
    <t>.       Rentas a cobrar Bonos Subordinados</t>
  </si>
  <si>
    <t xml:space="preserve">13304              </t>
  </si>
  <si>
    <t>.       Rentas a cobrar Bonos Financieros</t>
  </si>
  <si>
    <t xml:space="preserve">13305              </t>
  </si>
  <si>
    <t>.       Rentas a cobrar Bonos de Inversión</t>
  </si>
  <si>
    <t xml:space="preserve">13306              </t>
  </si>
  <si>
    <t>.       Rentas a cobrar Certificado Deposito de Ahorro</t>
  </si>
  <si>
    <t xml:space="preserve">13307              </t>
  </si>
  <si>
    <t>.       Rentas a cobrar fideicomisos Financieros</t>
  </si>
  <si>
    <t xml:space="preserve">13308              </t>
  </si>
  <si>
    <t>.       Amortizaciones a cobrar Bonos Públicos</t>
  </si>
  <si>
    <t xml:space="preserve">13309              </t>
  </si>
  <si>
    <t>.       Amortizaciones a cobrar Bonos Corporativos</t>
  </si>
  <si>
    <t xml:space="preserve">13310              </t>
  </si>
  <si>
    <t>.       Amortizaciones a cobrar Bonos Bursátiles de corto plazo</t>
  </si>
  <si>
    <t xml:space="preserve">13311              </t>
  </si>
  <si>
    <t>.       Amortizaciones a cobrar Bonos Subordinados</t>
  </si>
  <si>
    <t xml:space="preserve">13312              </t>
  </si>
  <si>
    <t>.       Amortizaciones a cobrar Bonos Financieros</t>
  </si>
  <si>
    <t xml:space="preserve">13313              </t>
  </si>
  <si>
    <t>.       Amortizaciones a cobrar Bonos de Inversion</t>
  </si>
  <si>
    <t xml:space="preserve">13314              </t>
  </si>
  <si>
    <t>.       Amortizaciones a cobrar Certificado Deposito de Ahorro</t>
  </si>
  <si>
    <t xml:space="preserve">13315              </t>
  </si>
  <si>
    <t>.       Amortizaciones a cobrar Fideicomisos Financieros</t>
  </si>
  <si>
    <t xml:space="preserve">13316              </t>
  </si>
  <si>
    <t>.     Garantías por Operaciones</t>
  </si>
  <si>
    <t xml:space="preserve">134                </t>
  </si>
  <si>
    <t>.       Títulos entregados en Garantía</t>
  </si>
  <si>
    <t xml:space="preserve">13401              </t>
  </si>
  <si>
    <t>.       Garantía por Operaciones</t>
  </si>
  <si>
    <t xml:space="preserve">13402              </t>
  </si>
  <si>
    <t>.   Inventarios</t>
  </si>
  <si>
    <t xml:space="preserve">14                 </t>
  </si>
  <si>
    <t>.     Departamentos - Edificio XXXX</t>
  </si>
  <si>
    <t xml:space="preserve">141                </t>
  </si>
  <si>
    <t>.       Edificio Sky Park (P18 T1 A)</t>
  </si>
  <si>
    <t>1410000000000000001</t>
  </si>
  <si>
    <t>.       Edificio Sky Park (P18 T1 B)</t>
  </si>
  <si>
    <t>1410000000000000002</t>
  </si>
  <si>
    <t>.       Edificio Sky Park (P18 T1 C)</t>
  </si>
  <si>
    <t>1410000000000000003</t>
  </si>
  <si>
    <t>.       Edificio Sky Park (P18 T1 D)</t>
  </si>
  <si>
    <t>1410000000000000004</t>
  </si>
  <si>
    <t>.       Departamento A</t>
  </si>
  <si>
    <t xml:space="preserve">14101              </t>
  </si>
  <si>
    <t>.       Departamento B</t>
  </si>
  <si>
    <t xml:space="preserve">14102              </t>
  </si>
  <si>
    <t>.       Departamento C</t>
  </si>
  <si>
    <t xml:space="preserve">14103              </t>
  </si>
  <si>
    <t>.   Cargos Diferidos</t>
  </si>
  <si>
    <t xml:space="preserve">15                 </t>
  </si>
  <si>
    <t>.     Gastos de Constitución</t>
  </si>
  <si>
    <t xml:space="preserve">151                </t>
  </si>
  <si>
    <t>.     Gastos de Constitucion</t>
  </si>
  <si>
    <t xml:space="preserve">15101              </t>
  </si>
  <si>
    <t>.   Otras Inversiones</t>
  </si>
  <si>
    <t xml:space="preserve">16                 </t>
  </si>
  <si>
    <t>.     Operaciones de Reporto Bursatiles - Extrabursatiles</t>
  </si>
  <si>
    <t xml:space="preserve">161                </t>
  </si>
  <si>
    <t>.       Prima a Devengar Apertura Colocadora</t>
  </si>
  <si>
    <t xml:space="preserve">16101              </t>
  </si>
  <si>
    <t>.       Prima a Cobrar Apertura Colocadora</t>
  </si>
  <si>
    <t xml:space="preserve">16102              </t>
  </si>
  <si>
    <t>. PASIVO</t>
  </si>
  <si>
    <t xml:space="preserve">2                  </t>
  </si>
  <si>
    <t>.   Deudas</t>
  </si>
  <si>
    <t xml:space="preserve">21                 </t>
  </si>
  <si>
    <t xml:space="preserve">211                </t>
  </si>
  <si>
    <t>.     Acreedores por operaciones a Liquidar</t>
  </si>
  <si>
    <t xml:space="preserve">21101              </t>
  </si>
  <si>
    <t>.     Provisión para Gastos Varios a Pagar</t>
  </si>
  <si>
    <t xml:space="preserve">21102              </t>
  </si>
  <si>
    <t>.   Gastos de Gestión a Pagar</t>
  </si>
  <si>
    <t xml:space="preserve">212                </t>
  </si>
  <si>
    <t>.     Gastos de gestión a pagar Sociedad Gerente</t>
  </si>
  <si>
    <t xml:space="preserve">21201              </t>
  </si>
  <si>
    <t>.     Gastos de Gestión a pagar Sociedad Depositaria</t>
  </si>
  <si>
    <t xml:space="preserve">21202              </t>
  </si>
  <si>
    <t>.   Honorarios a Pagar</t>
  </si>
  <si>
    <t xml:space="preserve">213                </t>
  </si>
  <si>
    <t>.     Honorarios Administración a Pagar Sociedad Gerente (Clase A)</t>
  </si>
  <si>
    <t xml:space="preserve">21301              </t>
  </si>
  <si>
    <t>.     Honorarios Adm.a Pagar Sociedad Gerente IVA (Clase A)</t>
  </si>
  <si>
    <t xml:space="preserve">21302              </t>
  </si>
  <si>
    <t>.     Honorarios Administración a Pagar Sociedad Depositaria (Clase A)</t>
  </si>
  <si>
    <t xml:space="preserve">21303              </t>
  </si>
  <si>
    <t>.   Honorarios Administrador Inmobiliario</t>
  </si>
  <si>
    <t xml:space="preserve">21304              </t>
  </si>
  <si>
    <t>.   Honorarios Administrador Inmobiliario IVA</t>
  </si>
  <si>
    <t xml:space="preserve">21305              </t>
  </si>
  <si>
    <t>.   Otros Honorarios Profesionales</t>
  </si>
  <si>
    <t xml:space="preserve">21306              </t>
  </si>
  <si>
    <t>.   Utilidades Diferidas</t>
  </si>
  <si>
    <t xml:space="preserve">214                </t>
  </si>
  <si>
    <t>.     Intereses no Devengados Plazo Fijo</t>
  </si>
  <si>
    <t xml:space="preserve">21401              </t>
  </si>
  <si>
    <t>.     Intereses no Devengados Caución</t>
  </si>
  <si>
    <t xml:space="preserve">21402              </t>
  </si>
  <si>
    <t>.     Intereses no Devengados Apertura</t>
  </si>
  <si>
    <t xml:space="preserve">21403              </t>
  </si>
  <si>
    <t>.   Otras Deudas</t>
  </si>
  <si>
    <t xml:space="preserve">215                </t>
  </si>
  <si>
    <t>.     Fracciones a Pagar</t>
  </si>
  <si>
    <t>2150000000000000001</t>
  </si>
  <si>
    <t>.     Obligaciones por Garantias</t>
  </si>
  <si>
    <t xml:space="preserve">21501              </t>
  </si>
  <si>
    <t>.     Ajuste Operaciones a Pagar Futuros</t>
  </si>
  <si>
    <t xml:space="preserve">21502              </t>
  </si>
  <si>
    <t>.     Previsión de Gastos por Venta</t>
  </si>
  <si>
    <t xml:space="preserve">21503              </t>
  </si>
  <si>
    <t>.     Acreedores por Rescate</t>
  </si>
  <si>
    <t xml:space="preserve">21504              </t>
  </si>
  <si>
    <t>.     Fracciones no Integradas a Cancelar</t>
  </si>
  <si>
    <t xml:space="preserve">21505              </t>
  </si>
  <si>
    <t>.   Deudas Financieras</t>
  </si>
  <si>
    <t xml:space="preserve">216                </t>
  </si>
  <si>
    <t>.     Préstamo Bancario  (Banco 1)</t>
  </si>
  <si>
    <t xml:space="preserve">21601              </t>
  </si>
  <si>
    <t>.     Capital</t>
  </si>
  <si>
    <t xml:space="preserve">2160101            </t>
  </si>
  <si>
    <t>.     Intereses a devengar</t>
  </si>
  <si>
    <t xml:space="preserve">2160102            </t>
  </si>
  <si>
    <t>.   Operaciones de Reporto</t>
  </si>
  <si>
    <t xml:space="preserve">217                </t>
  </si>
  <si>
    <t>.     Capital operacion reporte</t>
  </si>
  <si>
    <t xml:space="preserve">21701              </t>
  </si>
  <si>
    <t>.     Interes a devengar Operacion Reporte</t>
  </si>
  <si>
    <t xml:space="preserve">21702              </t>
  </si>
  <si>
    <t>.   Provisiones</t>
  </si>
  <si>
    <t xml:space="preserve">218                </t>
  </si>
  <si>
    <t>.     Provisión Gastos de Gestión Sociedad Gerente</t>
  </si>
  <si>
    <t xml:space="preserve">21801              </t>
  </si>
  <si>
    <t>.     Provisión Gastos de Gestión Sociedad Depositaria</t>
  </si>
  <si>
    <t xml:space="preserve">21802              </t>
  </si>
  <si>
    <t>.     Provisión Honorarios de Administración Sociedad Gerente (Clase A)</t>
  </si>
  <si>
    <t xml:space="preserve">21803              </t>
  </si>
  <si>
    <t>.     Provisión Honorarios de Admnistración Soc. Gerente IVA (Clase A)</t>
  </si>
  <si>
    <t xml:space="preserve">21804              </t>
  </si>
  <si>
    <t>.     Provision Honorarios de Administración Sociedad Depositaria (Clase A)</t>
  </si>
  <si>
    <t xml:space="preserve">21805              </t>
  </si>
  <si>
    <t>.     Provisión para Gastos Varios</t>
  </si>
  <si>
    <t xml:space="preserve">21806              </t>
  </si>
  <si>
    <t>. PATRIMONIO NETO</t>
  </si>
  <si>
    <t xml:space="preserve">3                  </t>
  </si>
  <si>
    <t>.   Capital</t>
  </si>
  <si>
    <t xml:space="preserve">31                 </t>
  </si>
  <si>
    <t>.     Suscripciones</t>
  </si>
  <si>
    <t xml:space="preserve">3101               </t>
  </si>
  <si>
    <t>.     Rescates</t>
  </si>
  <si>
    <t xml:space="preserve">3102               </t>
  </si>
  <si>
    <t>.   Resultados Acumulado</t>
  </si>
  <si>
    <t xml:space="preserve">32                 </t>
  </si>
  <si>
    <t>.     Resultado del Ejercicio</t>
  </si>
  <si>
    <t xml:space="preserve">3201               </t>
  </si>
  <si>
    <t>. INGRESOS</t>
  </si>
  <si>
    <t xml:space="preserve">4                  </t>
  </si>
  <si>
    <t>.   Venta de Departamentos</t>
  </si>
  <si>
    <t xml:space="preserve">41                 </t>
  </si>
  <si>
    <t>.     Venta de Departamentos</t>
  </si>
  <si>
    <t xml:space="preserve">4101               </t>
  </si>
  <si>
    <t>.   Alquileres Cobrados</t>
  </si>
  <si>
    <t xml:space="preserve">42                 </t>
  </si>
  <si>
    <t>.     Alquileres Cobrados</t>
  </si>
  <si>
    <t xml:space="preserve">4201               </t>
  </si>
  <si>
    <t>.   Ingresos</t>
  </si>
  <si>
    <t xml:space="preserve">43                 </t>
  </si>
  <si>
    <t>.     Intereses Ganados</t>
  </si>
  <si>
    <t>4300000000000000001</t>
  </si>
  <si>
    <t>.     Resultado por Tenencia</t>
  </si>
  <si>
    <t>4300000000000000002</t>
  </si>
  <si>
    <t>.     Ventas Bonos Públicos</t>
  </si>
  <si>
    <t xml:space="preserve">4301               </t>
  </si>
  <si>
    <t>.     Ventas Bonos Corporativos</t>
  </si>
  <si>
    <t xml:space="preserve">4302               </t>
  </si>
  <si>
    <t>.     Ventas Bonos Bursátiles de Corto Plazo</t>
  </si>
  <si>
    <t xml:space="preserve">4303               </t>
  </si>
  <si>
    <t>.     Ventas Bonos Subordinados</t>
  </si>
  <si>
    <t xml:space="preserve">4304               </t>
  </si>
  <si>
    <t>.     Ventas Bonos Financieros</t>
  </si>
  <si>
    <t xml:space="preserve">4305               </t>
  </si>
  <si>
    <t>.     Ventas Bonos de Inversión</t>
  </si>
  <si>
    <t xml:space="preserve">4306               </t>
  </si>
  <si>
    <t>.     Ventas Certificado Depósito de Ahorro</t>
  </si>
  <si>
    <t xml:space="preserve">4307               </t>
  </si>
  <si>
    <t>.     Ventas Fideicomisos Financieros</t>
  </si>
  <si>
    <t xml:space="preserve">4308               </t>
  </si>
  <si>
    <t>.     Ventas Fondos Comunes de Inversión</t>
  </si>
  <si>
    <t xml:space="preserve">4309               </t>
  </si>
  <si>
    <t>.     Ventas Acciones</t>
  </si>
  <si>
    <t xml:space="preserve">4310               </t>
  </si>
  <si>
    <t>.     Dividendos en Efectivo</t>
  </si>
  <si>
    <t xml:space="preserve">4311               </t>
  </si>
  <si>
    <t>.     Dividendos en Acciones</t>
  </si>
  <si>
    <t xml:space="preserve">4312               </t>
  </si>
  <si>
    <t>.   Rentas</t>
  </si>
  <si>
    <t xml:space="preserve">44                 </t>
  </si>
  <si>
    <t>.     Rentas Bonos Públicos</t>
  </si>
  <si>
    <t xml:space="preserve">4401               </t>
  </si>
  <si>
    <t>.     Renta Bonos Corporativos</t>
  </si>
  <si>
    <t xml:space="preserve">4402               </t>
  </si>
  <si>
    <t>.     Renta Bonos Bursátiles de Corto Plazo</t>
  </si>
  <si>
    <t xml:space="preserve">4403               </t>
  </si>
  <si>
    <t>.     Renta Bonos Subordinados</t>
  </si>
  <si>
    <t xml:space="preserve">4404               </t>
  </si>
  <si>
    <t>.     Renta Bonos Financieros</t>
  </si>
  <si>
    <t xml:space="preserve">4405               </t>
  </si>
  <si>
    <t>.     Renta Bonos de Inversión</t>
  </si>
  <si>
    <t xml:space="preserve">4406               </t>
  </si>
  <si>
    <t>.     Renta Certificado Depósito de Ahorro</t>
  </si>
  <si>
    <t xml:space="preserve">4407               </t>
  </si>
  <si>
    <t>.     Rentas Fideicomisos Financieros</t>
  </si>
  <si>
    <t xml:space="preserve">4408               </t>
  </si>
  <si>
    <t>.   Intereses</t>
  </si>
  <si>
    <t xml:space="preserve">45                 </t>
  </si>
  <si>
    <t>.     Intereses Plazo Fijo</t>
  </si>
  <si>
    <t xml:space="preserve">4501               </t>
  </si>
  <si>
    <t>.     Intereses Caución</t>
  </si>
  <si>
    <t xml:space="preserve">4502               </t>
  </si>
  <si>
    <t>.     Intereses Aperturas Colocadoras</t>
  </si>
  <si>
    <t xml:space="preserve">4503               </t>
  </si>
  <si>
    <t>.   Resultado por Tenencia</t>
  </si>
  <si>
    <t xml:space="preserve">46                 </t>
  </si>
  <si>
    <t>.     Resultado por Tenencia Acciones</t>
  </si>
  <si>
    <t xml:space="preserve">4601               </t>
  </si>
  <si>
    <t>.     Resultado por Tenencia Bonos Públicos</t>
  </si>
  <si>
    <t xml:space="preserve">4602               </t>
  </si>
  <si>
    <t>.     Resultado por Tenencia Bonos Corporativos</t>
  </si>
  <si>
    <t xml:space="preserve">4603               </t>
  </si>
  <si>
    <t>.     Resultado por Tenencia Bonos Bursátiles Corto Plazo</t>
  </si>
  <si>
    <t xml:space="preserve">4604               </t>
  </si>
  <si>
    <t>.     Resultado por Tenencia Bonos Subordinados</t>
  </si>
  <si>
    <t xml:space="preserve">4605               </t>
  </si>
  <si>
    <t>.     Resultado por Tenencia Bonos Financieros</t>
  </si>
  <si>
    <t xml:space="preserve">4606               </t>
  </si>
  <si>
    <t>.     Resultado por Tenencia Bonos de Inversión</t>
  </si>
  <si>
    <t xml:space="preserve">4607               </t>
  </si>
  <si>
    <t>.     Resultado por Tenencia Certificado Depósito de Ahorro</t>
  </si>
  <si>
    <t xml:space="preserve">4608               </t>
  </si>
  <si>
    <t>.     Resultado por Tenencia Fideicomisos Financieros</t>
  </si>
  <si>
    <t xml:space="preserve">4609               </t>
  </si>
  <si>
    <t>.     Resultado por Tenencia Fondos Comunes de Inversión</t>
  </si>
  <si>
    <t xml:space="preserve">4610               </t>
  </si>
  <si>
    <t>.   Ingresos Varios</t>
  </si>
  <si>
    <t xml:space="preserve">47                 </t>
  </si>
  <si>
    <t>.     Diferencia por Cotización de Tipo de Cambio</t>
  </si>
  <si>
    <t xml:space="preserve">4701               </t>
  </si>
  <si>
    <t>.     Ajuste por redondeo Resultado</t>
  </si>
  <si>
    <t xml:space="preserve">4702               </t>
  </si>
  <si>
    <t>. EGRESOS</t>
  </si>
  <si>
    <t xml:space="preserve">5                  </t>
  </si>
  <si>
    <t>.   Costos y Gastos Operativos</t>
  </si>
  <si>
    <t xml:space="preserve">51                 </t>
  </si>
  <si>
    <t>.     Comisiones Administrador Inmobiliario</t>
  </si>
  <si>
    <t xml:space="preserve">5101               </t>
  </si>
  <si>
    <t>.       Comisiones Administrador Inmobiliario</t>
  </si>
  <si>
    <t xml:space="preserve">510101             </t>
  </si>
  <si>
    <t>.   Honorarios de Administración</t>
  </si>
  <si>
    <t xml:space="preserve">5102               </t>
  </si>
  <si>
    <t>.     Honorarios Administración Sociedad Gerente Clase A</t>
  </si>
  <si>
    <t xml:space="preserve">510201             </t>
  </si>
  <si>
    <t>.     Honorarios Administración Soc. Gerente IVA Clase A</t>
  </si>
  <si>
    <t xml:space="preserve">510202             </t>
  </si>
  <si>
    <t>.     Honorarios Administracion Sociedad Depositaria Clase A</t>
  </si>
  <si>
    <t xml:space="preserve">510203             </t>
  </si>
  <si>
    <t>.     Custodia de Activos</t>
  </si>
  <si>
    <t xml:space="preserve">5103               </t>
  </si>
  <si>
    <t>.     Impuestos, Tasas y Contribuciones</t>
  </si>
  <si>
    <t xml:space="preserve">5104               </t>
  </si>
  <si>
    <t>.     Gastos Bursátiles</t>
  </si>
  <si>
    <t xml:space="preserve">5105               </t>
  </si>
  <si>
    <t>.     Intereses y comisiones Bancarias</t>
  </si>
  <si>
    <t xml:space="preserve">5106               </t>
  </si>
  <si>
    <t>.     Honorarios Profesionales</t>
  </si>
  <si>
    <t xml:space="preserve">5107               </t>
  </si>
  <si>
    <t>.     Gastos Comité de Cuotapartistas</t>
  </si>
  <si>
    <t xml:space="preserve">5108               </t>
  </si>
  <si>
    <t>.   Otros Egresos</t>
  </si>
  <si>
    <t xml:space="preserve">52                 </t>
  </si>
  <si>
    <t>.     Costo Bonos Públicos</t>
  </si>
  <si>
    <t xml:space="preserve">5201               </t>
  </si>
  <si>
    <t>.     Costo Bonos Corporativos</t>
  </si>
  <si>
    <t xml:space="preserve">5202               </t>
  </si>
  <si>
    <t>.     Costo Bonos Bursátiles de Corto Plazo</t>
  </si>
  <si>
    <t xml:space="preserve">5203               </t>
  </si>
  <si>
    <t>.     Costo Bonos Subordinados</t>
  </si>
  <si>
    <t xml:space="preserve">5204               </t>
  </si>
  <si>
    <t>.     Costo Bonos Financieros</t>
  </si>
  <si>
    <t xml:space="preserve">5205               </t>
  </si>
  <si>
    <t>.     Costo Bonos de Inversión</t>
  </si>
  <si>
    <t xml:space="preserve">5206               </t>
  </si>
  <si>
    <t>.     Costo Certificado Depósito de Ahorro</t>
  </si>
  <si>
    <t xml:space="preserve">5207               </t>
  </si>
  <si>
    <t>.     Costo Fideicomisos Financieros</t>
  </si>
  <si>
    <t xml:space="preserve">5208               </t>
  </si>
  <si>
    <t>.     Costo Fondos Comunes de Inversión</t>
  </si>
  <si>
    <t xml:space="preserve">5209               </t>
  </si>
  <si>
    <t>.     Costo Acciones</t>
  </si>
  <si>
    <t xml:space="preserve">5210               </t>
  </si>
  <si>
    <t>.   Egresos Varios</t>
  </si>
  <si>
    <t xml:space="preserve">53                 </t>
  </si>
  <si>
    <t>.     Mantenimiento y Expensas</t>
  </si>
  <si>
    <t>5300000000000000001</t>
  </si>
  <si>
    <t>.     Intereses Operación Reporto (reportador)</t>
  </si>
  <si>
    <t xml:space="preserve">5301               </t>
  </si>
  <si>
    <t>.     Amortización Gastos de Constitución</t>
  </si>
  <si>
    <t xml:space="preserve">5302               </t>
  </si>
  <si>
    <t>.     Ajuste por redondeo</t>
  </si>
  <si>
    <t xml:space="preserve">5303               </t>
  </si>
  <si>
    <t>.     Gastos Varios</t>
  </si>
  <si>
    <t xml:space="preserve">5304               </t>
  </si>
  <si>
    <t>.     Gastos de Gestión</t>
  </si>
  <si>
    <t xml:space="preserve">5305               </t>
  </si>
  <si>
    <t>.     Gastos Sociedad Gerente</t>
  </si>
  <si>
    <t xml:space="preserve">530501             </t>
  </si>
  <si>
    <t>.     Gastos Sociedad Depositaria</t>
  </si>
  <si>
    <t xml:space="preserve">530502             </t>
  </si>
  <si>
    <t xml:space="preserve">Total Deudor </t>
  </si>
  <si>
    <t xml:space="preserve">Total Acreedor </t>
  </si>
  <si>
    <t>Cuenta</t>
  </si>
  <si>
    <t>Moneda</t>
  </si>
  <si>
    <t>ACTIVO</t>
  </si>
  <si>
    <t>GS</t>
  </si>
  <si>
    <t>Disponibilidades</t>
  </si>
  <si>
    <t>Inversiones</t>
  </si>
  <si>
    <t>PASIVO</t>
  </si>
  <si>
    <t>Comisiones a pagar a la Administradora</t>
  </si>
  <si>
    <t>PN</t>
  </si>
  <si>
    <t>Suscripciones</t>
  </si>
  <si>
    <t>Rescates</t>
  </si>
  <si>
    <t>Otros Egresos</t>
  </si>
  <si>
    <t>Índice</t>
  </si>
  <si>
    <t>ESTADO DEL ACTIVO NETO</t>
  </si>
  <si>
    <t>(Nota 4.1)</t>
  </si>
  <si>
    <t>(Nota 4.2)</t>
  </si>
  <si>
    <t>TOTAL ACTIVO BRUTO</t>
  </si>
  <si>
    <t xml:space="preserve"> (Nota 4.4)</t>
  </si>
  <si>
    <t>Rescates a Pagar</t>
  </si>
  <si>
    <t>TOTAL ACTIVO NETO</t>
  </si>
  <si>
    <t>CUOTAS PARTES EN CIRCULACION</t>
  </si>
  <si>
    <t>VALOR CUOTA PARTE AL CIERRE</t>
  </si>
  <si>
    <t>Las 8 notas que se acompañan forman parte integrante de los Estados Financieros</t>
  </si>
  <si>
    <t>ESTADOS DE INGRESOS Y EGRESOS</t>
  </si>
  <si>
    <t>INGRESOS</t>
  </si>
  <si>
    <t>TOTAL INGRESOS</t>
  </si>
  <si>
    <t>EGRESOS</t>
  </si>
  <si>
    <t>Comisión por Administracion</t>
  </si>
  <si>
    <t>TOTAL EGRESOS</t>
  </si>
  <si>
    <t>Las 8 notas que se acompañan forman parte integrante de los estados financieros</t>
  </si>
  <si>
    <t>Firmados digitalmente por:</t>
  </si>
  <si>
    <t>ESTADO DE VARIACION DEL ACTIVO NETO</t>
  </si>
  <si>
    <t>CUENTAS</t>
  </si>
  <si>
    <t>APORTANTES</t>
  </si>
  <si>
    <t>RESULTADOS</t>
  </si>
  <si>
    <t>Saldo al inicio del período</t>
  </si>
  <si>
    <t>Movimientos del Período</t>
  </si>
  <si>
    <t>Resultado del Período</t>
  </si>
  <si>
    <t>Saldo al final del Período</t>
  </si>
  <si>
    <t>ESTADO DE FLUJOS DE EFECTIVO</t>
  </si>
  <si>
    <t>Actividades Operativas</t>
  </si>
  <si>
    <t>Cambios en activos y pasivos operativos</t>
  </si>
  <si>
    <t>Pago por comisiones de administración</t>
  </si>
  <si>
    <t>Flujo neto de efectivo utilizado en actividades operativas</t>
  </si>
  <si>
    <t>Actividades de Financiación</t>
  </si>
  <si>
    <t>Flujo neto de efectivo generado por actividades  de financiación</t>
  </si>
  <si>
    <t>Efectivo al comienzo del período</t>
  </si>
  <si>
    <t>Saldo final de efectivo al final del período</t>
  </si>
  <si>
    <t>Firmado digitalmente por:</t>
  </si>
  <si>
    <t>HOJA DE TRABAJO</t>
  </si>
  <si>
    <t>BALANCE Y RESULTADOS</t>
  </si>
  <si>
    <t>ELIMINACIONES</t>
  </si>
  <si>
    <t>VARIACIÓN</t>
  </si>
  <si>
    <t>ACTIVIDADES OPERATIVAS</t>
  </si>
  <si>
    <t>ACTIVIDADES DE FINANCIACION</t>
  </si>
  <si>
    <t>TOTAL</t>
  </si>
  <si>
    <t>DEBITOS</t>
  </si>
  <si>
    <t>CRÉDITOS</t>
  </si>
  <si>
    <t>DEBITOS (CRÉDITOS)</t>
  </si>
  <si>
    <t>(Aumento) Disminución Deudores por operaciones</t>
  </si>
  <si>
    <t>(Aumento) Disminución intereses a cobrar</t>
  </si>
  <si>
    <t>Aumento (Disminución) en Acreedores por operaciones</t>
  </si>
  <si>
    <t>Aumento (Disminución) en Otros Pasivos</t>
  </si>
  <si>
    <t>RESCATES</t>
  </si>
  <si>
    <t>SUSCRIPCIONES</t>
  </si>
  <si>
    <t>Resultado del Ejercicio</t>
  </si>
  <si>
    <t>Totales</t>
  </si>
  <si>
    <t>1.2) Autorización de Funcionamiento</t>
  </si>
  <si>
    <t>Políticas de Inversión</t>
  </si>
  <si>
    <t>Mínimo</t>
  </si>
  <si>
    <t>Máximo</t>
  </si>
  <si>
    <t>Hasta 100%</t>
  </si>
  <si>
    <t>Políticas de liquidez</t>
  </si>
  <si>
    <t>Política de administración de riesgos</t>
  </si>
  <si>
    <t>2.1) Razón social de la Administradora</t>
  </si>
  <si>
    <t>Regional Administradora de Fondos Patrimoniales de Inversión S.A., con domicilio en Papa Juan XXIII esq. Cecilio Da Silva, Asunción-Paraguay es una Sociedad Anónima, cuyo objeto social exclusivo es la administración colectiva de fondos conforme a la Ley de Fondos, la Resolución CNV CG N° 06/19 y sus sucesivas modificaciones. La Sociedad Administradora se constituyó por escritura pública de fecha 06/11/2019, otorgada en la escribanía Peroni.
Fue autorizada según Res. CNV N° 22E/20.- de fecha 6 de agosto de 2020 y Certificado de Registro N° 60_07082020 de fecha 7 de agosto de 2020, de la Comisión Nacional de Valores.</t>
  </si>
  <si>
    <r>
      <rPr>
        <b/>
        <sz val="12"/>
        <color theme="1"/>
        <rFont val="Arial Narrow"/>
        <family val="2"/>
      </rPr>
      <t>Bolsa de Valores y Productos de Asunción S.A.:</t>
    </r>
    <r>
      <rPr>
        <sz val="12"/>
        <color theme="1"/>
        <rFont val="Arial Narrow"/>
        <family val="2"/>
      </rPr>
      <t xml:space="preserve"> Fue Constituida por decreto del poder Ejecutivo N° 38.088 de fecha 20 de marzo de 1987, inscripta en el registro publico de comercio en el Año 1978</t>
    </r>
  </si>
  <si>
    <t>NOTA 3. CRITERIOS CONTABLES APLICADOS</t>
  </si>
  <si>
    <t>3.3) Valorización de Inversiones</t>
  </si>
  <si>
    <t>3.4) Reconocimiento de los Ingresos y de los gastos</t>
  </si>
  <si>
    <t>(Continuación)</t>
  </si>
  <si>
    <t>CONCEPTO</t>
  </si>
  <si>
    <t>Total</t>
  </si>
  <si>
    <t xml:space="preserve">MES </t>
  </si>
  <si>
    <t>VALOR CUOTA</t>
  </si>
  <si>
    <t>PATRIMONIO NETO DEL FONDO</t>
  </si>
  <si>
    <t>N° DE PARTICIPES</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</si>
  <si>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</si>
  <si>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</si>
  <si>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</si>
  <si>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</si>
  <si>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</si>
  <si>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</si>
  <si>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</si>
  <si>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</si>
  <si>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</si>
  <si>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</si>
  <si>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</si>
  <si>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</si>
  <si>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</si>
  <si>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</si>
  <si>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</si>
  <si>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</si>
  <si>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</si>
  <si>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</si>
  <si>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</si>
  <si>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</si>
  <si>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Instrumento</t>
  </si>
  <si>
    <t>Emisor</t>
  </si>
  <si>
    <t>Sector</t>
  </si>
  <si>
    <t>Pais</t>
  </si>
  <si>
    <t>Fecha de Compra</t>
  </si>
  <si>
    <t>Fecha de Vencimiento</t>
  </si>
  <si>
    <t>Monto</t>
  </si>
  <si>
    <t>Valor nominal</t>
  </si>
  <si>
    <t>Tasa de Interes</t>
  </si>
  <si>
    <t>% De las Inversiones con relacion al Activo del Fondo</t>
  </si>
  <si>
    <t>% De las Inversiones según Reglam. Interno</t>
  </si>
  <si>
    <t>% De las Inversiones por Grupo Economico (dato no auditado)</t>
  </si>
  <si>
    <t>Inmueble</t>
  </si>
  <si>
    <t xml:space="preserve">Edificio Sky Park </t>
  </si>
  <si>
    <t xml:space="preserve">Oficinas Corporativas </t>
  </si>
  <si>
    <t>Paraguay</t>
  </si>
  <si>
    <t>N/A</t>
  </si>
  <si>
    <t>Dólares Americanos</t>
  </si>
  <si>
    <t>Fondo Mutuo RF Cash USD</t>
  </si>
  <si>
    <t>Concepto</t>
  </si>
  <si>
    <t>Alquileres Cobrados</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</si>
  <si>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</si>
  <si>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</si>
  <si>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</si>
  <si>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</si>
  <si>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</si>
  <si>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Resultado por Tenencia</t>
  </si>
  <si>
    <t>Impuestos, Tasas y Contribuciones</t>
  </si>
  <si>
    <t>Hasta 30%</t>
  </si>
  <si>
    <t>FONDO DE INVERSIÓN RENTA INMOBILIARIA - EYDISA</t>
  </si>
  <si>
    <t>SALDOS</t>
  </si>
  <si>
    <t>ANEXO B</t>
  </si>
  <si>
    <t>.     Inmueble - Credito Fiscal del 5%</t>
  </si>
  <si>
    <t>.     Impuesto al Valor Agregado CF 10%</t>
  </si>
  <si>
    <t>1300000000000000001</t>
  </si>
  <si>
    <t>1300000000000000002</t>
  </si>
  <si>
    <t>1410000000000000005</t>
  </si>
  <si>
    <t>2110000000000000001</t>
  </si>
  <si>
    <t>.     Impuesto al Valor Agregado DF 10%</t>
  </si>
  <si>
    <t>.   Ventas Instrumentos Financieros (FM Dolares)</t>
  </si>
  <si>
    <t>4000000000000000001</t>
  </si>
  <si>
    <t>.     Costo Instrumento Financiero (FM Dolares)</t>
  </si>
  <si>
    <t>5200000000000000001</t>
  </si>
  <si>
    <t>Reexpresión</t>
  </si>
  <si>
    <t>Factor de Conversión</t>
  </si>
  <si>
    <t>Cambio</t>
  </si>
  <si>
    <t>Fecha</t>
  </si>
  <si>
    <t>Símbolo</t>
  </si>
  <si>
    <t>31/03/2023</t>
  </si>
  <si>
    <t>Guaraníes</t>
  </si>
  <si>
    <t>PYG</t>
  </si>
  <si>
    <t>.   Otros Activos</t>
  </si>
  <si>
    <t>1001000000000000000</t>
  </si>
  <si>
    <t>.     Gastos Pagados por Adelantado</t>
  </si>
  <si>
    <t>1001000000000000001</t>
  </si>
  <si>
    <t>.     Alquileres Pagados por Adelantado</t>
  </si>
  <si>
    <t>1001000000000000002</t>
  </si>
  <si>
    <t>.       Edificio Sky Park (P17 T1 C)</t>
  </si>
  <si>
    <t>.     Gastos de Cobranza</t>
  </si>
  <si>
    <t>5100000000000000001</t>
  </si>
  <si>
    <t/>
  </si>
  <si>
    <t>.     Resultado Acumulado</t>
  </si>
  <si>
    <t>imputable</t>
  </si>
  <si>
    <t>RESULTADO</t>
  </si>
  <si>
    <t>DIFERENCIA</t>
  </si>
  <si>
    <t>modificado con el nombre de cuenta del 2023, ver si está correcto</t>
  </si>
  <si>
    <t>Bono</t>
  </si>
  <si>
    <t>Intereses a Cobrar Plazo Fijo</t>
  </si>
  <si>
    <t>4.3 ) Créditos</t>
  </si>
  <si>
    <t>Créditos</t>
  </si>
  <si>
    <t>Otros Pasivos</t>
  </si>
  <si>
    <t xml:space="preserve"> (Nota 4.5)</t>
  </si>
  <si>
    <t>A continuación se detalla la composición:</t>
  </si>
  <si>
    <t>Honorarios a pagar a la Administradora de Fondos</t>
  </si>
  <si>
    <t>Ajuste por redondeo</t>
  </si>
  <si>
    <t>Aranceles Pagados</t>
  </si>
  <si>
    <t>.     IVA a recuperar (Enero 2023)</t>
  </si>
  <si>
    <t>.     Recupero de Gastos</t>
  </si>
  <si>
    <t>Resultados por tenencia de inversiones</t>
  </si>
  <si>
    <t xml:space="preserve"> (Nota 4.6)</t>
  </si>
  <si>
    <t xml:space="preserve"> (Nota 4.7)</t>
  </si>
  <si>
    <t xml:space="preserve"> (Nota 3.6)</t>
  </si>
  <si>
    <t>Gastos Operacionales</t>
  </si>
  <si>
    <t xml:space="preserve"> (Nota 4.8)</t>
  </si>
  <si>
    <t>RESULTADO DEL EJERCICIO</t>
  </si>
  <si>
    <t>NOTA 1. INFORMACIÓN BÁSICA DEL FONDO</t>
  </si>
  <si>
    <t>1.1) Naturaleza Jurídica y Características del Fondo</t>
  </si>
  <si>
    <t xml:space="preserve">De conformidad con la Ley 5452/15 Que Regula los Fondos Patrimoniales de Inversión, el Fondo de Inversión se considera como una persona jurídica independiente y la Sociedad Administradora actúa como su representante legal. Las operaciones del Fondo de Inversión se registran y contabilizan en forma separada de la Sociedad Administradora y de los demás fondos administrados por la misma. </t>
  </si>
  <si>
    <t>El objeto  principal  del Fondo es invertir  en el sector  inmobiliario, pudiendo invertir  en  bienes  inmuebles  situados  en  la  Republica  del  Paraguay.  Los  Inmuebles  seran alquilados  con  la  finalidad  de  obtener  rentas,  y  también  podran  ser  vendidos  a  favor  de terceros. Sin perjuicio de lo anterior, el Fondo podra invertir en títulos valores emitidos por Sociedades que se dediquen a dicho sector.
El Fondo, adicionalmente, podra  invertir  en títulos  valores  detallados  en el numeral  8.1. del Reglamento  y los autorizados por la CNV conforme a los artículos 1 y 2, Titulo 19, Capitulo 6, del Reglamento General de Mercado de Valores.</t>
  </si>
  <si>
    <t>1.3) Políticas de inversión, diversificación de inversiones, liquidez, endeudamiento y administración de riesgos.</t>
  </si>
  <si>
    <t>El Fondo se constituye con el propósito de invertir en el sector inmobiliario. Para ello, el Fondo podrá celebrar todos los actos jurídicos que sean necesarios y tengan relación con su objeto, tales como, contratos de compraventa de inmuebles, permuta, locación, sublocación, y todos aquellos que, dentro de sus competencias, sean requeridos para el desarrollo del Fondo.</t>
  </si>
  <si>
    <t>Para lograr sus objetivos, el Fondo centrará la inversión de sus recursos en los instrumentos y valores que se detallan a continuación, en dólares americanos o guaraníes, debiendo observarse los límites mínimos y máximos que se indican por tipo de instrumento, en relación con el activo total del Fondo:</t>
  </si>
  <si>
    <t>Tipo de Instrumento</t>
  </si>
  <si>
    <t>1) Inmuebles.</t>
  </si>
  <si>
    <t>2) Títulos de acciones de Sociedades emisoras registradas ante la CNV.</t>
  </si>
  <si>
    <t>3) Títulos emitidos por el tesoro público o garantizados por el mismo, cuya emisión haya sido registrada en el registro de valores que lleva la CNV.</t>
  </si>
  <si>
    <t>4) Títulos soberanos emitidos internacionalmente por el Estado Paraguayo.</t>
  </si>
  <si>
    <t>5) Títulos emitidos por las gobernaciones, municipalidades y otros organismos y entidades del Estado, cuya emisión haya sido registrada en el registro de valores que lleva la CNV, siempre y cuando posean calificación de riesgo local BBB o superior.</t>
  </si>
  <si>
    <t>6) Títulos emitidos por el BCP</t>
  </si>
  <si>
    <t>7) Títulos a plazo de instituciones reguladas por el BCP y que cuenten con calificación de riesgo BBB o superior.</t>
  </si>
  <si>
    <t>8) Títulos de instituciones habilitadas por el BCP y que cuenten con calificación de riesgo local BBB o superior que emitan y coticen en mercados internacionales.</t>
  </si>
  <si>
    <t>9) Bonos, títulos de deuda o títulos emitidos en desarrollo detitularizaciones, cuya emisión haya sido registrada en el registro de valores que lleva la CNV, posean oferta pública y que cuenten con calificación de riesgo BBB o superior y BBBcp superior para los bonos bursátiles de corto plazo.</t>
  </si>
  <si>
    <t>10) Operaciones de venta con compromiso de compra con los valores negociados en el mercado de valores, con contrapartes que sean sujetos supervisados por la CNV u otras autoridades administrativas de control, y negociados a través de las casas de bolsa. Estas inversiones no podrán ser hechas a plazos superiores a 180 días.</t>
  </si>
  <si>
    <t>11) Operaciones de compra con compromiso de venta con los valores negociados en el mercado de valores, con contrapartes que sean sujetos supervisados por la CNV u otras autoridades
administrativas de control, y negociados a través de las casas de bolsa. Estas inversiones no podrán ser hechas a plazos superiores a 180 días.</t>
  </si>
  <si>
    <t>12) Títulos emitidos por un Estado extranjero con calificación A, similar o superior, que se transen habitualmente en los mercados locales o internacionales. Si un mismo título fuere calificado en categorías de riesgo discordantes se deberá considerar la categoría más baja.</t>
  </si>
  <si>
    <t>13) Otros valores de inversión de renta fija que determine la CNV por normas de carácter general con posterioridad al presente, siempre y cuando registren calificación BBB o superior y BBBcp o superior para los bonos bursátiles de corto plazo.</t>
  </si>
  <si>
    <t>14) Cuotas partes de fondos mutuos y aprobados por la CNV, con calificación de riesgo (py) Af o superior.</t>
  </si>
  <si>
    <t>Política de diversificación de las inversiones por emisor, grupo empresarial y entidades relacionadas</t>
  </si>
  <si>
    <t xml:space="preserve">En la inversión de los recursos del Fondo deberán observarse los siguientes límites máximos de inversión respecto del emisor de cada instrumento, grupo empresarial y personas relacionadas: </t>
  </si>
  <si>
    <t>(*) Porcentaje máximo de inversión en instrumentos en que el emisor o garante sea el Estado Paraguayo, Ministerio de Hacienda, o BCP: 100%</t>
  </si>
  <si>
    <t>(*) Porcentaje máximo de inversión del activo total del Fondo en títulos o activos emitidos o garantizados por una misma entidad: 10%</t>
  </si>
  <si>
    <t>(*) Porcentaje máximo de inversión del activo total del Fondo en títulos o activos emitidos o garantizados por un mismo grupo empresarial: 30%</t>
  </si>
  <si>
    <t>(*) Cuotas de fondos mutuos: 100%</t>
  </si>
  <si>
    <t>Política de Endeudamiento</t>
  </si>
  <si>
    <t>El Fondo podrá endeudarse hasta el 25% del valor del Patrimonio, y por un plazo máximo hasta su fecha de liquidación y la Asamblea de Cuotapartistas podrá decidir en qué casos el Fondo podrá endeudarse y fijar las bases y condiciones de la deuda a ser tomada.</t>
  </si>
  <si>
    <t>Se establece el marco bajo el cual el Fondo administrará los riesgos, que tiene como objetivo identificar, medir, gestionar y monitorear los distintos tipos de riesgos que enfrentará el Fondo.
El Fondo podrá invertir en los valores y activos especificados en su Reglamento, lo cual implica varios riesgos asociados a los valores en los cuales invierta, por la naturaleza de sus inversiones en activos inmobiliarios que envuelve cierto riesgo dadas las características de este tipo de activos. Es por esto que el Fondo se configura como un vehículo de inversión en el cual el Cuotapartista debe conocer y entender que las pérdidas por materialización del riesgo asociado a su inversión pueden consumir parcial o totalmente el capital invertido.</t>
  </si>
  <si>
    <r>
      <rPr>
        <b/>
        <sz val="12"/>
        <color theme="1"/>
        <rFont val="Arial Narrow"/>
        <family val="2"/>
      </rPr>
      <t xml:space="preserve">1. Riesgos inherentes a las inversiones del Fondo según su objeto de inversión:
</t>
    </r>
    <r>
      <rPr>
        <sz val="12"/>
        <color theme="1"/>
        <rFont val="Arial Narrow"/>
        <family val="2"/>
      </rPr>
      <t xml:space="preserve"> </t>
    </r>
    <r>
      <rPr>
        <b/>
        <sz val="12"/>
        <color theme="1"/>
        <rFont val="Arial Narrow"/>
        <family val="2"/>
      </rPr>
      <t xml:space="preserve">a) Riesgo económico: </t>
    </r>
    <r>
      <rPr>
        <sz val="12"/>
        <color theme="1"/>
        <rFont val="Arial Narrow"/>
        <family val="2"/>
      </rPr>
      <t xml:space="preserve">Es la posibilidad de obtener pérdidas derivadas del mal desempeño de los sectores económicos, por el desempeño negativo de algunas variables como crecimiento económico, ciclos de la construcción, inflación, tasas de interés, tasas de cambio, desempleo y, en general, el resto de las variables económicas. 
</t>
    </r>
    <r>
      <rPr>
        <b/>
        <sz val="12"/>
        <color theme="1"/>
        <rFont val="Arial Narrow"/>
        <family val="2"/>
      </rPr>
      <t xml:space="preserve">b) Riesgo jurídico: </t>
    </r>
    <r>
      <rPr>
        <sz val="12"/>
        <color theme="1"/>
        <rFont val="Arial Narrow"/>
        <family val="2"/>
      </rPr>
      <t xml:space="preserve">Es la posibilidad de obtener pérdidas debido a problemas jurídicos que puedan afectar al Fondo o a los inmuebles o activos en los cuales invierta, debido a problemas con la tradición de los inmuebles, contingencias, litigios, cambios regulatorios y demás eventos que puedan afectar directamente las operaciones, los ingresos o el pago de impuestos de dichas inversiones. 
</t>
    </r>
    <r>
      <rPr>
        <b/>
        <sz val="12"/>
        <color theme="1"/>
        <rFont val="Arial Narrow"/>
        <family val="2"/>
      </rPr>
      <t xml:space="preserve">c) Riesgo de liquidez: </t>
    </r>
    <r>
      <rPr>
        <sz val="12"/>
        <color theme="1"/>
        <rFont val="Arial Narrow"/>
        <family val="2"/>
      </rPr>
      <t xml:space="preserve">Es la incapacidad de cumplir las obligaciones de corto plazo (entre otras, las obligaciones relacionadas con la gestión de los activos inmobiliarios y el servicio de la deuda), incluyendo las redenciones totales, parciales o anticipadas o la necesidad de liquidar un activo, incurriendo en una pérdida, por insuficiencia de recursos disponibles en la caja del Fondo. </t>
    </r>
  </si>
  <si>
    <r>
      <rPr>
        <b/>
        <sz val="12"/>
        <color theme="1"/>
        <rFont val="Arial Narrow"/>
        <family val="2"/>
      </rPr>
      <t xml:space="preserve">2. Riesgos inherentes a los inmuebles </t>
    </r>
    <r>
      <rPr>
        <sz val="12"/>
        <color theme="1"/>
        <rFont val="Arial Narrow"/>
        <family val="2"/>
      </rPr>
      <t xml:space="preserve">
</t>
    </r>
    <r>
      <rPr>
        <b/>
        <sz val="12"/>
        <color theme="1"/>
        <rFont val="Arial Narrow"/>
        <family val="2"/>
      </rPr>
      <t xml:space="preserve">a) Desvalorización de los inmuebles: </t>
    </r>
    <r>
      <rPr>
        <sz val="12"/>
        <color theme="1"/>
        <rFont val="Arial Narrow"/>
        <family val="2"/>
      </rPr>
      <t xml:space="preserve">Es la disminución en el valor de los inmuebles que hacen parte del patrimonio del Fondo, que ocasiona pérdidas para el Cuotapartista cuando la inversión baja de precio. Si bien este riesgo es inherente a la inversión inmobiliaria y a los ciclos económicos del sector inmobiliario, la adecuada selección de los inmuebles permite mitigarlo parcialmente. 
</t>
    </r>
    <r>
      <rPr>
        <b/>
        <sz val="12"/>
        <color theme="1"/>
        <rFont val="Arial Narrow"/>
        <family val="2"/>
      </rPr>
      <t xml:space="preserve">b) Menor rentabilidad de los inmuebles: </t>
    </r>
    <r>
      <rPr>
        <sz val="12"/>
        <color theme="1"/>
        <rFont val="Arial Narrow"/>
        <family val="2"/>
      </rPr>
      <t xml:space="preserve">Es la disminución en el valor de los cánones percibidos por los inmuebles que hacen parte del patrimonio del Fondo, que ocasiona pérdidas o disminuciones de ingresos para el Cuotapartista.
</t>
    </r>
    <r>
      <rPr>
        <b/>
        <sz val="12"/>
        <color theme="1"/>
        <rFont val="Arial Narrow"/>
        <family val="2"/>
      </rPr>
      <t xml:space="preserve">c) Lucro cesante: </t>
    </r>
    <r>
      <rPr>
        <sz val="12"/>
        <color theme="1"/>
        <rFont val="Arial Narrow"/>
        <family val="2"/>
      </rPr>
      <t xml:space="preserve">Es el ingreso que deja de percibirse por falta de arriendo o venta del inmueble. 
</t>
    </r>
    <r>
      <rPr>
        <b/>
        <sz val="12"/>
        <color theme="1"/>
        <rFont val="Arial Narrow"/>
        <family val="2"/>
      </rPr>
      <t xml:space="preserve">d) Daños: </t>
    </r>
    <r>
      <rPr>
        <sz val="12"/>
        <color theme="1"/>
        <rFont val="Arial Narrow"/>
        <family val="2"/>
      </rPr>
      <t xml:space="preserve">Es el riesgo de pérdidas por hechos de fuerza mayor como incendios, actos de terceros, entre otros, que pueden afectar negativamente los inmuebles que hacen parte del Fondo. Este riesgo puede mitigarse total o parcialmente con la contratación de pólizas de seguros. 
</t>
    </r>
    <r>
      <rPr>
        <b/>
        <sz val="12"/>
        <color theme="1"/>
        <rFont val="Arial Narrow"/>
        <family val="2"/>
      </rPr>
      <t xml:space="preserve">e) Incumplimiento: </t>
    </r>
    <r>
      <rPr>
        <sz val="12"/>
        <color theme="1"/>
        <rFont val="Arial Narrow"/>
        <family val="2"/>
      </rPr>
      <t xml:space="preserve">Es el riesgo derivado del incumplimiento de los arrendatarios de los inmuebles o los adquirentes de estos, que pueden ocasionar pérdidas para el Fondo. 
</t>
    </r>
    <r>
      <rPr>
        <b/>
        <sz val="12"/>
        <color theme="1"/>
        <rFont val="Arial Narrow"/>
        <family val="2"/>
      </rPr>
      <t xml:space="preserve">f) Riesgo regulatorio: </t>
    </r>
    <r>
      <rPr>
        <sz val="12"/>
        <color theme="1"/>
        <rFont val="Arial Narrow"/>
        <family val="2"/>
      </rPr>
      <t xml:space="preserve">Es cuando los activos inmobiliarios pueden encontrarse en sectores que, por la importancia que revisten, han sido, y se prevé que seguirán siendo, objeto de regulación y supervisión. Las inversiones del Fondo son sensibles a dichos cambios, pudiendo los mismos constituir situaciones adversas que afecten negativamente el valor de las inversiones. 
</t>
    </r>
  </si>
  <si>
    <r>
      <rPr>
        <b/>
        <sz val="12"/>
        <color theme="1"/>
        <rFont val="Arial Narrow"/>
        <family val="2"/>
      </rPr>
      <t xml:space="preserve">3. Riesgos inherentes a las inversiones de los recursos líquidos: </t>
    </r>
    <r>
      <rPr>
        <sz val="12"/>
        <color theme="1"/>
        <rFont val="Arial Narrow"/>
        <family val="2"/>
      </rPr>
      <t xml:space="preserve">
</t>
    </r>
    <r>
      <rPr>
        <b/>
        <sz val="12"/>
        <color theme="1"/>
        <rFont val="Arial Narrow"/>
        <family val="2"/>
      </rPr>
      <t xml:space="preserve">a) Riesgo de mercado: </t>
    </r>
    <r>
      <rPr>
        <sz val="12"/>
        <color theme="1"/>
        <rFont val="Arial Narrow"/>
        <family val="2"/>
      </rPr>
      <t xml:space="preserve">Es la contingencia de pérdida por la variación en el valor de los activos a causa de movimientos adversos en las tasas de interés. 
</t>
    </r>
    <r>
      <rPr>
        <b/>
        <sz val="12"/>
        <color theme="1"/>
        <rFont val="Arial Narrow"/>
        <family val="2"/>
      </rPr>
      <t xml:space="preserve">b) Riesgo de crédito y contraparte: </t>
    </r>
    <r>
      <rPr>
        <sz val="12"/>
        <color theme="1"/>
        <rFont val="Arial Narrow"/>
        <family val="2"/>
      </rPr>
      <t xml:space="preserve">Es el riesgo derivado del incumplimiento en el pago de las obligaciones por parte de un emisor o una contraparte.  
</t>
    </r>
  </si>
  <si>
    <r>
      <rPr>
        <b/>
        <sz val="12"/>
        <color theme="1"/>
        <rFont val="Arial Narrow"/>
        <family val="2"/>
      </rPr>
      <t xml:space="preserve">4. Riesgos inherentes a las inversiones de los recursos líquidos: </t>
    </r>
    <r>
      <rPr>
        <sz val="12"/>
        <color theme="1"/>
        <rFont val="Arial Narrow"/>
        <family val="2"/>
      </rPr>
      <t xml:space="preserve">
</t>
    </r>
    <r>
      <rPr>
        <b/>
        <sz val="12"/>
        <color theme="1"/>
        <rFont val="Arial Narrow"/>
        <family val="2"/>
      </rPr>
      <t xml:space="preserve">a) Riesgo de mercado: </t>
    </r>
    <r>
      <rPr>
        <sz val="12"/>
        <color theme="1"/>
        <rFont val="Arial Narrow"/>
        <family val="2"/>
      </rPr>
      <t xml:space="preserve">Es la contingencia de pérdida por la variación en el valor de los activos a causa de movimientos adversos en las tasas de interés. 
</t>
    </r>
    <r>
      <rPr>
        <b/>
        <sz val="12"/>
        <color theme="1"/>
        <rFont val="Arial Narrow"/>
        <family val="2"/>
      </rPr>
      <t xml:space="preserve">b) Riesgo de crédito y contraparte: </t>
    </r>
    <r>
      <rPr>
        <sz val="12"/>
        <color theme="1"/>
        <rFont val="Arial Narrow"/>
        <family val="2"/>
      </rPr>
      <t xml:space="preserve">Es el riesgo derivado del incumplimiento en el pago de las obligaciones por parte de un emisor o una contraparte.  
</t>
    </r>
  </si>
  <si>
    <t>NOTA 2. INFORMACIÓN SOBRE LA ADMINISTRADORA</t>
  </si>
  <si>
    <t>2.2) Entidad encargada de la custodia</t>
  </si>
  <si>
    <r>
      <rPr>
        <b/>
        <sz val="12"/>
        <color theme="1"/>
        <rFont val="Arial Narrow"/>
        <family val="2"/>
      </rPr>
      <t>Regional Casa de Bolsa Sociedad Anónima.:</t>
    </r>
    <r>
      <rPr>
        <sz val="12"/>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</si>
  <si>
    <r>
      <rPr>
        <b/>
        <sz val="12"/>
        <color theme="1"/>
        <rFont val="Arial Narrow"/>
        <family val="2"/>
      </rPr>
      <t>Banco Central del Paraguay.:</t>
    </r>
    <r>
      <rPr>
        <sz val="12"/>
        <color theme="1"/>
        <rFont val="Arial Narrow"/>
        <family val="2"/>
      </rPr>
      <t xml:space="preserve">  Regido por la Ley N° 489/95  Orgánica del Banco Central del Paraguay y la Ley 6.104/2018 que modifica y amplia la Ley 489/95.</t>
    </r>
  </si>
  <si>
    <r>
      <rPr>
        <b/>
        <sz val="12"/>
        <color theme="1"/>
        <rFont val="Arial Narrow"/>
        <family val="2"/>
      </rPr>
      <t>Títulos desmaterializados (de ser adquiridos):</t>
    </r>
    <r>
      <rPr>
        <sz val="12"/>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</si>
  <si>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t>3.1) Bases de Preparación de la información financiera</t>
  </si>
  <si>
    <t>La información financiera se expresa en Dólares Estadounidenses y han sido preparados siguiendo los criterios de valuación y las normas de presentación con las normas establecidas por la Comisión Nacional de Valores aplicables a los Fondos de Inversión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</si>
  <si>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3.2) Período</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</si>
  <si>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</si>
  <si>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</si>
  <si>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conforme se devengan.</t>
    </r>
  </si>
  <si>
    <r>
      <t xml:space="preserve">b. Egresos: </t>
    </r>
    <r>
      <rPr>
        <sz val="12"/>
        <color theme="1"/>
        <rFont val="Arial Narrow"/>
        <family val="2"/>
      </rPr>
      <t>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</si>
  <si>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</si>
  <si>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3.6) Gastos Operacionales y Comisión de la Sociedad Administradora</t>
  </si>
  <si>
    <t>Comisión Administrador Inmobiliario</t>
  </si>
  <si>
    <t>Mantenimiento y Expensas</t>
  </si>
  <si>
    <t>3.7) Información estadística</t>
  </si>
  <si>
    <t>IVA - Crédito Fiscal</t>
  </si>
  <si>
    <t>Garantía de Alquiler</t>
  </si>
  <si>
    <t>Impuestos, tasas y patentes</t>
  </si>
  <si>
    <t>Gastos Pagos por Anticipado - Impuesto Inmobiliario</t>
  </si>
  <si>
    <t>Provisión de gasto de expensas</t>
  </si>
  <si>
    <t>Valor de Compra (*)</t>
  </si>
  <si>
    <t>Valor Contable (*)</t>
  </si>
  <si>
    <t>(*) El valor de compra de los inmuebles se expone con IVA incluido, y el valor contable se presenta sin el IVA.</t>
  </si>
  <si>
    <t>Intereses percibidos por inversiones temporarias</t>
  </si>
  <si>
    <t>AJUSTE</t>
  </si>
  <si>
    <t>AJUSTADO</t>
  </si>
  <si>
    <t>30/06/2023</t>
  </si>
  <si>
    <t>**</t>
  </si>
  <si>
    <t>.     Dividendo Pagados</t>
  </si>
  <si>
    <t>4300000000000000003</t>
  </si>
  <si>
    <t>Balance</t>
  </si>
  <si>
    <t>Balance Ajustado</t>
  </si>
  <si>
    <t>Débito</t>
  </si>
  <si>
    <t>Crédito</t>
  </si>
  <si>
    <t>Ingreso</t>
  </si>
  <si>
    <t>Egreso</t>
  </si>
  <si>
    <t>Cierre de cuentas de resultados 2022</t>
  </si>
  <si>
    <t>Liquidación de IVA DF 2022</t>
  </si>
  <si>
    <t>Liquidación de IVA DF Enero 2023</t>
  </si>
  <si>
    <t>Liquidación de IVA DF Febrero 2023</t>
  </si>
  <si>
    <t>Liquidación de IVA DF Marzo 2023</t>
  </si>
  <si>
    <t>Liquidación de IVA DF Abril 2023</t>
  </si>
  <si>
    <t>Liquidación de IVA DF Mayo 2023</t>
  </si>
  <si>
    <t>Liquidación de IVA DF Junio 2023</t>
  </si>
  <si>
    <t>Recla</t>
  </si>
  <si>
    <t>AFPISA</t>
  </si>
  <si>
    <t>Fondo</t>
  </si>
  <si>
    <t>RUC del Fondo</t>
  </si>
  <si>
    <t>Cantidad de cuotas partes dia anterior</t>
  </si>
  <si>
    <t>(+) Cantidad de Suscripción de nuevas cuotas partes del día</t>
  </si>
  <si>
    <t>(-) Cantidad de rescates solicitados de cuotas partes  en el día</t>
  </si>
  <si>
    <t>(=) Cantidad de cuotas partes al cierre del día</t>
  </si>
  <si>
    <t xml:space="preserve">Regional AFPISA </t>
  </si>
  <si>
    <t xml:space="preserve">Fondo Mutuo RF Cash PYG </t>
  </si>
  <si>
    <t>80114961-4</t>
  </si>
  <si>
    <t xml:space="preserve">PYG </t>
  </si>
  <si>
    <t xml:space="preserve">Fondo Mutuo RF Cash USD </t>
  </si>
  <si>
    <t>80114955-0</t>
  </si>
  <si>
    <t xml:space="preserve">USD </t>
  </si>
  <si>
    <t>Fondo de Inversión Renta Inmobiliaria - EYDISA</t>
  </si>
  <si>
    <t>80125482-5</t>
  </si>
  <si>
    <t>Fondo de Inversion de Desarrollo Inmobiliario Sol City</t>
  </si>
  <si>
    <t>80131378-3</t>
  </si>
  <si>
    <t>a</t>
  </si>
  <si>
    <t xml:space="preserve">Cuenta Contable </t>
  </si>
  <si>
    <t xml:space="preserve">3101                / Suscripciones </t>
  </si>
  <si>
    <t>Asiento</t>
  </si>
  <si>
    <t>Importe</t>
  </si>
  <si>
    <t>Ítem del Asiento</t>
  </si>
  <si>
    <t>Alias</t>
  </si>
  <si>
    <t>Número</t>
  </si>
  <si>
    <t>Leyenda</t>
  </si>
  <si>
    <t>Ejercicio</t>
  </si>
  <si>
    <t>Período</t>
  </si>
  <si>
    <t>Anulado</t>
  </si>
  <si>
    <t xml:space="preserve">Saldo Anterior </t>
  </si>
  <si>
    <t>u$s</t>
  </si>
  <si>
    <t>No</t>
  </si>
  <si>
    <t>23/05/2023</t>
  </si>
  <si>
    <t xml:space="preserve">Liquidación de Suscripción Manual - Concertación </t>
  </si>
  <si>
    <t xml:space="preserve">Saldo final </t>
  </si>
  <si>
    <t>Sirlei Maria Schmidt</t>
  </si>
  <si>
    <t xml:space="preserve"> CIENTO VEINTINUEVE MIL VEINTINUEVE CON 16/100</t>
  </si>
  <si>
    <t>Repos</t>
  </si>
  <si>
    <t>Dólares americanos</t>
  </si>
  <si>
    <t>GPE.D1</t>
  </si>
  <si>
    <t>G.P.S.A.E.</t>
  </si>
  <si>
    <t>Trimestral</t>
  </si>
  <si>
    <t>PYGPE03F4018</t>
  </si>
  <si>
    <t>Reportador</t>
  </si>
  <si>
    <t>Mesa</t>
  </si>
  <si>
    <t>Tercero</t>
  </si>
  <si>
    <t>Compra</t>
  </si>
  <si>
    <t xml:space="preserve"> SETENTA Y CUATRO MIL TREINTA Y NUEVE CON 50/100</t>
  </si>
  <si>
    <t>PYGPE05F5112</t>
  </si>
  <si>
    <t xml:space="preserve"> CINCUENTA Y UN MIL DIEZ CON 13/100</t>
  </si>
  <si>
    <t>PYGPE01F3996</t>
  </si>
  <si>
    <t xml:space="preserve"> CUATROCIENTOS NOVENTA Y TRES MILLONES SEISCIENTOS CINCUENTA MIL NOVECIENTOS CINCUENTA Y NUEVE</t>
  </si>
  <si>
    <t>NUC.G1</t>
  </si>
  <si>
    <t>NUCLEO S.A.</t>
  </si>
  <si>
    <t>Semestral</t>
  </si>
  <si>
    <t>PYNUC05F1356</t>
  </si>
  <si>
    <t> 80114961-4</t>
  </si>
  <si>
    <t>Fondo Mutuo RF Cash PYG</t>
  </si>
  <si>
    <t>DOS MIL DOSCIENTOS CUARENTA Y SIETE MILLONES DOSCIENTOS SESENTA MIL CINCUENTA Y CINCO</t>
  </si>
  <si>
    <t>PYNUC04F1340</t>
  </si>
  <si>
    <t xml:space="preserve"> CUATROCIENTOS NOVENTA Y NUEVE MIL DOSCIENTOS VEINTICINCO CON 58/100</t>
  </si>
  <si>
    <t>PYGPE07F5649</t>
  </si>
  <si>
    <t>80002381-1</t>
  </si>
  <si>
    <t>Tayi Inmobiliaria S.A.</t>
  </si>
  <si>
    <t>Miguel León</t>
  </si>
  <si>
    <t xml:space="preserve"> TRESCIENTOS CINCUENTA Y DOS MIL SEISCIENTOS CUARENTA Y UNO CON 78/100</t>
  </si>
  <si>
    <t>BRI.USD1</t>
  </si>
  <si>
    <t>BRICAPAR S.A.E.</t>
  </si>
  <si>
    <t>PYBRI02F2889</t>
  </si>
  <si>
    <t>673011-6</t>
  </si>
  <si>
    <t>Luis Maria Gulino Canese</t>
  </si>
  <si>
    <t>Andrea Navarro</t>
  </si>
  <si>
    <t xml:space="preserve"> CUATROCIENTOS MILLONES TRESCIENTOS MIL OCHOCIENTOS VEINTIDOS</t>
  </si>
  <si>
    <t>IPD.G1</t>
  </si>
  <si>
    <t>IMPERIAL COMPAÑÍA DISTRIBUIDORA DE PETRÓLEO Y DERIVADOS S.A.E.</t>
  </si>
  <si>
    <t>PYIPD02F2756</t>
  </si>
  <si>
    <t>4107190-5</t>
  </si>
  <si>
    <t>Jasmin Alvarez</t>
  </si>
  <si>
    <t xml:space="preserve"> VEINTE MIL CIENTO TRECE CON 22/100</t>
  </si>
  <si>
    <t>PYGPE04F4330</t>
  </si>
  <si>
    <t>DIEZ MIL VEINTICUATRO MILLONES DOSCIENTOS TREINTA Y UN MIL OCHOCIENTOS SETENTA Y OCHO</t>
  </si>
  <si>
    <t>TNA.G22</t>
  </si>
  <si>
    <t>MINISTERIO DE HACIENDA</t>
  </si>
  <si>
    <t>PYTNA02F4499</t>
  </si>
  <si>
    <t>3590 - AVALON</t>
  </si>
  <si>
    <t xml:space="preserve"> QUINIENTOS MIL CIENTO TRECE</t>
  </si>
  <si>
    <t xml:space="preserve"> CUATROCIENTOS MIL NOVENTA</t>
  </si>
  <si>
    <t xml:space="preserve"> CATORCE MIL</t>
  </si>
  <si>
    <t>Fondo de Inversion Desarrollo Inmobiliario Sol City</t>
  </si>
  <si>
    <t>Luis Miranda</t>
  </si>
  <si>
    <t xml:space="preserve"> DIECINUEVE MIL TRESCIENTOS SEIS</t>
  </si>
  <si>
    <t>FRI.D3</t>
  </si>
  <si>
    <t>FRIGORIFICO CONCEPCION S.A.</t>
  </si>
  <si>
    <t>PYFRI01F3686</t>
  </si>
  <si>
    <t xml:space="preserve"> DOSCIENTOS CINCUENTA Y DOS MIL SETECIENTOS OCHO</t>
  </si>
  <si>
    <t>APC.D4</t>
  </si>
  <si>
    <t>ALEMÁN PARAGUAYO CANADIENSE S.A. (ALPACASA)</t>
  </si>
  <si>
    <t>PYAPC03F3299</t>
  </si>
  <si>
    <t xml:space="preserve"> SETENTA MIL SETECIENTOS TREINTA Y OCHO</t>
  </si>
  <si>
    <t>PYAPC02F3282</t>
  </si>
  <si>
    <t>SIETE MIL OCHOCIENTOS NOVENTA Y CINCO MILLONES</t>
  </si>
  <si>
    <t>TEL.G2</t>
  </si>
  <si>
    <t>TELEFONICA CELULAR DEL PARAGUAY S.A.E.</t>
  </si>
  <si>
    <t>Mensual</t>
  </si>
  <si>
    <t>PYTEL01F2252</t>
  </si>
  <si>
    <t>TRES MIL SETECIENTOS SETENTA Y OCHO MILLONES CUATRO MIL NOVECIENTOS QUINCE</t>
  </si>
  <si>
    <t>PYTEL02F2269</t>
  </si>
  <si>
    <t xml:space="preserve"> SEISCIENTOS CUARENTA Y UN MILLONES OCHOCIENTOS UN MIL SETECIENTOS OCHENTA Y UNO</t>
  </si>
  <si>
    <t>PYTEL03F2276</t>
  </si>
  <si>
    <t xml:space="preserve"> CIEN MIL VEINTIDOS</t>
  </si>
  <si>
    <t>244422-4</t>
  </si>
  <si>
    <t>Nicolas Trociuk Jakinszczi</t>
  </si>
  <si>
    <t>Nicolas Trociuk Jakinszczi Y/O Nadia Pleva de Trociuk</t>
  </si>
  <si>
    <t xml:space="preserve"> CIENTO VEINTICINCO MIL VEINTIOCHO</t>
  </si>
  <si>
    <t>80003246-2</t>
  </si>
  <si>
    <t>Parex S.A.</t>
  </si>
  <si>
    <t xml:space="preserve"> QUINIENTOS DIECIOCHO MILLONES SEISCIENTOS TREINTA Y OCHO MIL SEISCIENTOS TREINTA</t>
  </si>
  <si>
    <t>PYIPD01F1403</t>
  </si>
  <si>
    <t>OCHO MIL TRESCIENTOS SESENTA Y SEIS MILLONES NOVENTA Y SEIS MIL SETECIENTOS VEINTINUEVE</t>
  </si>
  <si>
    <t xml:space="preserve"> DOSCIENTOS TREINTA Y SIETE MIL TRESCIENTOS CINCUENTA Y SEIS CON 44/100</t>
  </si>
  <si>
    <t>CEC.D2</t>
  </si>
  <si>
    <t>CEMENTOS CONCEPCIÓN SOCIEDAD ANÓNIMA EMISORA</t>
  </si>
  <si>
    <t>PYCEC01F3409</t>
  </si>
  <si>
    <t>CUATRO MIL TRESCIENTOS UN MILLONES TRESCIENTOS CINCUENTA Y CUATRO MIL SETECIENTOS NOVENTA Y CINCO</t>
  </si>
  <si>
    <t>FRI.G3</t>
  </si>
  <si>
    <t>PYFRI04F5092</t>
  </si>
  <si>
    <t>TRES MIL DOSCIENTOS SESENTA Y DOS MILLONES QUINIENTOS NOVENTA Y SIETE MIL DOSCIENTOS SESENTA</t>
  </si>
  <si>
    <t>PYFRI02F4048</t>
  </si>
  <si>
    <t>DOSCIENTOS TREINTA Y SIETE MIL TRESCIENTOS DIECISIETE CON 81/100</t>
  </si>
  <si>
    <t>CIENTO SEIS MIL TREINTA Y CINCO CON 62/100</t>
  </si>
  <si>
    <t>Fondo de Invesion Renta Inmobilaria EYDISA</t>
  </si>
  <si>
    <t>DOS MIL CUATROCIENTOS OCHENTA Y OCHO MILLONES DOSCIENTOS SESENTA Y OCHO MIL SEISCIENTOS TREINTA</t>
  </si>
  <si>
    <t>CEC.G1</t>
  </si>
  <si>
    <t>PYCEC03F1369</t>
  </si>
  <si>
    <t>DOS MIL OCHOCIENTOS CUATRO MILLONES SEISCIENTOS SETENTA Y NUEVE MIL CUATROCIENTOS CINCUENTA Y DOS</t>
  </si>
  <si>
    <t>TAU.G3</t>
  </si>
  <si>
    <t>BANCO ITAÚ PARAGUAY S.A.</t>
  </si>
  <si>
    <t>PYTAU01F1133</t>
  </si>
  <si>
    <t>NUEVE MIL CIENTO DIECISIETE MILLONES CIENTO VEINTITRES MIL DOSCIENTOS OCHENTA Y OCHO</t>
  </si>
  <si>
    <t>CON.G4</t>
  </si>
  <si>
    <t>BANCO CONTINENTAL S.A.E.C.A.</t>
  </si>
  <si>
    <t>PYCON05F9274</t>
  </si>
  <si>
    <t>Cta. Propia</t>
  </si>
  <si>
    <t>CUATROCIENTOS NOVENTA Y DOS MILLONES NOVECIENTOS DOCE MIL NOVECIENTOS OCHENTA Y SEIS</t>
  </si>
  <si>
    <t>DOS MIL DOSCIENTOS CUARENTA Y CUATRO MILLONES DOSCIENTOS SESENTA Y NUEVE MIL OCHOCIENTOS OCHENTA Y CINCO</t>
  </si>
  <si>
    <t>OCHO MIL NOVENTA Y CINCO MILLONES DOSCIENTOS CINCUENTA Y OCHO MIL SEISCIENTOS TREINTA</t>
  </si>
  <si>
    <t>TRES MIL SETECIENTOS SETENTA Y TRES MILLONES CIENTOS SETENTA Y SEIS MIL CIENTO CUARENTA Y DOS</t>
  </si>
  <si>
    <t>CIENTO VEINTE MILLONES QUINIENTOS CUARENTA Y DOS MIL CUATROCIENTOS SESENTA Y SEIS</t>
  </si>
  <si>
    <t>DIECINUEVE MIL DOSCIENTOS OCHENTA CON 58/100</t>
  </si>
  <si>
    <t>DOSCIENTOS CINCUENTA Y DOS MIL CUATROCIENTOS TREINTA Y OCHO CON 01/100</t>
  </si>
  <si>
    <t>SETENTA MIL SEISCIENTOS SESENTA Y CUATRO CON 52/100</t>
  </si>
  <si>
    <t>NOVENTA Y SEIS MIL CIENTO OCHENTA CON 99/100</t>
  </si>
  <si>
    <t>4619637-4</t>
  </si>
  <si>
    <t>Roberto Jose Blumenfeld</t>
  </si>
  <si>
    <t>CIENTO UN MIL SEISCIENTOS SESENTA Y OCHO CON 49/100</t>
  </si>
  <si>
    <t>DOSCIENTOS TREINTA Y SIETE MIL OCHENTA Y SEIS CON 03/100</t>
  </si>
  <si>
    <t>QUINIENTOS VEINTINUEVE MILLONES TRESCIENTOS SESENTA Y SIETE MIL SEISCIENTOS DIECISEIS</t>
  </si>
  <si>
    <t>DOS MIL CUARENTA Y DOS MILLONES SEISCIENTOS DIECISEIS MIL CUATROCIENTOS TREINTA Y OCHO</t>
  </si>
  <si>
    <t>CINCUENTA Y OCHO MILLONES TRESCIENTOS TREINTA Y OCHO MIL DIECISEIS</t>
  </si>
  <si>
    <t>ICA.G1</t>
  </si>
  <si>
    <t>INSTITUTO DE CAPACITACION Y DESARROLLO EMPRESARIAL</t>
  </si>
  <si>
    <t>PYICA04F2745</t>
  </si>
  <si>
    <t>Regional Casa de Bolsa S.A.</t>
  </si>
  <si>
    <t>15737 - ASU CAPITAL</t>
  </si>
  <si>
    <t>CIENCO CINCO MIL NOVECIENTOS CATORCE CON 79/100</t>
  </si>
  <si>
    <t>DOSCIENTOS TREINTA Y SIETE MIL CUARENTA Y SIETE CON 40/100</t>
  </si>
  <si>
    <t>CUATRO MIL TRESCIENTOS TREINTA Y TRES MILLONES OCHOCIENTOS SESENTA Y NUEVE MIL OCHOCIENTOS SESENTA Y TRES</t>
  </si>
  <si>
    <t>TRES MIL OCHOCIENTOS SESENTA Y SEIS MILLONES SEISCIENTOS OCHENTA Y DOS MIL CIENTO NOVENTA Y DOS</t>
  </si>
  <si>
    <t>CIENTO CINCO MIL NOVECIENTOS DIECISEIS CON 23/100</t>
  </si>
  <si>
    <t>SUD.D5</t>
  </si>
  <si>
    <t>SUDAMERIS BANK S.A.E.C.A.</t>
  </si>
  <si>
    <t>PYSUD01F4473</t>
  </si>
  <si>
    <t>80081330-8</t>
  </si>
  <si>
    <t>FIC S.A. DE FINANZAS</t>
  </si>
  <si>
    <t>DOS MIL CUATROCIENTOS OCHENTA Y TRES MILLONES NOVECIENTOS VEINTE MIL SEISCIENTOS VEINTITRES</t>
  </si>
  <si>
    <t>DOS MIL OCHOCIENTOS UN MILLONES CUATROCIENTOS TRES MIL OCHOCIENTOS TREINTA Y SEIS</t>
  </si>
  <si>
    <t>SEIS MIL CUATROCIENTOS NOVENTA Y SEIS MILLONES CUATROCIENTOS CATORCE MIL SETECIENTOS OCHENTA Y NUEVE</t>
  </si>
  <si>
    <t>CUATROCIENTOS NOVENTA Y DOS MILLONES CIENTO SETENTA Y CINCO MIL CATORCE</t>
  </si>
  <si>
    <t>DOSCIENTOS CUARENTA Y UN MILLONES DOSCIENTOS SETENTA Y NUEVE MIL SETECIENTOS QUINCE</t>
  </si>
  <si>
    <t>MIL TRESCIENTOS NOVENTA Y CINCO MILLONES</t>
  </si>
  <si>
    <t>TRES MIL SETECIENTOS TREINTA Y DOS MILLONES DOSCIENTOS CUARENTA Y OCHO MIL SETECIENTOS SESENTA Y SIETE</t>
  </si>
  <si>
    <t>TRESCIENTOS TRES MIL CIENTO DIEZ CON 28/100</t>
  </si>
  <si>
    <t>80007169-7</t>
  </si>
  <si>
    <t>GACISA SACI</t>
  </si>
  <si>
    <t>CIEN MIL CUATROCIENTOS SEIS CON 38/100</t>
  </si>
  <si>
    <t>QUINIENTOS UN MIL VEINTISIETE CON 13/100</t>
  </si>
  <si>
    <t>80002827-9</t>
  </si>
  <si>
    <t>Compañia Maritima Paraguaya SA</t>
  </si>
  <si>
    <t>NOVECIENTOS SETENTA Y OCHO MIL CUATROCIENTOS NOVENTA CON 82/100</t>
  </si>
  <si>
    <t>TAU.D3</t>
  </si>
  <si>
    <t>PYTAU01F3691</t>
  </si>
  <si>
    <t>7842 - CADIEM</t>
  </si>
  <si>
    <t>CUATRO MIL TRESCIENTOS CINCUENTA Y CUATRO MILLONES CUATROCIENTOS VEINTISIETE MIL TRESCIENTOS NOVENTA Y SIETE</t>
  </si>
  <si>
    <t>DOS MIL CUATROCIENTOS OCHENTA Y UN MILLONES CUATROCIENTOS TREINTA Y SEIS MIL CUARENTA Y OCHO</t>
  </si>
  <si>
    <t>DIECINUEVE MIL DOSCIENTOS CINCUENTA Y CINCO CON 07/100</t>
  </si>
  <si>
    <t>DOSCIENTOS CINCUENTA Y DOS MIL CIENTO SESENTA Y SIETE CON 12/100</t>
  </si>
  <si>
    <t>SETENTA MIL QUINIENTOS NOVENTA CON 68/100</t>
  </si>
  <si>
    <t>QUINIENTOS VEINTIOCHO MILLONES CUATROCIENTOS SETENTA Y TRES MIL QUINIENTOS TREINTA Y CUATRO</t>
  </si>
  <si>
    <t>DOS MIL TREINTA Y NUEVE MILLONES CIENTO SEIS MIL OCHOCIENTOS CUARENTA Y NUEVE</t>
  </si>
  <si>
    <t>TRES MIL SETECIENTOS SESENTA Y SIETE MILLONES SEISCIENTOS CINCUENTA Y SIETE MIL QUINIENTOS CUARENTA Y CINCO</t>
  </si>
  <si>
    <t>CIENTO VEINTE MILLONES TRESCIENTOS CUARENTA Y CINCO MIL DOSCIENTOS CINCO</t>
  </si>
  <si>
    <t>CIENTO UN MIL QUINIENTOS NUEVE CON 59/100</t>
  </si>
  <si>
    <t>MIL CUATROCIENTOS CUARENTA Y SIETE MILLONES TREINTA MIL SEISCIENTOS SETENTA Y UNO</t>
  </si>
  <si>
    <t>DOS MIL DOSCIENTOS TREINTA Y NUEVE MILLONES NOVECIENTOS NOVENTA Y OCHO MIL DOSCIENTOS CATORCE</t>
  </si>
  <si>
    <t>CUATROCIENTOS NOVENTA Y UN MILLONES OCHOCIENTOS CINCUENTA Y OCHO MIL  SETECIENTOS CUARENTA</t>
  </si>
  <si>
    <t>CUATRO MIL TRESCIENTOS VEINTICUATRO MILLONES TRESCIENTOS OCHENTA Y SEIS MIL TRESCIENTOS UNO</t>
  </si>
  <si>
    <t>TRES MIL OCHOCIENTOS CINCUENTA Y NUEVE MILLONES TREINTA MIL CIENTO TREINTA Y SIETE</t>
  </si>
  <si>
    <t>CIENTO CINCO MIL SETECIENTOS NOVENTA Y TRES CON 97/100</t>
  </si>
  <si>
    <t>DOSCIENTOS TREINTA Y SEIS MIL SETECIENTOS SETENTA Y SEIS CON 99/100</t>
  </si>
  <si>
    <t>CIENTO SESENTA Y SEIS MIL DOSCIENTOS TREINTA Y CUATRO CON 11/100</t>
  </si>
  <si>
    <t>DIECINUEVE MIL DOSCIENTOS TREINTA Y TRES CON 21/100</t>
  </si>
  <si>
    <t>DOSCIENTOS CATORCE MIL SEISCIENTOS CUARENTA Y OCHO CON 56/100</t>
  </si>
  <si>
    <t>CINCUENTA Y DOS MIL TRESCIENTOS CINCUENTA Y NUEVE CON 01/100</t>
  </si>
  <si>
    <t>SETENTA Y CINCO MIL DOSCIENTOS CINCUENTA Y TRES CON 25/100</t>
  </si>
  <si>
    <t>CIENTO NOVENTA Y NUEVE MIL SEISCIENTOS SETENTA Y UNO CON 97/100</t>
  </si>
  <si>
    <t>80012307-7</t>
  </si>
  <si>
    <t>La Hacienda S.A.</t>
  </si>
  <si>
    <t>CIENTO UN MIL CUATROCIENTOS DIEZ CON 27/100</t>
  </si>
  <si>
    <t>DOSCIENTOS OCHENTA Y NUEVE MIL NOVECIENTOS OCHENTA Y OCHO CON 38/100</t>
  </si>
  <si>
    <t>QUINIENTOS VEINTISIETE MILLONES OCHOCIENTOS TREINTA Y CUATRO MIL NOVECIENTOS CUATRO</t>
  </si>
  <si>
    <t>CUATRO MIL TRESCIENTOS NOVENTA Y UN MILLONES DOSCIENTOS SESENTA Y SEIS MIL CUATROCIENTOS TREINTA Y OCHO</t>
  </si>
  <si>
    <t>SEIS MIL TRESCIENTOS VEINTICINCO MILLONES SETECIENTOS OCHENTA MIL DOSCIENTOS DIECINUEVE</t>
  </si>
  <si>
    <t>CIEN MIL TRESCIENTOS DIECISIETE CON 81/100</t>
  </si>
  <si>
    <t>TREINTA Y SIETE MIL DOSCIENTOS OCHENTA CON 64/100</t>
  </si>
  <si>
    <t>SETENTA MIL QUINIENTOS DIECISEIS CON 85/100</t>
  </si>
  <si>
    <t>SEIS MIL CUATROCIENTOS SETENTA Y OCHO MILLONES OCHOCIENTOS SESENTA Y CINCO MIL OCHOCIENTOS CUARENTA Y UNO</t>
  </si>
  <si>
    <t>VEINTISIETE MIL OCHENTA Y CINCO CON 44/100</t>
  </si>
  <si>
    <t>PYGPE06F5228</t>
  </si>
  <si>
    <t>DOS MIL CUATROCIENTOS SETENTA Y SEIS MILLONES CUATROCIENTOS SESENTA Y SEIS MIL OCHOCIENTOS NOVENTA Y SIETE</t>
  </si>
  <si>
    <t>CINCO MIL NOVECIENTOS SESENTA Y CINCO MILLONES CUATROCIENTOS SESENTA Y NUEVE MIL CUATROCIENTOS VEINTICINCO</t>
  </si>
  <si>
    <t>DOS MIL TREINTA Y CINCO MILLONES QUINIENTOS NOVENTA Y SIETE MIL DOSCIENTOS SESENTA</t>
  </si>
  <si>
    <t>QUINIENTOS DIECIOCHO MILLONES SETECIENTOS CUARENTA Y CINCO MIL SESENTA Y OCHO</t>
  </si>
  <si>
    <t>TREINTA Y SEIS MIL TRESCIENTOS VEINTICINCO CON 48/100</t>
  </si>
  <si>
    <t>DIECINUEVE MIL DOSCIENTOS VEINTICINCO CON 92/100</t>
  </si>
  <si>
    <t>VEINTE MIL CINCUENTA Y NUEVE CON 59/100</t>
  </si>
  <si>
    <t>CUATROCIENTOS CINCUENTA Y OCHO MIL CUATROCIENTOS CUARENTA Y SIETE CON 02/100</t>
  </si>
  <si>
    <t>80014137-7</t>
  </si>
  <si>
    <t>Nicolas Gonzalez Oddone SAECA</t>
  </si>
  <si>
    <t>CUARENTA Y DOS MIL CIENTO TRECE CON 92/100</t>
  </si>
  <si>
    <t>DOSCIENTOS CUARENTA Y SEIS MIL QUINIENTOS VEINTISIETE CON 05/100</t>
  </si>
  <si>
    <t>VEINTE MIL CINCUENTA Y CINCO CON 62/100</t>
  </si>
  <si>
    <t>VEINTISIETE MIL SETENTA Y TRES CON 23/100</t>
  </si>
  <si>
    <t>CINCUENTA MIL CIENTO TREINTA Y NUEVE CON 04/100</t>
  </si>
  <si>
    <t>CUATRO MIL CINCUENTA Y CUATRO MILLONES OCHENTA Y DOS MIL CIENTO NOVENTA Y DOS</t>
  </si>
  <si>
    <t>CINCO MIL NOVECIENTOS SESENTA Y TRES MILLONES QUINIENTOS NOVENTA Y SEIS MIL NOVECIENTOS SETENTA Y TRES</t>
  </si>
  <si>
    <t>MIL CUATROCIENTOS CUARENTA Y CINCO MILLONES TRESCIENTOS OCHENTA Y SIETE MIL CATORCE</t>
  </si>
  <si>
    <t>CINCUENTA Y OCHO MILLONES CIENTO QUINCE MIL CATORCE</t>
  </si>
  <si>
    <t>QUINIENTOS CINCUENTA Y UN MIL QUINIENTOS OCHENTA Y DOS CON 19/100</t>
  </si>
  <si>
    <t>BAM.D4</t>
  </si>
  <si>
    <t>BANCO BASA S.A.</t>
  </si>
  <si>
    <t>PYBAM01F2487</t>
  </si>
  <si>
    <t>8464 - BASA</t>
  </si>
  <si>
    <t>CUATROCIENTOS NOVENTA Y DOS MIL SETECIENTOS SEIS CON 19/100</t>
  </si>
  <si>
    <t>SAF.D1</t>
  </si>
  <si>
    <t>SOLAR BANCO S.A.E.</t>
  </si>
  <si>
    <t>PYSAF01F1422</t>
  </si>
  <si>
    <t>CUATRO MIL CUATROCIENTOS CUARENTA Y NUEVE MILLONES QUINIENTOS OCHENTA MIL SETENTA Y NUEVE</t>
  </si>
  <si>
    <t>TAU.G4</t>
  </si>
  <si>
    <t>PYTAU03F4028</t>
  </si>
  <si>
    <t>8147 - ITAU</t>
  </si>
  <si>
    <t>TRESCIENTOS CUARENTA Y DOS MIL CIENTO VEINTITRES CON 84/100</t>
  </si>
  <si>
    <t>DOSCIENTOS CATORCE MIL QUINIENTOS DIECISEIS  CON 68/100</t>
  </si>
  <si>
    <t>TREINTA Y SIETE MIL DOSCIENTOS SESENTA Y  TRES CON 46/100</t>
  </si>
  <si>
    <t>SETENTA MIL CUATROCIENTOS OCHENTA Y CINCO CON 21/100</t>
  </si>
  <si>
    <t>OCHENTA Y DOS MIL DOSCIENTOS TRES CON 88/100</t>
  </si>
  <si>
    <t>MIL CUATROCIENTOS TREINTA Y CUATRO MILLONES OCHOCIENTOS SESENTA Y SEIS MIL CUATROCIENTOS VEINTINCO</t>
  </si>
  <si>
    <t>TRES MIL SETECIENTOS VEINTICINCO MILLONES QUINIENTOS OCHENTA Y CINCO MIL CUATROCIENTOS SETENTA Y NUEVE</t>
  </si>
  <si>
    <t>CUATRO MIL SEISCIENTOS CINCUENTA MILLONES SEISCIENTOS SESENTA Y TRES MIL CATORCE</t>
  </si>
  <si>
    <t>TRES MIL SETECIENTOS SESENTA Y UN MILLONES CUATROCIENTOS CUARENTA Y NUEVE MIL CIENTO VEINTITRES</t>
  </si>
  <si>
    <t>CIENTO VEINTE MILLONES CIENTO VEINTITRES MIL DOSCIENTOS OCHENTA Y OCHO</t>
  </si>
  <si>
    <t>CUATRO MIL DOSCIENTOS SETENTA Y DOS MILLONES CUATROCIENTOS DIECIOCHO MIL SETECIENTOS SESENTA Y SIETE</t>
  </si>
  <si>
    <t>DOS MIL DOSCIENTOS TREINTA Y SEIS MILLONES QUINIENTOS OCHENTA MIL OCHOCIENTOS SETENTA Y SIETE</t>
  </si>
  <si>
    <t>CUATROCIENTOS NOVENTA Y UN MILLONES QUINCE MIL TRESCIENTOS CUARENTA Y DOS</t>
  </si>
  <si>
    <t>MIL CUATROCIENTOS TREINTA Y CUATRO MILLONES CIENTO SESENTA Y SIETE MIL CATORCE</t>
  </si>
  <si>
    <t>DOS MIL DOSCIENTOS TREINTA Y CINCO MILLONES DOSCIENTOS NOVENTA Y NUEVE MIL TRESCIENTOS SETENTA Y CINCO</t>
  </si>
  <si>
    <t>CUATRO MIL SEISCIENTOS CUARENTA Y OCHO MILLONES TRESCIENTOS NOVENTA Y CUATRO MIL QUINIENTOS VEINTIUNO</t>
  </si>
  <si>
    <t>TRES MIL SETECIENTOS CINCUENTA Y NUEVE MILLONES TRESCIENTOS SETENTA Y NUEVE MIL SEISCIENTOS CUARENTA Y NUEVE</t>
  </si>
  <si>
    <t>CIENTO VEINTE MILLONES CUARENTA Y NUEVE MIL TRESCIENTOS QUINCE</t>
  </si>
  <si>
    <t>CUATROCIENTOS NOVENTA MILLONES SEISCIENTOS NOVENTA Y NUEVE MIL SESENTA Y OCHO</t>
  </si>
  <si>
    <t>CUATRO MIL DOSCIENTOS SESENTA Y OCHO MILLONES TRESCIENTOS NOVENTA Y TRES MIL CIENTO TREINTA Y SIETE</t>
  </si>
  <si>
    <t>CUATROCIENTOS CUARENTA Y UN MIL CUATROCIENTOS NOVENTA Y SIETE CON 52/100</t>
  </si>
  <si>
    <t>ATS.D1</t>
  </si>
  <si>
    <t>BANCO ATLAS S.A.</t>
  </si>
  <si>
    <t>PYATS04F8873</t>
  </si>
  <si>
    <t>CINCUENTA Y DOS MIL CIENTO TRES CON 29/100</t>
  </si>
  <si>
    <t>CIENTO CUARENTA Y CUATRO MIL DOSCIENTOS OCHENTA Y SEIS CON 03/100</t>
  </si>
  <si>
    <t>TRESCIENTOS CUARENTA Y UN MIL NOVECIENTOS CON 27/100</t>
  </si>
  <si>
    <t>CIENTO NOVENTA Y SEIS MIL TRESCIENTOS CINCUENTA CON 38/100</t>
  </si>
  <si>
    <t>SETENTA MIL CUATROCIENTOS CUARENTA Y TRES CON 01/100</t>
  </si>
  <si>
    <t>DOSCIENTOS SESNETA Y UN MIL SEISCIENTOS NOVENTA CON 36/100</t>
  </si>
  <si>
    <t>SETENTA Y CINCO MIL CON 00/100</t>
  </si>
  <si>
    <t>TREINTA Y SEIS MIL DOSCIENTOS SETENTA Y SEIS CON 66/100</t>
  </si>
  <si>
    <t>DIECINUEVE MIL DOSCIENTOS CUATRO CON 05/100</t>
  </si>
  <si>
    <t>TRES MIL TRESCIENTOS TREINTA Y NUEVE MILLONES OCHOCIENTOS SETENTA Y UN MIL DOSCIENTOS TREINTA Y TRES</t>
  </si>
  <si>
    <t>QUINIENTOS VEINTISEIS MILLONES OCHOCIENTOS TRECE MIL NOVENTA Y SEIS</t>
  </si>
  <si>
    <t>DOS MIL TREINTA Y DOS MILLONES QUINEINTOS OCHENTA Y NUEVE MIL CUARENTA Y UNO</t>
  </si>
  <si>
    <t>QUINIENTOS DIECIOCHO MILLONES CIENTO SEIS MIL CUATROCIENTOS TREINTA Y OCHO</t>
  </si>
  <si>
    <t>DEVENGAR POR DIAS</t>
  </si>
  <si>
    <t>Primas a Cobrar</t>
  </si>
  <si>
    <t>Diferencial</t>
  </si>
  <si>
    <t>Fondo de Garantia</t>
  </si>
  <si>
    <t>Arancel</t>
  </si>
  <si>
    <t>Comision</t>
  </si>
  <si>
    <t>Tipo de Cambio</t>
  </si>
  <si>
    <t>Tasa Repo</t>
  </si>
  <si>
    <t>SPREAD</t>
  </si>
  <si>
    <t>Total Fondos Desembolsados</t>
  </si>
  <si>
    <t xml:space="preserve">Plazo </t>
  </si>
  <si>
    <t>Fecha de Vto.</t>
  </si>
  <si>
    <t>Monto de Operación A Termino</t>
  </si>
  <si>
    <t>Monto Inicial</t>
  </si>
  <si>
    <t>Plazo en días</t>
  </si>
  <si>
    <t>Fecha de Emisión</t>
  </si>
  <si>
    <t xml:space="preserve">Tasa Nominal </t>
  </si>
  <si>
    <t>TNA</t>
  </si>
  <si>
    <t>Valor en letras</t>
  </si>
  <si>
    <t>Volumen de operación</t>
  </si>
  <si>
    <t>Cantidad Cortes</t>
  </si>
  <si>
    <t>Valor Nominal</t>
  </si>
  <si>
    <t>Mercado</t>
  </si>
  <si>
    <t>Cod Emisor</t>
  </si>
  <si>
    <t>Periodicidad Intereses</t>
  </si>
  <si>
    <t>Serie ISIN</t>
  </si>
  <si>
    <t>Tipo</t>
  </si>
  <si>
    <t>Doc. Nro.</t>
  </si>
  <si>
    <t>Ordenante</t>
  </si>
  <si>
    <t>Codigo Interno RCBSA</t>
  </si>
  <si>
    <t>Gestion Banco Si/No</t>
  </si>
  <si>
    <t>Oficial RCBSA</t>
  </si>
  <si>
    <t>Oficial Bco Regional</t>
  </si>
  <si>
    <t>Nombre Cliente</t>
  </si>
  <si>
    <t>Nro Comitente</t>
  </si>
  <si>
    <t>Nro. Comitente Vendedor</t>
  </si>
  <si>
    <t>Cuenta Cliente</t>
  </si>
  <si>
    <t>Tipo de orden</t>
  </si>
  <si>
    <t xml:space="preserve">Fecha </t>
  </si>
  <si>
    <t>Nro de Certificado de operación</t>
  </si>
  <si>
    <t>Nro. Operación</t>
  </si>
  <si>
    <t>VALOR NOMINAL</t>
  </si>
  <si>
    <t>INTERESES NO COBRADOS</t>
  </si>
  <si>
    <t>(+)</t>
  </si>
  <si>
    <t>(-)</t>
  </si>
  <si>
    <t>INTERESES NO DEVENGADOS</t>
  </si>
  <si>
    <t>VALOR COSTO= FONDO DESEMBOLSADO</t>
  </si>
  <si>
    <t>VALOR CONTABLE/VALOR COTIZACION</t>
  </si>
  <si>
    <t>4.4 ) Cuentas a Cobrar</t>
  </si>
  <si>
    <t>A continuación, se detalla la composición:</t>
  </si>
  <si>
    <t>4.5 ) Comisiones a pagar a la Administradora</t>
  </si>
  <si>
    <t>4.7 ) Otros Pasivos</t>
  </si>
  <si>
    <t>4.8 ) Resultados por Tenencia de Inversiones</t>
  </si>
  <si>
    <t xml:space="preserve"> (Nota 4.9)</t>
  </si>
  <si>
    <t xml:space="preserve">Fondo de Inversión Renta Inmobiliaria EYDISA </t>
  </si>
  <si>
    <t xml:space="preserve">Fondo de Inversion Desarrollo Inmobiliario Sol City </t>
  </si>
  <si>
    <t xml:space="preserve">Fondo de Inversion Renta Inmobiliaria EYDISA </t>
  </si>
  <si>
    <t>Repo Colocador</t>
  </si>
  <si>
    <t>AJUSTE REALIZADO</t>
  </si>
  <si>
    <t xml:space="preserve"> (Nota 4.3)</t>
  </si>
  <si>
    <t>.     Ingresos Varios Ejercicio Anterior</t>
  </si>
  <si>
    <t>Saldo USD</t>
  </si>
  <si>
    <t>Saldo GS</t>
  </si>
  <si>
    <t>29/09/2023</t>
  </si>
  <si>
    <t>.         Sudameris Bank Cta. Cte. N° 8083497</t>
  </si>
  <si>
    <t>se registró mal</t>
  </si>
  <si>
    <t>.     Dividendos Distribuidos</t>
  </si>
  <si>
    <t>5200000000000000002</t>
  </si>
  <si>
    <t>.     IVA Gasto</t>
  </si>
  <si>
    <t>Registrado como ajuste en el 2022, pero no en bce AR</t>
  </si>
  <si>
    <t>IVA a recuperar (Enero 2023)</t>
  </si>
  <si>
    <t>Registrado en agosto 2023</t>
  </si>
  <si>
    <t>Proporción FC</t>
  </si>
  <si>
    <t>Liquidación de IVA DF Julio 2023</t>
  </si>
  <si>
    <t>ver cuenta</t>
  </si>
  <si>
    <t>Ajuste proporcionalidad de IVA a Gastos</t>
  </si>
  <si>
    <t>Ajuste proporcionalidad de IVA a Gastos agosto</t>
  </si>
  <si>
    <t>Liquidación de IVA DF Agosto 2023</t>
  </si>
  <si>
    <t>Liquidación de IVA DF Septiembre 2023</t>
  </si>
  <si>
    <t>Ajuste proporcionalidad de IVA a Gastos Septiembre</t>
  </si>
  <si>
    <t>Provisión de proporción de honorarios</t>
  </si>
  <si>
    <t>Reclasificacion de cuentas</t>
  </si>
  <si>
    <t>Valor de Cuotaparte</t>
  </si>
  <si>
    <t>Tipo de Valor de Cuotaparte</t>
  </si>
  <si>
    <t>Patrimonio Neto</t>
  </si>
  <si>
    <t>Cuotapartes en Circulación</t>
  </si>
  <si>
    <t>Valor Cuotaparte</t>
  </si>
  <si>
    <t>Cantidad Cuotapartistas</t>
  </si>
  <si>
    <t>Antes de Liquidar</t>
  </si>
  <si>
    <t>Base Provisión</t>
  </si>
  <si>
    <t>Nombre</t>
  </si>
  <si>
    <t>F1</t>
  </si>
  <si>
    <t>U</t>
  </si>
  <si>
    <t>01/09/2023</t>
  </si>
  <si>
    <t>04/09/2023</t>
  </si>
  <si>
    <t>05/09/2023</t>
  </si>
  <si>
    <t>06/09/2023</t>
  </si>
  <si>
    <t>07/09/2023</t>
  </si>
  <si>
    <t>08/09/2023</t>
  </si>
  <si>
    <t>11/09/2023</t>
  </si>
  <si>
    <t>12/09/2023</t>
  </si>
  <si>
    <t>13/09/2023</t>
  </si>
  <si>
    <t>14/09/2023</t>
  </si>
  <si>
    <t>15/09/2023</t>
  </si>
  <si>
    <t>18/09/2023</t>
  </si>
  <si>
    <t>19/09/2023</t>
  </si>
  <si>
    <t>20/09/2023</t>
  </si>
  <si>
    <t>21/09/2023</t>
  </si>
  <si>
    <t>22/09/2023</t>
  </si>
  <si>
    <t>25/09/2023</t>
  </si>
  <si>
    <t>26/09/2023</t>
  </si>
  <si>
    <t>27/09/2023</t>
  </si>
  <si>
    <t>28/09/2023</t>
  </si>
  <si>
    <t>F2</t>
  </si>
  <si>
    <t>F3</t>
  </si>
  <si>
    <t>F4</t>
  </si>
  <si>
    <t>04/08/2023</t>
  </si>
  <si>
    <t>IVA Gasto</t>
  </si>
  <si>
    <t>JULIO</t>
  </si>
  <si>
    <t>Fondo de Inversión Renta Inmobiliaria EYDISA</t>
  </si>
  <si>
    <t>Fondo de Inversión Desarrollo Inmobiliario Sol City</t>
  </si>
  <si>
    <t>AGOSTO</t>
  </si>
  <si>
    <t>SEPTIEMBRE</t>
  </si>
  <si>
    <t>(Cifras expresadas en dólares estadounidenses)</t>
  </si>
  <si>
    <t>Distribución de Dividendos</t>
  </si>
  <si>
    <t>Retiro de cuota parte</t>
  </si>
  <si>
    <t>Al 31 de Diciembre de 2023:</t>
  </si>
  <si>
    <t>29/12/2023</t>
  </si>
  <si>
    <t>.     Provision IVA Gastos</t>
  </si>
  <si>
    <t>2180000000000000001</t>
  </si>
  <si>
    <t>.     IVA Gastos</t>
  </si>
  <si>
    <t>5100000000000000002</t>
  </si>
  <si>
    <t>Liquidación de IVA DF Diciembre 2023</t>
  </si>
  <si>
    <t>Provision Estimada</t>
  </si>
  <si>
    <t>IVA DDJJ</t>
  </si>
  <si>
    <t>Diferencia</t>
  </si>
  <si>
    <t>Ajuste proporcionalidad de IVA a Gastos diciembre</t>
  </si>
  <si>
    <t xml:space="preserve">Reclasificación de Provisón </t>
  </si>
  <si>
    <t>Aumento/disminución de Otros Pasivos</t>
  </si>
  <si>
    <t>Aumento/disminución de Créditos</t>
  </si>
  <si>
    <t>Rendimiento Monetario No Alcanzado</t>
  </si>
  <si>
    <t>Rendimiento Monetario Total</t>
  </si>
  <si>
    <t>27/12/2023</t>
  </si>
  <si>
    <t>F5</t>
  </si>
  <si>
    <t>28/12/2023</t>
  </si>
  <si>
    <t>01/01/2024</t>
  </si>
  <si>
    <t>OCTUBRE</t>
  </si>
  <si>
    <t>Fondo Mutuo Rf Cash PYG</t>
  </si>
  <si>
    <t>Fondo Mutuo Rf Cash USD</t>
  </si>
  <si>
    <t xml:space="preserve">Fondo de Inversión Renta Inmobiliaria - EYDISA </t>
  </si>
  <si>
    <t xml:space="preserve">Fondo de Inversión Desarrollo Inmobiliario SOL CITY </t>
  </si>
  <si>
    <t xml:space="preserve">Fondo Mutuo Evolución </t>
  </si>
  <si>
    <t>NOVIEMBRE</t>
  </si>
  <si>
    <t>DICIEMBRE</t>
  </si>
  <si>
    <t>MES</t>
  </si>
  <si>
    <t>FONDO</t>
  </si>
  <si>
    <t>4.9 ) Otros Egresos e Ingresos</t>
  </si>
  <si>
    <t>.     Dividendos distribuidos</t>
  </si>
  <si>
    <t xml:space="preserve">La contabilidad del Fondo se registra en dólares americanos para todas las cuentas, razón por la cual tanto los activos, los pasivos y el valor de las cuotas se expresarán en dicha moneda. </t>
  </si>
  <si>
    <t>FONDO DE INVERSIÓN RENTA INMOBILIARIA - EYDISA
Administrado por: SUDAMERIS ASSET MANAGEMENT A.F.P.I.S.A</t>
  </si>
  <si>
    <t xml:space="preserve">FONDO DE INVERSIÓN RENTA INMOBILIARIA - EYDISA administrado por  SUDAMERIS ASSET MANAGEMENT A.F.P.I.S.A es un fondo de inversión Inmobiliara, con un plazo de duracion de 5 años y prorrogable según lo decida la Asamblea de Cuotapartistas. </t>
  </si>
  <si>
    <t xml:space="preserve">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 </t>
  </si>
  <si>
    <t>29/03/2024</t>
  </si>
  <si>
    <t>Provisionado</t>
  </si>
  <si>
    <t>USD</t>
  </si>
  <si>
    <t>TC</t>
  </si>
  <si>
    <t>Ajustar</t>
  </si>
  <si>
    <t>Resultado reporte</t>
  </si>
  <si>
    <t>Enero</t>
  </si>
  <si>
    <t>Transferencia de Resultado a acum</t>
  </si>
  <si>
    <t>Liquidación de IVA DF</t>
  </si>
  <si>
    <t>Provisión de proporción de honorarios Febrero</t>
  </si>
  <si>
    <t>A continuación, información estadística mensual de la posición del Fondo de Inversion durante el ejercicio 2024:</t>
  </si>
  <si>
    <t>Variación</t>
  </si>
  <si>
    <t>03/01/2023</t>
  </si>
  <si>
    <t>04/01/2023</t>
  </si>
  <si>
    <t>05/01/2023</t>
  </si>
  <si>
    <t>06/01/2023</t>
  </si>
  <si>
    <t>09/01/2023</t>
  </si>
  <si>
    <t>10/01/2023</t>
  </si>
  <si>
    <t>11/01/2023</t>
  </si>
  <si>
    <t>12/01/2023</t>
  </si>
  <si>
    <t>13/01/2023</t>
  </si>
  <si>
    <t>16/01/2023</t>
  </si>
  <si>
    <t>17/01/2023</t>
  </si>
  <si>
    <t>18/01/2023</t>
  </si>
  <si>
    <t>19/01/2023</t>
  </si>
  <si>
    <t>20/01/2023</t>
  </si>
  <si>
    <t>23/01/2023</t>
  </si>
  <si>
    <t>24/01/2023</t>
  </si>
  <si>
    <t>25/01/2023</t>
  </si>
  <si>
    <t>26/01/2023</t>
  </si>
  <si>
    <t>27/01/2023</t>
  </si>
  <si>
    <t>30/01/2023</t>
  </si>
  <si>
    <t>31/01/2023</t>
  </si>
  <si>
    <t>01/02/2023</t>
  </si>
  <si>
    <t>02/02/2023</t>
  </si>
  <si>
    <t>15/03/2024</t>
  </si>
  <si>
    <t>18/03/2024</t>
  </si>
  <si>
    <t>19/03/2024</t>
  </si>
  <si>
    <t>20/03/2024</t>
  </si>
  <si>
    <t>21/03/2024</t>
  </si>
  <si>
    <t>22/03/2024</t>
  </si>
  <si>
    <t>25/03/2024</t>
  </si>
  <si>
    <t>26/03/2024</t>
  </si>
  <si>
    <t>27/03/2024</t>
  </si>
  <si>
    <t>28/03/2024</t>
  </si>
  <si>
    <t>03/10/2023</t>
  </si>
  <si>
    <t>04/10/2023</t>
  </si>
  <si>
    <t>05/10/2023</t>
  </si>
  <si>
    <t>06/10/2023</t>
  </si>
  <si>
    <t>09/10/2023</t>
  </si>
  <si>
    <t>10/10/2023</t>
  </si>
  <si>
    <t>11/10/2023</t>
  </si>
  <si>
    <t>12/10/2023</t>
  </si>
  <si>
    <t>13/10/2023</t>
  </si>
  <si>
    <t>16/10/2023</t>
  </si>
  <si>
    <t>17/10/2023</t>
  </si>
  <si>
    <t>18/10/2023</t>
  </si>
  <si>
    <t>19/10/2023</t>
  </si>
  <si>
    <t>20/10/2023</t>
  </si>
  <si>
    <t>23/10/2023</t>
  </si>
  <si>
    <t>24/10/2023</t>
  </si>
  <si>
    <t>25/10/2023</t>
  </si>
  <si>
    <t>26/10/2023</t>
  </si>
  <si>
    <t>27/10/2023</t>
  </si>
  <si>
    <t>30/10/2023</t>
  </si>
  <si>
    <t>31/10/2023</t>
  </si>
  <si>
    <t>01/11/2023</t>
  </si>
  <si>
    <t>02/11/2023</t>
  </si>
  <si>
    <t>03/11/2023</t>
  </si>
  <si>
    <t>06/11/2023</t>
  </si>
  <si>
    <t>07/11/2023</t>
  </si>
  <si>
    <t>08/11/2023</t>
  </si>
  <si>
    <t>09/11/2023</t>
  </si>
  <si>
    <t>10/11/2023</t>
  </si>
  <si>
    <t>13/11/2023</t>
  </si>
  <si>
    <t>14/11/2023</t>
  </si>
  <si>
    <t>15/11/2023</t>
  </si>
  <si>
    <t>16/11/2023</t>
  </si>
  <si>
    <t>17/11/2023</t>
  </si>
  <si>
    <t>20/11/2023</t>
  </si>
  <si>
    <t>21/11/2023</t>
  </si>
  <si>
    <t>22/11/2023</t>
  </si>
  <si>
    <t>23/11/2023</t>
  </si>
  <si>
    <t>24/11/2023</t>
  </si>
  <si>
    <t>27/11/2023</t>
  </si>
  <si>
    <t>28/11/2023</t>
  </si>
  <si>
    <t>29/11/2023</t>
  </si>
  <si>
    <t>30/11/2023</t>
  </si>
  <si>
    <t>01/12/2023</t>
  </si>
  <si>
    <t>04/12/2023</t>
  </si>
  <si>
    <t>05/12/2023</t>
  </si>
  <si>
    <t>06/12/2023</t>
  </si>
  <si>
    <t>07/12/2023</t>
  </si>
  <si>
    <t>08/12/2023</t>
  </si>
  <si>
    <t>11/12/2023</t>
  </si>
  <si>
    <t>12/12/2023</t>
  </si>
  <si>
    <t>13/12/2023</t>
  </si>
  <si>
    <t>14/12/2023</t>
  </si>
  <si>
    <t>15/12/2023</t>
  </si>
  <si>
    <t>18/12/2023</t>
  </si>
  <si>
    <t>19/12/2023</t>
  </si>
  <si>
    <t>20/12/2023</t>
  </si>
  <si>
    <t>21/12/2023</t>
  </si>
  <si>
    <t>22/12/2023</t>
  </si>
  <si>
    <t>25/12/2023</t>
  </si>
  <si>
    <t>26/12/2023</t>
  </si>
  <si>
    <t>02/01/2024</t>
  </si>
  <si>
    <t>03/01/2024</t>
  </si>
  <si>
    <t>04/01/2024</t>
  </si>
  <si>
    <t>05/01/2024</t>
  </si>
  <si>
    <t>08/01/2024</t>
  </si>
  <si>
    <t>09/01/2024</t>
  </si>
  <si>
    <t>10/01/2024</t>
  </si>
  <si>
    <t>11/01/2024</t>
  </si>
  <si>
    <t>12/01/2024</t>
  </si>
  <si>
    <t>15/01/2024</t>
  </si>
  <si>
    <t>16/01/2024</t>
  </si>
  <si>
    <t>17/01/2024</t>
  </si>
  <si>
    <t>18/01/2024</t>
  </si>
  <si>
    <t>19/01/2024</t>
  </si>
  <si>
    <t>22/01/2024</t>
  </si>
  <si>
    <t>23/01/2024</t>
  </si>
  <si>
    <t>24/01/2024</t>
  </si>
  <si>
    <t>25/01/2024</t>
  </si>
  <si>
    <t>26/01/2024</t>
  </si>
  <si>
    <t>29/01/2024</t>
  </si>
  <si>
    <t>30/01/2024</t>
  </si>
  <si>
    <t>31/01/2024</t>
  </si>
  <si>
    <t>01/02/2024</t>
  </si>
  <si>
    <t>02/02/2024</t>
  </si>
  <si>
    <t>05/02/2024</t>
  </si>
  <si>
    <t>06/02/2024</t>
  </si>
  <si>
    <t>07/02/2024</t>
  </si>
  <si>
    <t>08/02/2024</t>
  </si>
  <si>
    <t>09/02/2024</t>
  </si>
  <si>
    <t>12/02/2024</t>
  </si>
  <si>
    <t>13/02/2024</t>
  </si>
  <si>
    <t>14/02/2024</t>
  </si>
  <si>
    <t>15/02/2024</t>
  </si>
  <si>
    <t>16/02/2024</t>
  </si>
  <si>
    <t>19/02/2024</t>
  </si>
  <si>
    <t>20/02/2024</t>
  </si>
  <si>
    <t>21/02/2024</t>
  </si>
  <si>
    <t>22/02/2024</t>
  </si>
  <si>
    <t>23/02/2024</t>
  </si>
  <si>
    <t>26/02/2024</t>
  </si>
  <si>
    <t>27/02/2024</t>
  </si>
  <si>
    <t>28/02/2024</t>
  </si>
  <si>
    <t>29/02/2024</t>
  </si>
  <si>
    <t>01/03/2024</t>
  </si>
  <si>
    <t>04/03/2024</t>
  </si>
  <si>
    <t>05/03/2024</t>
  </si>
  <si>
    <t>06/03/2024</t>
  </si>
  <si>
    <t>07/03/2024</t>
  </si>
  <si>
    <t>08/03/2024</t>
  </si>
  <si>
    <t>11/03/2024</t>
  </si>
  <si>
    <t>12/03/2024</t>
  </si>
  <si>
    <t>13/03/2024</t>
  </si>
  <si>
    <t>14/03/2024</t>
  </si>
  <si>
    <t>16/06/2021</t>
  </si>
  <si>
    <t>17/06/2021</t>
  </si>
  <si>
    <t>18/06/2021</t>
  </si>
  <si>
    <t>21/06/2021</t>
  </si>
  <si>
    <t>22/06/2021</t>
  </si>
  <si>
    <t>23/06/2021</t>
  </si>
  <si>
    <t>24/06/2021</t>
  </si>
  <si>
    <t>25/06/2021</t>
  </si>
  <si>
    <t>28/06/2021</t>
  </si>
  <si>
    <t>29/06/2021</t>
  </si>
  <si>
    <t>30/06/2021</t>
  </si>
  <si>
    <t>01/07/2021</t>
  </si>
  <si>
    <t>02/07/2021</t>
  </si>
  <si>
    <t>05/07/2021</t>
  </si>
  <si>
    <t>06/07/2021</t>
  </si>
  <si>
    <t>25/07/2023</t>
  </si>
  <si>
    <t>26/07/2023</t>
  </si>
  <si>
    <t>27/07/2023</t>
  </si>
  <si>
    <t>28/07/2023</t>
  </si>
  <si>
    <t>31/07/2023</t>
  </si>
  <si>
    <t>01/08/2023</t>
  </si>
  <si>
    <t>02/08/2023</t>
  </si>
  <si>
    <t>03/08/2023</t>
  </si>
  <si>
    <t>07/08/2023</t>
  </si>
  <si>
    <t>08/08/2023</t>
  </si>
  <si>
    <t>09/08/2023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</si>
  <si>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</si>
  <si>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</si>
  <si>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</si>
  <si>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</si>
  <si>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</si>
  <si>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</si>
  <si>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</si>
  <si>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</si>
  <si>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</si>
  <si>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</si>
  <si>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</si>
  <si>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</si>
  <si>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</si>
  <si>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</si>
  <si>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</si>
  <si>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</si>
  <si>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02/10/2023</t>
  </si>
  <si>
    <t>06/10/2020</t>
  </si>
  <si>
    <t>07/10/2020</t>
  </si>
  <si>
    <t>08/10/2020</t>
  </si>
  <si>
    <t>09/10/2020</t>
  </si>
  <si>
    <t>12/10/2020</t>
  </si>
  <si>
    <t>13/10/2020</t>
  </si>
  <si>
    <t>14/10/2020</t>
  </si>
  <si>
    <t>15/10/2020</t>
  </si>
  <si>
    <t>16/10/2020</t>
  </si>
  <si>
    <t>19/10/2020</t>
  </si>
  <si>
    <t>20/10/2020</t>
  </si>
  <si>
    <t>21/10/2020</t>
  </si>
  <si>
    <t>22/10/2020</t>
  </si>
  <si>
    <t>23/10/2020</t>
  </si>
  <si>
    <t>26/10/2020</t>
  </si>
  <si>
    <t>02/09/2022</t>
  </si>
  <si>
    <t>01/09/2022</t>
  </si>
  <si>
    <t>03/04/2023</t>
  </si>
  <si>
    <t>04/04/2023</t>
  </si>
  <si>
    <t>05/04/2023</t>
  </si>
  <si>
    <t>06/04/2023</t>
  </si>
  <si>
    <t>07/04/2023</t>
  </si>
  <si>
    <t>10/04/2023</t>
  </si>
  <si>
    <t>11/04/2023</t>
  </si>
  <si>
    <t>12/04/2023</t>
  </si>
  <si>
    <t>13/04/2023</t>
  </si>
  <si>
    <t>14/04/2023</t>
  </si>
  <si>
    <t>17/04/2023</t>
  </si>
  <si>
    <t>18/04/2023</t>
  </si>
  <si>
    <t>19/04/2023</t>
  </si>
  <si>
    <t>20/04/2023</t>
  </si>
  <si>
    <t>21/04/2023</t>
  </si>
  <si>
    <t>24/04/2023</t>
  </si>
  <si>
    <t>25/04/2023</t>
  </si>
  <si>
    <t>26/04/2023</t>
  </si>
  <si>
    <t>27/04/2023</t>
  </si>
  <si>
    <t>28/04/2023</t>
  </si>
  <si>
    <t>01/05/2023</t>
  </si>
  <si>
    <t>02/05/2023</t>
  </si>
  <si>
    <t>03/05/2023</t>
  </si>
  <si>
    <t>04/05/2023</t>
  </si>
  <si>
    <t>05/05/2023</t>
  </si>
  <si>
    <t>08/05/2023</t>
  </si>
  <si>
    <t>09/05/2023</t>
  </si>
  <si>
    <t>10/05/2023</t>
  </si>
  <si>
    <t>11/05/2023</t>
  </si>
  <si>
    <t>12/05/2023</t>
  </si>
  <si>
    <t>15/05/2023</t>
  </si>
  <si>
    <t>16/05/2023</t>
  </si>
  <si>
    <t>17/05/2023</t>
  </si>
  <si>
    <t>18/05/2023</t>
  </si>
  <si>
    <t>19/05/2023</t>
  </si>
  <si>
    <t>22/05/2023</t>
  </si>
  <si>
    <t>24/05/2023</t>
  </si>
  <si>
    <t>25/05/2023</t>
  </si>
  <si>
    <t>26/05/2023</t>
  </si>
  <si>
    <t>29/05/2023</t>
  </si>
  <si>
    <t>30/05/2023</t>
  </si>
  <si>
    <t>31/05/2023</t>
  </si>
  <si>
    <t>01/06/2023</t>
  </si>
  <si>
    <t>02/06/2023</t>
  </si>
  <si>
    <t>05/06/2023</t>
  </si>
  <si>
    <t>06/06/2023</t>
  </si>
  <si>
    <t>07/06/2023</t>
  </si>
  <si>
    <t>08/06/2023</t>
  </si>
  <si>
    <t>09/06/2023</t>
  </si>
  <si>
    <t>12/06/2023</t>
  </si>
  <si>
    <t>13/06/2023</t>
  </si>
  <si>
    <t>14/06/2023</t>
  </si>
  <si>
    <t>15/06/2023</t>
  </si>
  <si>
    <t>16/06/2023</t>
  </si>
  <si>
    <t>19/06/2023</t>
  </si>
  <si>
    <t>20/06/2023</t>
  </si>
  <si>
    <t>21/06/2023</t>
  </si>
  <si>
    <t>22/06/2023</t>
  </si>
  <si>
    <t>23/06/2023</t>
  </si>
  <si>
    <t>26/06/2023</t>
  </si>
  <si>
    <t>27/06/2023</t>
  </si>
  <si>
    <t>28/06/2023</t>
  </si>
  <si>
    <t>29/06/2023</t>
  </si>
  <si>
    <t>21/10/2022</t>
  </si>
  <si>
    <t>24/10/2022</t>
  </si>
  <si>
    <t>25/10/2022</t>
  </si>
  <si>
    <t>26/10/2022</t>
  </si>
  <si>
    <t>27/10/2022</t>
  </si>
  <si>
    <t>28/10/2022</t>
  </si>
  <si>
    <t>31/10/2022</t>
  </si>
  <si>
    <t>01/11/2022</t>
  </si>
  <si>
    <t>02/11/2022</t>
  </si>
  <si>
    <t>03/11/2022</t>
  </si>
  <si>
    <t>04/11/2022</t>
  </si>
  <si>
    <t>07/11/2022</t>
  </si>
  <si>
    <t>08/11/2022</t>
  </si>
  <si>
    <t>09/11/2022</t>
  </si>
  <si>
    <t>10/11/2022</t>
  </si>
  <si>
    <t>03/09/2020</t>
  </si>
  <si>
    <t>04/09/2020</t>
  </si>
  <si>
    <t>07/09/2020</t>
  </si>
  <si>
    <t>08/09/2020</t>
  </si>
  <si>
    <t>09/09/2020</t>
  </si>
  <si>
    <t>10/09/2020</t>
  </si>
  <si>
    <t>11/09/2020</t>
  </si>
  <si>
    <t>14/09/2020</t>
  </si>
  <si>
    <t>15/09/2020</t>
  </si>
  <si>
    <t>16/09/2020</t>
  </si>
  <si>
    <t>17/09/2020</t>
  </si>
  <si>
    <t>18/09/2020</t>
  </si>
  <si>
    <t>21/09/2020</t>
  </si>
  <si>
    <t>22/09/2020</t>
  </si>
  <si>
    <t>23/09/2020</t>
  </si>
  <si>
    <t>24/09/2020</t>
  </si>
  <si>
    <t>25/09/2020</t>
  </si>
  <si>
    <t>28/09/2020</t>
  </si>
  <si>
    <t>30/09/2020</t>
  </si>
  <si>
    <t>01/10/2020</t>
  </si>
  <si>
    <t>02/10/2020</t>
  </si>
  <si>
    <t>05/10/2020</t>
  </si>
  <si>
    <t>17/02/2022</t>
  </si>
  <si>
    <t>18/02/2022</t>
  </si>
  <si>
    <t>21/02/2022</t>
  </si>
  <si>
    <t>22/02/2022</t>
  </si>
  <si>
    <t>23/02/2022</t>
  </si>
  <si>
    <t>24/02/2022</t>
  </si>
  <si>
    <t>25/02/2022</t>
  </si>
  <si>
    <t>28/02/2022</t>
  </si>
  <si>
    <t>01/03/2022</t>
  </si>
  <si>
    <t>02/03/2022</t>
  </si>
  <si>
    <t>03/03/2022</t>
  </si>
  <si>
    <t>04/03/2022</t>
  </si>
  <si>
    <t>07/03/2022</t>
  </si>
  <si>
    <t>08/03/2022</t>
  </si>
  <si>
    <t>09/03/2022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</si>
  <si>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</si>
  <si>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</si>
  <si>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</si>
  <si>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</si>
  <si>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</si>
  <si>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</si>
  <si>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</si>
  <si>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</si>
  <si>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</si>
  <si>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</si>
  <si>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</si>
  <si>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</si>
  <si>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</si>
  <si>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</si>
  <si>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</si>
  <si>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</si>
  <si>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01/04/2022</t>
  </si>
  <si>
    <t>04/04/2022</t>
  </si>
  <si>
    <t>05/04/2022</t>
  </si>
  <si>
    <t>06/04/2022</t>
  </si>
  <si>
    <t>07/04/2022</t>
  </si>
  <si>
    <t>08/04/2022</t>
  </si>
  <si>
    <t>11/04/2022</t>
  </si>
  <si>
    <t>12/04/2022</t>
  </si>
  <si>
    <t>13/04/2022</t>
  </si>
  <si>
    <t>14/04/2022</t>
  </si>
  <si>
    <t>15/04/2022</t>
  </si>
  <si>
    <t>18/04/2022</t>
  </si>
  <si>
    <t>19/04/2022</t>
  </si>
  <si>
    <t>20/04/2022</t>
  </si>
  <si>
    <t>21/04/2022</t>
  </si>
  <si>
    <t>22/04/2022</t>
  </si>
  <si>
    <t>25/04/2022</t>
  </si>
  <si>
    <t>26/04/2022</t>
  </si>
  <si>
    <t>27/04/2022</t>
  </si>
  <si>
    <t>28/04/2022</t>
  </si>
  <si>
    <t>29/04/2022</t>
  </si>
  <si>
    <t>02/05/2022</t>
  </si>
  <si>
    <t>03/05/2022</t>
  </si>
  <si>
    <t>04/05/2022</t>
  </si>
  <si>
    <t>05/05/2022</t>
  </si>
  <si>
    <t>06/05/2022</t>
  </si>
  <si>
    <t>09/05/2022</t>
  </si>
  <si>
    <t>10/05/2022</t>
  </si>
  <si>
    <t>11/05/2022</t>
  </si>
  <si>
    <t>12/05/2022</t>
  </si>
  <si>
    <t>13/05/2022</t>
  </si>
  <si>
    <t>16/05/2022</t>
  </si>
  <si>
    <t>17/05/2022</t>
  </si>
  <si>
    <t>18/05/2022</t>
  </si>
  <si>
    <t>19/05/2022</t>
  </si>
  <si>
    <t>20/05/2022</t>
  </si>
  <si>
    <t>23/05/2022</t>
  </si>
  <si>
    <t>24/05/2022</t>
  </si>
  <si>
    <t>25/05/2022</t>
  </si>
  <si>
    <t>26/05/2022</t>
  </si>
  <si>
    <t>27/05/2022</t>
  </si>
  <si>
    <t>30/05/2022</t>
  </si>
  <si>
    <t>31/05/2022</t>
  </si>
  <si>
    <t>01/06/2022</t>
  </si>
  <si>
    <t>02/06/2022</t>
  </si>
  <si>
    <t>03/06/2022</t>
  </si>
  <si>
    <t>06/06/2022</t>
  </si>
  <si>
    <t>07/06/2022</t>
  </si>
  <si>
    <t>08/06/2022</t>
  </si>
  <si>
    <t>09/06/2022</t>
  </si>
  <si>
    <t>10/06/2022</t>
  </si>
  <si>
    <t>13/06/2022</t>
  </si>
  <si>
    <t>14/06/2022</t>
  </si>
  <si>
    <t>15/06/2022</t>
  </si>
  <si>
    <t>16/06/2022</t>
  </si>
  <si>
    <t>17/06/2022</t>
  </si>
  <si>
    <t>20/06/2022</t>
  </si>
  <si>
    <t>21/06/2022</t>
  </si>
  <si>
    <t>22/06/2022</t>
  </si>
  <si>
    <t>23/06/2022</t>
  </si>
  <si>
    <t>24/06/2022</t>
  </si>
  <si>
    <t>27/06/2022</t>
  </si>
  <si>
    <t>28/06/2022</t>
  </si>
  <si>
    <t>29/06/2022</t>
  </si>
  <si>
    <t>30/06/2022</t>
  </si>
  <si>
    <t>01/07/2022</t>
  </si>
  <si>
    <t>04/07/2022</t>
  </si>
  <si>
    <t>05/07/2022</t>
  </si>
  <si>
    <t>06/07/2022</t>
  </si>
  <si>
    <t>07/07/2022</t>
  </si>
  <si>
    <t>08/07/2022</t>
  </si>
  <si>
    <t>11/07/2022</t>
  </si>
  <si>
    <t>12/07/2022</t>
  </si>
  <si>
    <t>13/07/2022</t>
  </si>
  <si>
    <t>14/07/2022</t>
  </si>
  <si>
    <t>15/07/2022</t>
  </si>
  <si>
    <t>18/07/2022</t>
  </si>
  <si>
    <t>19/07/2022</t>
  </si>
  <si>
    <t>20/07/2022</t>
  </si>
  <si>
    <t>21/07/2022</t>
  </si>
  <si>
    <t>22/07/2022</t>
  </si>
  <si>
    <t>25/07/2022</t>
  </si>
  <si>
    <t>26/07/2022</t>
  </si>
  <si>
    <t>27/07/2022</t>
  </si>
  <si>
    <t>28/07/2022</t>
  </si>
  <si>
    <t>29/07/2022</t>
  </si>
  <si>
    <t>01/08/2022</t>
  </si>
  <si>
    <t>02/08/2022</t>
  </si>
  <si>
    <t>03/08/2022</t>
  </si>
  <si>
    <t>04/08/2022</t>
  </si>
  <si>
    <t>05/08/2022</t>
  </si>
  <si>
    <t>08/08/2022</t>
  </si>
  <si>
    <t>09/08/2022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</si>
  <si>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</si>
  <si>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</si>
  <si>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</si>
  <si>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</si>
  <si>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</si>
  <si>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</si>
  <si>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</si>
  <si>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</si>
  <si>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</si>
  <si>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</si>
  <si>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</si>
  <si>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</si>
  <si>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</si>
  <si>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</si>
  <si>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</si>
  <si>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</si>
  <si>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05/09/2022</t>
  </si>
  <si>
    <t>06/09/2022</t>
  </si>
  <si>
    <t>07/09/2022</t>
  </si>
  <si>
    <t>08/09/2022</t>
  </si>
  <si>
    <t>09/09/2022</t>
  </si>
  <si>
    <t>12/09/2022</t>
  </si>
  <si>
    <t>13/09/2022</t>
  </si>
  <si>
    <t>14/09/2022</t>
  </si>
  <si>
    <t>15/09/2022</t>
  </si>
  <si>
    <t>16/09/2022</t>
  </si>
  <si>
    <t>19/09/2022</t>
  </si>
  <si>
    <t>20/09/2022</t>
  </si>
  <si>
    <t>07/07/2021</t>
  </si>
  <si>
    <t>08/07/2021</t>
  </si>
  <si>
    <t>09/07/2021</t>
  </si>
  <si>
    <t>12/07/2021</t>
  </si>
  <si>
    <t>13/07/2021</t>
  </si>
  <si>
    <t>14/07/2021</t>
  </si>
  <si>
    <t>15/07/2021</t>
  </si>
  <si>
    <t>16/07/2021</t>
  </si>
  <si>
    <t>19/07/2021</t>
  </si>
  <si>
    <t>20/07/2021</t>
  </si>
  <si>
    <t>21/07/2021</t>
  </si>
  <si>
    <t>22/07/2021</t>
  </si>
  <si>
    <t>23/07/2021</t>
  </si>
  <si>
    <t>26/07/2021</t>
  </si>
  <si>
    <t>27/07/2021</t>
  </si>
  <si>
    <t>28/07/2021</t>
  </si>
  <si>
    <t>29/07/2021</t>
  </si>
  <si>
    <t>30/07/2021</t>
  </si>
  <si>
    <t>02/08/2021</t>
  </si>
  <si>
    <t>03/08/2021</t>
  </si>
  <si>
    <t>04/08/2021</t>
  </si>
  <si>
    <t>05/08/2021</t>
  </si>
  <si>
    <t>06/08/2021</t>
  </si>
  <si>
    <t>09/08/2021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</si>
  <si>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</si>
  <si>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</si>
  <si>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</si>
  <si>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</si>
  <si>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</si>
  <si>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</si>
  <si>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</si>
  <si>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</si>
  <si>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</si>
  <si>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</si>
  <si>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</si>
  <si>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</si>
  <si>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</si>
  <si>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</si>
  <si>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</si>
  <si>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</si>
  <si>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01/09/2021</t>
  </si>
  <si>
    <t>02/09/2021</t>
  </si>
  <si>
    <t>03/09/2021</t>
  </si>
  <si>
    <t>06/09/2021</t>
  </si>
  <si>
    <t>07/09/2021</t>
  </si>
  <si>
    <t>08/09/2021</t>
  </si>
  <si>
    <t>09/09/2021</t>
  </si>
  <si>
    <t>10/09/2021</t>
  </si>
  <si>
    <t>13/09/2021</t>
  </si>
  <si>
    <t>14/09/2021</t>
  </si>
  <si>
    <t>15/09/2021</t>
  </si>
  <si>
    <t>16/09/2021</t>
  </si>
  <si>
    <t>17/09/2021</t>
  </si>
  <si>
    <t>20/09/2021</t>
  </si>
  <si>
    <t>21/09/2021</t>
  </si>
  <si>
    <t>22/09/2021</t>
  </si>
  <si>
    <t>23/09/2021</t>
  </si>
  <si>
    <t>24/09/2021</t>
  </si>
  <si>
    <t>27/09/2021</t>
  </si>
  <si>
    <t>28/09/2021</t>
  </si>
  <si>
    <t>29/09/2021</t>
  </si>
  <si>
    <t>30/09/2021</t>
  </si>
  <si>
    <t>01/10/2021</t>
  </si>
  <si>
    <t>04/10/2021</t>
  </si>
  <si>
    <t>05/10/2021</t>
  </si>
  <si>
    <t>06/10/2021</t>
  </si>
  <si>
    <t>07/10/2021</t>
  </si>
  <si>
    <t>08/10/2021</t>
  </si>
  <si>
    <t>11/10/2021</t>
  </si>
  <si>
    <t>12/10/2021</t>
  </si>
  <si>
    <t>13/10/2021</t>
  </si>
  <si>
    <t>14/10/2021</t>
  </si>
  <si>
    <t>15/10/2021</t>
  </si>
  <si>
    <t>18/10/2021</t>
  </si>
  <si>
    <t>19/10/2021</t>
  </si>
  <si>
    <t>20/10/2021</t>
  </si>
  <si>
    <t>21/10/2021</t>
  </si>
  <si>
    <t>22/10/2021</t>
  </si>
  <si>
    <t>25/10/2021</t>
  </si>
  <si>
    <t>26/10/2021</t>
  </si>
  <si>
    <t>27/10/2021</t>
  </si>
  <si>
    <t>28/10/2021</t>
  </si>
  <si>
    <t>29/10/2021</t>
  </si>
  <si>
    <t>01/11/2021</t>
  </si>
  <si>
    <t>02/11/2021</t>
  </si>
  <si>
    <t>03/11/2021</t>
  </si>
  <si>
    <t>04/11/2021</t>
  </si>
  <si>
    <t>05/11/2021</t>
  </si>
  <si>
    <t>08/11/2021</t>
  </si>
  <si>
    <t>09/11/2021</t>
  </si>
  <si>
    <t>10/11/2021</t>
  </si>
  <si>
    <t>11/11/2021</t>
  </si>
  <si>
    <t>12/11/2021</t>
  </si>
  <si>
    <t>15/11/2021</t>
  </si>
  <si>
    <t>16/11/2021</t>
  </si>
  <si>
    <t>17/11/2021</t>
  </si>
  <si>
    <t>18/11/2021</t>
  </si>
  <si>
    <t>19/11/2021</t>
  </si>
  <si>
    <t>22/11/2021</t>
  </si>
  <si>
    <t>23/11/2021</t>
  </si>
  <si>
    <t>24/11/2021</t>
  </si>
  <si>
    <t>25/11/2021</t>
  </si>
  <si>
    <t>26/11/2021</t>
  </si>
  <si>
    <t>29/11/2021</t>
  </si>
  <si>
    <t>30/11/2021</t>
  </si>
  <si>
    <t>01/12/2021</t>
  </si>
  <si>
    <t>02/12/2021</t>
  </si>
  <si>
    <t>03/12/2021</t>
  </si>
  <si>
    <t>06/12/2021</t>
  </si>
  <si>
    <t>07/12/2021</t>
  </si>
  <si>
    <t>08/12/2021</t>
  </si>
  <si>
    <t>09/12/2021</t>
  </si>
  <si>
    <t>10/12/2021</t>
  </si>
  <si>
    <t>13/12/2021</t>
  </si>
  <si>
    <t>14/12/2021</t>
  </si>
  <si>
    <t>15/12/2021</t>
  </si>
  <si>
    <t>16/12/2021</t>
  </si>
  <si>
    <t>17/12/2021</t>
  </si>
  <si>
    <t>20/12/2021</t>
  </si>
  <si>
    <t>21/12/2021</t>
  </si>
  <si>
    <t>22/12/2021</t>
  </si>
  <si>
    <t>23/12/2021</t>
  </si>
  <si>
    <t>24/12/2021</t>
  </si>
  <si>
    <t>27/12/2021</t>
  </si>
  <si>
    <t>28/12/2021</t>
  </si>
  <si>
    <t>29/12/2021</t>
  </si>
  <si>
    <t>30/12/2021</t>
  </si>
  <si>
    <t>31/12/2021</t>
  </si>
  <si>
    <t>03/01/2022</t>
  </si>
  <si>
    <t>04/01/2022</t>
  </si>
  <si>
    <t>05/01/2022</t>
  </si>
  <si>
    <t>06/01/2022</t>
  </si>
  <si>
    <t>07/01/2022</t>
  </si>
  <si>
    <t>10/01/2022</t>
  </si>
  <si>
    <t>11/01/2022</t>
  </si>
  <si>
    <t>12/01/2022</t>
  </si>
  <si>
    <t>13/01/2022</t>
  </si>
  <si>
    <t>14/01/2022</t>
  </si>
  <si>
    <t>17/01/2022</t>
  </si>
  <si>
    <t>18/01/2022</t>
  </si>
  <si>
    <t>19/01/2022</t>
  </si>
  <si>
    <t>20/01/2022</t>
  </si>
  <si>
    <t>21/01/2022</t>
  </si>
  <si>
    <t>24/01/2022</t>
  </si>
  <si>
    <t>25/01/2022</t>
  </si>
  <si>
    <t>26/01/2022</t>
  </si>
  <si>
    <t>27/01/2022</t>
  </si>
  <si>
    <t>28/01/2022</t>
  </si>
  <si>
    <t>31/01/2022</t>
  </si>
  <si>
    <t>01/02/2022</t>
  </si>
  <si>
    <t>02/02/2022</t>
  </si>
  <si>
    <t>03/02/2022</t>
  </si>
  <si>
    <t>04/02/2022</t>
  </si>
  <si>
    <t>07/02/2022</t>
  </si>
  <si>
    <t>08/02/2022</t>
  </si>
  <si>
    <t>09/02/2022</t>
  </si>
  <si>
    <t>10/02/2022</t>
  </si>
  <si>
    <t>11/02/2022</t>
  </si>
  <si>
    <t>14/02/2022</t>
  </si>
  <si>
    <t>15/02/2022</t>
  </si>
  <si>
    <t>16/02/2022</t>
  </si>
  <si>
    <t>27/10/2020</t>
  </si>
  <si>
    <t>28/10/2020</t>
  </si>
  <si>
    <t>29/10/2020</t>
  </si>
  <si>
    <t>30/10/2020</t>
  </si>
  <si>
    <t>02/11/2020</t>
  </si>
  <si>
    <t>03/11/2020</t>
  </si>
  <si>
    <t>04/11/2020</t>
  </si>
  <si>
    <t>05/11/2020</t>
  </si>
  <si>
    <t>06/11/2020</t>
  </si>
  <si>
    <t>09/11/2020</t>
  </si>
  <si>
    <t>10/11/2020</t>
  </si>
  <si>
    <t>11/11/2020</t>
  </si>
  <si>
    <t>12/11/2020</t>
  </si>
  <si>
    <t>13/11/2020</t>
  </si>
  <si>
    <t>16/11/2020</t>
  </si>
  <si>
    <t>17/11/2020</t>
  </si>
  <si>
    <t>18/11/2020</t>
  </si>
  <si>
    <t>19/11/2020</t>
  </si>
  <si>
    <t>20/11/2020</t>
  </si>
  <si>
    <t>23/11/2020</t>
  </si>
  <si>
    <t>24/11/2020</t>
  </si>
  <si>
    <t>25/11/2020</t>
  </si>
  <si>
    <t>26/11/2020</t>
  </si>
  <si>
    <t>27/11/2020</t>
  </si>
  <si>
    <t>30/11/2020</t>
  </si>
  <si>
    <t>01/12/2020</t>
  </si>
  <si>
    <t>02/12/2020</t>
  </si>
  <si>
    <t>03/12/2020</t>
  </si>
  <si>
    <t>04/12/2020</t>
  </si>
  <si>
    <t>07/12/2020</t>
  </si>
  <si>
    <t>09/12/2020</t>
  </si>
  <si>
    <t>10/12/2020</t>
  </si>
  <si>
    <t>11/12/2020</t>
  </si>
  <si>
    <t>14/12/2020</t>
  </si>
  <si>
    <t>15/12/2020</t>
  </si>
  <si>
    <t>16/12/2020</t>
  </si>
  <si>
    <t>17/12/2020</t>
  </si>
  <si>
    <t>18/12/2020</t>
  </si>
  <si>
    <t>21/12/2020</t>
  </si>
  <si>
    <t>22/12/2020</t>
  </si>
  <si>
    <t>23/12/2020</t>
  </si>
  <si>
    <t>24/12/2020</t>
  </si>
  <si>
    <t>28/12/2020</t>
  </si>
  <si>
    <t>29/12/2020</t>
  </si>
  <si>
    <t>30/12/2020</t>
  </si>
  <si>
    <t>04/01/2021</t>
  </si>
  <si>
    <t>05/01/2021</t>
  </si>
  <si>
    <t>06/01/2021</t>
  </si>
  <si>
    <t>07/01/2021</t>
  </si>
  <si>
    <t>08/01/2021</t>
  </si>
  <si>
    <t>11/01/2021</t>
  </si>
  <si>
    <t>12/01/2021</t>
  </si>
  <si>
    <t>13/01/2021</t>
  </si>
  <si>
    <t>14/01/2021</t>
  </si>
  <si>
    <t>15/01/2021</t>
  </si>
  <si>
    <t>18/01/2021</t>
  </si>
  <si>
    <t>19/01/2021</t>
  </si>
  <si>
    <t>20/01/2021</t>
  </si>
  <si>
    <t>21/01/2021</t>
  </si>
  <si>
    <t>22/01/2021</t>
  </si>
  <si>
    <t>25/01/2021</t>
  </si>
  <si>
    <t>26/01/2021</t>
  </si>
  <si>
    <t>27/01/2021</t>
  </si>
  <si>
    <t>28/01/2021</t>
  </si>
  <si>
    <t>29/01/2021</t>
  </si>
  <si>
    <t>01/02/2021</t>
  </si>
  <si>
    <t>02/02/2021</t>
  </si>
  <si>
    <t>03/02/2021</t>
  </si>
  <si>
    <t>04/02/2021</t>
  </si>
  <si>
    <t>05/02/2021</t>
  </si>
  <si>
    <t>08/02/2021</t>
  </si>
  <si>
    <t>09/02/2021</t>
  </si>
  <si>
    <t>10/02/2021</t>
  </si>
  <si>
    <t>11/02/2021</t>
  </si>
  <si>
    <t>12/02/2021</t>
  </si>
  <si>
    <t>15/02/2021</t>
  </si>
  <si>
    <t>16/02/2021</t>
  </si>
  <si>
    <t>17/02/2021</t>
  </si>
  <si>
    <t>18/02/2021</t>
  </si>
  <si>
    <t>19/02/2021</t>
  </si>
  <si>
    <t>22/02/2021</t>
  </si>
  <si>
    <t>23/02/2021</t>
  </si>
  <si>
    <t>24/02/2021</t>
  </si>
  <si>
    <t>25/02/2021</t>
  </si>
  <si>
    <t>26/02/2021</t>
  </si>
  <si>
    <t>02/03/2021</t>
  </si>
  <si>
    <t>03/03/2021</t>
  </si>
  <si>
    <t>04/03/2021</t>
  </si>
  <si>
    <t>05/03/2021</t>
  </si>
  <si>
    <t>08/03/2021</t>
  </si>
  <si>
    <t>09/03/2021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</si>
  <si>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</si>
  <si>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</si>
  <si>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</si>
  <si>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</si>
  <si>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</si>
  <si>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</si>
  <si>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</si>
  <si>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</si>
  <si>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</si>
  <si>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</si>
  <si>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</si>
  <si>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</si>
  <si>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</si>
  <si>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</si>
  <si>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</si>
  <si>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</si>
  <si>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01/04/2021</t>
  </si>
  <si>
    <t>02/04/2021</t>
  </si>
  <si>
    <t>05/04/2021</t>
  </si>
  <si>
    <t>06/04/2021</t>
  </si>
  <si>
    <t>07/04/2021</t>
  </si>
  <si>
    <t>08/04/2021</t>
  </si>
  <si>
    <t>09/04/2021</t>
  </si>
  <si>
    <t>12/04/2021</t>
  </si>
  <si>
    <t>13/04/2021</t>
  </si>
  <si>
    <t>14/04/2021</t>
  </si>
  <si>
    <t>15/04/2021</t>
  </si>
  <si>
    <t>16/04/2021</t>
  </si>
  <si>
    <t>19/04/2021</t>
  </si>
  <si>
    <t>20/04/2021</t>
  </si>
  <si>
    <t>21/04/2021</t>
  </si>
  <si>
    <t>22/04/2021</t>
  </si>
  <si>
    <t>23/04/2021</t>
  </si>
  <si>
    <t>26/04/2021</t>
  </si>
  <si>
    <t>27/04/2021</t>
  </si>
  <si>
    <t>28/04/2021</t>
  </si>
  <si>
    <t>29/04/2021</t>
  </si>
  <si>
    <t>30/04/2021</t>
  </si>
  <si>
    <t>03/05/2021</t>
  </si>
  <si>
    <t>04/05/2021</t>
  </si>
  <si>
    <t>05/05/2021</t>
  </si>
  <si>
    <t>06/05/2021</t>
  </si>
  <si>
    <t>07/05/2021</t>
  </si>
  <si>
    <t>10/05/2021</t>
  </si>
  <si>
    <t>11/05/2021</t>
  </si>
  <si>
    <t>12/05/2021</t>
  </si>
  <si>
    <t>13/05/2021</t>
  </si>
  <si>
    <t>14/05/2021</t>
  </si>
  <si>
    <t>17/05/2021</t>
  </si>
  <si>
    <t>18/05/2021</t>
  </si>
  <si>
    <t>19/05/2021</t>
  </si>
  <si>
    <t>20/05/2021</t>
  </si>
  <si>
    <t>21/05/2021</t>
  </si>
  <si>
    <t>24/05/2021</t>
  </si>
  <si>
    <t>25/05/2021</t>
  </si>
  <si>
    <t>26/05/2021</t>
  </si>
  <si>
    <t>27/05/2021</t>
  </si>
  <si>
    <t>28/05/2021</t>
  </si>
  <si>
    <t>31/05/2021</t>
  </si>
  <si>
    <t>01/06/2021</t>
  </si>
  <si>
    <t>02/06/2021</t>
  </si>
  <si>
    <t>03/06/2021</t>
  </si>
  <si>
    <t>04/06/2021</t>
  </si>
  <si>
    <t>07/06/2021</t>
  </si>
  <si>
    <t>08/06/2021</t>
  </si>
  <si>
    <t>09/06/2021</t>
  </si>
  <si>
    <t>10/06/2021</t>
  </si>
  <si>
    <t>11/06/2021</t>
  </si>
  <si>
    <t>14/06/2021</t>
  </si>
  <si>
    <t>15/06/2021</t>
  </si>
  <si>
    <t>03/07/2023</t>
  </si>
  <si>
    <t>04/07/2023</t>
  </si>
  <si>
    <t>05/07/2023</t>
  </si>
  <si>
    <t>06/07/2023</t>
  </si>
  <si>
    <t>07/07/2023</t>
  </si>
  <si>
    <t>10/07/2023</t>
  </si>
  <si>
    <t>11/07/2023</t>
  </si>
  <si>
    <t>12/07/2023</t>
  </si>
  <si>
    <t>13/07/2023</t>
  </si>
  <si>
    <t>14/07/2023</t>
  </si>
  <si>
    <t>11/11/2022</t>
  </si>
  <si>
    <t>14/11/2022</t>
  </si>
  <si>
    <t>15/11/2022</t>
  </si>
  <si>
    <t>16/11/2022</t>
  </si>
  <si>
    <t>17/11/2022</t>
  </si>
  <si>
    <t>18/11/2022</t>
  </si>
  <si>
    <t>21/11/2022</t>
  </si>
  <si>
    <t>22/11/2022</t>
  </si>
  <si>
    <t>23/11/2022</t>
  </si>
  <si>
    <t>24/11/2022</t>
  </si>
  <si>
    <t>25/11/2022</t>
  </si>
  <si>
    <t>28/11/2022</t>
  </si>
  <si>
    <t>29/11/2022</t>
  </si>
  <si>
    <t>30/11/2022</t>
  </si>
  <si>
    <t>01/12/2022</t>
  </si>
  <si>
    <t>02/12/2022</t>
  </si>
  <si>
    <t>05/12/2022</t>
  </si>
  <si>
    <t>06/12/2022</t>
  </si>
  <si>
    <t>07/12/2022</t>
  </si>
  <si>
    <t>08/12/2022</t>
  </si>
  <si>
    <t>09/12/2022</t>
  </si>
  <si>
    <t>12/12/2022</t>
  </si>
  <si>
    <t>13/12/2022</t>
  </si>
  <si>
    <t>14/12/2022</t>
  </si>
  <si>
    <t>15/12/2022</t>
  </si>
  <si>
    <t>16/12/2022</t>
  </si>
  <si>
    <t>19/12/2022</t>
  </si>
  <si>
    <t>20/12/2022</t>
  </si>
  <si>
    <t>21/12/2022</t>
  </si>
  <si>
    <t>22/12/2022</t>
  </si>
  <si>
    <t>23/12/2022</t>
  </si>
  <si>
    <t>26/12/2022</t>
  </si>
  <si>
    <t>27/12/2022</t>
  </si>
  <si>
    <t>28/12/2022</t>
  </si>
  <si>
    <t>29/12/2022</t>
  </si>
  <si>
    <t>30/12/2022</t>
  </si>
  <si>
    <t>02/01/2023</t>
  </si>
  <si>
    <t>03/02/2023</t>
  </si>
  <si>
    <t>06/02/2023</t>
  </si>
  <si>
    <t>07/02/2023</t>
  </si>
  <si>
    <t>08/02/2023</t>
  </si>
  <si>
    <t>09/02/2023</t>
  </si>
  <si>
    <t>10/02/2023</t>
  </si>
  <si>
    <t>13/02/2023</t>
  </si>
  <si>
    <t>14/02/2023</t>
  </si>
  <si>
    <t>15/02/2023</t>
  </si>
  <si>
    <t>16/02/2023</t>
  </si>
  <si>
    <t>17/02/2023</t>
  </si>
  <si>
    <t>20/02/2023</t>
  </si>
  <si>
    <t>21/02/2023</t>
  </si>
  <si>
    <t>22/02/2023</t>
  </si>
  <si>
    <t>23/02/2023</t>
  </si>
  <si>
    <t>24/02/2023</t>
  </si>
  <si>
    <t>27/02/2023</t>
  </si>
  <si>
    <t>28/02/2023</t>
  </si>
  <si>
    <t>01/03/2023</t>
  </si>
  <si>
    <t>02/03/2023</t>
  </si>
  <si>
    <t>03/03/2023</t>
  </si>
  <si>
    <t>06/03/2023</t>
  </si>
  <si>
    <t>07/03/2023</t>
  </si>
  <si>
    <t>08/03/2023</t>
  </si>
  <si>
    <t>09/03/2023</t>
  </si>
  <si>
    <t>10/03/2023</t>
  </si>
  <si>
    <t>13/03/2023</t>
  </si>
  <si>
    <t>14/03/2023</t>
  </si>
  <si>
    <t>15/03/2023</t>
  </si>
  <si>
    <t>16/03/2023</t>
  </si>
  <si>
    <t>17/03/2023</t>
  </si>
  <si>
    <t>20/03/2023</t>
  </si>
  <si>
    <t>21/03/2023</t>
  </si>
  <si>
    <t>22/03/2023</t>
  </si>
  <si>
    <t>23/03/2023</t>
  </si>
  <si>
    <t>24/03/2023</t>
  </si>
  <si>
    <t>27/03/2023</t>
  </si>
  <si>
    <t>28/03/2023</t>
  </si>
  <si>
    <t>29/03/2023</t>
  </si>
  <si>
    <t>30/03/2023</t>
  </si>
  <si>
    <t>21/09/2022</t>
  </si>
  <si>
    <t>22/09/2022</t>
  </si>
  <si>
    <t>23/09/2022</t>
  </si>
  <si>
    <t>26/09/2022</t>
  </si>
  <si>
    <t>27/09/2022</t>
  </si>
  <si>
    <t>28/09/2022</t>
  </si>
  <si>
    <t>29/09/2022</t>
  </si>
  <si>
    <t>30/09/2022</t>
  </si>
  <si>
    <t>03/10/2022</t>
  </si>
  <si>
    <t>04/10/2022</t>
  </si>
  <si>
    <t>05/10/2022</t>
  </si>
  <si>
    <t>06/10/2022</t>
  </si>
  <si>
    <t>07/10/2022</t>
  </si>
  <si>
    <t>10/10/2022</t>
  </si>
  <si>
    <t>11/10/2022</t>
  </si>
  <si>
    <t>12/10/2022</t>
  </si>
  <si>
    <t>13/10/2022</t>
  </si>
  <si>
    <t>14/10/2022</t>
  </si>
  <si>
    <t>17/10/2022</t>
  </si>
  <si>
    <t>18/10/2022</t>
  </si>
  <si>
    <t>19/10/2022</t>
  </si>
  <si>
    <t>20/10/2022</t>
  </si>
  <si>
    <t>17/07/2023</t>
  </si>
  <si>
    <t>18/07/2023</t>
  </si>
  <si>
    <t>19/07/2023</t>
  </si>
  <si>
    <t>20/07/2023</t>
  </si>
  <si>
    <t>21/07/2023</t>
  </si>
  <si>
    <t>24/07/2023</t>
  </si>
  <si>
    <t xml:space="preserve"> SUDAMERIS ASSET MANAGEMENT A.F.P.I.S.A
FONDO DE INVERSIÓN RENTA INMOBILIARIA EYDISA</t>
  </si>
  <si>
    <t>Fondo Nombre</t>
  </si>
  <si>
    <t>Mes</t>
  </si>
  <si>
    <t>ENERO</t>
  </si>
  <si>
    <t>Fondo Mutuo Evolución</t>
  </si>
  <si>
    <t>FEBRERO</t>
  </si>
  <si>
    <t>MARZO</t>
  </si>
  <si>
    <t>Carlos Amaral</t>
  </si>
  <si>
    <t>.     Honorarios Comité de Vigilancia Periodo 2023</t>
  </si>
  <si>
    <t>Abril</t>
  </si>
  <si>
    <t>Resultado Acumulado</t>
  </si>
  <si>
    <t>Al 31/03/2024</t>
  </si>
  <si>
    <t>Contador</t>
  </si>
  <si>
    <t>EYDISA</t>
  </si>
  <si>
    <t>SOL CITY</t>
  </si>
  <si>
    <t>.     Provision Honorarios Comité de Vigilancia</t>
  </si>
  <si>
    <t>.     Honorarios Comité de Vigilancia Periodo 2024</t>
  </si>
  <si>
    <t>Honorarios a pagar al Comité de Vigilancia</t>
  </si>
  <si>
    <t>Dividendos pagados</t>
  </si>
  <si>
    <t>Aumento/disminución en Inversiones</t>
  </si>
  <si>
    <t xml:space="preserve">Sudaméris hará sus mejores esfuerzos para mantener la mayor cantidad de fondos o capital para invertirlos en los títulos o activos detallados en la tabla de Diversificación de las Inversiones. 
Sin perjuicio de ello, el Fondo podrá mantener su capital invertido en títulos o activos de fácil liquidación y así poder cumplir con las obligaciones que se generen como consecuencia de las operaciones diarias del Fondo tales como, pago de impuestos inmobiliarios, pago de remuneraciones, y otras. </t>
  </si>
  <si>
    <t>Sudaméris gestionará las sumas de dinero aportadas por los Cuotapartistas y los rendimientos del Fondo en la forma y condiciones establecidas en su reglamento interno, pudiendo realizar las inversiones y operaciones que estime conveniente dentro de los límites establecidos en el Reglamento y en el Contrato General de Fondos de Inversión</t>
  </si>
  <si>
    <t>Cambio de donominación por Sudaméris Securities Casa de Bolsa Sociedad Anómina (Sudameris Securities C.B.S.A.) por escritura Nº 608 del 26 de septiembre del 2023, Matrícula  N° 15.752, Serie Comercial inscripto bajo el N° 4 ,Folio N° 37 y siguientes  del fecha 15 de noviembre 2023</t>
  </si>
  <si>
    <r>
      <rPr>
        <b/>
        <sz val="12"/>
        <color theme="1"/>
        <rFont val="Arial Narrow"/>
        <family val="2"/>
      </rPr>
      <t>Títulos Físicos (de ser adquiridos):</t>
    </r>
    <r>
      <rPr>
        <sz val="12"/>
        <color theme="1"/>
        <rFont val="Arial Narrow"/>
        <family val="2"/>
      </rPr>
      <t xml:space="preserve"> Serán custodiados en la bóveda de Sudaméris Securities Casa de Bolsa Sociedad Anómina, de acuerdo a los procedimientos de seguridad y control de la mencionada entidad.</t>
    </r>
  </si>
  <si>
    <t xml:space="preserve">Sudameris Bank Cta. Cte 8083497- Cuenta Operativa </t>
  </si>
  <si>
    <t>Sudameris Securities Casa de Bolsa S.A.</t>
  </si>
  <si>
    <t>Comisiones por Administracion Sudameris AFPISA</t>
  </si>
  <si>
    <t>Estados Financieros correspondiente al periodo del  01 de Enero de 2024 al 31 de Diciembre de 2024</t>
  </si>
  <si>
    <t>CORRESPONDIENTE AL PERIODO DEL 01 DE ENERO DE 2024 AL 31 DE DICIEMBRE DE 2024</t>
  </si>
  <si>
    <t>Presentado en forma comparativa con el ejercicio económico anterior finalizado el 31 de diciembre de 2023</t>
  </si>
  <si>
    <t>TOTAL ACTIVO NETO
AL 31/12/2024</t>
  </si>
  <si>
    <t>CORRESPONDIENTES AL EJERCICIO FINALIZADO EL 31 DE DICIEMBRE DE 2024</t>
  </si>
  <si>
    <t>NOTAS A LA INFORMACIÓN FINANCIERA AL 31 DE DICIEMBRE DE 2024</t>
  </si>
  <si>
    <t xml:space="preserve">Los estados financieros y la información complementaria relacionadas con ellos, se presentan en forma comparativa de la siguiente manera: el balance general se presenta de manera comparativa al 31 de diciembre de 2023; los estados de ingresos y egresos,  estado de flujo de efectivos y el estado de variación del activo neto se presenta de manera comparativa al 31 de diciembre de 2023.									</t>
  </si>
  <si>
    <t>Al 31 de Diciembre de 2024:</t>
  </si>
  <si>
    <t xml:space="preserve">Al 31 de diciembre del 2024, no existen otros asuntos relevantes que mencionar.
</t>
  </si>
  <si>
    <t>Al 31 de diciembre del 2024, no existen situaciones contingentes, ni reclamos que este en conocimiento de la Sociedad Administradora.</t>
  </si>
  <si>
    <t>Entre la fecha de cierre de los presentes estados financieros, no han ocurrido otros hechos significativos de carácter financiero o de otra índole que afecten la situación patrimonial o financiera o los resultados del FONDO DE INVERSIÓN RENTA INMOBILIARIA - EYDISA al 31 de Diciembre de 2024.</t>
  </si>
  <si>
    <t>TOTAL ACTIVO NETO
AL 31/12/2023</t>
  </si>
  <si>
    <t>Otras comisiones</t>
  </si>
  <si>
    <t>Costo por venta de títulos</t>
  </si>
  <si>
    <t>Andrea Ramirez</t>
  </si>
  <si>
    <t>Representante Legal</t>
  </si>
  <si>
    <t>El Fondo se encuentra inscripto en los registros de la Superintendencia de Valores (anteriormente denominada Comisión Nacional de Valores) según Resolución N° 24E/22 de fecha 6 de mayo de 2022 y Certificado de Registro N° 049_09052022 de fecha 9 de mayo de 2022.</t>
  </si>
  <si>
    <t>Diferencia por conversión</t>
  </si>
  <si>
    <t>Provisiones</t>
  </si>
  <si>
    <t>IVA a Pagar</t>
  </si>
  <si>
    <t>4.6 ) Provisiones</t>
  </si>
  <si>
    <t>Javier Benitez</t>
  </si>
  <si>
    <t>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</si>
</sst>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 #,##0_ ;_ * \-#,##0_ ;_ * &quot;-&quot;_ ;_ @_ "/>
    <numFmt numFmtId="43" formatCode="_ * #,##0.00_ ;_ * \-#,##0.00_ ;_ * &quot;-&quot;??_ ;_ @_ "/>
    <numFmt numFmtId="164" formatCode="_-* #,##0_-;\-* #,##0_-;_-* &quot;-&quot;_-;_-@_-"/>
    <numFmt numFmtId="165" formatCode="_-* #,##0.00_-;\-* #,##0.00_-;_-* &quot;-&quot;??_-;_-@_-"/>
    <numFmt numFmtId="166" formatCode="_-* #,##0.00\ &quot;€&quot;_-;\-* #,##0.00\ &quot;€&quot;_-;_-* &quot;-&quot;??\ &quot;€&quot;_-;_-@_-"/>
    <numFmt numFmtId="167" formatCode="_(* #,##0_);_(* \(#,##0\);_(* &quot;-&quot;_);_(@_)"/>
    <numFmt numFmtId="168" formatCode="_(&quot;$&quot;* #,##0.00_);_(&quot;$&quot;* \(#,##0.00\);_(&quot;$&quot;* &quot;-&quot;??_);_(@_)"/>
    <numFmt numFmtId="169" formatCode="_(* #,##0.00_);_(* \(#,##0.00\);_(* &quot;-&quot;??_);_(@_)"/>
    <numFmt numFmtId="170" formatCode="_-* #,##0\ _€_-;\-* #,##0\ _€_-;_-* &quot;-&quot;\ _€_-;_-@_-"/>
    <numFmt numFmtId="171" formatCode="_-* #,##0.00\ _€_-;\-* #,##0.00\ _€_-;_-* &quot;-&quot;??\ _€_-;_-@_-"/>
    <numFmt numFmtId="172" formatCode="_-* #,##0\ _€_-;\-* #,##0\ _€_-;_-* &quot;-&quot;??\ _€_-;_-@_-"/>
    <numFmt numFmtId="173" formatCode="General_)"/>
    <numFmt numFmtId="174" formatCode="#,##0_ ;[Red]\-#,##0\ "/>
    <numFmt numFmtId="175" formatCode="#,##0_ ;\-#,##0\ "/>
    <numFmt numFmtId="176" formatCode="dd/mm/yyyy;@"/>
    <numFmt numFmtId="177" formatCode="_-* #,##0_-;\-* #,##0_-;_-* &quot;-&quot;??_-;_-@_-"/>
    <numFmt numFmtId="178" formatCode="_-* #,##0.00\ _p_t_a_-;\-* #,##0.00\ _p_t_a_-;_-* &quot;-&quot;??\ _p_t_a_-;_-@_-"/>
    <numFmt numFmtId="179" formatCode="_ * #,##0.000000_ ;_ * \-#,##0.000000_ ;_ * &quot;-&quot;_ ;_ @_ "/>
    <numFmt numFmtId="180" formatCode="_ * #,##0.000_ ;_ * \-#,##0.000_ ;_ * &quot;-&quot;???_ ;_ @_ "/>
    <numFmt numFmtId="181" formatCode="_(* #,##0_);_(* \(#,##0\);_(* \-??_);_(@_)"/>
    <numFmt numFmtId="182" formatCode="_(* #,##0_);_(* \(#,##0\);_(* &quot;-&quot;??_);_(@_)"/>
    <numFmt numFmtId="183" formatCode="0.000%"/>
    <numFmt numFmtId="184" formatCode="_ * #,##0.00_ ;_ * \-#,##0.00_ ;_ * &quot;-&quot;_ ;_ @_ "/>
    <numFmt numFmtId="185" formatCode="_(* #,##0.00_);_(* \(#,##0.00\);_(* &quot;-&quot;_);_(@_)"/>
    <numFmt numFmtId="186" formatCode="_-* #,##0.0000\ _€_-;\-* #,##0.0000\ _€_-;_-* &quot;-&quot;????\ _€_-;_-@_-"/>
    <numFmt numFmtId="187" formatCode="#,##0.0000000000"/>
    <numFmt numFmtId="188" formatCode="_-* #,##0.00000000_-;\-* #,##0.00000000_-;_-* &quot;-&quot;??_-;_-@_-"/>
    <numFmt numFmtId="189" formatCode="_-* #,##0.00000000_-;\-* #,##0.00000000_-;_-* &quot;-&quot;????????_-;_-@_-"/>
    <numFmt numFmtId="190" formatCode="_ * #,##0.00000000_ ;_ * \-#,##0.00000000_ ;_ * &quot;-&quot;????????_ ;_ @_ "/>
    <numFmt numFmtId="191" formatCode="#,##0.00000000"/>
    <numFmt numFmtId="192" formatCode="_-* #,##0.0\ _€_-;\-* #,##0.0\ _€_-;_-* &quot;-&quot;??\ _€_-;_-@_-"/>
    <numFmt numFmtId="193" formatCode="_-* #,##0.0000_-;\-* #,##0.0000_-;_-* &quot;-&quot;????_-;_-@_-"/>
    <numFmt numFmtId="194" formatCode="#,##0.00_ ;\-#,##0.00\ "/>
    <numFmt numFmtId="195" formatCode="_-* #,##0.00\ _P_t_s_-;\-* #,##0.00\ _P_t_s_-;_-* &quot;-&quot;??\ _P_t_s_-;_-@_-"/>
    <numFmt numFmtId="196" formatCode="_-* #,##0\ _P_t_s_-;\-* #,##0\ _P_t_s_-;_-* &quot;-&quot;\ _P_t_s_-;_-@_-"/>
    <numFmt numFmtId="197" formatCode="&quot;Gs&quot;\ #,##0;&quot;Gs&quot;\ \-#,##0"/>
    <numFmt numFmtId="198" formatCode="_-* #,##0.00\ _D_M_-;\-* #,##0.00\ _D_M_-;_-* &quot;-&quot;??\ _D_M_-;_-@_-"/>
    <numFmt numFmtId="199" formatCode="_-* #,##0.00\ [$€]_-;\-* #,##0.00\ [$€]_-;_-* &quot;-&quot;??\ [$€]_-;_-@_-"/>
    <numFmt numFmtId="200" formatCode="_([$€]* #,##0.00_);_([$€]* \(#,##0.00\);_([$€]* &quot;-&quot;??_);_(@_)"/>
    <numFmt numFmtId="201" formatCode="0%_);\(0%\)"/>
  </numFmts>
  <fonts count="135">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sz val="18"/>
      <color theme="3"/>
      <name val="Calibri Light"/>
      <family val="2"/>
      <scheme val="major"/>
    </font>
    <font>
      <sz val="11"/>
      <color indexed="8"/>
      <name val="Calibri"/>
      <family val="2"/>
    </font>
    <font>
      <sz val="10"/>
      <name val="Times New Roman"/>
      <family val="1"/>
    </font>
    <font>
      <sz val="11"/>
      <color rgb="FF000000"/>
      <name val="Calibri"/>
      <family val="2"/>
    </font>
    <font>
      <u/>
      <sz val="11"/>
      <color theme="10"/>
      <name val="Calibri"/>
      <family val="2"/>
      <scheme val="minor"/>
    </font>
    <font>
      <sz val="9"/>
      <color theme="1"/>
      <name val="Arial"/>
      <family val="2"/>
    </font>
    <font>
      <sz val="9"/>
      <name val="Arial"/>
      <family val="2"/>
    </font>
    <font>
      <b/>
      <sz val="10"/>
      <name val="Arial"/>
      <family val="2"/>
    </font>
    <font>
      <b/>
      <sz val="8"/>
      <color theme="0"/>
      <name val="Arial"/>
      <family val="2"/>
    </font>
    <font>
      <b/>
      <sz val="8"/>
      <name val="Arial"/>
      <family val="2"/>
    </font>
    <font>
      <sz val="8"/>
      <name val="Arial"/>
      <family val="2"/>
    </font>
    <font>
      <b/>
      <sz val="8"/>
      <color rgb="FFFF0000"/>
      <name val="Arial"/>
      <family val="2"/>
    </font>
    <font>
      <sz val="8"/>
      <color theme="0"/>
      <name val="Arial"/>
      <family val="2"/>
    </font>
    <font>
      <sz val="12"/>
      <color theme="1"/>
      <name val="Arial Narrow"/>
      <family val="2"/>
    </font>
    <font>
      <b/>
      <sz val="12"/>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sz val="12"/>
      <name val="Arial Narrow"/>
      <family val="2"/>
    </font>
    <font>
      <b/>
      <sz val="13"/>
      <name val="Arial Narrow"/>
      <family val="2"/>
    </font>
    <font>
      <sz val="13"/>
      <name val="Arial Narrow"/>
      <family val="2"/>
    </font>
    <font>
      <u/>
      <sz val="12"/>
      <color theme="10"/>
      <name val="Arial Narrow"/>
      <family val="2"/>
    </font>
    <font>
      <b/>
      <i/>
      <sz val="12"/>
      <color theme="1"/>
      <name val="Arial Narrow"/>
      <family val="2"/>
    </font>
    <font>
      <sz val="12"/>
      <color theme="0"/>
      <name val="Arial Narrow"/>
      <family val="2"/>
    </font>
    <font>
      <b/>
      <sz val="12"/>
      <color rgb="FF0000FF"/>
      <name val="Arial Narrow"/>
      <family val="2"/>
    </font>
    <font>
      <u/>
      <sz val="12"/>
      <color theme="1"/>
      <name val="Arial Narrow"/>
      <family val="2"/>
    </font>
    <font>
      <b/>
      <u/>
      <sz val="12"/>
      <color rgb="FF0000FF"/>
      <name val="Arial Narrow"/>
      <family val="2"/>
    </font>
    <font>
      <b/>
      <u/>
      <sz val="12"/>
      <color theme="1"/>
      <name val="Arial Narrow"/>
      <family val="2"/>
    </font>
    <font>
      <sz val="11"/>
      <name val="Arial Narrow"/>
      <family val="2"/>
    </font>
    <font>
      <sz val="11"/>
      <color theme="1"/>
      <name val="Arial Narrow"/>
      <family val="2"/>
    </font>
    <font>
      <i/>
      <sz val="12"/>
      <name val="Arial Narrow"/>
      <family val="2"/>
    </font>
    <font>
      <sz val="12"/>
      <color rgb="FF0000FF"/>
      <name val="Arial Narrow"/>
      <family val="2"/>
    </font>
    <font>
      <b/>
      <sz val="12"/>
      <color rgb="FF000000"/>
      <name val="Arial Narrow"/>
      <family val="2"/>
    </font>
    <font>
      <sz val="12"/>
      <color rgb="FF000000"/>
      <name val="Arial Narrow"/>
      <family val="2"/>
    </font>
    <font>
      <i/>
      <sz val="12"/>
      <color rgb="FF000000"/>
      <name val="Arial Narrow"/>
      <family val="2"/>
    </font>
    <font>
      <sz val="11"/>
      <color theme="0"/>
      <name val="Arial Narrow"/>
      <family val="2"/>
    </font>
    <font>
      <b/>
      <sz val="20"/>
      <color theme="7" tint="0.79998168889431442"/>
      <name val="Arial Narrow"/>
      <family val="2"/>
    </font>
    <font>
      <b/>
      <sz val="20"/>
      <color theme="0"/>
      <name val="Arial Narrow"/>
      <family val="2"/>
    </font>
    <font>
      <sz val="11"/>
      <color rgb="FF0070C0"/>
      <name val="Arial Narrow"/>
      <family val="2"/>
    </font>
    <font>
      <b/>
      <sz val="12"/>
      <color rgb="FF0070C0"/>
      <name val="Arial Narrow"/>
      <family val="2"/>
    </font>
    <font>
      <b/>
      <i/>
      <sz val="16"/>
      <color rgb="FF0070C0"/>
      <name val="Arial Narrow"/>
      <family val="2"/>
    </font>
    <font>
      <b/>
      <sz val="18"/>
      <name val="Arial Narrow"/>
      <family val="2"/>
    </font>
    <font>
      <b/>
      <u/>
      <sz val="11"/>
      <name val="Arial Narrow"/>
      <family val="2"/>
    </font>
    <font>
      <b/>
      <u/>
      <sz val="12"/>
      <name val="Arial Narrow"/>
      <family val="2"/>
    </font>
    <font>
      <u/>
      <sz val="11"/>
      <name val="Arial Narrow"/>
      <family val="2"/>
    </font>
    <font>
      <sz val="10"/>
      <name val="Arial Narrow"/>
      <family val="2"/>
    </font>
    <font>
      <u/>
      <sz val="11"/>
      <color theme="10"/>
      <name val="Arial Narrow"/>
      <family val="2"/>
    </font>
    <font>
      <sz val="11"/>
      <color indexed="8"/>
      <name val="Calibri"/>
      <family val="2"/>
      <scheme val="minor"/>
    </font>
    <font>
      <sz val="11"/>
      <name val="Calibri"/>
      <family val="2"/>
    </font>
    <font>
      <b/>
      <sz val="10"/>
      <color rgb="FFFFFFFF"/>
      <name val="Arial"/>
      <family val="2"/>
    </font>
    <font>
      <sz val="10"/>
      <color theme="1"/>
      <name val="Arial"/>
      <family val="2"/>
    </font>
    <font>
      <b/>
      <sz val="10"/>
      <color rgb="FF000000"/>
      <name val="Arial"/>
      <family val="2"/>
    </font>
    <font>
      <b/>
      <sz val="10"/>
      <color rgb="FFFF0000"/>
      <name val="Arial"/>
      <family val="2"/>
    </font>
    <font>
      <b/>
      <sz val="10"/>
      <color theme="1"/>
      <name val="Arial"/>
      <family val="2"/>
    </font>
    <font>
      <sz val="10"/>
      <color rgb="FFC00000"/>
      <name val="Arial"/>
      <family val="2"/>
    </font>
    <font>
      <sz val="10"/>
      <color rgb="FFFF0000"/>
      <name val="Arial"/>
      <family val="2"/>
    </font>
    <font>
      <b/>
      <sz val="12"/>
      <color theme="0"/>
      <name val="Arial Narrow"/>
      <family val="2"/>
    </font>
    <font>
      <b/>
      <sz val="11"/>
      <color rgb="FF00B050"/>
      <name val="Calibri"/>
      <family val="2"/>
      <scheme val="minor"/>
    </font>
    <font>
      <b/>
      <sz val="8"/>
      <color rgb="FF333333"/>
      <name val="Arial"/>
      <family val="2"/>
    </font>
    <font>
      <sz val="10"/>
      <name val="Arial"/>
      <family val="2"/>
    </font>
    <font>
      <b/>
      <sz val="9"/>
      <color theme="0"/>
      <name val="Book Antiqua"/>
      <family val="1"/>
    </font>
    <font>
      <sz val="10"/>
      <name val="Book Antiqua"/>
      <family val="1"/>
    </font>
    <font>
      <sz val="9"/>
      <color indexed="72"/>
      <name val="Book Antiqua"/>
      <family val="1"/>
    </font>
    <font>
      <sz val="9"/>
      <name val="Book Antiqua"/>
      <family val="1"/>
    </font>
    <font>
      <sz val="11"/>
      <color theme="1" tint="4.9989318521683403E-2"/>
      <name val="Calibri Light"/>
      <family val="2"/>
      <scheme val="major"/>
    </font>
    <font>
      <sz val="11"/>
      <color theme="1"/>
      <name val="Calibri Light"/>
      <family val="2"/>
      <scheme val="major"/>
    </font>
    <font>
      <sz val="11"/>
      <name val="Calibri Light"/>
      <family val="2"/>
      <scheme val="major"/>
    </font>
    <font>
      <sz val="11"/>
      <color rgb="FFFF0000"/>
      <name val="Calibri Light"/>
      <family val="2"/>
      <scheme val="major"/>
    </font>
    <font>
      <b/>
      <sz val="12"/>
      <color rgb="FFFFFFFF"/>
      <name val="Arial Narrow"/>
      <family val="2"/>
    </font>
    <font>
      <sz val="10"/>
      <color rgb="FF000000"/>
      <name val="Arial"/>
      <family val="2"/>
    </font>
    <font>
      <b/>
      <sz val="12"/>
      <color theme="1"/>
      <name val="Arial"/>
      <family val="2"/>
    </font>
    <font>
      <sz val="12"/>
      <name val="Arial Narrow"/>
      <family val="2"/>
    </font>
    <font>
      <b/>
      <sz val="12"/>
      <color theme="0" tint="-0.14999847407452621"/>
      <name val="Arial Narrow"/>
      <family val="2"/>
    </font>
    <font>
      <sz val="12"/>
      <color theme="0" tint="-4.9989318521683403E-2"/>
      <name val="Arial Narrow"/>
      <family val="2"/>
    </font>
    <font>
      <b/>
      <sz val="12"/>
      <color theme="0" tint="-4.9989318521683403E-2"/>
      <name val="Arial Narrow"/>
      <family val="2"/>
    </font>
    <font>
      <sz val="10"/>
      <color indexed="8"/>
      <name val="Arial"/>
      <family val="2"/>
    </font>
    <font>
      <sz val="11"/>
      <color theme="1"/>
      <name val="Arial"/>
      <family val="2"/>
    </font>
    <font>
      <sz val="10"/>
      <color theme="1"/>
      <name val="Arial Narrow"/>
      <family val="2"/>
    </font>
    <font>
      <sz val="12"/>
      <color theme="1"/>
      <name val="Calibri"/>
      <family val="2"/>
      <scheme val="minor"/>
    </font>
    <font>
      <sz val="8"/>
      <name val="Verdana"/>
      <family val="2"/>
    </font>
    <font>
      <sz val="10"/>
      <name val="Verdana"/>
      <family val="2"/>
    </font>
    <font>
      <u/>
      <sz val="10"/>
      <color theme="10"/>
      <name val="Arial"/>
      <family val="2"/>
    </font>
    <font>
      <sz val="11"/>
      <color indexed="8"/>
      <name val="Calibri"/>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Arial"/>
      <family val="2"/>
    </font>
    <font>
      <b/>
      <sz val="11"/>
      <color indexed="10"/>
      <name val="Calibri"/>
      <family val="2"/>
      <scheme val="minor"/>
    </font>
    <font>
      <b/>
      <sz val="11"/>
      <color indexed="52"/>
      <name val="Calibri"/>
      <family val="2"/>
      <scheme val="minor"/>
    </font>
    <font>
      <b/>
      <sz val="10"/>
      <color indexed="10"/>
      <name val="Arial"/>
      <family val="2"/>
    </font>
    <font>
      <sz val="11"/>
      <color indexed="19"/>
      <name val="Calibri"/>
      <family val="2"/>
    </font>
    <font>
      <sz val="10"/>
      <color indexed="8"/>
      <name val="MS Sans Serif"/>
      <family val="2"/>
    </font>
    <font>
      <sz val="12"/>
      <color theme="0" tint="-0.14999847407452621"/>
      <name val="Arial Narrow"/>
      <family val="2"/>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00206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00B050"/>
        <bgColor indexed="64"/>
      </patternFill>
    </fill>
    <fill>
      <patternFill patternType="solid">
        <fgColor rgb="FFA9A9A9"/>
        <bgColor indexed="64"/>
      </patternFill>
    </fill>
    <fill>
      <patternFill patternType="solid">
        <fgColor rgb="FF808080"/>
        <bgColor indexed="64"/>
      </patternFill>
    </fill>
    <fill>
      <patternFill patternType="solid">
        <fgColor rgb="FFD3D3D3"/>
        <bgColor indexed="64"/>
      </patternFill>
    </fill>
    <fill>
      <patternFill patternType="solid">
        <fgColor theme="5" tint="0.59999389629810485"/>
        <bgColor indexed="64"/>
      </patternFill>
    </fill>
    <fill>
      <patternFill patternType="solid">
        <fgColor theme="7"/>
        <bgColor indexed="64"/>
      </patternFill>
    </fill>
    <fill>
      <patternFill patternType="solid">
        <fgColor rgb="FF92D050"/>
        <bgColor indexed="64"/>
      </patternFill>
    </fill>
    <fill>
      <patternFill patternType="solid">
        <fgColor rgb="FFFFFF00"/>
        <bgColor indexed="64"/>
      </patternFill>
    </fill>
    <fill>
      <patternFill patternType="solid">
        <fgColor rgb="FFCCFF99"/>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3" tint="0.7499923703726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54"/>
      </patternFill>
    </fill>
    <fill>
      <patternFill patternType="solid">
        <fgColor indexed="27"/>
        <bgColor indexed="64"/>
      </patternFill>
    </fill>
    <fill>
      <patternFill patternType="solid">
        <fgColor theme="0"/>
        <bgColor auto="1"/>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theme="0"/>
      </top>
      <bottom/>
      <diagonal/>
    </border>
    <border>
      <left style="thin">
        <color auto="1"/>
      </left>
      <right style="thin">
        <color auto="1"/>
      </right>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top style="thin">
        <color theme="0"/>
      </top>
      <bottom/>
      <diagonal/>
    </border>
    <border>
      <left/>
      <right style="thin">
        <color indexed="64"/>
      </right>
      <top style="thin">
        <color theme="0"/>
      </top>
      <bottom/>
      <diagonal/>
    </border>
    <border>
      <left/>
      <right/>
      <top/>
      <bottom style="double">
        <color indexed="64"/>
      </bottom>
      <diagonal/>
    </border>
    <border>
      <left style="double">
        <color auto="1"/>
      </left>
      <right/>
      <top/>
      <bottom style="double">
        <color indexed="64"/>
      </bottom>
      <diagonal/>
    </border>
    <border>
      <left style="double">
        <color indexed="64"/>
      </left>
      <right style="double">
        <color auto="1"/>
      </right>
      <top style="double">
        <color indexed="64"/>
      </top>
      <bottom/>
      <diagonal/>
    </border>
    <border>
      <left style="double">
        <color indexed="64"/>
      </left>
      <right/>
      <top style="double">
        <color indexed="64"/>
      </top>
      <bottom/>
      <diagonal/>
    </border>
    <border>
      <left style="double">
        <color auto="1"/>
      </left>
      <right/>
      <top/>
      <bottom/>
      <diagonal/>
    </border>
    <border>
      <left/>
      <right style="double">
        <color indexed="64"/>
      </right>
      <top style="double">
        <color indexed="64"/>
      </top>
      <bottom/>
      <diagonal/>
    </border>
    <border>
      <left style="double">
        <color auto="1"/>
      </left>
      <right style="double">
        <color indexed="64"/>
      </right>
      <top/>
      <bottom/>
      <diagonal/>
    </border>
    <border>
      <left/>
      <right style="double">
        <color indexed="64"/>
      </right>
      <top/>
      <bottom/>
      <diagonal/>
    </border>
    <border>
      <left style="double">
        <color auto="1"/>
      </left>
      <right style="double">
        <color indexed="64"/>
      </right>
      <top/>
      <bottom style="double">
        <color auto="1"/>
      </bottom>
      <diagonal/>
    </border>
    <border>
      <left/>
      <right style="double">
        <color indexed="64"/>
      </right>
      <top/>
      <bottom style="double">
        <color auto="1"/>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style="thin">
        <color auto="1"/>
      </left>
      <right style="thin">
        <color auto="1"/>
      </right>
      <top style="thin">
        <color auto="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40430">
    <xf numFmtId="0" fontId="0" fillId="0" borderId="0"/>
    <xf numFmtId="171"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3" fontId="19" fillId="0" borderId="0"/>
    <xf numFmtId="167" fontId="1" fillId="0" borderId="0" applyFont="0" applyFill="0" applyBorder="0" applyAlignment="0" applyProtection="0"/>
    <xf numFmtId="0" fontId="20" fillId="0" borderId="0"/>
    <xf numFmtId="0" fontId="20" fillId="0" borderId="0"/>
    <xf numFmtId="0" fontId="21" fillId="0" borderId="0"/>
    <xf numFmtId="0" fontId="20" fillId="0" borderId="0"/>
    <xf numFmtId="169" fontId="1" fillId="0" borderId="0" applyFont="0" applyFill="0" applyBorder="0" applyAlignment="0" applyProtection="0"/>
    <xf numFmtId="41" fontId="1" fillId="0" borderId="0" applyFont="0" applyFill="0" applyBorder="0" applyAlignment="0" applyProtection="0"/>
    <xf numFmtId="177"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4"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171" fontId="1" fillId="0" borderId="0" applyFont="0" applyFill="0" applyBorder="0" applyAlignment="0" applyProtection="0"/>
    <xf numFmtId="9" fontId="20" fillId="0" borderId="0" applyFont="0" applyFill="0" applyBorder="0" applyAlignment="0" applyProtection="0"/>
    <xf numFmtId="0" fontId="1" fillId="0" borderId="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0" fontId="20" fillId="0" borderId="0"/>
    <xf numFmtId="0" fontId="1" fillId="0" borderId="0"/>
    <xf numFmtId="171" fontId="1" fillId="0" borderId="0" applyFont="0" applyFill="0" applyBorder="0" applyAlignment="0" applyProtection="0"/>
    <xf numFmtId="178" fontId="20" fillId="0" borderId="0" applyFont="0" applyFill="0" applyBorder="0" applyAlignment="0" applyProtection="0"/>
    <xf numFmtId="43" fontId="1" fillId="0" borderId="0" applyFont="0" applyFill="0" applyBorder="0" applyAlignment="0" applyProtection="0"/>
    <xf numFmtId="0" fontId="26" fillId="0" borderId="0"/>
    <xf numFmtId="0" fontId="20" fillId="0" borderId="0"/>
    <xf numFmtId="41" fontId="1" fillId="0" borderId="0" applyFont="0" applyFill="0" applyBorder="0" applyAlignment="0" applyProtection="0"/>
    <xf numFmtId="17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1" fillId="0" borderId="0"/>
    <xf numFmtId="165" fontId="71" fillId="0" borderId="0" applyFont="0" applyFill="0" applyBorder="0" applyAlignment="0" applyProtection="0"/>
    <xf numFmtId="9" fontId="71" fillId="0" borderId="0" applyFont="0" applyFill="0" applyBorder="0" applyAlignment="0" applyProtection="0"/>
    <xf numFmtId="41" fontId="71" fillId="0" borderId="0" applyFont="0" applyFill="0" applyBorder="0" applyAlignment="0" applyProtection="0"/>
    <xf numFmtId="0" fontId="1" fillId="0" borderId="0"/>
    <xf numFmtId="9" fontId="1" fillId="0" borderId="0" applyFont="0" applyFill="0" applyBorder="0" applyAlignment="0" applyProtection="0"/>
    <xf numFmtId="171" fontId="20" fillId="0" borderId="0" applyFont="0" applyFill="0" applyBorder="0" applyAlignment="0" applyProtection="0"/>
    <xf numFmtId="9" fontId="20" fillId="0" borderId="0" applyFont="0" applyFill="0" applyBorder="0" applyAlignment="0" applyProtection="0"/>
    <xf numFmtId="171" fontId="1" fillId="0" borderId="0" applyFont="0" applyFill="0" applyBorder="0" applyAlignment="0" applyProtection="0"/>
    <xf numFmtId="0" fontId="18" fillId="40" borderId="0" applyBorder="0" applyAlignment="0" applyProtection="0"/>
    <xf numFmtId="18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2" fillId="0" borderId="0" applyFont="0" applyFill="0" applyBorder="0" applyAlignment="0" applyProtection="0"/>
    <xf numFmtId="165" fontId="71" fillId="0" borderId="0" applyFont="0" applyFill="0" applyBorder="0" applyAlignment="0" applyProtection="0"/>
    <xf numFmtId="41" fontId="7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3" fillId="0" borderId="0" applyNumberFormat="0" applyFont="0" applyFill="0" applyBorder="0" applyAlignment="0" applyProtection="0"/>
    <xf numFmtId="41" fontId="20" fillId="0" borderId="0" applyNumberFormat="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0" fontId="20" fillId="0" borderId="0" applyNumberFormat="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0" borderId="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3" fontId="20" fillId="0" borderId="0"/>
    <xf numFmtId="165" fontId="20" fillId="0" borderId="0" applyFont="0" applyFill="0" applyBorder="0" applyAlignment="0" applyProtection="0"/>
    <xf numFmtId="0" fontId="20" fillId="0" borderId="0"/>
    <xf numFmtId="41" fontId="20"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xf numFmtId="0" fontId="1" fillId="0" borderId="0"/>
    <xf numFmtId="43" fontId="24" fillId="0" borderId="0" applyFont="0" applyFill="0" applyBorder="0" applyAlignment="0" applyProtection="0"/>
    <xf numFmtId="0" fontId="20" fillId="0" borderId="0"/>
    <xf numFmtId="43" fontId="2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20" fillId="0" borderId="0" applyNumberFormat="0" applyFill="0" applyBorder="0" applyAlignment="0" applyProtection="0"/>
    <xf numFmtId="0" fontId="1" fillId="0" borderId="0"/>
    <xf numFmtId="0" fontId="20" fillId="0" borderId="0"/>
    <xf numFmtId="43" fontId="20" fillId="0" borderId="0" applyFont="0" applyFill="0" applyBorder="0" applyAlignment="0" applyProtection="0"/>
    <xf numFmtId="165" fontId="1" fillId="0" borderId="0" applyFont="0" applyFill="0" applyBorder="0" applyAlignment="0" applyProtection="0"/>
    <xf numFmtId="0" fontId="18" fillId="0" borderId="0"/>
    <xf numFmtId="164" fontId="20" fillId="0" borderId="0" applyFont="0" applyFill="0" applyBorder="0" applyAlignment="0" applyProtection="0"/>
    <xf numFmtId="43" fontId="1" fillId="0" borderId="0" applyFont="0" applyFill="0" applyBorder="0" applyAlignment="0" applyProtection="0"/>
    <xf numFmtId="0" fontId="18" fillId="0" borderId="0"/>
    <xf numFmtId="0" fontId="20" fillId="0" borderId="0"/>
    <xf numFmtId="43" fontId="2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 fillId="0" borderId="0"/>
    <xf numFmtId="164" fontId="1" fillId="0" borderId="0" applyFont="0" applyFill="0" applyBorder="0" applyAlignment="0" applyProtection="0"/>
    <xf numFmtId="43" fontId="20" fillId="0" borderId="0" applyFont="0" applyFill="0" applyBorder="0" applyAlignment="0" applyProtection="0"/>
    <xf numFmtId="0" fontId="102" fillId="0" borderId="0"/>
    <xf numFmtId="41" fontId="102"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03" fillId="0" borderId="0" applyFont="0" applyFill="0" applyBorder="0" applyAlignment="0" applyProtection="0"/>
    <xf numFmtId="0" fontId="20" fillId="0" borderId="0"/>
    <xf numFmtId="0" fontId="1" fillId="0" borderId="0"/>
    <xf numFmtId="0" fontId="104" fillId="0" borderId="0"/>
    <xf numFmtId="9" fontId="20" fillId="0" borderId="0" applyFont="0" applyFill="0" applyBorder="0" applyAlignment="0" applyProtection="0"/>
    <xf numFmtId="165" fontId="1" fillId="0" borderId="0" applyFont="0" applyFill="0" applyBorder="0" applyAlignment="0" applyProtection="0"/>
    <xf numFmtId="0" fontId="20" fillId="0" borderId="0"/>
    <xf numFmtId="41" fontId="1" fillId="0" borderId="0" applyFont="0" applyFill="0" applyBorder="0" applyAlignment="0" applyProtection="0"/>
    <xf numFmtId="43" fontId="24" fillId="0" borderId="0" applyFont="0" applyFill="0" applyBorder="0" applyAlignment="0" applyProtection="0"/>
    <xf numFmtId="41" fontId="20" fillId="0" borderId="0" applyFont="0" applyFill="0" applyBorder="0" applyAlignment="0" applyProtection="0"/>
    <xf numFmtId="9" fontId="102" fillId="0" borderId="0" applyFont="0" applyFill="0" applyBorder="0" applyAlignment="0" applyProtection="0"/>
    <xf numFmtId="0" fontId="1" fillId="0" borderId="0"/>
    <xf numFmtId="17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05" fillId="0" borderId="0" applyNumberFormat="0" applyFill="0" applyBorder="0" applyAlignment="0" applyProtection="0"/>
    <xf numFmtId="0" fontId="106" fillId="0" borderId="0"/>
    <xf numFmtId="0" fontId="1" fillId="0" borderId="0"/>
    <xf numFmtId="195" fontId="20" fillId="0" borderId="0" applyFont="0" applyFill="0" applyBorder="0" applyAlignment="0" applyProtection="0"/>
    <xf numFmtId="0" fontId="20" fillId="0" borderId="0"/>
    <xf numFmtId="171" fontId="1" fillId="0" borderId="0" applyFont="0" applyFill="0" applyBorder="0" applyAlignment="0" applyProtection="0"/>
    <xf numFmtId="0" fontId="20" fillId="0" borderId="0"/>
    <xf numFmtId="0" fontId="24"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9" fillId="76" borderId="65" applyNumberFormat="0" applyAlignment="0" applyProtection="0"/>
    <xf numFmtId="0" fontId="109" fillId="76" borderId="65" applyNumberFormat="0" applyAlignment="0" applyProtection="0"/>
    <xf numFmtId="0" fontId="109" fillId="76" borderId="65" applyNumberFormat="0" applyAlignment="0" applyProtection="0"/>
    <xf numFmtId="0" fontId="109" fillId="76" borderId="65" applyNumberFormat="0" applyAlignment="0" applyProtection="0"/>
    <xf numFmtId="0" fontId="109" fillId="76" borderId="65" applyNumberFormat="0" applyAlignment="0" applyProtection="0"/>
    <xf numFmtId="0" fontId="109" fillId="76" borderId="65"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1" fillId="0" borderId="67"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13"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114"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5" fillId="82" borderId="0" applyNumberFormat="0" applyBorder="0" applyAlignment="0" applyProtection="0"/>
    <xf numFmtId="0" fontId="115" fillId="82" borderId="0" applyNumberFormat="0" applyBorder="0" applyAlignment="0" applyProtection="0"/>
    <xf numFmtId="0" fontId="115" fillId="82" borderId="0" applyNumberFormat="0" applyBorder="0" applyAlignment="0" applyProtection="0"/>
    <xf numFmtId="0" fontId="115" fillId="82" borderId="0" applyNumberFormat="0" applyBorder="0" applyAlignment="0" applyProtection="0"/>
    <xf numFmtId="0" fontId="115" fillId="82" borderId="0" applyNumberFormat="0" applyBorder="0" applyAlignment="0" applyProtection="0"/>
    <xf numFmtId="0" fontId="115" fillId="82" borderId="0" applyNumberFormat="0" applyBorder="0" applyAlignment="0" applyProtection="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83" borderId="68" applyNumberFormat="0" applyFont="0" applyAlignment="0" applyProtection="0"/>
    <xf numFmtId="0" fontId="24" fillId="83" borderId="68" applyNumberFormat="0" applyFont="0" applyAlignment="0" applyProtection="0"/>
    <xf numFmtId="0" fontId="24" fillId="83" borderId="68" applyNumberFormat="0" applyFont="0" applyAlignment="0" applyProtection="0"/>
    <xf numFmtId="0" fontId="24" fillId="83" borderId="68" applyNumberFormat="0" applyFont="0" applyAlignment="0" applyProtection="0"/>
    <xf numFmtId="0" fontId="24" fillId="83" borderId="68" applyNumberFormat="0" applyFont="0" applyAlignment="0" applyProtection="0"/>
    <xf numFmtId="0" fontId="24" fillId="83" borderId="68" applyNumberFormat="0" applyFont="0" applyAlignment="0" applyProtection="0"/>
    <xf numFmtId="0" fontId="116" fillId="76" borderId="69" applyNumberFormat="0" applyAlignment="0" applyProtection="0"/>
    <xf numFmtId="0" fontId="116" fillId="76" borderId="69" applyNumberFormat="0" applyAlignment="0" applyProtection="0"/>
    <xf numFmtId="0" fontId="116" fillId="76" borderId="69" applyNumberFormat="0" applyAlignment="0" applyProtection="0"/>
    <xf numFmtId="0" fontId="116" fillId="76" borderId="69" applyNumberFormat="0" applyAlignment="0" applyProtection="0"/>
    <xf numFmtId="0" fontId="116" fillId="76" borderId="69" applyNumberFormat="0" applyAlignment="0" applyProtection="0"/>
    <xf numFmtId="0" fontId="116" fillId="76" borderId="69" applyNumberFormat="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73" applyNumberFormat="0" applyFill="0" applyAlignment="0" applyProtection="0"/>
    <xf numFmtId="0" fontId="122" fillId="0" borderId="73" applyNumberFormat="0" applyFill="0" applyAlignment="0" applyProtection="0"/>
    <xf numFmtId="0" fontId="122" fillId="0" borderId="73" applyNumberFormat="0" applyFill="0" applyAlignment="0" applyProtection="0"/>
    <xf numFmtId="0" fontId="122" fillId="0" borderId="73" applyNumberFormat="0" applyFill="0" applyAlignment="0" applyProtection="0"/>
    <xf numFmtId="0" fontId="122" fillId="0" borderId="73" applyNumberFormat="0" applyFill="0" applyAlignment="0" applyProtection="0"/>
    <xf numFmtId="0" fontId="122" fillId="0" borderId="73"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9" fillId="0" borderId="0">
      <alignment vertical="top"/>
    </xf>
    <xf numFmtId="0" fontId="99" fillId="0" borderId="0">
      <alignment vertical="top"/>
    </xf>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8"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9"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9"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83"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83"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7"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7"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83"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83" borderId="0" applyNumberFormat="0" applyBorder="0" applyAlignment="0" applyProtection="0"/>
    <xf numFmtId="0" fontId="20" fillId="62" borderId="0" applyNumberFormat="0" applyBorder="0" applyAlignment="0" applyProtection="0"/>
    <xf numFmtId="0" fontId="127" fillId="62"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1" fillId="62" borderId="0" applyNumberFormat="0" applyBorder="0" applyAlignment="0" applyProtection="0"/>
    <xf numFmtId="0" fontId="24"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24" fillId="62" borderId="0" applyNumberFormat="0" applyBorder="0" applyAlignment="0" applyProtection="0"/>
    <xf numFmtId="0" fontId="127" fillId="62" borderId="0" applyNumberFormat="0" applyBorder="0" applyAlignment="0" applyProtection="0"/>
    <xf numFmtId="0" fontId="20" fillId="62" borderId="0" applyNumberFormat="0" applyBorder="0" applyAlignment="0" applyProtection="0"/>
    <xf numFmtId="0" fontId="1" fillId="84" borderId="0" applyNumberFormat="0" applyBorder="0" applyAlignment="0" applyProtection="0"/>
    <xf numFmtId="0" fontId="20" fillId="63" borderId="0" applyNumberFormat="0" applyBorder="0" applyAlignment="0" applyProtection="0"/>
    <xf numFmtId="0" fontId="127"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1" fillId="63" borderId="0" applyNumberFormat="0" applyBorder="0" applyAlignment="0" applyProtection="0"/>
    <xf numFmtId="0" fontId="24"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4" fillId="63" borderId="0" applyNumberFormat="0" applyBorder="0" applyAlignment="0" applyProtection="0"/>
    <xf numFmtId="0" fontId="127" fillId="63" borderId="0" applyNumberFormat="0" applyBorder="0" applyAlignment="0" applyProtection="0"/>
    <xf numFmtId="0" fontId="20" fillId="63" borderId="0" applyNumberFormat="0" applyBorder="0" applyAlignment="0" applyProtection="0"/>
    <xf numFmtId="0" fontId="1" fillId="67" borderId="0" applyNumberFormat="0" applyBorder="0" applyAlignment="0" applyProtection="0"/>
    <xf numFmtId="0" fontId="20" fillId="64" borderId="0" applyNumberFormat="0" applyBorder="0" applyAlignment="0" applyProtection="0"/>
    <xf numFmtId="0" fontId="127" fillId="64"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1" fillId="64" borderId="0" applyNumberFormat="0" applyBorder="0" applyAlignment="0" applyProtection="0"/>
    <xf numFmtId="0" fontId="24"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24" fillId="64" borderId="0" applyNumberFormat="0" applyBorder="0" applyAlignment="0" applyProtection="0"/>
    <xf numFmtId="0" fontId="127" fillId="64" borderId="0" applyNumberFormat="0" applyBorder="0" applyAlignment="0" applyProtection="0"/>
    <xf numFmtId="0" fontId="20" fillId="64" borderId="0" applyNumberFormat="0" applyBorder="0" applyAlignment="0" applyProtection="0"/>
    <xf numFmtId="0" fontId="1" fillId="83" borderId="0" applyNumberFormat="0" applyBorder="0" applyAlignment="0" applyProtection="0"/>
    <xf numFmtId="0" fontId="20" fillId="65" borderId="0" applyNumberFormat="0" applyBorder="0" applyAlignment="0" applyProtection="0"/>
    <xf numFmtId="0" fontId="127"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1" fillId="65" borderId="0" applyNumberFormat="0" applyBorder="0" applyAlignment="0" applyProtection="0"/>
    <xf numFmtId="0" fontId="24"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4" fillId="65" borderId="0" applyNumberFormat="0" applyBorder="0" applyAlignment="0" applyProtection="0"/>
    <xf numFmtId="0" fontId="127" fillId="65" borderId="0" applyNumberFormat="0" applyBorder="0" applyAlignment="0" applyProtection="0"/>
    <xf numFmtId="0" fontId="20" fillId="65" borderId="0" applyNumberFormat="0" applyBorder="0" applyAlignment="0" applyProtection="0"/>
    <xf numFmtId="0" fontId="1" fillId="84" borderId="0" applyNumberFormat="0" applyBorder="0" applyAlignment="0" applyProtection="0"/>
    <xf numFmtId="0" fontId="20" fillId="66" borderId="0" applyNumberFormat="0" applyBorder="0" applyAlignment="0" applyProtection="0"/>
    <xf numFmtId="0" fontId="127"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1" fillId="26" borderId="0" applyNumberFormat="0" applyBorder="0" applyAlignment="0" applyProtection="0"/>
    <xf numFmtId="0" fontId="24" fillId="66" borderId="0" applyNumberFormat="0" applyBorder="0" applyAlignment="0" applyProtection="0"/>
    <xf numFmtId="0" fontId="127" fillId="66" borderId="0" applyNumberFormat="0" applyBorder="0" applyAlignment="0" applyProtection="0"/>
    <xf numFmtId="0" fontId="1" fillId="26" borderId="0" applyNumberFormat="0" applyBorder="0" applyAlignment="0" applyProtection="0"/>
    <xf numFmtId="0" fontId="20" fillId="66" borderId="0" applyNumberFormat="0" applyBorder="0" applyAlignment="0" applyProtection="0"/>
    <xf numFmtId="0" fontId="1" fillId="26" borderId="0" applyNumberFormat="0" applyBorder="0" applyAlignment="0" applyProtection="0"/>
    <xf numFmtId="0" fontId="20" fillId="67" borderId="0" applyNumberFormat="0" applyBorder="0" applyAlignment="0" applyProtection="0"/>
    <xf numFmtId="0" fontId="127" fillId="67"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1" fillId="76" borderId="0" applyNumberFormat="0" applyBorder="0" applyAlignment="0" applyProtection="0"/>
    <xf numFmtId="0" fontId="24" fillId="67"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24" fillId="67" borderId="0" applyNumberFormat="0" applyBorder="0" applyAlignment="0" applyProtection="0"/>
    <xf numFmtId="0" fontId="127" fillId="67" borderId="0" applyNumberFormat="0" applyBorder="0" applyAlignment="0" applyProtection="0"/>
    <xf numFmtId="0" fontId="20" fillId="67" borderId="0" applyNumberFormat="0" applyBorder="0" applyAlignment="0" applyProtection="0"/>
    <xf numFmtId="0" fontId="1" fillId="8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6"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6"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82"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82"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3"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6"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6"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83"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83" borderId="0" applyNumberFormat="0" applyBorder="0" applyAlignment="0" applyProtection="0"/>
    <xf numFmtId="0" fontId="20" fillId="68" borderId="0" applyNumberFormat="0" applyBorder="0" applyAlignment="0" applyProtection="0"/>
    <xf numFmtId="0" fontId="127"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1" fillId="68" borderId="0" applyNumberFormat="0" applyBorder="0" applyAlignment="0" applyProtection="0"/>
    <xf numFmtId="0" fontId="24"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24" fillId="68" borderId="0" applyNumberFormat="0" applyBorder="0" applyAlignment="0" applyProtection="0"/>
    <xf numFmtId="0" fontId="127" fillId="68" borderId="0" applyNumberFormat="0" applyBorder="0" applyAlignment="0" applyProtection="0"/>
    <xf numFmtId="0" fontId="20" fillId="68" borderId="0" applyNumberFormat="0" applyBorder="0" applyAlignment="0" applyProtection="0"/>
    <xf numFmtId="0" fontId="1" fillId="79" borderId="0" applyNumberFormat="0" applyBorder="0" applyAlignment="0" applyProtection="0"/>
    <xf numFmtId="0" fontId="20" fillId="69" borderId="0" applyNumberFormat="0" applyBorder="0" applyAlignment="0" applyProtection="0"/>
    <xf numFmtId="0" fontId="127"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1" fillId="15" borderId="0" applyNumberFormat="0" applyBorder="0" applyAlignment="0" applyProtection="0"/>
    <xf numFmtId="0" fontId="24" fillId="69" borderId="0" applyNumberFormat="0" applyBorder="0" applyAlignment="0" applyProtection="0"/>
    <xf numFmtId="0" fontId="127" fillId="69" borderId="0" applyNumberFormat="0" applyBorder="0" applyAlignment="0" applyProtection="0"/>
    <xf numFmtId="0" fontId="1" fillId="15" borderId="0" applyNumberFormat="0" applyBorder="0" applyAlignment="0" applyProtection="0"/>
    <xf numFmtId="0" fontId="20" fillId="69" borderId="0" applyNumberFormat="0" applyBorder="0" applyAlignment="0" applyProtection="0"/>
    <xf numFmtId="0" fontId="1" fillId="15" borderId="0" applyNumberFormat="0" applyBorder="0" applyAlignment="0" applyProtection="0"/>
    <xf numFmtId="0" fontId="20" fillId="70" borderId="0" applyNumberFormat="0" applyBorder="0" applyAlignment="0" applyProtection="0"/>
    <xf numFmtId="0" fontId="127"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1" fillId="70" borderId="0" applyNumberFormat="0" applyBorder="0" applyAlignment="0" applyProtection="0"/>
    <xf numFmtId="0" fontId="24"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24" fillId="70" borderId="0" applyNumberFormat="0" applyBorder="0" applyAlignment="0" applyProtection="0"/>
    <xf numFmtId="0" fontId="127" fillId="70" borderId="0" applyNumberFormat="0" applyBorder="0" applyAlignment="0" applyProtection="0"/>
    <xf numFmtId="0" fontId="20" fillId="70" borderId="0" applyNumberFormat="0" applyBorder="0" applyAlignment="0" applyProtection="0"/>
    <xf numFmtId="0" fontId="1" fillId="82" borderId="0" applyNumberFormat="0" applyBorder="0" applyAlignment="0" applyProtection="0"/>
    <xf numFmtId="0" fontId="20" fillId="65" borderId="0" applyNumberFormat="0" applyBorder="0" applyAlignment="0" applyProtection="0"/>
    <xf numFmtId="0" fontId="127" fillId="65"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1" fillId="65" borderId="0" applyNumberFormat="0" applyBorder="0" applyAlignment="0" applyProtection="0"/>
    <xf numFmtId="0" fontId="24"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4" fillId="65" borderId="0" applyNumberFormat="0" applyBorder="0" applyAlignment="0" applyProtection="0"/>
    <xf numFmtId="0" fontId="127" fillId="65" borderId="0" applyNumberFormat="0" applyBorder="0" applyAlignment="0" applyProtection="0"/>
    <xf numFmtId="0" fontId="20" fillId="65" borderId="0" applyNumberFormat="0" applyBorder="0" applyAlignment="0" applyProtection="0"/>
    <xf numFmtId="0" fontId="1" fillId="79" borderId="0" applyNumberFormat="0" applyBorder="0" applyAlignment="0" applyProtection="0"/>
    <xf numFmtId="0" fontId="20" fillId="68" borderId="0" applyNumberFormat="0" applyBorder="0" applyAlignment="0" applyProtection="0"/>
    <xf numFmtId="0" fontId="127"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1" fillId="68" borderId="0" applyNumberFormat="0" applyBorder="0" applyAlignment="0" applyProtection="0"/>
    <xf numFmtId="0" fontId="24"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24" fillId="68" borderId="0" applyNumberFormat="0" applyBorder="0" applyAlignment="0" applyProtection="0"/>
    <xf numFmtId="0" fontId="127" fillId="68" borderId="0" applyNumberFormat="0" applyBorder="0" applyAlignment="0" applyProtection="0"/>
    <xf numFmtId="0" fontId="20" fillId="68" borderId="0" applyNumberFormat="0" applyBorder="0" applyAlignment="0" applyProtection="0"/>
    <xf numFmtId="0" fontId="1" fillId="66" borderId="0" applyNumberFormat="0" applyBorder="0" applyAlignment="0" applyProtection="0"/>
    <xf numFmtId="0" fontId="20" fillId="71" borderId="0" applyNumberFormat="0" applyBorder="0" applyAlignment="0" applyProtection="0"/>
    <xf numFmtId="0" fontId="127"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1" fillId="71" borderId="0" applyNumberFormat="0" applyBorder="0" applyAlignment="0" applyProtection="0"/>
    <xf numFmtId="0" fontId="24"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24" fillId="71" borderId="0" applyNumberFormat="0" applyBorder="0" applyAlignment="0" applyProtection="0"/>
    <xf numFmtId="0" fontId="127" fillId="71" borderId="0" applyNumberFormat="0" applyBorder="0" applyAlignment="0" applyProtection="0"/>
    <xf numFmtId="0" fontId="20" fillId="71" borderId="0" applyNumberFormat="0" applyBorder="0" applyAlignment="0" applyProtection="0"/>
    <xf numFmtId="0" fontId="1" fillId="67"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66"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66"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81"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8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1"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07" fillId="71"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6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6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63"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66"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66"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66"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69"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69" borderId="0" applyNumberFormat="0" applyBorder="0" applyAlignment="0" applyProtection="0"/>
    <xf numFmtId="0" fontId="20" fillId="72" borderId="0" applyNumberFormat="0" applyBorder="0" applyAlignment="0" applyProtection="0"/>
    <xf numFmtId="0" fontId="12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6"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27" fillId="72" borderId="0" applyNumberFormat="0" applyBorder="0" applyAlignment="0" applyProtection="0"/>
    <xf numFmtId="0" fontId="20" fillId="72" borderId="0" applyNumberFormat="0" applyBorder="0" applyAlignment="0" applyProtection="0"/>
    <xf numFmtId="0" fontId="16" fillId="74" borderId="0" applyNumberFormat="0" applyBorder="0" applyAlignment="0" applyProtection="0"/>
    <xf numFmtId="0" fontId="20" fillId="69" borderId="0" applyNumberFormat="0" applyBorder="0" applyAlignment="0" applyProtection="0"/>
    <xf numFmtId="0" fontId="127"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6" fillId="69" borderId="0" applyNumberFormat="0" applyBorder="0" applyAlignment="0" applyProtection="0"/>
    <xf numFmtId="0" fontId="107" fillId="69" borderId="0" applyNumberFormat="0" applyBorder="0" applyAlignment="0" applyProtection="0"/>
    <xf numFmtId="0" fontId="107" fillId="69" borderId="0" applyNumberFormat="0" applyBorder="0" applyAlignment="0" applyProtection="0"/>
    <xf numFmtId="0" fontId="127" fillId="69" borderId="0" applyNumberFormat="0" applyBorder="0" applyAlignment="0" applyProtection="0"/>
    <xf numFmtId="0" fontId="20" fillId="69" borderId="0" applyNumberFormat="0" applyBorder="0" applyAlignment="0" applyProtection="0"/>
    <xf numFmtId="0" fontId="16" fillId="81" borderId="0" applyNumberFormat="0" applyBorder="0" applyAlignment="0" applyProtection="0"/>
    <xf numFmtId="0" fontId="20" fillId="70" borderId="0" applyNumberFormat="0" applyBorder="0" applyAlignment="0" applyProtection="0"/>
    <xf numFmtId="0" fontId="127"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6" fillId="70" borderId="0" applyNumberFormat="0" applyBorder="0" applyAlignment="0" applyProtection="0"/>
    <xf numFmtId="0" fontId="107" fillId="70" borderId="0" applyNumberFormat="0" applyBorder="0" applyAlignment="0" applyProtection="0"/>
    <xf numFmtId="0" fontId="107" fillId="70" borderId="0" applyNumberFormat="0" applyBorder="0" applyAlignment="0" applyProtection="0"/>
    <xf numFmtId="0" fontId="127" fillId="70" borderId="0" applyNumberFormat="0" applyBorder="0" applyAlignment="0" applyProtection="0"/>
    <xf numFmtId="0" fontId="20" fillId="70" borderId="0" applyNumberFormat="0" applyBorder="0" applyAlignment="0" applyProtection="0"/>
    <xf numFmtId="0" fontId="16" fillId="82" borderId="0" applyNumberFormat="0" applyBorder="0" applyAlignment="0" applyProtection="0"/>
    <xf numFmtId="0" fontId="20" fillId="73" borderId="0" applyNumberFormat="0" applyBorder="0" applyAlignment="0" applyProtection="0"/>
    <xf numFmtId="0" fontId="12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6"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27" fillId="73" borderId="0" applyNumberFormat="0" applyBorder="0" applyAlignment="0" applyProtection="0"/>
    <xf numFmtId="0" fontId="20" fillId="73" borderId="0" applyNumberFormat="0" applyBorder="0" applyAlignment="0" applyProtection="0"/>
    <xf numFmtId="0" fontId="16" fillId="79" borderId="0" applyNumberFormat="0" applyBorder="0" applyAlignment="0" applyProtection="0"/>
    <xf numFmtId="0" fontId="20" fillId="74" borderId="0" applyNumberFormat="0" applyBorder="0" applyAlignment="0" applyProtection="0"/>
    <xf numFmtId="0" fontId="12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6"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27" fillId="74" borderId="0" applyNumberFormat="0" applyBorder="0" applyAlignment="0" applyProtection="0"/>
    <xf numFmtId="0" fontId="20" fillId="74" borderId="0" applyNumberFormat="0" applyBorder="0" applyAlignment="0" applyProtection="0"/>
    <xf numFmtId="0" fontId="16" fillId="66" borderId="0" applyNumberFormat="0" applyBorder="0" applyAlignment="0" applyProtection="0"/>
    <xf numFmtId="0" fontId="20" fillId="75" borderId="0" applyNumberFormat="0" applyBorder="0" applyAlignment="0" applyProtection="0"/>
    <xf numFmtId="0" fontId="12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6"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27" fillId="75" borderId="0" applyNumberFormat="0" applyBorder="0" applyAlignment="0" applyProtection="0"/>
    <xf numFmtId="0" fontId="20" fillId="75" borderId="0" applyNumberFormat="0" applyBorder="0" applyAlignment="0" applyProtection="0"/>
    <xf numFmtId="0" fontId="16" fillId="67"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85"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85"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1"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71"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71"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71"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86"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86"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79"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79"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5"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5"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14" fillId="65" borderId="0" applyNumberFormat="0" applyBorder="0" applyAlignment="0" applyProtection="0"/>
    <xf numFmtId="0" fontId="20" fillId="64" borderId="0" applyNumberFormat="0" applyBorder="0" applyAlignment="0" applyProtection="0"/>
    <xf numFmtId="0" fontId="127"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5"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27" fillId="64" borderId="0" applyNumberFormat="0" applyBorder="0" applyAlignment="0" applyProtection="0"/>
    <xf numFmtId="0" fontId="20" fillId="64" borderId="0" applyNumberFormat="0" applyBorder="0" applyAlignment="0" applyProtection="0"/>
    <xf numFmtId="0" fontId="5" fillId="66" borderId="0" applyNumberFormat="0" applyBorder="0" applyAlignment="0" applyProtection="0"/>
    <xf numFmtId="0" fontId="123" fillId="84" borderId="65" applyNumberFormat="0" applyAlignment="0" applyProtection="0"/>
    <xf numFmtId="0" fontId="123" fillId="84" borderId="65" applyNumberFormat="0" applyAlignment="0" applyProtection="0"/>
    <xf numFmtId="0" fontId="109" fillId="76" borderId="65" applyNumberFormat="0" applyAlignment="0" applyProtection="0"/>
    <xf numFmtId="0" fontId="109" fillId="76" borderId="65" applyNumberFormat="0" applyAlignment="0" applyProtection="0"/>
    <xf numFmtId="0" fontId="109" fillId="76" borderId="65" applyNumberFormat="0" applyAlignment="0" applyProtection="0"/>
    <xf numFmtId="0" fontId="20" fillId="76" borderId="65" applyNumberFormat="0" applyAlignment="0" applyProtection="0"/>
    <xf numFmtId="0" fontId="127" fillId="76" borderId="65" applyNumberFormat="0" applyAlignment="0" applyProtection="0"/>
    <xf numFmtId="0" fontId="130" fillId="76" borderId="4" applyNumberFormat="0" applyAlignment="0" applyProtection="0"/>
    <xf numFmtId="0" fontId="109" fillId="76" borderId="65" applyNumberFormat="0" applyAlignment="0" applyProtection="0"/>
    <xf numFmtId="0" fontId="109" fillId="76" borderId="65" applyNumberFormat="0" applyAlignment="0" applyProtection="0"/>
    <xf numFmtId="0" fontId="127" fillId="76" borderId="65" applyNumberFormat="0" applyAlignment="0" applyProtection="0"/>
    <xf numFmtId="0" fontId="20" fillId="76" borderId="65" applyNumberFormat="0" applyAlignment="0" applyProtection="0"/>
    <xf numFmtId="0" fontId="129" fillId="84" borderId="4" applyNumberFormat="0" applyAlignment="0" applyProtection="0"/>
    <xf numFmtId="0" fontId="20" fillId="77" borderId="66" applyNumberFormat="0" applyAlignment="0" applyProtection="0"/>
    <xf numFmtId="0" fontId="127"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27" fillId="77" borderId="66" applyNumberFormat="0" applyAlignment="0" applyProtection="0"/>
    <xf numFmtId="0" fontId="20" fillId="77" borderId="66" applyNumberFormat="0" applyAlignment="0" applyProtection="0"/>
    <xf numFmtId="0" fontId="20" fillId="0" borderId="67" applyNumberFormat="0" applyFill="0" applyAlignment="0" applyProtection="0"/>
    <xf numFmtId="0" fontId="127" fillId="0" borderId="67"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27" fillId="0" borderId="67" applyNumberFormat="0" applyFill="0" applyAlignment="0" applyProtection="0"/>
    <xf numFmtId="0" fontId="20" fillId="0" borderId="67" applyNumberFormat="0" applyFill="0" applyAlignment="0" applyProtection="0"/>
    <xf numFmtId="0" fontId="117" fillId="0" borderId="74" applyNumberFormat="0" applyFill="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32" fillId="0" borderId="75">
      <alignment horizontal="center"/>
    </xf>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0" fontId="20" fillId="0" borderId="0" applyNumberFormat="0" applyFill="0" applyBorder="0" applyAlignment="0" applyProtection="0"/>
    <xf numFmtId="0" fontId="12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27" fillId="0" borderId="0" applyNumberFormat="0" applyFill="0" applyBorder="0" applyAlignment="0" applyProtection="0"/>
    <xf numFmtId="0" fontId="20" fillId="0" borderId="0" applyNumberFormat="0" applyFill="0" applyBorder="0" applyAlignment="0" applyProtection="0"/>
    <xf numFmtId="0" fontId="126" fillId="0" borderId="0" applyNumberFormat="0" applyFill="0" applyBorder="0" applyAlignment="0" applyProtection="0"/>
    <xf numFmtId="0" fontId="20" fillId="78" borderId="0" applyNumberFormat="0" applyBorder="0" applyAlignment="0" applyProtection="0"/>
    <xf numFmtId="0" fontId="12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6"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27" fillId="78" borderId="0" applyNumberFormat="0" applyBorder="0" applyAlignment="0" applyProtection="0"/>
    <xf numFmtId="0" fontId="20" fillId="78" borderId="0" applyNumberFormat="0" applyBorder="0" applyAlignment="0" applyProtection="0"/>
    <xf numFmtId="0" fontId="16" fillId="74" borderId="0" applyNumberFormat="0" applyBorder="0" applyAlignment="0" applyProtection="0"/>
    <xf numFmtId="0" fontId="20" fillId="79" borderId="0" applyNumberFormat="0" applyBorder="0" applyAlignment="0" applyProtection="0"/>
    <xf numFmtId="0" fontId="12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6"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27" fillId="79" borderId="0" applyNumberFormat="0" applyBorder="0" applyAlignment="0" applyProtection="0"/>
    <xf numFmtId="0" fontId="20" fillId="79" borderId="0" applyNumberFormat="0" applyBorder="0" applyAlignment="0" applyProtection="0"/>
    <xf numFmtId="0" fontId="16" fillId="81" borderId="0" applyNumberFormat="0" applyBorder="0" applyAlignment="0" applyProtection="0"/>
    <xf numFmtId="0" fontId="20" fillId="80" borderId="0" applyNumberFormat="0" applyBorder="0" applyAlignment="0" applyProtection="0"/>
    <xf numFmtId="0" fontId="12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6"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27" fillId="80" borderId="0" applyNumberFormat="0" applyBorder="0" applyAlignment="0" applyProtection="0"/>
    <xf numFmtId="0" fontId="20" fillId="80" borderId="0" applyNumberFormat="0" applyBorder="0" applyAlignment="0" applyProtection="0"/>
    <xf numFmtId="0" fontId="16" fillId="71" borderId="0" applyNumberFormat="0" applyBorder="0" applyAlignment="0" applyProtection="0"/>
    <xf numFmtId="0" fontId="20" fillId="73" borderId="0" applyNumberFormat="0" applyBorder="0" applyAlignment="0" applyProtection="0"/>
    <xf numFmtId="0" fontId="12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6"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27" fillId="73" borderId="0" applyNumberFormat="0" applyBorder="0" applyAlignment="0" applyProtection="0"/>
    <xf numFmtId="0" fontId="20" fillId="73" borderId="0" applyNumberFormat="0" applyBorder="0" applyAlignment="0" applyProtection="0"/>
    <xf numFmtId="0" fontId="16" fillId="86" borderId="0" applyNumberFormat="0" applyBorder="0" applyAlignment="0" applyProtection="0"/>
    <xf numFmtId="0" fontId="20" fillId="74" borderId="0" applyNumberFormat="0" applyBorder="0" applyAlignment="0" applyProtection="0"/>
    <xf numFmtId="0" fontId="12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127" fillId="74" borderId="0" applyNumberFormat="0" applyBorder="0" applyAlignment="0" applyProtection="0"/>
    <xf numFmtId="0" fontId="20" fillId="74" borderId="0" applyNumberFormat="0" applyBorder="0" applyAlignment="0" applyProtection="0"/>
    <xf numFmtId="0" fontId="20" fillId="81" borderId="0" applyNumberFormat="0" applyBorder="0" applyAlignment="0" applyProtection="0"/>
    <xf numFmtId="0" fontId="12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6"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27" fillId="81" borderId="0" applyNumberFormat="0" applyBorder="0" applyAlignment="0" applyProtection="0"/>
    <xf numFmtId="0" fontId="20" fillId="81" borderId="0" applyNumberFormat="0" applyBorder="0" applyAlignment="0" applyProtection="0"/>
    <xf numFmtId="0" fontId="16" fillId="79" borderId="0" applyNumberFormat="0" applyBorder="0" applyAlignment="0" applyProtection="0"/>
    <xf numFmtId="0" fontId="20" fillId="67" borderId="65" applyNumberFormat="0" applyAlignment="0" applyProtection="0"/>
    <xf numFmtId="0" fontId="127"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8" fillId="76" borderId="4" applyNumberFormat="0" applyAlignment="0" applyProtection="0"/>
    <xf numFmtId="0" fontId="113" fillId="67" borderId="65" applyNumberFormat="0" applyAlignment="0" applyProtection="0"/>
    <xf numFmtId="0" fontId="113" fillId="67" borderId="65" applyNumberFormat="0" applyAlignment="0" applyProtection="0"/>
    <xf numFmtId="0" fontId="127" fillId="67" borderId="65" applyNumberFormat="0" applyAlignment="0" applyProtection="0"/>
    <xf numFmtId="0" fontId="20" fillId="67" borderId="65" applyNumberFormat="0" applyAlignment="0" applyProtection="0"/>
    <xf numFmtId="0" fontId="8" fillId="82" borderId="4" applyNumberFormat="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0" fontId="20"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6"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6" borderId="0" applyNumberFormat="0" applyBorder="0" applyAlignment="0" applyProtection="0"/>
    <xf numFmtId="14" fontId="30" fillId="87" borderId="50">
      <alignment horizontal="center" vertical="center" wrapText="1"/>
    </xf>
    <xf numFmtId="0" fontId="124" fillId="0" borderId="76" applyNumberFormat="0" applyFill="0" applyAlignment="0" applyProtection="0"/>
    <xf numFmtId="0" fontId="124" fillId="0" borderId="76"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0" fontId="119" fillId="0" borderId="70" applyNumberFormat="0" applyFill="0" applyAlignment="0" applyProtection="0"/>
    <xf numFmtId="14" fontId="30" fillId="87" borderId="50">
      <alignment horizontal="center" vertical="center" wrapText="1"/>
    </xf>
    <xf numFmtId="14" fontId="30" fillId="87" borderId="50">
      <alignment horizontal="center" vertical="center" wrapText="1"/>
    </xf>
    <xf numFmtId="0" fontId="125" fillId="0" borderId="77" applyNumberFormat="0" applyFill="0" applyAlignment="0" applyProtection="0"/>
    <xf numFmtId="14" fontId="30" fillId="87" borderId="50">
      <alignment horizontal="center" vertical="center" wrapText="1"/>
    </xf>
    <xf numFmtId="0" fontId="120" fillId="0" borderId="71"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6" fillId="0" borderId="78" applyNumberFormat="0" applyFill="0" applyAlignment="0" applyProtection="0"/>
    <xf numFmtId="0" fontId="126" fillId="0" borderId="78"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12" fillId="0" borderId="72"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4" fontId="30" fillId="87" borderId="50">
      <alignment horizontal="center" vertical="center" wrapText="1"/>
    </xf>
    <xf numFmtId="0" fontId="20" fillId="63" borderId="0" applyNumberFormat="0" applyBorder="0" applyAlignment="0" applyProtection="0"/>
    <xf numFmtId="0" fontId="127"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6"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27" fillId="63" borderId="0" applyNumberFormat="0" applyBorder="0" applyAlignment="0" applyProtection="0"/>
    <xf numFmtId="0" fontId="20" fillId="63" borderId="0" applyNumberFormat="0" applyBorder="0" applyAlignment="0" applyProtection="0"/>
    <xf numFmtId="0" fontId="6" fillId="65" borderId="0" applyNumberFormat="0" applyBorder="0" applyAlignment="0" applyProtection="0"/>
    <xf numFmtId="0" fontId="113" fillId="82" borderId="65" applyNumberFormat="0" applyAlignment="0" applyProtection="0"/>
    <xf numFmtId="0" fontId="113" fillId="82" borderId="65" applyNumberFormat="0" applyAlignment="0" applyProtection="0"/>
    <xf numFmtId="0" fontId="113" fillId="82" borderId="65" applyNumberFormat="0" applyAlignment="0" applyProtection="0"/>
    <xf numFmtId="0" fontId="113" fillId="82" borderId="65" applyNumberFormat="0" applyAlignment="0" applyProtection="0"/>
    <xf numFmtId="0" fontId="113" fillId="82" borderId="65" applyNumberFormat="0" applyAlignment="0" applyProtection="0"/>
    <xf numFmtId="0" fontId="113" fillId="82" borderId="65" applyNumberFormat="0" applyAlignment="0" applyProtection="0"/>
    <xf numFmtId="0" fontId="113" fillId="82" borderId="65" applyNumberFormat="0" applyAlignment="0" applyProtection="0"/>
    <xf numFmtId="0" fontId="113" fillId="82"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82"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67" borderId="65" applyNumberFormat="0" applyAlignment="0" applyProtection="0"/>
    <xf numFmtId="0" fontId="113" fillId="82" borderId="65" applyNumberFormat="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117" fillId="0" borderId="74"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17" fillId="0" borderId="74" applyNumberFormat="0" applyFill="0" applyAlignment="0" applyProtection="0"/>
    <xf numFmtId="0" fontId="111" fillId="0" borderId="67" applyNumberFormat="0" applyFill="0" applyAlignment="0" applyProtection="0"/>
    <xf numFmtId="0" fontId="111" fillId="0" borderId="67" applyNumberFormat="0" applyFill="0" applyAlignment="0" applyProtection="0"/>
    <xf numFmtId="0" fontId="117" fillId="0" borderId="74" applyNumberFormat="0" applyFill="0" applyAlignment="0" applyProtection="0"/>
    <xf numFmtId="43" fontId="25" fillId="0" borderId="0" applyFont="0" applyFill="0" applyBorder="0" applyAlignment="0" applyProtection="0"/>
    <xf numFmtId="164" fontId="20"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7"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97" fontId="20"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71"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71"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71"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71" fontId="20"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171" fontId="20" fillId="0" borderId="0" applyFill="0" applyBorder="0" applyAlignment="0" applyProtection="0"/>
    <xf numFmtId="43" fontId="25" fillId="0" borderId="0" applyFont="0" applyFill="0" applyBorder="0" applyAlignment="0" applyProtection="0"/>
    <xf numFmtId="171" fontId="20" fillId="0" borderId="0" applyFill="0" applyBorder="0" applyAlignment="0" applyProtection="0"/>
    <xf numFmtId="171" fontId="24" fillId="0" borderId="0" applyFont="0" applyFill="0" applyBorder="0" applyAlignment="0" applyProtection="0"/>
    <xf numFmtId="171" fontId="20" fillId="0" borderId="0" applyFill="0" applyBorder="0" applyAlignment="0" applyProtection="0"/>
    <xf numFmtId="198" fontId="20" fillId="0" borderId="0" applyFont="0" applyFill="0" applyBorder="0" applyAlignment="0" applyProtection="0"/>
    <xf numFmtId="171" fontId="20" fillId="0" borderId="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171" fontId="24" fillId="0" borderId="0" applyFont="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0" fillId="0" borderId="0"/>
    <xf numFmtId="0" fontId="20" fillId="0" borderId="0"/>
    <xf numFmtId="0" fontId="20" fillId="0" borderId="0"/>
    <xf numFmtId="0" fontId="10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83" borderId="68" applyNumberFormat="0" applyFont="0" applyAlignment="0" applyProtection="0"/>
    <xf numFmtId="0" fontId="116" fillId="84" borderId="69" applyNumberFormat="0" applyAlignment="0" applyProtection="0"/>
    <xf numFmtId="20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0" fontId="20" fillId="0" borderId="0"/>
    <xf numFmtId="0" fontId="20" fillId="0" borderId="0"/>
    <xf numFmtId="0" fontId="131" fillId="0" borderId="0" applyFill="0" applyBorder="0" applyProtection="0">
      <alignment horizontal="center" vertical="top"/>
    </xf>
    <xf numFmtId="0" fontId="127" fillId="0" borderId="0" applyNumberFormat="0" applyFill="0" applyBorder="0" applyAlignment="0" applyProtection="0"/>
    <xf numFmtId="0" fontId="122" fillId="0" borderId="79" applyNumberFormat="0" applyFill="0" applyAlignment="0" applyProtection="0"/>
    <xf numFmtId="0" fontId="122" fillId="0" borderId="79" applyNumberFormat="0" applyFill="0" applyAlignment="0" applyProtection="0"/>
    <xf numFmtId="0" fontId="11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0" fontId="1" fillId="0" borderId="0"/>
    <xf numFmtId="0" fontId="20" fillId="0" borderId="0"/>
    <xf numFmtId="0" fontId="10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16" fillId="84" borderId="69"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20" fillId="0" borderId="0"/>
    <xf numFmtId="0" fontId="122" fillId="0" borderId="79" applyNumberFormat="0" applyFill="0" applyAlignment="0" applyProtection="0"/>
    <xf numFmtId="0" fontId="122" fillId="0" borderId="79" applyNumberFormat="0" applyFill="0" applyAlignment="0" applyProtection="0"/>
    <xf numFmtId="0" fontId="117" fillId="0" borderId="0" applyNumberForma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17" fillId="0" borderId="74" applyNumberFormat="0" applyFill="0" applyAlignment="0" applyProtection="0"/>
    <xf numFmtId="43" fontId="24"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 fillId="84" borderId="4" applyNumberFormat="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0" fillId="0" borderId="0"/>
    <xf numFmtId="0" fontId="20" fillId="0" borderId="0"/>
    <xf numFmtId="0" fontId="100" fillId="0" borderId="0"/>
    <xf numFmtId="0" fontId="20" fillId="0" borderId="0"/>
    <xf numFmtId="0" fontId="20" fillId="0" borderId="0"/>
    <xf numFmtId="0" fontId="10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83" borderId="68" applyNumberFormat="0" applyFont="0" applyAlignment="0" applyProtection="0"/>
    <xf numFmtId="0" fontId="116" fillId="84" borderId="69" applyNumberFormat="0" applyAlignment="0" applyProtection="0"/>
    <xf numFmtId="0" fontId="116" fillId="84" borderId="69" applyNumberFormat="0" applyAlignment="0" applyProtection="0"/>
    <xf numFmtId="20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20" fillId="0" borderId="0"/>
    <xf numFmtId="0" fontId="20" fillId="0" borderId="0"/>
    <xf numFmtId="0" fontId="20" fillId="0" borderId="0"/>
    <xf numFmtId="0" fontId="131" fillId="0" borderId="0" applyFill="0" applyBorder="0" applyProtection="0">
      <alignment horizontal="center" vertical="top"/>
    </xf>
    <xf numFmtId="0" fontId="127" fillId="0" borderId="0" applyNumberFormat="0" applyFill="0" applyBorder="0" applyAlignment="0" applyProtection="0"/>
    <xf numFmtId="0" fontId="122" fillId="0" borderId="79" applyNumberFormat="0" applyFill="0" applyAlignment="0" applyProtection="0"/>
    <xf numFmtId="0" fontId="122" fillId="0" borderId="79" applyNumberFormat="0" applyFill="0" applyAlignment="0" applyProtection="0"/>
    <xf numFmtId="0" fontId="122" fillId="0" borderId="79" applyNumberFormat="0" applyFill="0" applyAlignment="0" applyProtection="0"/>
    <xf numFmtId="0" fontId="122" fillId="0" borderId="79"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 fillId="0" borderId="0"/>
    <xf numFmtId="0" fontId="20" fillId="0" borderId="0"/>
    <xf numFmtId="0" fontId="20" fillId="0" borderId="0"/>
    <xf numFmtId="0" fontId="20" fillId="62" borderId="0" applyNumberFormat="0" applyBorder="0" applyAlignment="0" applyProtection="0"/>
    <xf numFmtId="0" fontId="1" fillId="62" borderId="0" applyNumberFormat="0" applyBorder="0" applyAlignment="0" applyProtection="0"/>
    <xf numFmtId="0" fontId="24"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20" fillId="63" borderId="0" applyNumberFormat="0" applyBorder="0" applyAlignment="0" applyProtection="0"/>
    <xf numFmtId="0" fontId="1" fillId="63" borderId="0" applyNumberFormat="0" applyBorder="0" applyAlignment="0" applyProtection="0"/>
    <xf numFmtId="0" fontId="24"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20" fillId="64" borderId="0" applyNumberFormat="0" applyBorder="0" applyAlignment="0" applyProtection="0"/>
    <xf numFmtId="0" fontId="1" fillId="64" borderId="0" applyNumberFormat="0" applyBorder="0" applyAlignment="0" applyProtection="0"/>
    <xf numFmtId="0" fontId="24"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20" fillId="65" borderId="0" applyNumberFormat="0" applyBorder="0" applyAlignment="0" applyProtection="0"/>
    <xf numFmtId="0" fontId="1" fillId="65" borderId="0" applyNumberFormat="0" applyBorder="0" applyAlignment="0" applyProtection="0"/>
    <xf numFmtId="0" fontId="24"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20"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67" borderId="0" applyNumberFormat="0" applyBorder="0" applyAlignment="0" applyProtection="0"/>
    <xf numFmtId="0" fontId="1" fillId="76" borderId="0" applyNumberFormat="0" applyBorder="0" applyAlignment="0" applyProtection="0"/>
    <xf numFmtId="0" fontId="24" fillId="67"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20" fillId="68" borderId="0" applyNumberFormat="0" applyBorder="0" applyAlignment="0" applyProtection="0"/>
    <xf numFmtId="0" fontId="1" fillId="68" borderId="0" applyNumberFormat="0" applyBorder="0" applyAlignment="0" applyProtection="0"/>
    <xf numFmtId="0" fontId="24"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20"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70" borderId="0" applyNumberFormat="0" applyBorder="0" applyAlignment="0" applyProtection="0"/>
    <xf numFmtId="0" fontId="1" fillId="70" borderId="0" applyNumberFormat="0" applyBorder="0" applyAlignment="0" applyProtection="0"/>
    <xf numFmtId="0" fontId="24"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20" fillId="65" borderId="0" applyNumberFormat="0" applyBorder="0" applyAlignment="0" applyProtection="0"/>
    <xf numFmtId="0" fontId="1" fillId="65" borderId="0" applyNumberFormat="0" applyBorder="0" applyAlignment="0" applyProtection="0"/>
    <xf numFmtId="0" fontId="24"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20" fillId="68" borderId="0" applyNumberFormat="0" applyBorder="0" applyAlignment="0" applyProtection="0"/>
    <xf numFmtId="0" fontId="1" fillId="68" borderId="0" applyNumberFormat="0" applyBorder="0" applyAlignment="0" applyProtection="0"/>
    <xf numFmtId="0" fontId="24"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20" fillId="71" borderId="0" applyNumberFormat="0" applyBorder="0" applyAlignment="0" applyProtection="0"/>
    <xf numFmtId="0" fontId="1" fillId="71" borderId="0" applyNumberFormat="0" applyBorder="0" applyAlignment="0" applyProtection="0"/>
    <xf numFmtId="0" fontId="24"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20" fillId="72" borderId="0" applyNumberFormat="0" applyBorder="0" applyAlignment="0" applyProtection="0"/>
    <xf numFmtId="0" fontId="107" fillId="72" borderId="0" applyNumberFormat="0" applyBorder="0" applyAlignment="0" applyProtection="0"/>
    <xf numFmtId="0" fontId="20" fillId="69" borderId="0" applyNumberFormat="0" applyBorder="0" applyAlignment="0" applyProtection="0"/>
    <xf numFmtId="0" fontId="107" fillId="69" borderId="0" applyNumberFormat="0" applyBorder="0" applyAlignment="0" applyProtection="0"/>
    <xf numFmtId="0" fontId="20" fillId="70" borderId="0" applyNumberFormat="0" applyBorder="0" applyAlignment="0" applyProtection="0"/>
    <xf numFmtId="0" fontId="107" fillId="70" borderId="0" applyNumberFormat="0" applyBorder="0" applyAlignment="0" applyProtection="0"/>
    <xf numFmtId="0" fontId="20" fillId="73" borderId="0" applyNumberFormat="0" applyBorder="0" applyAlignment="0" applyProtection="0"/>
    <xf numFmtId="0" fontId="107" fillId="73" borderId="0" applyNumberFormat="0" applyBorder="0" applyAlignment="0" applyProtection="0"/>
    <xf numFmtId="0" fontId="20" fillId="74" borderId="0" applyNumberFormat="0" applyBorder="0" applyAlignment="0" applyProtection="0"/>
    <xf numFmtId="0" fontId="107" fillId="74" borderId="0" applyNumberFormat="0" applyBorder="0" applyAlignment="0" applyProtection="0"/>
    <xf numFmtId="0" fontId="20" fillId="75" borderId="0" applyNumberFormat="0" applyBorder="0" applyAlignment="0" applyProtection="0"/>
    <xf numFmtId="0" fontId="107" fillId="75" borderId="0" applyNumberFormat="0" applyBorder="0" applyAlignment="0" applyProtection="0"/>
    <xf numFmtId="0" fontId="20" fillId="64" borderId="0" applyNumberFormat="0" applyBorder="0" applyAlignment="0" applyProtection="0"/>
    <xf numFmtId="0" fontId="108" fillId="64" borderId="0" applyNumberFormat="0" applyBorder="0" applyAlignment="0" applyProtection="0"/>
    <xf numFmtId="0" fontId="109" fillId="76" borderId="65" applyNumberFormat="0" applyAlignment="0" applyProtection="0"/>
    <xf numFmtId="0" fontId="20" fillId="76" borderId="65" applyNumberFormat="0" applyAlignment="0" applyProtection="0"/>
    <xf numFmtId="0" fontId="109" fillId="76" borderId="65" applyNumberFormat="0" applyAlignment="0" applyProtection="0"/>
    <xf numFmtId="0" fontId="129" fillId="84" borderId="4" applyNumberFormat="0" applyAlignment="0" applyProtection="0"/>
    <xf numFmtId="0" fontId="20" fillId="77" borderId="66" applyNumberFormat="0" applyAlignment="0" applyProtection="0"/>
    <xf numFmtId="0" fontId="110" fillId="77" borderId="66" applyNumberFormat="0" applyAlignment="0" applyProtection="0"/>
    <xf numFmtId="0" fontId="110" fillId="77" borderId="66" applyNumberFormat="0" applyAlignment="0" applyProtection="0"/>
    <xf numFmtId="0" fontId="20" fillId="0" borderId="67" applyNumberFormat="0" applyFill="0" applyAlignment="0" applyProtection="0"/>
    <xf numFmtId="0" fontId="111" fillId="0" borderId="67" applyNumberFormat="0" applyFill="0" applyAlignment="0" applyProtection="0"/>
    <xf numFmtId="0" fontId="20" fillId="0" borderId="0" applyNumberFormat="0" applyFill="0" applyBorder="0" applyAlignment="0" applyProtection="0"/>
    <xf numFmtId="0" fontId="112" fillId="0" borderId="0" applyNumberFormat="0" applyFill="0" applyBorder="0" applyAlignment="0" applyProtection="0"/>
    <xf numFmtId="0" fontId="20" fillId="78" borderId="0" applyNumberFormat="0" applyBorder="0" applyAlignment="0" applyProtection="0"/>
    <xf numFmtId="0" fontId="107" fillId="78" borderId="0" applyNumberFormat="0" applyBorder="0" applyAlignment="0" applyProtection="0"/>
    <xf numFmtId="0" fontId="20" fillId="79" borderId="0" applyNumberFormat="0" applyBorder="0" applyAlignment="0" applyProtection="0"/>
    <xf numFmtId="0" fontId="107" fillId="79" borderId="0" applyNumberFormat="0" applyBorder="0" applyAlignment="0" applyProtection="0"/>
    <xf numFmtId="0" fontId="20" fillId="80" borderId="0" applyNumberFormat="0" applyBorder="0" applyAlignment="0" applyProtection="0"/>
    <xf numFmtId="0" fontId="107" fillId="80" borderId="0" applyNumberFormat="0" applyBorder="0" applyAlignment="0" applyProtection="0"/>
    <xf numFmtId="0" fontId="20" fillId="73" borderId="0" applyNumberFormat="0" applyBorder="0" applyAlignment="0" applyProtection="0"/>
    <xf numFmtId="0" fontId="107" fillId="73" borderId="0" applyNumberFormat="0" applyBorder="0" applyAlignment="0" applyProtection="0"/>
    <xf numFmtId="0" fontId="20" fillId="74" borderId="0" applyNumberFormat="0" applyBorder="0" applyAlignment="0" applyProtection="0"/>
    <xf numFmtId="0" fontId="107" fillId="74" borderId="0" applyNumberFormat="0" applyBorder="0" applyAlignment="0" applyProtection="0"/>
    <xf numFmtId="0" fontId="107" fillId="74" borderId="0" applyNumberFormat="0" applyBorder="0" applyAlignment="0" applyProtection="0"/>
    <xf numFmtId="0" fontId="20" fillId="81" borderId="0" applyNumberFormat="0" applyBorder="0" applyAlignment="0" applyProtection="0"/>
    <xf numFmtId="0" fontId="107" fillId="81" borderId="0" applyNumberFormat="0" applyBorder="0" applyAlignment="0" applyProtection="0"/>
    <xf numFmtId="0" fontId="20" fillId="67" borderId="65" applyNumberFormat="0" applyAlignment="0" applyProtection="0"/>
    <xf numFmtId="0" fontId="113" fillId="67" borderId="65" applyNumberFormat="0" applyAlignment="0" applyProtection="0"/>
    <xf numFmtId="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0" fontId="119" fillId="0" borderId="70" applyNumberFormat="0" applyFill="0" applyAlignment="0" applyProtection="0"/>
    <xf numFmtId="0" fontId="120" fillId="0" borderId="71" applyNumberFormat="0" applyFill="0" applyAlignment="0" applyProtection="0"/>
    <xf numFmtId="0" fontId="112" fillId="0" borderId="72" applyNumberFormat="0" applyFill="0" applyAlignment="0" applyProtection="0"/>
    <xf numFmtId="0" fontId="112" fillId="0" borderId="0" applyNumberFormat="0" applyFill="0" applyBorder="0" applyAlignment="0" applyProtection="0"/>
    <xf numFmtId="0" fontId="20" fillId="63" borderId="0" applyNumberFormat="0" applyBorder="0" applyAlignment="0" applyProtection="0"/>
    <xf numFmtId="0" fontId="114" fillId="63"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71" fontId="24" fillId="0" borderId="0" applyFont="0" applyFill="0" applyBorder="0" applyAlignment="0" applyProtection="0"/>
    <xf numFmtId="171" fontId="20" fillId="0" borderId="0" applyFill="0" applyBorder="0" applyAlignment="0" applyProtection="0"/>
    <xf numFmtId="171" fontId="20" fillId="0" borderId="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195" fontId="20" fillId="0" borderId="0" applyFont="0" applyFill="0" applyBorder="0" applyAlignment="0" applyProtection="0"/>
    <xf numFmtId="171"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0" fillId="0" borderId="0"/>
    <xf numFmtId="0" fontId="20" fillId="0" borderId="0"/>
    <xf numFmtId="0" fontId="20" fillId="0" borderId="0"/>
    <xf numFmtId="0" fontId="20" fillId="0" borderId="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20" fillId="68"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65" borderId="0" applyNumberFormat="0" applyBorder="0" applyAlignment="0" applyProtection="0"/>
    <xf numFmtId="0" fontId="20" fillId="68" borderId="0" applyNumberFormat="0" applyBorder="0" applyAlignment="0" applyProtection="0"/>
    <xf numFmtId="0" fontId="20" fillId="71" borderId="0" applyNumberFormat="0" applyBorder="0" applyAlignment="0" applyProtection="0"/>
    <xf numFmtId="0" fontId="20" fillId="72"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3"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0" fontId="20" fillId="64" borderId="0" applyNumberFormat="0" applyBorder="0" applyAlignment="0" applyProtection="0"/>
    <xf numFmtId="0" fontId="20" fillId="76" borderId="65" applyNumberFormat="0" applyAlignment="0" applyProtection="0"/>
    <xf numFmtId="0" fontId="20" fillId="77" borderId="66" applyNumberFormat="0" applyAlignment="0" applyProtection="0"/>
    <xf numFmtId="0" fontId="20" fillId="0" borderId="67" applyNumberFormat="0" applyFill="0" applyAlignment="0" applyProtection="0"/>
    <xf numFmtId="0" fontId="20" fillId="0" borderId="0" applyNumberFormat="0" applyFill="0" applyBorder="0" applyAlignment="0" applyProtection="0"/>
    <xf numFmtId="0" fontId="20" fillId="78" borderId="0" applyNumberFormat="0" applyBorder="0" applyAlignment="0" applyProtection="0"/>
    <xf numFmtId="0" fontId="20" fillId="79" borderId="0" applyNumberFormat="0" applyBorder="0" applyAlignment="0" applyProtection="0"/>
    <xf numFmtId="0" fontId="20" fillId="80" borderId="0" applyNumberFormat="0" applyBorder="0" applyAlignment="0" applyProtection="0"/>
    <xf numFmtId="0" fontId="20" fillId="73" borderId="0" applyNumberFormat="0" applyBorder="0" applyAlignment="0" applyProtection="0"/>
    <xf numFmtId="0" fontId="20" fillId="74" borderId="0" applyNumberFormat="0" applyBorder="0" applyAlignment="0" applyProtection="0"/>
    <xf numFmtId="0" fontId="20" fillId="81" borderId="0" applyNumberFormat="0" applyBorder="0" applyAlignment="0" applyProtection="0"/>
    <xf numFmtId="0" fontId="20" fillId="67" borderId="65" applyNumberFormat="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9" fontId="20" fillId="0" borderId="0" applyFont="0" applyFill="0" applyBorder="0" applyAlignment="0" applyProtection="0"/>
    <xf numFmtId="0" fontId="20" fillId="63" borderId="0" applyNumberFormat="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8" fontId="20" fillId="0" borderId="0" applyFont="0" applyFill="0" applyBorder="0" applyAlignment="0" applyProtection="0"/>
    <xf numFmtId="195"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82" borderId="0" applyNumberFormat="0" applyBorder="0" applyAlignment="0" applyProtection="0"/>
    <xf numFmtId="0" fontId="132" fillId="82" borderId="0" applyNumberFormat="0" applyBorder="0" applyAlignment="0" applyProtection="0"/>
    <xf numFmtId="43" fontId="1" fillId="0" borderId="0" applyFont="0" applyFill="0" applyBorder="0" applyAlignment="0" applyProtection="0"/>
    <xf numFmtId="0" fontId="20" fillId="0" borderId="0"/>
    <xf numFmtId="0" fontId="20" fillId="0" borderId="0"/>
    <xf numFmtId="0" fontId="100" fillId="0" borderId="0"/>
    <xf numFmtId="0" fontId="20" fillId="0" borderId="0"/>
    <xf numFmtId="0" fontId="20" fillId="0" borderId="0"/>
    <xf numFmtId="0" fontId="20" fillId="83" borderId="68" applyNumberFormat="0" applyFont="0" applyAlignment="0" applyProtection="0"/>
    <xf numFmtId="0" fontId="116" fillId="84" borderId="69" applyNumberFormat="0" applyAlignment="0" applyProtection="0"/>
    <xf numFmtId="201"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0" fontId="131" fillId="0" borderId="0" applyFill="0" applyBorder="0" applyProtection="0">
      <alignment horizontal="center" vertical="top"/>
    </xf>
    <xf numFmtId="0" fontId="127" fillId="0" borderId="0" applyNumberFormat="0" applyFill="0" applyBorder="0" applyAlignment="0" applyProtection="0"/>
    <xf numFmtId="0" fontId="122" fillId="0" borderId="79" applyNumberFormat="0" applyFill="0" applyAlignment="0" applyProtection="0"/>
    <xf numFmtId="0" fontId="122" fillId="0" borderId="79" applyNumberFormat="0" applyFill="0" applyAlignment="0" applyProtection="0"/>
    <xf numFmtId="0" fontId="11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8"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0" fontId="100" fillId="0" borderId="0"/>
    <xf numFmtId="0" fontId="116" fillId="84" borderId="69"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122" fillId="0" borderId="79" applyNumberFormat="0" applyFill="0" applyAlignment="0" applyProtection="0"/>
    <xf numFmtId="0" fontId="122" fillId="0" borderId="79" applyNumberFormat="0" applyFill="0" applyAlignment="0" applyProtection="0"/>
    <xf numFmtId="0" fontId="117" fillId="0" borderId="0" applyNumberForma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20" fillId="0" borderId="0" applyNumberForma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43" fontId="2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17" fillId="0" borderId="74" applyNumberFormat="0" applyFill="0" applyAlignment="0" applyProtection="0"/>
    <xf numFmtId="43" fontId="2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5" fontId="20" fillId="0" borderId="0" applyFont="0" applyFill="0" applyBorder="0" applyAlignment="0" applyProtection="0"/>
    <xf numFmtId="171" fontId="2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7" borderId="0" applyNumberFormat="0" applyBorder="0" applyAlignment="0" applyProtection="0"/>
    <xf numFmtId="0" fontId="1" fillId="30"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7" borderId="0" applyNumberFormat="0" applyBorder="0" applyAlignment="0" applyProtection="0"/>
    <xf numFmtId="0" fontId="1" fillId="30"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0" borderId="0"/>
    <xf numFmtId="0" fontId="1" fillId="70" borderId="0" applyNumberFormat="0" applyBorder="0" applyAlignment="0" applyProtection="0"/>
    <xf numFmtId="0" fontId="1" fillId="0" borderId="0"/>
    <xf numFmtId="0" fontId="1" fillId="0" borderId="0"/>
    <xf numFmtId="0" fontId="1" fillId="82" borderId="0" applyNumberFormat="0" applyBorder="0" applyAlignment="0" applyProtection="0"/>
    <xf numFmtId="0" fontId="1" fillId="0" borderId="0"/>
    <xf numFmtId="0" fontId="1" fillId="0" borderId="0"/>
    <xf numFmtId="0" fontId="1" fillId="65" borderId="0" applyNumberFormat="0" applyBorder="0" applyAlignment="0" applyProtection="0"/>
    <xf numFmtId="0" fontId="1" fillId="0" borderId="0"/>
    <xf numFmtId="0" fontId="1" fillId="0" borderId="0"/>
    <xf numFmtId="0" fontId="1" fillId="0" borderId="0"/>
    <xf numFmtId="0" fontId="1" fillId="0" borderId="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6" borderId="0" applyNumberFormat="0" applyBorder="0" applyAlignment="0" applyProtection="0"/>
    <xf numFmtId="9" fontId="1" fillId="0" borderId="0" applyFont="0" applyFill="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8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8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8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8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7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3" borderId="0" applyNumberFormat="0" applyBorder="0" applyAlignment="0" applyProtection="0"/>
    <xf numFmtId="0" fontId="1" fillId="6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96" fontId="20" fillId="0" borderId="0" applyFont="0" applyFill="0" applyBorder="0" applyAlignment="0" applyProtection="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96" fontId="20" fillId="0" borderId="0" applyFont="0" applyFill="0" applyBorder="0" applyAlignment="0" applyProtection="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96" fontId="20" fillId="0" borderId="0" applyFont="0" applyFill="0" applyBorder="0" applyAlignment="0" applyProtection="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1" fontId="1" fillId="0" borderId="0" applyFont="0" applyFill="0" applyBorder="0" applyAlignment="0" applyProtection="0"/>
    <xf numFmtId="41" fontId="1"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43" fontId="25" fillId="0" borderId="0" applyFon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102" fillId="0" borderId="0"/>
    <xf numFmtId="164" fontId="102" fillId="0" borderId="0" applyFont="0" applyFill="0" applyBorder="0" applyAlignment="0" applyProtection="0"/>
    <xf numFmtId="0" fontId="1" fillId="0" borderId="0"/>
    <xf numFmtId="165" fontId="1" fillId="0" borderId="0" applyFont="0" applyFill="0" applyBorder="0" applyAlignment="0" applyProtection="0"/>
    <xf numFmtId="17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20" fillId="0" borderId="0" applyNumberFormat="0" applyFill="0" applyBorder="0" applyAlignment="0" applyProtection="0"/>
    <xf numFmtId="0" fontId="20" fillId="0" borderId="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781">
    <xf numFmtId="0" fontId="0" fillId="0" borderId="0" xfId="0"/>
    <xf numFmtId="0" fontId="31" fillId="34" borderId="20" xfId="0" applyFont="1" applyFill="1" applyBorder="1" applyAlignment="1">
      <alignment horizontal="center" vertical="center" wrapText="1"/>
    </xf>
    <xf numFmtId="172" fontId="31" fillId="34" borderId="20" xfId="1" applyNumberFormat="1" applyFont="1" applyFill="1" applyBorder="1" applyAlignment="1">
      <alignment horizontal="center" vertical="center" wrapText="1"/>
    </xf>
    <xf numFmtId="0" fontId="15" fillId="0" borderId="0" xfId="0" applyFont="1"/>
    <xf numFmtId="14" fontId="31" fillId="34" borderId="20" xfId="0" applyNumberFormat="1" applyFont="1" applyFill="1" applyBorder="1" applyAlignment="1">
      <alignment horizontal="center" vertical="center" wrapText="1"/>
    </xf>
    <xf numFmtId="0" fontId="32" fillId="37" borderId="20" xfId="0" applyFont="1" applyFill="1" applyBorder="1" applyAlignment="1">
      <alignment horizontal="center" wrapText="1"/>
    </xf>
    <xf numFmtId="0" fontId="32" fillId="37" borderId="20" xfId="0" applyFont="1" applyFill="1" applyBorder="1" applyAlignment="1">
      <alignment horizontal="center" vertical="center" wrapText="1"/>
    </xf>
    <xf numFmtId="0" fontId="32" fillId="35" borderId="20" xfId="0" applyFont="1" applyFill="1" applyBorder="1" applyAlignment="1">
      <alignment horizontal="center" vertical="center" wrapText="1"/>
    </xf>
    <xf numFmtId="3" fontId="33" fillId="0" borderId="0" xfId="0" applyNumberFormat="1" applyFont="1"/>
    <xf numFmtId="3" fontId="34" fillId="39" borderId="0" xfId="0" applyNumberFormat="1" applyFont="1" applyFill="1"/>
    <xf numFmtId="0" fontId="34" fillId="39" borderId="0" xfId="0" applyFont="1" applyFill="1"/>
    <xf numFmtId="0" fontId="34" fillId="39" borderId="18" xfId="0" applyFont="1" applyFill="1" applyBorder="1"/>
    <xf numFmtId="0" fontId="31" fillId="34" borderId="23" xfId="0" applyFont="1" applyFill="1" applyBorder="1"/>
    <xf numFmtId="3" fontId="35" fillId="34" borderId="0" xfId="0" applyNumberFormat="1" applyFont="1" applyFill="1"/>
    <xf numFmtId="0" fontId="35" fillId="34" borderId="0" xfId="0" applyFont="1" applyFill="1"/>
    <xf numFmtId="167" fontId="0" fillId="0" borderId="0" xfId="0" applyNumberFormat="1"/>
    <xf numFmtId="3" fontId="0" fillId="0" borderId="0" xfId="0" applyNumberFormat="1"/>
    <xf numFmtId="172" fontId="0" fillId="0" borderId="0" xfId="1" applyNumberFormat="1" applyFont="1"/>
    <xf numFmtId="0" fontId="0" fillId="0" borderId="16" xfId="0" applyBorder="1"/>
    <xf numFmtId="41" fontId="0" fillId="0" borderId="0" xfId="51" applyFont="1" applyBorder="1"/>
    <xf numFmtId="172" fontId="0" fillId="0" borderId="0" xfId="1" applyNumberFormat="1" applyFont="1" applyBorder="1"/>
    <xf numFmtId="172" fontId="33" fillId="0" borderId="0" xfId="1" applyNumberFormat="1" applyFont="1" applyAlignment="1">
      <alignment horizontal="right"/>
    </xf>
    <xf numFmtId="181" fontId="29" fillId="0" borderId="0" xfId="1" applyNumberFormat="1" applyFont="1"/>
    <xf numFmtId="181" fontId="29" fillId="0" borderId="0" xfId="0" applyNumberFormat="1" applyFont="1"/>
    <xf numFmtId="0" fontId="28" fillId="0" borderId="0" xfId="0" applyFont="1" applyAlignment="1">
      <alignment horizontal="left"/>
    </xf>
    <xf numFmtId="0" fontId="36" fillId="0" borderId="0" xfId="0" applyFont="1"/>
    <xf numFmtId="0" fontId="38" fillId="0" borderId="0" xfId="0" applyFont="1" applyAlignment="1">
      <alignment vertical="center"/>
    </xf>
    <xf numFmtId="0" fontId="38" fillId="0" borderId="0" xfId="0" applyFont="1" applyAlignment="1">
      <alignment horizontal="left" wrapText="1" indent="1"/>
    </xf>
    <xf numFmtId="174" fontId="38" fillId="0" borderId="0" xfId="0" applyNumberFormat="1" applyFont="1" applyAlignment="1">
      <alignment vertical="center"/>
    </xf>
    <xf numFmtId="180" fontId="36" fillId="0" borderId="0" xfId="0" applyNumberFormat="1" applyFont="1" applyAlignment="1">
      <alignment horizontal="left" indent="1"/>
    </xf>
    <xf numFmtId="0" fontId="36" fillId="0" borderId="0" xfId="0" applyFont="1" applyAlignment="1">
      <alignment wrapText="1"/>
    </xf>
    <xf numFmtId="171" fontId="36" fillId="0" borderId="0" xfId="1" applyFont="1"/>
    <xf numFmtId="0" fontId="37" fillId="0" borderId="0" xfId="49" quotePrefix="1" applyFont="1"/>
    <xf numFmtId="0" fontId="37" fillId="0" borderId="0" xfId="49" quotePrefix="1" applyFont="1" applyAlignment="1">
      <alignment horizontal="center"/>
    </xf>
    <xf numFmtId="0" fontId="38" fillId="0" borderId="0" xfId="0" applyFont="1" applyAlignment="1">
      <alignment horizontal="center"/>
    </xf>
    <xf numFmtId="0" fontId="42" fillId="0" borderId="0" xfId="49" quotePrefix="1" applyFont="1" applyAlignment="1">
      <alignment horizontal="center"/>
    </xf>
    <xf numFmtId="0" fontId="42" fillId="0" borderId="0" xfId="49" quotePrefix="1" applyFont="1"/>
    <xf numFmtId="0" fontId="36" fillId="0" borderId="0" xfId="0" applyFont="1" applyAlignment="1">
      <alignment horizontal="center"/>
    </xf>
    <xf numFmtId="0" fontId="38" fillId="0" borderId="0" xfId="0" applyFont="1"/>
    <xf numFmtId="0" fontId="45" fillId="0" borderId="0" xfId="219" applyFont="1" applyAlignment="1">
      <alignment horizontal="center"/>
    </xf>
    <xf numFmtId="172" fontId="36" fillId="0" borderId="0" xfId="1" applyNumberFormat="1" applyFont="1"/>
    <xf numFmtId="0" fontId="38" fillId="0" borderId="0" xfId="0" applyFont="1" applyAlignment="1">
      <alignment horizontal="center" vertical="center"/>
    </xf>
    <xf numFmtId="174" fontId="38" fillId="0" borderId="0" xfId="0" applyNumberFormat="1" applyFont="1" applyAlignment="1">
      <alignment horizontal="center" vertical="center"/>
    </xf>
    <xf numFmtId="0" fontId="46" fillId="0" borderId="0" xfId="0" applyFont="1" applyAlignment="1">
      <alignment horizontal="left"/>
    </xf>
    <xf numFmtId="173" fontId="37" fillId="33" borderId="0" xfId="44" applyFont="1" applyFill="1"/>
    <xf numFmtId="0" fontId="46" fillId="0" borderId="0" xfId="0" applyFont="1" applyAlignment="1">
      <alignment vertical="center"/>
    </xf>
    <xf numFmtId="0" fontId="48" fillId="0" borderId="0" xfId="0" applyFont="1"/>
    <xf numFmtId="167" fontId="36" fillId="0" borderId="0" xfId="0" applyNumberFormat="1" applyFont="1"/>
    <xf numFmtId="0" fontId="36" fillId="0" borderId="0" xfId="0" applyFont="1" applyAlignment="1">
      <alignment vertical="center"/>
    </xf>
    <xf numFmtId="0" fontId="36" fillId="0" borderId="0" xfId="0" applyFont="1" applyAlignment="1">
      <alignment horizontal="left"/>
    </xf>
    <xf numFmtId="0" fontId="45" fillId="0" borderId="0" xfId="219" applyFont="1" applyAlignment="1">
      <alignment horizontal="left"/>
    </xf>
    <xf numFmtId="0" fontId="46" fillId="0" borderId="0" xfId="0" applyFont="1"/>
    <xf numFmtId="173" fontId="37" fillId="0" borderId="0" xfId="44" applyFont="1"/>
    <xf numFmtId="0" fontId="39" fillId="0" borderId="0" xfId="0" applyFont="1" applyAlignment="1">
      <alignment horizontal="left"/>
    </xf>
    <xf numFmtId="0" fontId="38" fillId="0" borderId="0" xfId="0" applyFont="1" applyAlignment="1">
      <alignment vertical="center" wrapText="1"/>
    </xf>
    <xf numFmtId="167" fontId="38" fillId="0" borderId="0" xfId="45" applyFont="1" applyBorder="1" applyAlignment="1">
      <alignment vertical="center"/>
    </xf>
    <xf numFmtId="0" fontId="39" fillId="0" borderId="0" xfId="0" applyFont="1" applyAlignment="1">
      <alignment vertical="center"/>
    </xf>
    <xf numFmtId="0" fontId="36" fillId="0" borderId="0" xfId="0" applyFont="1" applyAlignment="1">
      <alignment horizontal="left" vertical="top" wrapText="1"/>
    </xf>
    <xf numFmtId="0" fontId="36" fillId="0" borderId="0" xfId="0" applyFont="1" applyAlignment="1">
      <alignment vertical="top"/>
    </xf>
    <xf numFmtId="0" fontId="41" fillId="0" borderId="0" xfId="0" applyFont="1"/>
    <xf numFmtId="0" fontId="37" fillId="0" borderId="0" xfId="49" applyFont="1"/>
    <xf numFmtId="0" fontId="42" fillId="0" borderId="11" xfId="49" applyFont="1" applyBorder="1"/>
    <xf numFmtId="0" fontId="42" fillId="0" borderId="0" xfId="49" applyFont="1"/>
    <xf numFmtId="0" fontId="42" fillId="0" borderId="0" xfId="49" applyFont="1" applyAlignment="1">
      <alignment horizontal="center" vertical="center"/>
    </xf>
    <xf numFmtId="0" fontId="42" fillId="0" borderId="0" xfId="49" applyFont="1" applyAlignment="1">
      <alignment horizontal="center"/>
    </xf>
    <xf numFmtId="176" fontId="42" fillId="0" borderId="0" xfId="49" applyNumberFormat="1" applyFont="1"/>
    <xf numFmtId="0" fontId="54" fillId="0" borderId="0" xfId="49" applyFont="1"/>
    <xf numFmtId="41" fontId="42" fillId="0" borderId="0" xfId="49" applyNumberFormat="1" applyFont="1"/>
    <xf numFmtId="0" fontId="55" fillId="0" borderId="11" xfId="0" applyFont="1" applyBorder="1"/>
    <xf numFmtId="171" fontId="42" fillId="0" borderId="0" xfId="1" applyFont="1"/>
    <xf numFmtId="167" fontId="42" fillId="0" borderId="0" xfId="49" applyNumberFormat="1" applyFont="1"/>
    <xf numFmtId="0" fontId="42" fillId="0" borderId="11" xfId="46" applyFont="1" applyBorder="1"/>
    <xf numFmtId="3" fontId="42" fillId="0" borderId="0" xfId="46" applyNumberFormat="1" applyFont="1"/>
    <xf numFmtId="0" fontId="42" fillId="0" borderId="0" xfId="46" applyFont="1"/>
    <xf numFmtId="0" fontId="42" fillId="0" borderId="0" xfId="46" applyFont="1" applyAlignment="1">
      <alignment horizontal="center"/>
    </xf>
    <xf numFmtId="176" fontId="42" fillId="0" borderId="0" xfId="46" applyNumberFormat="1" applyFont="1"/>
    <xf numFmtId="0" fontId="42" fillId="0" borderId="11" xfId="46" applyFont="1" applyBorder="1" applyAlignment="1">
      <alignment wrapText="1"/>
    </xf>
    <xf numFmtId="0" fontId="42" fillId="0" borderId="0" xfId="46" applyFont="1" applyAlignment="1">
      <alignment wrapText="1"/>
    </xf>
    <xf numFmtId="41" fontId="38" fillId="0" borderId="20" xfId="51" applyFont="1" applyFill="1" applyBorder="1" applyAlignment="1">
      <alignment horizontal="right" vertical="center"/>
    </xf>
    <xf numFmtId="41" fontId="42" fillId="0" borderId="0" xfId="46" applyNumberFormat="1" applyFont="1"/>
    <xf numFmtId="167" fontId="56" fillId="0" borderId="0" xfId="45" applyFont="1" applyAlignment="1">
      <alignment vertical="center"/>
    </xf>
    <xf numFmtId="0" fontId="56" fillId="0" borderId="0" xfId="0" applyFont="1" applyAlignment="1">
      <alignment vertical="center" wrapText="1"/>
    </xf>
    <xf numFmtId="3" fontId="56" fillId="0" borderId="0" xfId="0" applyNumberFormat="1" applyFont="1" applyAlignment="1">
      <alignment horizontal="right" vertical="center"/>
    </xf>
    <xf numFmtId="0" fontId="56" fillId="0" borderId="0" xfId="0" applyFont="1" applyAlignment="1">
      <alignment horizontal="left" vertical="center" wrapText="1"/>
    </xf>
    <xf numFmtId="0" fontId="42" fillId="0" borderId="21" xfId="49" applyFont="1" applyBorder="1"/>
    <xf numFmtId="0" fontId="42" fillId="0" borderId="22" xfId="49" applyFont="1" applyBorder="1"/>
    <xf numFmtId="0" fontId="42" fillId="0" borderId="22" xfId="49" applyFont="1" applyBorder="1" applyAlignment="1">
      <alignment horizontal="center"/>
    </xf>
    <xf numFmtId="0" fontId="42" fillId="0" borderId="22" xfId="0" applyFont="1" applyBorder="1" applyAlignment="1">
      <alignment vertical="center"/>
    </xf>
    <xf numFmtId="0" fontId="57" fillId="0" borderId="21" xfId="0" applyFont="1" applyBorder="1" applyAlignment="1">
      <alignment vertical="center"/>
    </xf>
    <xf numFmtId="0" fontId="57" fillId="0" borderId="22" xfId="0" applyFont="1" applyBorder="1" applyAlignment="1">
      <alignment vertical="center"/>
    </xf>
    <xf numFmtId="0" fontId="58" fillId="0" borderId="0" xfId="0" applyFont="1" applyAlignment="1">
      <alignment vertical="center" wrapText="1"/>
    </xf>
    <xf numFmtId="0" fontId="59" fillId="0" borderId="0" xfId="0" applyFont="1"/>
    <xf numFmtId="0" fontId="53" fillId="0" borderId="0" xfId="0" applyFont="1"/>
    <xf numFmtId="0" fontId="62" fillId="0" borderId="0" xfId="0" applyFont="1"/>
    <xf numFmtId="0" fontId="63" fillId="0" borderId="0" xfId="0" applyFont="1" applyAlignment="1">
      <alignment vertical="center"/>
    </xf>
    <xf numFmtId="0" fontId="64" fillId="0" borderId="0" xfId="0" applyFont="1"/>
    <xf numFmtId="0" fontId="38" fillId="0" borderId="0" xfId="0" applyFont="1" applyAlignment="1">
      <alignment horizontal="left" vertical="center"/>
    </xf>
    <xf numFmtId="176" fontId="38" fillId="0" borderId="0" xfId="0" applyNumberFormat="1" applyFont="1" applyAlignment="1">
      <alignment horizontal="center" vertical="center"/>
    </xf>
    <xf numFmtId="3" fontId="38" fillId="0" borderId="0" xfId="0" applyNumberFormat="1" applyFont="1" applyAlignment="1">
      <alignment horizontal="center" vertical="center"/>
    </xf>
    <xf numFmtId="41" fontId="38" fillId="0" borderId="0" xfId="51" applyFont="1" applyFill="1" applyBorder="1" applyAlignment="1">
      <alignment horizontal="right" vertical="center"/>
    </xf>
    <xf numFmtId="3" fontId="38" fillId="0" borderId="0" xfId="0" applyNumberFormat="1" applyFont="1" applyAlignment="1">
      <alignment horizontal="right" vertical="center"/>
    </xf>
    <xf numFmtId="0" fontId="73" fillId="41" borderId="0" xfId="0" applyFont="1" applyFill="1"/>
    <xf numFmtId="0" fontId="73" fillId="42" borderId="0" xfId="0" applyFont="1" applyFill="1" applyAlignment="1">
      <alignment horizontal="center" wrapText="1"/>
    </xf>
    <xf numFmtId="0" fontId="74" fillId="0" borderId="0" xfId="0" applyFont="1"/>
    <xf numFmtId="4" fontId="74" fillId="0" borderId="0" xfId="0" applyNumberFormat="1" applyFont="1"/>
    <xf numFmtId="0" fontId="75" fillId="43" borderId="0" xfId="0" applyFont="1" applyFill="1"/>
    <xf numFmtId="4" fontId="75" fillId="43" borderId="0" xfId="0" applyNumberFormat="1" applyFont="1" applyFill="1"/>
    <xf numFmtId="4" fontId="76" fillId="0" borderId="0" xfId="84" applyNumberFormat="1" applyFont="1"/>
    <xf numFmtId="4" fontId="77" fillId="0" borderId="0" xfId="0" applyNumberFormat="1" applyFont="1"/>
    <xf numFmtId="0" fontId="77" fillId="0" borderId="0" xfId="0" applyFont="1"/>
    <xf numFmtId="14" fontId="73" fillId="42" borderId="0" xfId="0" applyNumberFormat="1" applyFont="1" applyFill="1" applyAlignment="1">
      <alignment horizontal="center" wrapText="1"/>
    </xf>
    <xf numFmtId="184" fontId="32" fillId="0" borderId="20" xfId="51" applyNumberFormat="1" applyFont="1" applyFill="1" applyBorder="1"/>
    <xf numFmtId="184" fontId="32" fillId="0" borderId="20" xfId="51" applyNumberFormat="1" applyFont="1" applyFill="1" applyBorder="1" applyAlignment="1">
      <alignment horizontal="center" vertical="center" wrapText="1"/>
    </xf>
    <xf numFmtId="184" fontId="34" fillId="39" borderId="18" xfId="51" applyNumberFormat="1" applyFont="1" applyFill="1" applyBorder="1"/>
    <xf numFmtId="184" fontId="34" fillId="39" borderId="20" xfId="51" applyNumberFormat="1" applyFont="1" applyFill="1" applyBorder="1" applyAlignment="1">
      <alignment horizontal="center" vertical="center" wrapText="1"/>
    </xf>
    <xf numFmtId="184" fontId="32" fillId="39" borderId="20" xfId="51" applyNumberFormat="1" applyFont="1" applyFill="1" applyBorder="1"/>
    <xf numFmtId="184" fontId="32" fillId="0" borderId="20" xfId="51" applyNumberFormat="1" applyFont="1" applyBorder="1" applyAlignment="1">
      <alignment horizontal="center" vertical="center" wrapText="1"/>
    </xf>
    <xf numFmtId="184" fontId="32" fillId="35" borderId="20" xfId="51" applyNumberFormat="1" applyFont="1" applyFill="1" applyBorder="1"/>
    <xf numFmtId="184" fontId="31" fillId="34" borderId="20" xfId="51" applyNumberFormat="1" applyFont="1" applyFill="1" applyBorder="1"/>
    <xf numFmtId="184" fontId="0" fillId="0" borderId="0" xfId="51" applyNumberFormat="1" applyFont="1"/>
    <xf numFmtId="184" fontId="33" fillId="0" borderId="18" xfId="51" applyNumberFormat="1" applyFont="1" applyBorder="1"/>
    <xf numFmtId="184" fontId="0" fillId="0" borderId="16" xfId="51" applyNumberFormat="1" applyFont="1" applyBorder="1"/>
    <xf numFmtId="184" fontId="33" fillId="0" borderId="16" xfId="51" applyNumberFormat="1" applyFont="1" applyBorder="1"/>
    <xf numFmtId="184" fontId="42" fillId="0" borderId="20" xfId="51" applyNumberFormat="1" applyFont="1" applyBorder="1"/>
    <xf numFmtId="184" fontId="42" fillId="0" borderId="20" xfId="51" applyNumberFormat="1" applyFont="1" applyFill="1" applyBorder="1"/>
    <xf numFmtId="0" fontId="74" fillId="44" borderId="0" xfId="0" applyFont="1" applyFill="1"/>
    <xf numFmtId="4" fontId="74" fillId="44" borderId="0" xfId="0" applyNumberFormat="1" applyFont="1" applyFill="1"/>
    <xf numFmtId="0" fontId="0" fillId="44" borderId="0" xfId="0" applyFill="1"/>
    <xf numFmtId="0" fontId="33" fillId="0" borderId="20" xfId="0" applyFont="1" applyBorder="1" applyAlignment="1">
      <alignment horizontal="left" vertical="center" wrapText="1"/>
    </xf>
    <xf numFmtId="0" fontId="32" fillId="0" borderId="0" xfId="0" applyFont="1"/>
    <xf numFmtId="184" fontId="32" fillId="45" borderId="20" xfId="51" applyNumberFormat="1" applyFont="1" applyFill="1" applyBorder="1" applyAlignment="1">
      <alignment horizontal="center" vertical="center" wrapText="1"/>
    </xf>
    <xf numFmtId="177" fontId="73" fillId="41" borderId="0" xfId="65" applyNumberFormat="1" applyFont="1" applyFill="1"/>
    <xf numFmtId="177" fontId="73" fillId="42" borderId="0" xfId="65" applyNumberFormat="1" applyFont="1" applyFill="1" applyAlignment="1">
      <alignment horizontal="center" wrapText="1"/>
    </xf>
    <xf numFmtId="165" fontId="74" fillId="0" borderId="0" xfId="65" applyFont="1"/>
    <xf numFmtId="14" fontId="74" fillId="0" borderId="0" xfId="0" applyNumberFormat="1" applyFont="1" applyAlignment="1">
      <alignment horizontal="center"/>
    </xf>
    <xf numFmtId="177" fontId="74" fillId="0" borderId="0" xfId="65" applyNumberFormat="1" applyFont="1"/>
    <xf numFmtId="165" fontId="74" fillId="0" borderId="0" xfId="65" applyFont="1" applyFill="1"/>
    <xf numFmtId="177" fontId="74" fillId="0" borderId="0" xfId="65" applyNumberFormat="1" applyFont="1" applyFill="1"/>
    <xf numFmtId="177" fontId="74" fillId="46" borderId="0" xfId="65" applyNumberFormat="1" applyFont="1" applyFill="1"/>
    <xf numFmtId="177" fontId="75" fillId="43" borderId="0" xfId="65" applyNumberFormat="1" applyFont="1" applyFill="1"/>
    <xf numFmtId="177" fontId="0" fillId="0" borderId="0" xfId="65" applyNumberFormat="1" applyFont="1"/>
    <xf numFmtId="4" fontId="0" fillId="0" borderId="0" xfId="0" applyNumberFormat="1"/>
    <xf numFmtId="0" fontId="42" fillId="0" borderId="0" xfId="49" applyFont="1" applyAlignment="1">
      <alignment horizontal="left" vertical="center" wrapText="1"/>
    </xf>
    <xf numFmtId="0" fontId="74" fillId="47" borderId="0" xfId="0" applyFont="1" applyFill="1"/>
    <xf numFmtId="0" fontId="78" fillId="47" borderId="0" xfId="0" applyFont="1" applyFill="1"/>
    <xf numFmtId="0" fontId="74" fillId="0" borderId="20" xfId="0" applyFont="1" applyBorder="1"/>
    <xf numFmtId="0" fontId="57" fillId="0" borderId="21" xfId="0" applyFont="1" applyBorder="1" applyAlignment="1">
      <alignment horizontal="left" vertical="center"/>
    </xf>
    <xf numFmtId="171" fontId="36" fillId="0" borderId="20" xfId="1" applyFont="1" applyBorder="1" applyAlignment="1">
      <alignment horizontal="right" vertical="center"/>
    </xf>
    <xf numFmtId="169" fontId="36" fillId="0" borderId="20" xfId="0" applyNumberFormat="1" applyFont="1" applyBorder="1" applyAlignment="1">
      <alignment horizontal="right" vertical="center"/>
    </xf>
    <xf numFmtId="185" fontId="56" fillId="0" borderId="0" xfId="0" applyNumberFormat="1" applyFont="1" applyAlignment="1">
      <alignment horizontal="right" vertical="center"/>
    </xf>
    <xf numFmtId="4" fontId="74" fillId="47" borderId="0" xfId="0" applyNumberFormat="1" applyFont="1" applyFill="1"/>
    <xf numFmtId="0" fontId="0" fillId="47" borderId="0" xfId="0" applyFill="1"/>
    <xf numFmtId="0" fontId="13" fillId="0" borderId="0" xfId="0" applyFont="1"/>
    <xf numFmtId="4" fontId="79" fillId="0" borderId="0" xfId="0" applyNumberFormat="1" applyFont="1"/>
    <xf numFmtId="4" fontId="79" fillId="47" borderId="0" xfId="0" applyNumberFormat="1" applyFont="1" applyFill="1"/>
    <xf numFmtId="0" fontId="45" fillId="0" borderId="0" xfId="219" applyFont="1" applyFill="1" applyBorder="1" applyAlignment="1">
      <alignment horizontal="center"/>
    </xf>
    <xf numFmtId="0" fontId="36" fillId="0" borderId="0" xfId="0" applyFont="1" applyAlignment="1">
      <alignment horizontal="justify" vertical="center" wrapText="1"/>
    </xf>
    <xf numFmtId="0" fontId="36" fillId="0" borderId="0" xfId="0" applyFont="1" applyAlignment="1">
      <alignment horizontal="justify" vertical="top" wrapText="1"/>
    </xf>
    <xf numFmtId="0" fontId="36" fillId="0" borderId="0" xfId="0" applyFont="1" applyAlignment="1">
      <alignment horizontal="justify" wrapText="1"/>
    </xf>
    <xf numFmtId="0" fontId="36" fillId="0" borderId="0" xfId="0" applyFont="1" applyAlignment="1">
      <alignment horizontal="justify"/>
    </xf>
    <xf numFmtId="0" fontId="38" fillId="0" borderId="0" xfId="0" applyFont="1" applyAlignment="1">
      <alignment horizontal="justify"/>
    </xf>
    <xf numFmtId="9" fontId="36" fillId="0" borderId="0" xfId="0" applyNumberFormat="1" applyFont="1" applyAlignment="1">
      <alignment horizontal="justify" vertical="center"/>
    </xf>
    <xf numFmtId="0" fontId="36" fillId="0" borderId="0" xfId="0" applyFont="1" applyAlignment="1">
      <alignment horizontal="justify" vertical="center"/>
    </xf>
    <xf numFmtId="0" fontId="36" fillId="0" borderId="0" xfId="0" applyFont="1" applyAlignment="1">
      <alignment horizontal="justify" vertical="top"/>
    </xf>
    <xf numFmtId="0" fontId="47" fillId="0" borderId="0" xfId="49" applyFont="1"/>
    <xf numFmtId="171" fontId="38" fillId="0" borderId="0" xfId="1" applyFont="1" applyBorder="1"/>
    <xf numFmtId="167" fontId="36" fillId="0" borderId="0" xfId="1" applyNumberFormat="1" applyFont="1" applyBorder="1"/>
    <xf numFmtId="4" fontId="42" fillId="0" borderId="0" xfId="49" applyNumberFormat="1" applyFont="1"/>
    <xf numFmtId="1" fontId="28" fillId="0" borderId="0" xfId="0" applyNumberFormat="1" applyFont="1" applyAlignment="1">
      <alignment horizontal="center"/>
    </xf>
    <xf numFmtId="186" fontId="36" fillId="0" borderId="0" xfId="0" applyNumberFormat="1" applyFont="1"/>
    <xf numFmtId="10" fontId="42" fillId="0" borderId="0" xfId="57" applyNumberFormat="1" applyFont="1"/>
    <xf numFmtId="184" fontId="38" fillId="0" borderId="0" xfId="51" applyNumberFormat="1" applyFont="1" applyFill="1" applyBorder="1" applyAlignment="1">
      <alignment horizontal="right" vertical="center"/>
    </xf>
    <xf numFmtId="4" fontId="38" fillId="0" borderId="0" xfId="0" applyNumberFormat="1" applyFont="1" applyAlignment="1">
      <alignment horizontal="right" vertical="center"/>
    </xf>
    <xf numFmtId="0" fontId="42" fillId="0" borderId="21" xfId="0" applyFont="1" applyBorder="1" applyAlignment="1">
      <alignment vertical="center"/>
    </xf>
    <xf numFmtId="0" fontId="38" fillId="0" borderId="20" xfId="0" applyFont="1" applyBorder="1" applyAlignment="1">
      <alignment vertical="center"/>
    </xf>
    <xf numFmtId="0" fontId="38" fillId="0" borderId="21" xfId="0" applyFont="1" applyBorder="1" applyAlignment="1">
      <alignment vertical="center"/>
    </xf>
    <xf numFmtId="0" fontId="38" fillId="0" borderId="22" xfId="0" applyFont="1" applyBorder="1" applyAlignment="1">
      <alignment vertical="center"/>
    </xf>
    <xf numFmtId="0" fontId="38" fillId="0" borderId="20" xfId="0" applyFont="1" applyBorder="1" applyAlignment="1">
      <alignment horizontal="center" vertical="center"/>
    </xf>
    <xf numFmtId="176" fontId="38" fillId="0" borderId="20" xfId="0" applyNumberFormat="1" applyFont="1" applyBorder="1" applyAlignment="1">
      <alignment horizontal="center" vertical="center"/>
    </xf>
    <xf numFmtId="3" fontId="38" fillId="0" borderId="20" xfId="0" applyNumberFormat="1" applyFont="1" applyBorder="1" applyAlignment="1">
      <alignment horizontal="center" vertical="center"/>
    </xf>
    <xf numFmtId="184" fontId="38" fillId="0" borderId="20" xfId="51" applyNumberFormat="1" applyFont="1" applyFill="1" applyBorder="1" applyAlignment="1">
      <alignment horizontal="right" vertical="center"/>
    </xf>
    <xf numFmtId="3" fontId="38" fillId="0" borderId="20" xfId="0" applyNumberFormat="1" applyFont="1" applyBorder="1" applyAlignment="1">
      <alignment horizontal="right" vertical="center"/>
    </xf>
    <xf numFmtId="10" fontId="38" fillId="0" borderId="20" xfId="57" applyNumberFormat="1" applyFont="1" applyFill="1" applyBorder="1" applyAlignment="1">
      <alignment horizontal="right" vertical="center"/>
    </xf>
    <xf numFmtId="165" fontId="0" fillId="48" borderId="0" xfId="65" applyFont="1" applyFill="1"/>
    <xf numFmtId="4" fontId="74" fillId="48" borderId="0" xfId="0" applyNumberFormat="1" applyFont="1" applyFill="1"/>
    <xf numFmtId="185" fontId="36" fillId="0" borderId="0" xfId="0" applyNumberFormat="1" applyFont="1"/>
    <xf numFmtId="4" fontId="74" fillId="37" borderId="0" xfId="0" applyNumberFormat="1" applyFont="1" applyFill="1"/>
    <xf numFmtId="165" fontId="73" fillId="42" borderId="0" xfId="65" applyFont="1" applyFill="1" applyAlignment="1">
      <alignment horizontal="center" wrapText="1"/>
    </xf>
    <xf numFmtId="187" fontId="74" fillId="0" borderId="0" xfId="0" applyNumberFormat="1" applyFont="1"/>
    <xf numFmtId="165" fontId="0" fillId="0" borderId="0" xfId="65" applyFont="1"/>
    <xf numFmtId="165" fontId="0" fillId="0" borderId="0" xfId="65" applyFont="1" applyFill="1"/>
    <xf numFmtId="171" fontId="0" fillId="0" borderId="0" xfId="0" applyNumberFormat="1"/>
    <xf numFmtId="0" fontId="0" fillId="49" borderId="0" xfId="0" applyFill="1"/>
    <xf numFmtId="0" fontId="74" fillId="49" borderId="0" xfId="0" applyFont="1" applyFill="1"/>
    <xf numFmtId="0" fontId="28" fillId="49" borderId="0" xfId="0" applyFont="1" applyFill="1" applyAlignment="1">
      <alignment horizontal="left"/>
    </xf>
    <xf numFmtId="0" fontId="77" fillId="49" borderId="0" xfId="0" applyFont="1" applyFill="1"/>
    <xf numFmtId="0" fontId="15" fillId="0" borderId="0" xfId="0" applyFont="1" applyAlignment="1">
      <alignment horizontal="center"/>
    </xf>
    <xf numFmtId="0" fontId="81" fillId="0" borderId="0" xfId="0" applyFont="1"/>
    <xf numFmtId="165" fontId="13" fillId="0" borderId="0" xfId="65" applyFont="1"/>
    <xf numFmtId="0" fontId="15" fillId="0" borderId="33" xfId="0" applyFont="1" applyBorder="1" applyAlignment="1">
      <alignment horizontal="center"/>
    </xf>
    <xf numFmtId="0" fontId="15" fillId="0" borderId="34" xfId="0" applyFont="1" applyBorder="1" applyAlignment="1">
      <alignment horizontal="center"/>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74" fillId="0" borderId="37" xfId="0" applyFont="1" applyBorder="1"/>
    <xf numFmtId="165" fontId="0" fillId="0" borderId="37" xfId="65" applyFont="1" applyFill="1" applyBorder="1"/>
    <xf numFmtId="165" fontId="0" fillId="0" borderId="40" xfId="65" applyFont="1" applyBorder="1"/>
    <xf numFmtId="165" fontId="82" fillId="0" borderId="0" xfId="65" applyFont="1"/>
    <xf numFmtId="0" fontId="0" fillId="47" borderId="37" xfId="0" applyFill="1" applyBorder="1"/>
    <xf numFmtId="165" fontId="0" fillId="47" borderId="37" xfId="65" applyFont="1" applyFill="1" applyBorder="1"/>
    <xf numFmtId="165" fontId="0" fillId="47" borderId="40" xfId="65" applyFont="1" applyFill="1" applyBorder="1"/>
    <xf numFmtId="165" fontId="0" fillId="0" borderId="40" xfId="65" applyFont="1" applyFill="1" applyBorder="1"/>
    <xf numFmtId="0" fontId="0" fillId="0" borderId="40" xfId="0" applyBorder="1"/>
    <xf numFmtId="165" fontId="15" fillId="0" borderId="37" xfId="65" applyFont="1" applyFill="1" applyBorder="1"/>
    <xf numFmtId="165" fontId="15" fillId="0" borderId="40" xfId="65" applyFont="1" applyFill="1" applyBorder="1"/>
    <xf numFmtId="0" fontId="0" fillId="0" borderId="41" xfId="0" applyBorder="1"/>
    <xf numFmtId="0" fontId="0" fillId="0" borderId="34" xfId="0" applyBorder="1"/>
    <xf numFmtId="0" fontId="0" fillId="0" borderId="42" xfId="0" applyBorder="1"/>
    <xf numFmtId="165" fontId="0" fillId="0" borderId="37" xfId="65" applyFont="1" applyBorder="1"/>
    <xf numFmtId="165" fontId="0" fillId="0" borderId="40" xfId="0" applyNumberFormat="1" applyBorder="1"/>
    <xf numFmtId="0" fontId="0" fillId="0" borderId="33" xfId="0" applyBorder="1"/>
    <xf numFmtId="165" fontId="0" fillId="0" borderId="34" xfId="65" applyFont="1" applyBorder="1"/>
    <xf numFmtId="165" fontId="0" fillId="0" borderId="42" xfId="65" applyFont="1" applyBorder="1"/>
    <xf numFmtId="165" fontId="0" fillId="0" borderId="36" xfId="65" applyFont="1" applyBorder="1"/>
    <xf numFmtId="165" fontId="0" fillId="0" borderId="38" xfId="65" applyFont="1" applyBorder="1"/>
    <xf numFmtId="165" fontId="0" fillId="0" borderId="0" xfId="0" applyNumberFormat="1"/>
    <xf numFmtId="0" fontId="84" fillId="50" borderId="20" xfId="278" applyNumberFormat="1" applyFont="1" applyFill="1" applyBorder="1" applyAlignment="1" applyProtection="1">
      <alignment horizontal="center" vertical="center"/>
    </xf>
    <xf numFmtId="0" fontId="84" fillId="50" borderId="20" xfId="278" applyNumberFormat="1" applyFont="1" applyFill="1" applyBorder="1" applyAlignment="1" applyProtection="1">
      <alignment vertical="center"/>
    </xf>
    <xf numFmtId="0" fontId="84" fillId="50" borderId="20" xfId="278" applyNumberFormat="1" applyFont="1" applyFill="1" applyBorder="1" applyAlignment="1">
      <alignment horizontal="center" vertical="center" wrapText="1"/>
    </xf>
    <xf numFmtId="0" fontId="84" fillId="50" borderId="20" xfId="278" applyNumberFormat="1" applyFont="1" applyFill="1" applyBorder="1" applyAlignment="1">
      <alignment vertical="center" wrapText="1"/>
    </xf>
    <xf numFmtId="0" fontId="29" fillId="0" borderId="0" xfId="278" applyNumberFormat="1" applyFont="1" applyFill="1" applyBorder="1" applyAlignment="1"/>
    <xf numFmtId="0" fontId="85" fillId="0" borderId="20" xfId="278" applyNumberFormat="1" applyFont="1" applyFill="1" applyBorder="1" applyAlignment="1" applyProtection="1">
      <alignment vertical="center"/>
    </xf>
    <xf numFmtId="0" fontId="86" fillId="0" borderId="20" xfId="278" applyNumberFormat="1" applyFont="1" applyFill="1" applyBorder="1" applyAlignment="1" applyProtection="1">
      <alignment vertical="center"/>
    </xf>
    <xf numFmtId="2" fontId="86" fillId="0" borderId="20" xfId="278" applyNumberFormat="1" applyFont="1" applyFill="1" applyBorder="1" applyAlignment="1" applyProtection="1">
      <alignment vertical="center"/>
    </xf>
    <xf numFmtId="0" fontId="87" fillId="0" borderId="20" xfId="279" applyNumberFormat="1" applyFont="1" applyFill="1" applyBorder="1" applyAlignment="1">
      <alignment horizontal="center" vertical="center"/>
    </xf>
    <xf numFmtId="14" fontId="87" fillId="0" borderId="20" xfId="279" applyNumberFormat="1" applyFont="1" applyFill="1" applyBorder="1" applyAlignment="1">
      <alignment horizontal="center" vertical="center"/>
    </xf>
    <xf numFmtId="188" fontId="29" fillId="0" borderId="20" xfId="280" applyNumberFormat="1" applyFont="1" applyFill="1" applyBorder="1" applyAlignment="1">
      <alignment vertical="center"/>
    </xf>
    <xf numFmtId="189" fontId="29" fillId="0" borderId="0" xfId="278" applyNumberFormat="1" applyFont="1" applyFill="1" applyBorder="1" applyAlignment="1"/>
    <xf numFmtId="0" fontId="85" fillId="47" borderId="20" xfId="278" applyNumberFormat="1" applyFont="1" applyFill="1" applyBorder="1" applyAlignment="1" applyProtection="1">
      <alignment vertical="center"/>
    </xf>
    <xf numFmtId="0" fontId="86" fillId="47" borderId="20" xfId="278" applyNumberFormat="1" applyFont="1" applyFill="1" applyBorder="1" applyAlignment="1" applyProtection="1">
      <alignment vertical="center"/>
    </xf>
    <xf numFmtId="2" fontId="86" fillId="47" borderId="20" xfId="278" applyNumberFormat="1" applyFont="1" applyFill="1" applyBorder="1" applyAlignment="1" applyProtection="1">
      <alignment vertical="center"/>
    </xf>
    <xf numFmtId="0" fontId="87" fillId="47" borderId="20" xfId="279" applyNumberFormat="1" applyFont="1" applyFill="1" applyBorder="1" applyAlignment="1">
      <alignment horizontal="center" vertical="center"/>
    </xf>
    <xf numFmtId="14" fontId="87" fillId="47" borderId="20" xfId="279" applyNumberFormat="1" applyFont="1" applyFill="1" applyBorder="1" applyAlignment="1">
      <alignment horizontal="center" vertical="center"/>
    </xf>
    <xf numFmtId="188" fontId="29" fillId="47" borderId="20" xfId="280" applyNumberFormat="1" applyFont="1" applyFill="1" applyBorder="1" applyAlignment="1">
      <alignment vertical="center"/>
    </xf>
    <xf numFmtId="0" fontId="29" fillId="47" borderId="0" xfId="278" applyNumberFormat="1" applyFont="1" applyFill="1" applyBorder="1" applyAlignment="1"/>
    <xf numFmtId="2" fontId="87" fillId="0" borderId="20" xfId="279" applyNumberFormat="1" applyFont="1" applyFill="1" applyBorder="1" applyAlignment="1"/>
    <xf numFmtId="2" fontId="29" fillId="0" borderId="20" xfId="278" applyNumberFormat="1" applyFont="1" applyFill="1" applyBorder="1" applyAlignment="1"/>
    <xf numFmtId="0" fontId="29" fillId="0" borderId="20" xfId="278" applyNumberFormat="1" applyFont="1" applyFill="1" applyBorder="1" applyAlignment="1"/>
    <xf numFmtId="0" fontId="29" fillId="0" borderId="20" xfId="278" applyNumberFormat="1" applyFont="1" applyFill="1" applyBorder="1" applyAlignment="1">
      <alignment horizontal="center" vertical="center"/>
    </xf>
    <xf numFmtId="190" fontId="29" fillId="0" borderId="20" xfId="278" applyNumberFormat="1" applyFont="1" applyFill="1" applyBorder="1" applyAlignment="1"/>
    <xf numFmtId="3" fontId="74" fillId="0" borderId="0" xfId="0" applyNumberFormat="1" applyFont="1"/>
    <xf numFmtId="164" fontId="0" fillId="0" borderId="0" xfId="0" applyNumberFormat="1"/>
    <xf numFmtId="165" fontId="88" fillId="0" borderId="43" xfId="65" applyFont="1" applyFill="1" applyBorder="1"/>
    <xf numFmtId="43" fontId="0" fillId="0" borderId="0" xfId="0" applyNumberFormat="1"/>
    <xf numFmtId="165" fontId="89" fillId="0" borderId="44" xfId="65" applyFont="1" applyFill="1" applyBorder="1"/>
    <xf numFmtId="177" fontId="89" fillId="0" borderId="44" xfId="65" applyNumberFormat="1" applyFont="1" applyFill="1" applyBorder="1"/>
    <xf numFmtId="10" fontId="89" fillId="0" borderId="44" xfId="57" applyNumberFormat="1" applyFont="1" applyFill="1" applyBorder="1" applyAlignment="1">
      <alignment wrapText="1"/>
    </xf>
    <xf numFmtId="0" fontId="89" fillId="0" borderId="44" xfId="0" applyFont="1" applyBorder="1"/>
    <xf numFmtId="14" fontId="89" fillId="0" borderId="44" xfId="0" applyNumberFormat="1" applyFont="1" applyBorder="1"/>
    <xf numFmtId="0" fontId="89" fillId="0" borderId="44" xfId="0" applyFont="1" applyBorder="1" applyAlignment="1">
      <alignment wrapText="1"/>
    </xf>
    <xf numFmtId="10" fontId="89" fillId="0" borderId="44" xfId="0" applyNumberFormat="1" applyFont="1" applyBorder="1"/>
    <xf numFmtId="164" fontId="88" fillId="0" borderId="44" xfId="67" applyFont="1" applyFill="1" applyBorder="1"/>
    <xf numFmtId="0" fontId="89" fillId="0" borderId="44" xfId="0" applyFont="1" applyBorder="1" applyAlignment="1">
      <alignment horizontal="right"/>
    </xf>
    <xf numFmtId="14" fontId="89" fillId="0" borderId="44" xfId="0" applyNumberFormat="1" applyFont="1" applyBorder="1" applyAlignment="1">
      <alignment wrapText="1"/>
    </xf>
    <xf numFmtId="0" fontId="90" fillId="0" borderId="44" xfId="0" applyFont="1" applyBorder="1"/>
    <xf numFmtId="14" fontId="90" fillId="0" borderId="44" xfId="0" applyNumberFormat="1" applyFont="1" applyBorder="1"/>
    <xf numFmtId="10" fontId="90" fillId="0" borderId="44" xfId="57" applyNumberFormat="1" applyFont="1" applyFill="1" applyBorder="1"/>
    <xf numFmtId="165" fontId="89" fillId="47" borderId="44" xfId="65" applyFont="1" applyFill="1" applyBorder="1"/>
    <xf numFmtId="14" fontId="89" fillId="47" borderId="44" xfId="0" applyNumberFormat="1" applyFont="1" applyFill="1" applyBorder="1"/>
    <xf numFmtId="165" fontId="0" fillId="47" borderId="0" xfId="65" applyFont="1" applyFill="1"/>
    <xf numFmtId="171" fontId="0" fillId="47" borderId="0" xfId="0" applyNumberFormat="1" applyFill="1"/>
    <xf numFmtId="177" fontId="0" fillId="47" borderId="0" xfId="65" applyNumberFormat="1" applyFont="1" applyFill="1"/>
    <xf numFmtId="4" fontId="0" fillId="47" borderId="0" xfId="0" applyNumberFormat="1" applyFill="1"/>
    <xf numFmtId="177" fontId="89" fillId="47" borderId="44" xfId="65" applyNumberFormat="1" applyFont="1" applyFill="1" applyBorder="1"/>
    <xf numFmtId="10" fontId="89" fillId="47" borderId="44" xfId="57" applyNumberFormat="1" applyFont="1" applyFill="1" applyBorder="1" applyAlignment="1">
      <alignment wrapText="1"/>
    </xf>
    <xf numFmtId="0" fontId="89" fillId="47" borderId="44" xfId="0" applyFont="1" applyFill="1" applyBorder="1"/>
    <xf numFmtId="0" fontId="89" fillId="47" borderId="44" xfId="0" applyFont="1" applyFill="1" applyBorder="1" applyAlignment="1">
      <alignment wrapText="1"/>
    </xf>
    <xf numFmtId="10" fontId="89" fillId="47" borderId="44" xfId="0" applyNumberFormat="1" applyFont="1" applyFill="1" applyBorder="1"/>
    <xf numFmtId="164" fontId="88" fillId="47" borderId="44" xfId="67" applyFont="1" applyFill="1" applyBorder="1"/>
    <xf numFmtId="0" fontId="89" fillId="47" borderId="44" xfId="0" applyFont="1" applyFill="1" applyBorder="1" applyAlignment="1">
      <alignment horizontal="right"/>
    </xf>
    <xf numFmtId="171" fontId="0" fillId="51" borderId="0" xfId="0" applyNumberFormat="1" applyFill="1"/>
    <xf numFmtId="165" fontId="91" fillId="47" borderId="44" xfId="65" applyFont="1" applyFill="1" applyBorder="1"/>
    <xf numFmtId="10" fontId="89" fillId="0" borderId="44" xfId="57" applyNumberFormat="1" applyFont="1" applyFill="1" applyBorder="1"/>
    <xf numFmtId="0" fontId="0" fillId="52" borderId="0" xfId="0" applyFill="1"/>
    <xf numFmtId="165" fontId="89" fillId="52" borderId="45" xfId="65" applyFont="1" applyFill="1" applyBorder="1"/>
    <xf numFmtId="165" fontId="89" fillId="52" borderId="44" xfId="65" applyFont="1" applyFill="1" applyBorder="1"/>
    <xf numFmtId="177" fontId="89" fillId="52" borderId="44" xfId="65" applyNumberFormat="1" applyFont="1" applyFill="1" applyBorder="1"/>
    <xf numFmtId="10" fontId="89" fillId="52" borderId="44" xfId="57" applyNumberFormat="1" applyFont="1" applyFill="1" applyBorder="1" applyAlignment="1">
      <alignment wrapText="1"/>
    </xf>
    <xf numFmtId="0" fontId="89" fillId="52" borderId="44" xfId="0" applyFont="1" applyFill="1" applyBorder="1"/>
    <xf numFmtId="14" fontId="89" fillId="52" borderId="44" xfId="0" applyNumberFormat="1" applyFont="1" applyFill="1" applyBorder="1"/>
    <xf numFmtId="0" fontId="89" fillId="52" borderId="44" xfId="0" applyFont="1" applyFill="1" applyBorder="1" applyAlignment="1">
      <alignment wrapText="1"/>
    </xf>
    <xf numFmtId="10" fontId="89" fillId="52" borderId="44" xfId="0" applyNumberFormat="1" applyFont="1" applyFill="1" applyBorder="1"/>
    <xf numFmtId="164" fontId="88" fillId="52" borderId="44" xfId="67" applyFont="1" applyFill="1" applyBorder="1"/>
    <xf numFmtId="0" fontId="89" fillId="52" borderId="44" xfId="0" applyFont="1" applyFill="1" applyBorder="1" applyAlignment="1">
      <alignment horizontal="right"/>
    </xf>
    <xf numFmtId="0" fontId="0" fillId="0" borderId="0" xfId="0" applyAlignment="1">
      <alignment horizontal="right"/>
    </xf>
    <xf numFmtId="171" fontId="0" fillId="0" borderId="0" xfId="1" applyFont="1"/>
    <xf numFmtId="0" fontId="92" fillId="36" borderId="48" xfId="0" applyFont="1" applyFill="1" applyBorder="1" applyAlignment="1">
      <alignment horizontal="center" vertical="center" wrapText="1"/>
    </xf>
    <xf numFmtId="0" fontId="92" fillId="36" borderId="50" xfId="0" applyFont="1" applyFill="1" applyBorder="1" applyAlignment="1">
      <alignment vertical="center"/>
    </xf>
    <xf numFmtId="0" fontId="92" fillId="36" borderId="51" xfId="0" applyFont="1" applyFill="1" applyBorder="1" applyAlignment="1">
      <alignment horizontal="center" vertical="center"/>
    </xf>
    <xf numFmtId="0" fontId="57" fillId="47" borderId="0" xfId="0" applyFont="1" applyFill="1" applyAlignment="1">
      <alignment vertical="center"/>
    </xf>
    <xf numFmtId="4" fontId="93" fillId="47" borderId="0" xfId="0" applyNumberFormat="1" applyFont="1" applyFill="1" applyAlignment="1">
      <alignment horizontal="right" vertical="center"/>
    </xf>
    <xf numFmtId="0" fontId="93" fillId="47" borderId="53" xfId="0" applyFont="1" applyFill="1" applyBorder="1" applyAlignment="1">
      <alignment horizontal="center" vertical="center"/>
    </xf>
    <xf numFmtId="0" fontId="57" fillId="0" borderId="0" xfId="0" applyFont="1" applyAlignment="1">
      <alignment vertical="center"/>
    </xf>
    <xf numFmtId="4" fontId="93" fillId="0" borderId="0" xfId="0" applyNumberFormat="1" applyFont="1" applyAlignment="1">
      <alignment horizontal="right" vertical="center"/>
    </xf>
    <xf numFmtId="0" fontId="93" fillId="0" borderId="53" xfId="0" applyFont="1" applyBorder="1" applyAlignment="1">
      <alignment horizontal="center" vertical="center"/>
    </xf>
    <xf numFmtId="0" fontId="93" fillId="0" borderId="0" xfId="0" applyFont="1" applyAlignment="1">
      <alignment horizontal="right" vertical="center"/>
    </xf>
    <xf numFmtId="0" fontId="57" fillId="0" borderId="57" xfId="0" applyFont="1" applyBorder="1" applyAlignment="1">
      <alignment vertical="center"/>
    </xf>
    <xf numFmtId="4" fontId="93" fillId="0" borderId="57" xfId="0" applyNumberFormat="1" applyFont="1" applyBorder="1" applyAlignment="1">
      <alignment horizontal="right" vertical="center"/>
    </xf>
    <xf numFmtId="0" fontId="93" fillId="0" borderId="58" xfId="0" applyFont="1" applyBorder="1" applyAlignment="1">
      <alignment horizontal="center" vertical="center"/>
    </xf>
    <xf numFmtId="0" fontId="57" fillId="0" borderId="50" xfId="0" applyFont="1" applyBorder="1" applyAlignment="1">
      <alignment vertical="center"/>
    </xf>
    <xf numFmtId="0" fontId="93" fillId="0" borderId="50" xfId="0" applyFont="1" applyBorder="1" applyAlignment="1">
      <alignment horizontal="right" vertical="center"/>
    </xf>
    <xf numFmtId="4" fontId="93" fillId="0" borderId="50" xfId="0" applyNumberFormat="1" applyFont="1" applyBorder="1" applyAlignment="1">
      <alignment horizontal="right" vertical="center"/>
    </xf>
    <xf numFmtId="0" fontId="93" fillId="0" borderId="51" xfId="0" applyFont="1" applyBorder="1" applyAlignment="1">
      <alignment horizontal="center" vertical="center"/>
    </xf>
    <xf numFmtId="187" fontId="74" fillId="47" borderId="0" xfId="0" applyNumberFormat="1" applyFont="1" applyFill="1"/>
    <xf numFmtId="14" fontId="74" fillId="47" borderId="0" xfId="0" applyNumberFormat="1" applyFont="1" applyFill="1" applyAlignment="1">
      <alignment horizontal="center"/>
    </xf>
    <xf numFmtId="0" fontId="0" fillId="54" borderId="0" xfId="0" applyFill="1"/>
    <xf numFmtId="0" fontId="74" fillId="54" borderId="0" xfId="0" applyFont="1" applyFill="1"/>
    <xf numFmtId="4" fontId="74" fillId="54" borderId="0" xfId="0" applyNumberFormat="1" applyFont="1" applyFill="1"/>
    <xf numFmtId="0" fontId="0" fillId="55" borderId="0" xfId="0" applyFill="1"/>
    <xf numFmtId="0" fontId="74" fillId="55" borderId="0" xfId="0" applyFont="1" applyFill="1"/>
    <xf numFmtId="4" fontId="74" fillId="55" borderId="0" xfId="0" applyNumberFormat="1" applyFont="1" applyFill="1"/>
    <xf numFmtId="187" fontId="74" fillId="55" borderId="0" xfId="0" applyNumberFormat="1" applyFont="1" applyFill="1"/>
    <xf numFmtId="14" fontId="74" fillId="55" borderId="0" xfId="0" applyNumberFormat="1" applyFont="1" applyFill="1" applyAlignment="1">
      <alignment horizontal="center"/>
    </xf>
    <xf numFmtId="165" fontId="0" fillId="55" borderId="0" xfId="65" applyFont="1" applyFill="1"/>
    <xf numFmtId="165" fontId="0" fillId="55" borderId="0" xfId="0" applyNumberFormat="1" applyFill="1"/>
    <xf numFmtId="171" fontId="0" fillId="55" borderId="0" xfId="0" applyNumberFormat="1" applyFill="1"/>
    <xf numFmtId="0" fontId="0" fillId="39" borderId="0" xfId="0" applyFill="1"/>
    <xf numFmtId="0" fontId="74" fillId="39" borderId="0" xfId="0" applyFont="1" applyFill="1"/>
    <xf numFmtId="4" fontId="74" fillId="39" borderId="0" xfId="0" applyNumberFormat="1" applyFont="1" applyFill="1"/>
    <xf numFmtId="187" fontId="74" fillId="39" borderId="0" xfId="0" applyNumberFormat="1" applyFont="1" applyFill="1"/>
    <xf numFmtId="14" fontId="74" fillId="39" borderId="0" xfId="0" applyNumberFormat="1" applyFont="1" applyFill="1" applyAlignment="1">
      <alignment horizontal="center"/>
    </xf>
    <xf numFmtId="165" fontId="0" fillId="39" borderId="0" xfId="65" applyFont="1" applyFill="1"/>
    <xf numFmtId="4" fontId="0" fillId="39" borderId="0" xfId="0" applyNumberFormat="1" applyFill="1"/>
    <xf numFmtId="4" fontId="74" fillId="35" borderId="0" xfId="0" applyNumberFormat="1" applyFont="1" applyFill="1"/>
    <xf numFmtId="0" fontId="0" fillId="35" borderId="0" xfId="0" applyFill="1"/>
    <xf numFmtId="0" fontId="74" fillId="35" borderId="0" xfId="0" applyFont="1" applyFill="1"/>
    <xf numFmtId="187" fontId="74" fillId="35" borderId="0" xfId="0" applyNumberFormat="1" applyFont="1" applyFill="1"/>
    <xf numFmtId="14" fontId="74" fillId="35" borderId="0" xfId="0" applyNumberFormat="1" applyFont="1" applyFill="1" applyAlignment="1">
      <alignment horizontal="center"/>
    </xf>
    <xf numFmtId="165" fontId="0" fillId="35" borderId="0" xfId="65" applyFont="1" applyFill="1"/>
    <xf numFmtId="165" fontId="0" fillId="35" borderId="0" xfId="0" applyNumberFormat="1" applyFill="1"/>
    <xf numFmtId="171" fontId="0" fillId="35" borderId="0" xfId="0" applyNumberFormat="1" applyFill="1"/>
    <xf numFmtId="0" fontId="0" fillId="37" borderId="0" xfId="0" applyFill="1"/>
    <xf numFmtId="0" fontId="74" fillId="37" borderId="0" xfId="0" applyFont="1" applyFill="1"/>
    <xf numFmtId="187" fontId="74" fillId="37" borderId="0" xfId="0" applyNumberFormat="1" applyFont="1" applyFill="1"/>
    <xf numFmtId="14" fontId="74" fillId="37" borderId="0" xfId="0" applyNumberFormat="1" applyFont="1" applyFill="1" applyAlignment="1">
      <alignment horizontal="center"/>
    </xf>
    <xf numFmtId="165" fontId="0" fillId="37" borderId="0" xfId="65" applyFont="1" applyFill="1"/>
    <xf numFmtId="165" fontId="0" fillId="37" borderId="0" xfId="0" applyNumberFormat="1" applyFill="1"/>
    <xf numFmtId="171" fontId="0" fillId="37" borderId="0" xfId="0" applyNumberFormat="1" applyFill="1"/>
    <xf numFmtId="0" fontId="0" fillId="56" borderId="0" xfId="0" applyFill="1"/>
    <xf numFmtId="0" fontId="74" fillId="56" borderId="0" xfId="0" applyFont="1" applyFill="1"/>
    <xf numFmtId="4" fontId="74" fillId="56" borderId="0" xfId="0" applyNumberFormat="1" applyFont="1" applyFill="1"/>
    <xf numFmtId="187" fontId="74" fillId="56" borderId="0" xfId="0" applyNumberFormat="1" applyFont="1" applyFill="1"/>
    <xf numFmtId="14" fontId="74" fillId="56" borderId="0" xfId="0" applyNumberFormat="1" applyFont="1" applyFill="1" applyAlignment="1">
      <alignment horizontal="center"/>
    </xf>
    <xf numFmtId="165" fontId="0" fillId="56" borderId="0" xfId="65" applyFont="1" applyFill="1"/>
    <xf numFmtId="171" fontId="0" fillId="56" borderId="0" xfId="0" applyNumberFormat="1" applyFill="1"/>
    <xf numFmtId="4" fontId="74" fillId="57" borderId="0" xfId="0" applyNumberFormat="1" applyFont="1" applyFill="1"/>
    <xf numFmtId="0" fontId="0" fillId="57" borderId="0" xfId="0" applyFill="1"/>
    <xf numFmtId="0" fontId="74" fillId="57" borderId="0" xfId="0" applyFont="1" applyFill="1"/>
    <xf numFmtId="187" fontId="74" fillId="57" borderId="0" xfId="0" applyNumberFormat="1" applyFont="1" applyFill="1"/>
    <xf numFmtId="14" fontId="74" fillId="57" borderId="0" xfId="0" applyNumberFormat="1" applyFont="1" applyFill="1" applyAlignment="1">
      <alignment horizontal="center"/>
    </xf>
    <xf numFmtId="165" fontId="0" fillId="57" borderId="0" xfId="65" applyFont="1" applyFill="1"/>
    <xf numFmtId="171" fontId="0" fillId="57" borderId="0" xfId="0" applyNumberFormat="1" applyFill="1"/>
    <xf numFmtId="165" fontId="0" fillId="47" borderId="0" xfId="0" applyNumberFormat="1" applyFill="1"/>
    <xf numFmtId="43" fontId="0" fillId="47" borderId="0" xfId="0" applyNumberFormat="1" applyFill="1"/>
    <xf numFmtId="0" fontId="0" fillId="47" borderId="35" xfId="0" applyFill="1" applyBorder="1"/>
    <xf numFmtId="0" fontId="0" fillId="47" borderId="36" xfId="0" applyFill="1" applyBorder="1"/>
    <xf numFmtId="0" fontId="0" fillId="47" borderId="38" xfId="0" applyFill="1" applyBorder="1"/>
    <xf numFmtId="0" fontId="0" fillId="47" borderId="39" xfId="0" applyFill="1" applyBorder="1"/>
    <xf numFmtId="0" fontId="74" fillId="47" borderId="37" xfId="0" applyFont="1" applyFill="1" applyBorder="1"/>
    <xf numFmtId="165" fontId="0" fillId="51" borderId="37" xfId="65" applyFont="1" applyFill="1" applyBorder="1"/>
    <xf numFmtId="165" fontId="0" fillId="51" borderId="40" xfId="65" applyFont="1" applyFill="1" applyBorder="1"/>
    <xf numFmtId="0" fontId="77" fillId="47" borderId="0" xfId="0" applyFont="1" applyFill="1"/>
    <xf numFmtId="0" fontId="0" fillId="51" borderId="39" xfId="0" applyFill="1" applyBorder="1"/>
    <xf numFmtId="0" fontId="0" fillId="51" borderId="37" xfId="0" applyFill="1" applyBorder="1"/>
    <xf numFmtId="0" fontId="0" fillId="51" borderId="40" xfId="0" applyFill="1" applyBorder="1"/>
    <xf numFmtId="0" fontId="74" fillId="51" borderId="0" xfId="0" applyFont="1" applyFill="1"/>
    <xf numFmtId="0" fontId="0" fillId="51" borderId="0" xfId="0" applyFill="1"/>
    <xf numFmtId="165" fontId="0" fillId="51" borderId="40" xfId="0" applyNumberFormat="1" applyFill="1" applyBorder="1"/>
    <xf numFmtId="0" fontId="0" fillId="51" borderId="41" xfId="0" applyFill="1" applyBorder="1"/>
    <xf numFmtId="0" fontId="0" fillId="51" borderId="34" xfId="0" applyFill="1" applyBorder="1"/>
    <xf numFmtId="0" fontId="0" fillId="51" borderId="42" xfId="0" applyFill="1" applyBorder="1"/>
    <xf numFmtId="0" fontId="0" fillId="51" borderId="36" xfId="0" applyFill="1" applyBorder="1"/>
    <xf numFmtId="0" fontId="0" fillId="51" borderId="33" xfId="0" applyFill="1" applyBorder="1"/>
    <xf numFmtId="165" fontId="0" fillId="51" borderId="38" xfId="65" applyFont="1" applyFill="1" applyBorder="1"/>
    <xf numFmtId="4" fontId="74" fillId="51" borderId="40" xfId="0" applyNumberFormat="1" applyFont="1" applyFill="1" applyBorder="1"/>
    <xf numFmtId="165" fontId="0" fillId="51" borderId="34" xfId="65" applyFont="1" applyFill="1" applyBorder="1"/>
    <xf numFmtId="165" fontId="0" fillId="51" borderId="42" xfId="65" applyFont="1" applyFill="1" applyBorder="1"/>
    <xf numFmtId="0" fontId="79" fillId="0" borderId="0" xfId="0" applyFont="1"/>
    <xf numFmtId="0" fontId="0" fillId="44" borderId="39" xfId="0" applyFill="1" applyBorder="1"/>
    <xf numFmtId="0" fontId="0" fillId="44" borderId="37" xfId="0" applyFill="1" applyBorder="1"/>
    <xf numFmtId="165" fontId="0" fillId="44" borderId="36" xfId="65" applyFont="1" applyFill="1" applyBorder="1"/>
    <xf numFmtId="165" fontId="0" fillId="44" borderId="38" xfId="65" applyFont="1" applyFill="1" applyBorder="1"/>
    <xf numFmtId="165" fontId="0" fillId="44" borderId="37" xfId="65" applyFont="1" applyFill="1" applyBorder="1"/>
    <xf numFmtId="165" fontId="0" fillId="44" borderId="40" xfId="65" applyFont="1" applyFill="1" applyBorder="1"/>
    <xf numFmtId="0" fontId="0" fillId="44" borderId="41" xfId="0" applyFill="1" applyBorder="1"/>
    <xf numFmtId="0" fontId="0" fillId="44" borderId="34" xfId="0" applyFill="1" applyBorder="1"/>
    <xf numFmtId="0" fontId="0" fillId="44" borderId="33" xfId="0" applyFill="1" applyBorder="1"/>
    <xf numFmtId="165" fontId="0" fillId="44" borderId="34" xfId="65" applyFont="1" applyFill="1" applyBorder="1"/>
    <xf numFmtId="165" fontId="0" fillId="44" borderId="42" xfId="65" applyFont="1" applyFill="1" applyBorder="1"/>
    <xf numFmtId="0" fontId="0" fillId="44" borderId="40" xfId="0" applyFill="1" applyBorder="1"/>
    <xf numFmtId="177" fontId="0" fillId="0" borderId="0" xfId="65" applyNumberFormat="1" applyFont="1" applyFill="1"/>
    <xf numFmtId="171" fontId="0" fillId="0" borderId="0" xfId="1" applyFont="1" applyFill="1"/>
    <xf numFmtId="0" fontId="28" fillId="0" borderId="20" xfId="0" applyFont="1" applyBorder="1" applyAlignment="1">
      <alignment horizontal="left"/>
    </xf>
    <xf numFmtId="0" fontId="94" fillId="0" borderId="0" xfId="0" applyFont="1"/>
    <xf numFmtId="191" fontId="74" fillId="0" borderId="0" xfId="0" applyNumberFormat="1" applyFont="1"/>
    <xf numFmtId="4" fontId="77" fillId="47" borderId="0" xfId="0" applyNumberFormat="1" applyFont="1" applyFill="1"/>
    <xf numFmtId="0" fontId="15" fillId="47" borderId="0" xfId="0" applyFont="1" applyFill="1"/>
    <xf numFmtId="0" fontId="74" fillId="46" borderId="0" xfId="0" applyFont="1" applyFill="1"/>
    <xf numFmtId="4" fontId="74" fillId="46" borderId="0" xfId="0" applyNumberFormat="1" applyFont="1" applyFill="1"/>
    <xf numFmtId="0" fontId="15" fillId="0" borderId="54" xfId="0" applyFont="1" applyBorder="1" applyAlignment="1">
      <alignment vertical="center"/>
    </xf>
    <xf numFmtId="4" fontId="74" fillId="59" borderId="16" xfId="0" applyNumberFormat="1" applyFont="1" applyFill="1" applyBorder="1"/>
    <xf numFmtId="3" fontId="74" fillId="47" borderId="53" xfId="0" applyNumberFormat="1" applyFont="1" applyFill="1" applyBorder="1"/>
    <xf numFmtId="187" fontId="74" fillId="59" borderId="16" xfId="0" applyNumberFormat="1" applyFont="1" applyFill="1" applyBorder="1"/>
    <xf numFmtId="3" fontId="74" fillId="59" borderId="51" xfId="0" applyNumberFormat="1" applyFont="1" applyFill="1" applyBorder="1"/>
    <xf numFmtId="0" fontId="0" fillId="59" borderId="50" xfId="0" applyFill="1" applyBorder="1"/>
    <xf numFmtId="0" fontId="0" fillId="59" borderId="57" xfId="0" applyFill="1" applyBorder="1"/>
    <xf numFmtId="0" fontId="0" fillId="59" borderId="16" xfId="0" applyFill="1" applyBorder="1"/>
    <xf numFmtId="0" fontId="0" fillId="59" borderId="10" xfId="0" applyFill="1" applyBorder="1"/>
    <xf numFmtId="0" fontId="0" fillId="59" borderId="0" xfId="0" applyFill="1"/>
    <xf numFmtId="187" fontId="74" fillId="59" borderId="57" xfId="0" applyNumberFormat="1" applyFont="1" applyFill="1" applyBorder="1"/>
    <xf numFmtId="187" fontId="74" fillId="59" borderId="50" xfId="0" applyNumberFormat="1" applyFont="1" applyFill="1" applyBorder="1"/>
    <xf numFmtId="187" fontId="74" fillId="59" borderId="0" xfId="0" applyNumberFormat="1" applyFont="1" applyFill="1"/>
    <xf numFmtId="187" fontId="74" fillId="59" borderId="10" xfId="0" applyNumberFormat="1" applyFont="1" applyFill="1" applyBorder="1"/>
    <xf numFmtId="3" fontId="74" fillId="59" borderId="53" xfId="0" applyNumberFormat="1" applyFont="1" applyFill="1" applyBorder="1"/>
    <xf numFmtId="4" fontId="74" fillId="59" borderId="0" xfId="0" applyNumberFormat="1" applyFont="1" applyFill="1"/>
    <xf numFmtId="3" fontId="74" fillId="59" borderId="62" xfId="0" applyNumberFormat="1" applyFont="1" applyFill="1" applyBorder="1"/>
    <xf numFmtId="0" fontId="15" fillId="0" borderId="63" xfId="0" applyFont="1" applyBorder="1" applyAlignment="1">
      <alignment vertical="center"/>
    </xf>
    <xf numFmtId="0" fontId="12" fillId="58" borderId="18" xfId="0" applyFont="1" applyFill="1" applyBorder="1" applyAlignment="1">
      <alignment vertical="center"/>
    </xf>
    <xf numFmtId="0" fontId="15" fillId="47" borderId="54" xfId="0" applyFont="1" applyFill="1" applyBorder="1" applyAlignment="1">
      <alignment vertical="center"/>
    </xf>
    <xf numFmtId="3" fontId="74" fillId="59" borderId="58" xfId="0" applyNumberFormat="1" applyFont="1" applyFill="1" applyBorder="1"/>
    <xf numFmtId="3" fontId="74" fillId="59" borderId="60" xfId="0" applyNumberFormat="1" applyFont="1" applyFill="1" applyBorder="1"/>
    <xf numFmtId="4" fontId="74" fillId="59" borderId="50" xfId="0" applyNumberFormat="1" applyFont="1" applyFill="1" applyBorder="1"/>
    <xf numFmtId="4" fontId="74" fillId="59" borderId="10" xfId="0" applyNumberFormat="1" applyFont="1" applyFill="1" applyBorder="1"/>
    <xf numFmtId="0" fontId="15" fillId="0" borderId="61" xfId="0" applyFont="1" applyBorder="1" applyAlignment="1">
      <alignment vertical="center"/>
    </xf>
    <xf numFmtId="2" fontId="0" fillId="0" borderId="57" xfId="0" applyNumberFormat="1" applyBorder="1"/>
    <xf numFmtId="0" fontId="15" fillId="0" borderId="52" xfId="0" applyFont="1" applyBorder="1" applyAlignment="1">
      <alignment vertical="center"/>
    </xf>
    <xf numFmtId="0" fontId="15" fillId="0" borderId="59" xfId="0" applyFont="1" applyBorder="1" applyAlignment="1">
      <alignment vertical="center"/>
    </xf>
    <xf numFmtId="0" fontId="37" fillId="0" borderId="0" xfId="49" applyFont="1" applyAlignment="1">
      <alignment horizontal="center"/>
    </xf>
    <xf numFmtId="0" fontId="95" fillId="0" borderId="11" xfId="46" applyFont="1" applyBorder="1"/>
    <xf numFmtId="0" fontId="95" fillId="0" borderId="20" xfId="0" applyFont="1" applyBorder="1" applyAlignment="1">
      <alignment vertical="center"/>
    </xf>
    <xf numFmtId="0" fontId="95" fillId="0" borderId="21" xfId="0" applyFont="1" applyBorder="1" applyAlignment="1">
      <alignment vertical="center"/>
    </xf>
    <xf numFmtId="0" fontId="95" fillId="0" borderId="22" xfId="0" applyFont="1" applyBorder="1" applyAlignment="1">
      <alignment vertical="center"/>
    </xf>
    <xf numFmtId="0" fontId="95" fillId="0" borderId="20" xfId="0" applyFont="1" applyBorder="1" applyAlignment="1">
      <alignment horizontal="left" vertical="center"/>
    </xf>
    <xf numFmtId="0" fontId="95" fillId="0" borderId="20" xfId="0" applyFont="1" applyBorder="1" applyAlignment="1">
      <alignment horizontal="center" vertical="center"/>
    </xf>
    <xf numFmtId="176" fontId="95" fillId="0" borderId="20" xfId="0" applyNumberFormat="1" applyFont="1" applyBorder="1" applyAlignment="1">
      <alignment horizontal="center" vertical="center"/>
    </xf>
    <xf numFmtId="184" fontId="95" fillId="0" borderId="20" xfId="51" applyNumberFormat="1" applyFont="1" applyFill="1" applyBorder="1" applyAlignment="1">
      <alignment vertical="center"/>
    </xf>
    <xf numFmtId="171" fontId="95" fillId="0" borderId="20" xfId="1" applyFont="1" applyFill="1" applyBorder="1" applyAlignment="1">
      <alignment vertical="center"/>
    </xf>
    <xf numFmtId="10" fontId="95" fillId="0" borderId="20" xfId="57" applyNumberFormat="1" applyFont="1" applyFill="1" applyBorder="1" applyAlignment="1">
      <alignment horizontal="right" vertical="center"/>
    </xf>
    <xf numFmtId="9" fontId="95" fillId="0" borderId="20" xfId="57" applyFont="1" applyFill="1" applyBorder="1" applyAlignment="1">
      <alignment horizontal="right" vertical="center"/>
    </xf>
    <xf numFmtId="0" fontId="95" fillId="0" borderId="0" xfId="46" applyFont="1"/>
    <xf numFmtId="171" fontId="95" fillId="0" borderId="0" xfId="46" applyNumberFormat="1" applyFont="1"/>
    <xf numFmtId="171" fontId="95" fillId="0" borderId="20" xfId="1" applyFont="1" applyFill="1" applyBorder="1" applyAlignment="1">
      <alignment horizontal="right" vertical="center"/>
    </xf>
    <xf numFmtId="10" fontId="95" fillId="0" borderId="0" xfId="46" applyNumberFormat="1" applyFont="1"/>
    <xf numFmtId="171" fontId="38" fillId="0" borderId="20" xfId="1" applyFont="1" applyFill="1" applyBorder="1" applyAlignment="1">
      <alignment horizontal="right" vertical="center"/>
    </xf>
    <xf numFmtId="171" fontId="0" fillId="47" borderId="0" xfId="1" applyFont="1" applyFill="1"/>
    <xf numFmtId="41" fontId="42" fillId="0" borderId="0" xfId="51" applyFont="1" applyAlignment="1">
      <alignment horizontal="center" vertical="center"/>
    </xf>
    <xf numFmtId="0" fontId="0" fillId="0" borderId="0" xfId="0" applyAlignment="1">
      <alignment horizontal="center"/>
    </xf>
    <xf numFmtId="171" fontId="0" fillId="0" borderId="0" xfId="0" applyNumberFormat="1" applyAlignment="1">
      <alignment horizontal="center"/>
    </xf>
    <xf numFmtId="0" fontId="0" fillId="0" borderId="64" xfId="0" applyBorder="1"/>
    <xf numFmtId="165" fontId="0" fillId="0" borderId="34" xfId="65" applyFont="1" applyFill="1" applyBorder="1"/>
    <xf numFmtId="165" fontId="0" fillId="0" borderId="42" xfId="65" applyFont="1" applyFill="1" applyBorder="1"/>
    <xf numFmtId="165" fontId="0" fillId="0" borderId="36" xfId="65" applyFont="1" applyFill="1" applyBorder="1"/>
    <xf numFmtId="165" fontId="0" fillId="0" borderId="38" xfId="65" applyFont="1" applyFill="1" applyBorder="1"/>
    <xf numFmtId="177" fontId="0" fillId="0" borderId="0" xfId="0" applyNumberFormat="1"/>
    <xf numFmtId="14" fontId="74" fillId="54" borderId="0" xfId="0" applyNumberFormat="1" applyFont="1" applyFill="1" applyAlignment="1">
      <alignment horizontal="center"/>
    </xf>
    <xf numFmtId="191" fontId="74" fillId="54" borderId="0" xfId="0" applyNumberFormat="1" applyFont="1" applyFill="1"/>
    <xf numFmtId="187" fontId="74" fillId="54" borderId="0" xfId="0" applyNumberFormat="1" applyFont="1" applyFill="1"/>
    <xf numFmtId="3" fontId="74" fillId="54" borderId="0" xfId="0" applyNumberFormat="1" applyFont="1" applyFill="1"/>
    <xf numFmtId="192" fontId="0" fillId="0" borderId="0" xfId="1" applyNumberFormat="1" applyFont="1"/>
    <xf numFmtId="0" fontId="74" fillId="59" borderId="52" xfId="0" applyFont="1" applyFill="1" applyBorder="1" applyAlignment="1">
      <alignment vertical="center"/>
    </xf>
    <xf numFmtId="0" fontId="93" fillId="59" borderId="57" xfId="0" applyFont="1" applyFill="1" applyBorder="1" applyAlignment="1">
      <alignment vertical="center"/>
    </xf>
    <xf numFmtId="4" fontId="74" fillId="59" borderId="57" xfId="0" applyNumberFormat="1" applyFont="1" applyFill="1" applyBorder="1"/>
    <xf numFmtId="3" fontId="74" fillId="59" borderId="58" xfId="0" applyNumberFormat="1" applyFont="1" applyFill="1" applyBorder="1" applyAlignment="1">
      <alignment horizontal="center"/>
    </xf>
    <xf numFmtId="0" fontId="74" fillId="59" borderId="54" xfId="0" applyFont="1" applyFill="1" applyBorder="1" applyAlignment="1">
      <alignment vertical="center"/>
    </xf>
    <xf numFmtId="0" fontId="93" fillId="59" borderId="0" xfId="0" applyFont="1" applyFill="1" applyAlignment="1">
      <alignment vertical="center"/>
    </xf>
    <xf numFmtId="3" fontId="74" fillId="59" borderId="53" xfId="0" applyNumberFormat="1" applyFont="1" applyFill="1" applyBorder="1" applyAlignment="1">
      <alignment horizontal="center"/>
    </xf>
    <xf numFmtId="0" fontId="74" fillId="60" borderId="54" xfId="0" applyFont="1" applyFill="1" applyBorder="1" applyAlignment="1">
      <alignment vertical="center"/>
    </xf>
    <xf numFmtId="0" fontId="93" fillId="60" borderId="0" xfId="0" applyFont="1" applyFill="1" applyAlignment="1">
      <alignment vertical="center"/>
    </xf>
    <xf numFmtId="187" fontId="74" fillId="60" borderId="0" xfId="0" applyNumberFormat="1" applyFont="1" applyFill="1"/>
    <xf numFmtId="4" fontId="74" fillId="60" borderId="0" xfId="0" applyNumberFormat="1" applyFont="1" applyFill="1"/>
    <xf numFmtId="3" fontId="74" fillId="60" borderId="53" xfId="0" applyNumberFormat="1" applyFont="1" applyFill="1" applyBorder="1" applyAlignment="1">
      <alignment horizontal="center"/>
    </xf>
    <xf numFmtId="0" fontId="73" fillId="58" borderId="46" xfId="0" applyFont="1" applyFill="1" applyBorder="1" applyAlignment="1">
      <alignment horizontal="center" vertical="center" wrapText="1"/>
    </xf>
    <xf numFmtId="0" fontId="73" fillId="58" borderId="49" xfId="0" applyFont="1" applyFill="1" applyBorder="1" applyAlignment="1">
      <alignment horizontal="center" vertical="center" wrapText="1"/>
    </xf>
    <xf numFmtId="0" fontId="73" fillId="58" borderId="48" xfId="0" applyFont="1" applyFill="1" applyBorder="1" applyAlignment="1">
      <alignment horizontal="center" vertical="center" wrapText="1"/>
    </xf>
    <xf numFmtId="0" fontId="74" fillId="0" borderId="54" xfId="0" applyFont="1" applyBorder="1" applyAlignment="1">
      <alignment vertical="center"/>
    </xf>
    <xf numFmtId="0" fontId="93" fillId="0" borderId="0" xfId="0" applyFont="1" applyAlignment="1">
      <alignment vertical="center"/>
    </xf>
    <xf numFmtId="3" fontId="74" fillId="0" borderId="53" xfId="0" applyNumberFormat="1" applyFont="1" applyBorder="1" applyAlignment="1">
      <alignment horizontal="center"/>
    </xf>
    <xf numFmtId="0" fontId="74" fillId="0" borderId="63" xfId="0" applyFont="1" applyBorder="1" applyAlignment="1">
      <alignment vertical="center"/>
    </xf>
    <xf numFmtId="0" fontId="93" fillId="0" borderId="50" xfId="0" applyFont="1" applyBorder="1" applyAlignment="1">
      <alignment vertical="center"/>
    </xf>
    <xf numFmtId="187" fontId="74" fillId="0" borderId="50" xfId="0" applyNumberFormat="1" applyFont="1" applyBorder="1"/>
    <xf numFmtId="4" fontId="74" fillId="0" borderId="50" xfId="0" applyNumberFormat="1" applyFont="1" applyBorder="1"/>
    <xf numFmtId="3" fontId="74" fillId="0" borderId="51" xfId="0" applyNumberFormat="1" applyFont="1" applyBorder="1" applyAlignment="1">
      <alignment horizontal="center"/>
    </xf>
    <xf numFmtId="0" fontId="74" fillId="0" borderId="52" xfId="0" applyFont="1" applyBorder="1" applyAlignment="1">
      <alignment vertical="center"/>
    </xf>
    <xf numFmtId="0" fontId="93" fillId="0" borderId="57" xfId="0" applyFont="1" applyBorder="1" applyAlignment="1">
      <alignment vertical="center"/>
    </xf>
    <xf numFmtId="187" fontId="74" fillId="0" borderId="57" xfId="0" applyNumberFormat="1" applyFont="1" applyBorder="1"/>
    <xf numFmtId="4" fontId="74" fillId="0" borderId="57" xfId="0" applyNumberFormat="1" applyFont="1" applyBorder="1"/>
    <xf numFmtId="3" fontId="74" fillId="0" borderId="58" xfId="0" applyNumberFormat="1" applyFont="1" applyBorder="1" applyAlignment="1">
      <alignment horizontal="center"/>
    </xf>
    <xf numFmtId="172" fontId="42" fillId="0" borderId="0" xfId="1" applyNumberFormat="1" applyFont="1"/>
    <xf numFmtId="179" fontId="42" fillId="0" borderId="0" xfId="49" applyNumberFormat="1" applyFont="1"/>
    <xf numFmtId="191" fontId="74" fillId="47" borderId="0" xfId="0" applyNumberFormat="1" applyFont="1" applyFill="1"/>
    <xf numFmtId="3" fontId="74" fillId="47" borderId="0" xfId="0" applyNumberFormat="1" applyFont="1" applyFill="1"/>
    <xf numFmtId="0" fontId="36" fillId="0" borderId="0" xfId="0" applyFont="1" applyAlignment="1">
      <alignment horizontal="left" vertical="center" wrapText="1"/>
    </xf>
    <xf numFmtId="0" fontId="60" fillId="58" borderId="0" xfId="0" applyFont="1" applyFill="1" applyAlignment="1">
      <alignment vertical="center"/>
    </xf>
    <xf numFmtId="176" fontId="40" fillId="58" borderId="26" xfId="0" applyNumberFormat="1" applyFont="1" applyFill="1" applyBorder="1" applyAlignment="1">
      <alignment horizontal="center" vertical="center" wrapText="1"/>
    </xf>
    <xf numFmtId="0" fontId="40" fillId="58" borderId="17" xfId="0" applyFont="1" applyFill="1" applyBorder="1" applyAlignment="1">
      <alignment horizontal="center" vertical="center"/>
    </xf>
    <xf numFmtId="0" fontId="47" fillId="58" borderId="16" xfId="0" applyFont="1" applyFill="1" applyBorder="1"/>
    <xf numFmtId="176" fontId="40" fillId="58" borderId="18" xfId="0" applyNumberFormat="1" applyFont="1" applyFill="1" applyBorder="1" applyAlignment="1">
      <alignment horizontal="center" vertical="center" wrapText="1"/>
    </xf>
    <xf numFmtId="0" fontId="40" fillId="58" borderId="11" xfId="0" applyFont="1" applyFill="1" applyBorder="1" applyAlignment="1">
      <alignment horizontal="center" vertical="center"/>
    </xf>
    <xf numFmtId="0" fontId="40" fillId="58" borderId="0" xfId="0" applyFont="1" applyFill="1"/>
    <xf numFmtId="0" fontId="47" fillId="58" borderId="0" xfId="0" applyFont="1" applyFill="1"/>
    <xf numFmtId="185" fontId="40" fillId="58" borderId="25" xfId="1" applyNumberFormat="1" applyFont="1" applyFill="1" applyBorder="1" applyAlignment="1">
      <alignment horizontal="center" vertical="center"/>
    </xf>
    <xf numFmtId="0" fontId="40" fillId="58" borderId="20" xfId="0" applyFont="1" applyFill="1" applyBorder="1" applyAlignment="1">
      <alignment horizontal="center" vertical="center" wrapText="1"/>
    </xf>
    <xf numFmtId="0" fontId="47" fillId="58" borderId="17" xfId="0" applyFont="1" applyFill="1" applyBorder="1"/>
    <xf numFmtId="176" fontId="40" fillId="58" borderId="20" xfId="49" applyNumberFormat="1" applyFont="1" applyFill="1" applyBorder="1" applyAlignment="1">
      <alignment horizontal="center" vertical="center" wrapText="1"/>
    </xf>
    <xf numFmtId="0" fontId="56" fillId="0" borderId="0" xfId="0" applyFont="1" applyAlignment="1">
      <alignment horizontal="center"/>
    </xf>
    <xf numFmtId="0" fontId="57" fillId="0" borderId="0" xfId="0" applyFont="1" applyAlignment="1">
      <alignment horizontal="center"/>
    </xf>
    <xf numFmtId="165" fontId="0" fillId="0" borderId="37" xfId="0" applyNumberFormat="1" applyBorder="1"/>
    <xf numFmtId="165" fontId="42" fillId="0" borderId="0" xfId="49" applyNumberFormat="1" applyFont="1"/>
    <xf numFmtId="0" fontId="73" fillId="61" borderId="0" xfId="0" applyFont="1" applyFill="1" applyAlignment="1">
      <alignment horizontal="center" wrapText="1"/>
    </xf>
    <xf numFmtId="0" fontId="74" fillId="0" borderId="10" xfId="0" applyFont="1" applyBorder="1"/>
    <xf numFmtId="4" fontId="74" fillId="0" borderId="10" xfId="0" applyNumberFormat="1" applyFont="1" applyBorder="1"/>
    <xf numFmtId="191" fontId="74" fillId="0" borderId="10" xfId="0" applyNumberFormat="1" applyFont="1" applyBorder="1"/>
    <xf numFmtId="187" fontId="74" fillId="0" borderId="10" xfId="0" applyNumberFormat="1" applyFont="1" applyBorder="1"/>
    <xf numFmtId="0" fontId="0" fillId="0" borderId="10" xfId="0" applyBorder="1"/>
    <xf numFmtId="0" fontId="74" fillId="0" borderId="16" xfId="0" applyFont="1" applyBorder="1"/>
    <xf numFmtId="4" fontId="74" fillId="0" borderId="16" xfId="0" applyNumberFormat="1" applyFont="1" applyBorder="1"/>
    <xf numFmtId="191" fontId="74" fillId="0" borderId="16" xfId="0" applyNumberFormat="1" applyFont="1" applyBorder="1"/>
    <xf numFmtId="187" fontId="74" fillId="0" borderId="16" xfId="0" applyNumberFormat="1" applyFont="1" applyBorder="1"/>
    <xf numFmtId="3" fontId="74" fillId="0" borderId="16" xfId="0" applyNumberFormat="1" applyFont="1" applyBorder="1"/>
    <xf numFmtId="3" fontId="74" fillId="0" borderId="10" xfId="0" applyNumberFormat="1" applyFont="1" applyBorder="1"/>
    <xf numFmtId="165" fontId="0" fillId="0" borderId="0" xfId="65" applyFont="1" applyFill="1" applyBorder="1"/>
    <xf numFmtId="2" fontId="0" fillId="0" borderId="40" xfId="0" applyNumberFormat="1" applyBorder="1"/>
    <xf numFmtId="2" fontId="0" fillId="0" borderId="37" xfId="0" applyNumberFormat="1" applyBorder="1"/>
    <xf numFmtId="184" fontId="95" fillId="0" borderId="20" xfId="51" applyNumberFormat="1" applyFont="1" applyFill="1" applyBorder="1" applyAlignment="1">
      <alignment horizontal="right" vertical="center"/>
    </xf>
    <xf numFmtId="171" fontId="96" fillId="0" borderId="0" xfId="1" applyFont="1"/>
    <xf numFmtId="0" fontId="97" fillId="0" borderId="0" xfId="46" applyFont="1" applyAlignment="1">
      <alignment horizontal="center"/>
    </xf>
    <xf numFmtId="0" fontId="97" fillId="0" borderId="0" xfId="46" applyFont="1"/>
    <xf numFmtId="41" fontId="97" fillId="0" borderId="0" xfId="51" applyFont="1" applyAlignment="1">
      <alignment horizontal="center"/>
    </xf>
    <xf numFmtId="41" fontId="97" fillId="0" borderId="0" xfId="51" applyFont="1"/>
    <xf numFmtId="41" fontId="98" fillId="0" borderId="0" xfId="51" applyFont="1"/>
    <xf numFmtId="41" fontId="97" fillId="0" borderId="0" xfId="51" applyFont="1" applyFill="1"/>
    <xf numFmtId="171" fontId="98" fillId="0" borderId="0" xfId="1" applyFont="1"/>
    <xf numFmtId="0" fontId="97" fillId="0" borderId="0" xfId="49" applyFont="1"/>
    <xf numFmtId="176" fontId="97" fillId="0" borderId="0" xfId="49" applyNumberFormat="1" applyFont="1"/>
    <xf numFmtId="0" fontId="101" fillId="0" borderId="0" xfId="0" applyFont="1" applyAlignment="1">
      <alignment vertical="center"/>
    </xf>
    <xf numFmtId="0" fontId="52" fillId="59" borderId="0" xfId="0" applyFont="1" applyFill="1"/>
    <xf numFmtId="0" fontId="66" fillId="59" borderId="0" xfId="0" applyFont="1" applyFill="1" applyAlignment="1">
      <alignment horizontal="center"/>
    </xf>
    <xf numFmtId="0" fontId="67" fillId="59" borderId="0" xfId="0" applyFont="1" applyFill="1" applyAlignment="1">
      <alignment horizontal="center"/>
    </xf>
    <xf numFmtId="0" fontId="59" fillId="59" borderId="0" xfId="0" applyFont="1" applyFill="1"/>
    <xf numFmtId="0" fontId="53" fillId="59" borderId="0" xfId="0" applyFont="1" applyFill="1"/>
    <xf numFmtId="0" fontId="44" fillId="59" borderId="0" xfId="0" applyFont="1" applyFill="1"/>
    <xf numFmtId="0" fontId="37" fillId="59" borderId="0" xfId="0" applyFont="1" applyFill="1"/>
    <xf numFmtId="0" fontId="42" fillId="59" borderId="0" xfId="0" applyFont="1" applyFill="1"/>
    <xf numFmtId="0" fontId="68" fillId="59" borderId="0" xfId="219" applyFont="1" applyFill="1" applyBorder="1" applyAlignment="1">
      <alignment horizontal="center"/>
    </xf>
    <xf numFmtId="0" fontId="70" fillId="59" borderId="0" xfId="219" quotePrefix="1" applyFont="1" applyFill="1"/>
    <xf numFmtId="0" fontId="52" fillId="59" borderId="0" xfId="0" applyFont="1" applyFill="1" applyAlignment="1">
      <alignment horizontal="center"/>
    </xf>
    <xf numFmtId="0" fontId="36" fillId="59" borderId="0" xfId="0" applyFont="1" applyFill="1"/>
    <xf numFmtId="0" fontId="68" fillId="59" borderId="0" xfId="219" quotePrefix="1" applyFont="1" applyFill="1" applyBorder="1" applyAlignment="1">
      <alignment horizontal="center"/>
    </xf>
    <xf numFmtId="0" fontId="43" fillId="59" borderId="0" xfId="0" applyFont="1" applyFill="1"/>
    <xf numFmtId="0" fontId="69" fillId="59" borderId="0" xfId="0" applyFont="1" applyFill="1" applyAlignment="1">
      <alignment horizontal="center"/>
    </xf>
    <xf numFmtId="0" fontId="36" fillId="59" borderId="31" xfId="0" applyFont="1" applyFill="1" applyBorder="1" applyAlignment="1">
      <alignment horizontal="left" indent="1"/>
    </xf>
    <xf numFmtId="0" fontId="36" fillId="59" borderId="24" xfId="0" applyFont="1" applyFill="1" applyBorder="1"/>
    <xf numFmtId="174" fontId="36" fillId="59" borderId="32" xfId="1" applyNumberFormat="1" applyFont="1" applyFill="1" applyBorder="1" applyAlignment="1">
      <alignment horizontal="center"/>
    </xf>
    <xf numFmtId="182" fontId="36" fillId="59" borderId="27" xfId="1" applyNumberFormat="1" applyFont="1" applyFill="1" applyBorder="1" applyAlignment="1">
      <alignment horizontal="left" vertical="center" indent="1"/>
    </xf>
    <xf numFmtId="0" fontId="36" fillId="59" borderId="11" xfId="0" applyFont="1" applyFill="1" applyBorder="1" applyAlignment="1">
      <alignment horizontal="left" indent="1"/>
    </xf>
    <xf numFmtId="174" fontId="38" fillId="59" borderId="12" xfId="0" applyNumberFormat="1" applyFont="1" applyFill="1" applyBorder="1" applyAlignment="1">
      <alignment horizontal="center"/>
    </xf>
    <xf numFmtId="184" fontId="36" fillId="59" borderId="25" xfId="51" applyNumberFormat="1" applyFont="1" applyFill="1" applyBorder="1" applyAlignment="1">
      <alignment horizontal="left" vertical="center" indent="1"/>
    </xf>
    <xf numFmtId="0" fontId="38" fillId="59" borderId="11" xfId="0" applyFont="1" applyFill="1" applyBorder="1" applyAlignment="1">
      <alignment horizontal="left" indent="1"/>
    </xf>
    <xf numFmtId="174" fontId="38" fillId="59" borderId="0" xfId="1" applyNumberFormat="1" applyFont="1" applyFill="1" applyBorder="1"/>
    <xf numFmtId="174" fontId="38" fillId="59" borderId="12" xfId="1" applyNumberFormat="1" applyFont="1" applyFill="1" applyBorder="1" applyAlignment="1">
      <alignment horizontal="center"/>
    </xf>
    <xf numFmtId="184" fontId="36" fillId="59" borderId="0" xfId="0" applyNumberFormat="1" applyFont="1" applyFill="1"/>
    <xf numFmtId="171" fontId="36" fillId="59" borderId="0" xfId="0" applyNumberFormat="1" applyFont="1" applyFill="1"/>
    <xf numFmtId="174" fontId="36" fillId="59" borderId="0" xfId="1" applyNumberFormat="1" applyFont="1" applyFill="1" applyBorder="1"/>
    <xf numFmtId="174" fontId="36" fillId="59" borderId="12" xfId="1" applyNumberFormat="1" applyFont="1" applyFill="1" applyBorder="1" applyAlignment="1">
      <alignment horizontal="center"/>
    </xf>
    <xf numFmtId="0" fontId="38" fillId="59" borderId="0" xfId="0" applyFont="1" applyFill="1"/>
    <xf numFmtId="0" fontId="38" fillId="59" borderId="12" xfId="0" applyFont="1" applyFill="1" applyBorder="1" applyAlignment="1">
      <alignment horizontal="center"/>
    </xf>
    <xf numFmtId="184" fontId="38" fillId="59" borderId="25" xfId="51" applyNumberFormat="1" applyFont="1" applyFill="1" applyBorder="1" applyAlignment="1">
      <alignment horizontal="left" vertical="center" indent="1"/>
    </xf>
    <xf numFmtId="174" fontId="36" fillId="59" borderId="0" xfId="0" applyNumberFormat="1" applyFont="1" applyFill="1"/>
    <xf numFmtId="174" fontId="36" fillId="59" borderId="12" xfId="0" applyNumberFormat="1" applyFont="1" applyFill="1" applyBorder="1" applyAlignment="1">
      <alignment horizontal="center"/>
    </xf>
    <xf numFmtId="174" fontId="38" fillId="59" borderId="0" xfId="0" applyNumberFormat="1" applyFont="1" applyFill="1"/>
    <xf numFmtId="171" fontId="96" fillId="59" borderId="0" xfId="1" applyFont="1" applyFill="1"/>
    <xf numFmtId="4" fontId="0" fillId="59" borderId="0" xfId="0" applyNumberFormat="1" applyFill="1" applyAlignment="1">
      <alignment horizontal="center"/>
    </xf>
    <xf numFmtId="165" fontId="36" fillId="59" borderId="0" xfId="0" applyNumberFormat="1" applyFont="1" applyFill="1"/>
    <xf numFmtId="184" fontId="96" fillId="59" borderId="0" xfId="51" applyNumberFormat="1" applyFont="1" applyFill="1"/>
    <xf numFmtId="0" fontId="38" fillId="59" borderId="13" xfId="0" applyFont="1" applyFill="1" applyBorder="1" applyAlignment="1">
      <alignment horizontal="left" vertical="center" indent="1"/>
    </xf>
    <xf numFmtId="175" fontId="36" fillId="59" borderId="10" xfId="1" applyNumberFormat="1" applyFont="1" applyFill="1" applyBorder="1" applyAlignment="1">
      <alignment vertical="center"/>
    </xf>
    <xf numFmtId="174" fontId="36" fillId="59" borderId="14" xfId="1" applyNumberFormat="1" applyFont="1" applyFill="1" applyBorder="1" applyAlignment="1">
      <alignment horizontal="center" vertical="center"/>
    </xf>
    <xf numFmtId="0" fontId="96" fillId="59" borderId="0" xfId="0" applyFont="1" applyFill="1"/>
    <xf numFmtId="193" fontId="36" fillId="59" borderId="0" xfId="0" applyNumberFormat="1" applyFont="1" applyFill="1"/>
    <xf numFmtId="0" fontId="36" fillId="88" borderId="0" xfId="0" applyFont="1" applyFill="1"/>
    <xf numFmtId="0" fontId="36" fillId="88" borderId="0" xfId="0" applyFont="1" applyFill="1" applyAlignment="1">
      <alignment horizontal="center"/>
    </xf>
    <xf numFmtId="0" fontId="36" fillId="59" borderId="0" xfId="0" applyFont="1" applyFill="1" applyAlignment="1">
      <alignment horizontal="center"/>
    </xf>
    <xf numFmtId="0" fontId="40" fillId="59" borderId="11" xfId="0" applyFont="1" applyFill="1" applyBorder="1" applyAlignment="1">
      <alignment horizontal="center" vertical="center"/>
    </xf>
    <xf numFmtId="0" fontId="47" fillId="59" borderId="0" xfId="0" applyFont="1" applyFill="1"/>
    <xf numFmtId="185" fontId="40" fillId="59" borderId="25" xfId="1" applyNumberFormat="1" applyFont="1" applyFill="1" applyBorder="1" applyAlignment="1">
      <alignment horizontal="center" vertical="center" wrapText="1"/>
    </xf>
    <xf numFmtId="0" fontId="48" fillId="59" borderId="11" xfId="0" applyFont="1" applyFill="1" applyBorder="1"/>
    <xf numFmtId="0" fontId="36" fillId="59" borderId="11" xfId="0" applyFont="1" applyFill="1" applyBorder="1"/>
    <xf numFmtId="185" fontId="36" fillId="59" borderId="25" xfId="1" applyNumberFormat="1" applyFont="1" applyFill="1" applyBorder="1" applyAlignment="1"/>
    <xf numFmtId="49" fontId="36" fillId="59" borderId="11" xfId="0" applyNumberFormat="1" applyFont="1" applyFill="1" applyBorder="1"/>
    <xf numFmtId="49" fontId="36" fillId="59" borderId="0" xfId="0" applyNumberFormat="1" applyFont="1" applyFill="1"/>
    <xf numFmtId="49" fontId="38" fillId="59" borderId="0" xfId="0" applyNumberFormat="1" applyFont="1" applyFill="1"/>
    <xf numFmtId="0" fontId="38" fillId="59" borderId="11" xfId="0" applyFont="1" applyFill="1" applyBorder="1"/>
    <xf numFmtId="185" fontId="38" fillId="59" borderId="25" xfId="1" applyNumberFormat="1" applyFont="1" applyFill="1" applyBorder="1" applyAlignment="1"/>
    <xf numFmtId="0" fontId="49" fillId="59" borderId="0" xfId="0" applyFont="1" applyFill="1"/>
    <xf numFmtId="0" fontId="51" fillId="59" borderId="0" xfId="0" applyFont="1" applyFill="1"/>
    <xf numFmtId="0" fontId="50" fillId="59" borderId="11" xfId="0" applyFont="1" applyFill="1" applyBorder="1"/>
    <xf numFmtId="49" fontId="36" fillId="59" borderId="11" xfId="0" quotePrefix="1" applyNumberFormat="1" applyFont="1" applyFill="1" applyBorder="1"/>
    <xf numFmtId="49" fontId="36" fillId="59" borderId="0" xfId="0" quotePrefix="1" applyNumberFormat="1" applyFont="1" applyFill="1"/>
    <xf numFmtId="0" fontId="36" fillId="59" borderId="0" xfId="0" quotePrefix="1" applyFont="1" applyFill="1"/>
    <xf numFmtId="0" fontId="41" fillId="59" borderId="11" xfId="0" quotePrefix="1" applyFont="1" applyFill="1" applyBorder="1"/>
    <xf numFmtId="49" fontId="38" fillId="59" borderId="0" xfId="0" quotePrefix="1" applyNumberFormat="1" applyFont="1" applyFill="1"/>
    <xf numFmtId="0" fontId="38" fillId="59" borderId="13" xfId="0" applyFont="1" applyFill="1" applyBorder="1"/>
    <xf numFmtId="0" fontId="38" fillId="59" borderId="10" xfId="0" applyFont="1" applyFill="1" applyBorder="1"/>
    <xf numFmtId="185" fontId="38" fillId="59" borderId="19" xfId="1" applyNumberFormat="1" applyFont="1" applyFill="1" applyBorder="1" applyAlignment="1"/>
    <xf numFmtId="167" fontId="96" fillId="59" borderId="0" xfId="0" applyNumberFormat="1" applyFont="1" applyFill="1"/>
    <xf numFmtId="4" fontId="96" fillId="59" borderId="0" xfId="0" applyNumberFormat="1" applyFont="1" applyFill="1"/>
    <xf numFmtId="0" fontId="36" fillId="59" borderId="11" xfId="0" applyFont="1" applyFill="1" applyBorder="1" applyAlignment="1">
      <alignment vertical="center" wrapText="1"/>
    </xf>
    <xf numFmtId="0" fontId="36" fillId="59" borderId="0" xfId="0" applyFont="1" applyFill="1" applyAlignment="1">
      <alignment vertical="center" wrapText="1"/>
    </xf>
    <xf numFmtId="0" fontId="38" fillId="59" borderId="0" xfId="0" applyFont="1" applyFill="1" applyAlignment="1">
      <alignment vertical="center" wrapText="1"/>
    </xf>
    <xf numFmtId="185" fontId="36" fillId="59" borderId="25" xfId="51" applyNumberFormat="1" applyFont="1" applyFill="1" applyBorder="1" applyAlignment="1">
      <alignment vertical="center"/>
    </xf>
    <xf numFmtId="0" fontId="38" fillId="59" borderId="11" xfId="0" applyFont="1" applyFill="1" applyBorder="1" applyAlignment="1">
      <alignment vertical="center" wrapText="1"/>
    </xf>
    <xf numFmtId="0" fontId="36" fillId="59" borderId="0" xfId="0" applyFont="1" applyFill="1" applyAlignment="1">
      <alignment vertical="center"/>
    </xf>
    <xf numFmtId="0" fontId="36" fillId="59" borderId="11" xfId="0" applyFont="1" applyFill="1" applyBorder="1" applyAlignment="1">
      <alignment vertical="center"/>
    </xf>
    <xf numFmtId="0" fontId="38" fillId="59" borderId="11" xfId="0" applyFont="1" applyFill="1" applyBorder="1" applyAlignment="1">
      <alignment horizontal="left" vertical="center" wrapText="1"/>
    </xf>
    <xf numFmtId="0" fontId="38" fillId="59" borderId="0" xfId="0" applyFont="1" applyFill="1" applyAlignment="1">
      <alignment horizontal="left" vertical="center" wrapText="1"/>
    </xf>
    <xf numFmtId="185" fontId="38" fillId="59" borderId="25" xfId="51" applyNumberFormat="1" applyFont="1" applyFill="1" applyBorder="1" applyAlignment="1">
      <alignment vertical="center"/>
    </xf>
    <xf numFmtId="0" fontId="38" fillId="59" borderId="0" xfId="0" applyFont="1" applyFill="1" applyAlignment="1">
      <alignment vertical="center"/>
    </xf>
    <xf numFmtId="0" fontId="51" fillId="59" borderId="11" xfId="0" applyFont="1" applyFill="1" applyBorder="1" applyAlignment="1">
      <alignment vertical="center" wrapText="1"/>
    </xf>
    <xf numFmtId="185" fontId="36" fillId="59" borderId="0" xfId="0" applyNumberFormat="1" applyFont="1" applyFill="1" applyAlignment="1">
      <alignment vertical="center"/>
    </xf>
    <xf numFmtId="0" fontId="36" fillId="59" borderId="11" xfId="0" applyFont="1" applyFill="1" applyBorder="1" applyAlignment="1">
      <alignment horizontal="left" vertical="center" wrapText="1"/>
    </xf>
    <xf numFmtId="0" fontId="36" fillId="59" borderId="0" xfId="0" applyFont="1" applyFill="1" applyAlignment="1">
      <alignment horizontal="left" vertical="center" wrapText="1"/>
    </xf>
    <xf numFmtId="185" fontId="38" fillId="59" borderId="13" xfId="51" applyNumberFormat="1" applyFont="1" applyFill="1" applyBorder="1" applyAlignment="1">
      <alignment vertical="center"/>
    </xf>
    <xf numFmtId="0" fontId="38" fillId="59" borderId="10" xfId="0" applyFont="1" applyFill="1" applyBorder="1" applyAlignment="1">
      <alignment vertical="center" wrapText="1"/>
    </xf>
    <xf numFmtId="185" fontId="38" fillId="59" borderId="19" xfId="51" applyNumberFormat="1" applyFont="1" applyFill="1" applyBorder="1" applyAlignment="1">
      <alignment vertical="center"/>
    </xf>
    <xf numFmtId="185" fontId="134" fillId="59" borderId="0" xfId="0" applyNumberFormat="1" applyFont="1" applyFill="1" applyAlignment="1">
      <alignment vertical="center"/>
    </xf>
    <xf numFmtId="0" fontId="51" fillId="59" borderId="20" xfId="0" applyFont="1" applyFill="1" applyBorder="1" applyAlignment="1">
      <alignment horizontal="center" vertical="center" wrapText="1"/>
    </xf>
    <xf numFmtId="184" fontId="38" fillId="59" borderId="20" xfId="51" applyNumberFormat="1" applyFont="1" applyFill="1" applyBorder="1" applyAlignment="1">
      <alignment vertical="center"/>
    </xf>
    <xf numFmtId="4" fontId="36" fillId="59" borderId="0" xfId="0" applyNumberFormat="1" applyFont="1" applyFill="1" applyAlignment="1">
      <alignment vertical="center"/>
    </xf>
    <xf numFmtId="0" fontId="38" fillId="59" borderId="20" xfId="0" applyFont="1" applyFill="1" applyBorder="1" applyAlignment="1">
      <alignment vertical="center" wrapText="1"/>
    </xf>
    <xf numFmtId="184" fontId="38" fillId="59" borderId="20" xfId="51" applyNumberFormat="1" applyFont="1" applyFill="1" applyBorder="1" applyAlignment="1">
      <alignment horizontal="left" vertical="center" wrapText="1"/>
    </xf>
    <xf numFmtId="41" fontId="38" fillId="59" borderId="20" xfId="51" applyFont="1" applyFill="1" applyBorder="1" applyAlignment="1">
      <alignment vertical="center" wrapText="1"/>
    </xf>
    <xf numFmtId="49" fontId="36" fillId="59" borderId="20" xfId="0" applyNumberFormat="1" applyFont="1" applyFill="1" applyBorder="1" applyAlignment="1">
      <alignment vertical="center" wrapText="1"/>
    </xf>
    <xf numFmtId="184" fontId="36" fillId="59" borderId="0" xfId="51" applyNumberFormat="1" applyFont="1" applyFill="1" applyAlignment="1">
      <alignment vertical="center"/>
    </xf>
    <xf numFmtId="0" fontId="36" fillId="59" borderId="20" xfId="0" applyFont="1" applyFill="1" applyBorder="1" applyAlignment="1">
      <alignment vertical="center" wrapText="1"/>
    </xf>
    <xf numFmtId="0" fontId="38" fillId="59" borderId="20" xfId="0" applyFont="1" applyFill="1" applyBorder="1" applyAlignment="1">
      <alignment horizontal="center" vertical="center" wrapText="1"/>
    </xf>
    <xf numFmtId="194" fontId="96" fillId="59" borderId="0" xfId="0" applyNumberFormat="1" applyFont="1" applyFill="1" applyAlignment="1">
      <alignment vertical="center"/>
    </xf>
    <xf numFmtId="0" fontId="42" fillId="59" borderId="11" xfId="49" applyFont="1" applyFill="1" applyBorder="1"/>
    <xf numFmtId="0" fontId="38" fillId="59" borderId="21" xfId="0" applyFont="1" applyFill="1" applyBorder="1"/>
    <xf numFmtId="0" fontId="38" fillId="59" borderId="22" xfId="0" applyFont="1" applyFill="1" applyBorder="1"/>
    <xf numFmtId="171" fontId="98" fillId="59" borderId="0" xfId="1" applyFont="1" applyFill="1"/>
    <xf numFmtId="0" fontId="97" fillId="59" borderId="0" xfId="49" applyFont="1" applyFill="1"/>
    <xf numFmtId="176" fontId="42" fillId="59" borderId="0" xfId="49" applyNumberFormat="1" applyFont="1" applyFill="1"/>
    <xf numFmtId="0" fontId="42" fillId="59" borderId="0" xfId="49" applyFont="1" applyFill="1"/>
    <xf numFmtId="0" fontId="37" fillId="59" borderId="11" xfId="49" applyFont="1" applyFill="1" applyBorder="1"/>
    <xf numFmtId="0" fontId="37" fillId="59" borderId="21" xfId="49" applyFont="1" applyFill="1" applyBorder="1"/>
    <xf numFmtId="0" fontId="37" fillId="59" borderId="22" xfId="49" applyFont="1" applyFill="1" applyBorder="1"/>
    <xf numFmtId="175" fontId="37" fillId="59" borderId="20" xfId="45" applyNumberFormat="1" applyFont="1" applyFill="1" applyBorder="1"/>
    <xf numFmtId="175" fontId="37" fillId="59" borderId="20" xfId="45" applyNumberFormat="1" applyFont="1" applyFill="1" applyBorder="1" applyAlignment="1">
      <alignment horizontal="center"/>
    </xf>
    <xf numFmtId="0" fontId="37" fillId="59" borderId="0" xfId="49" applyFont="1" applyFill="1"/>
    <xf numFmtId="0" fontId="98" fillId="59" borderId="0" xfId="49" applyFont="1" applyFill="1"/>
    <xf numFmtId="176" fontId="37" fillId="59" borderId="0" xfId="49" applyNumberFormat="1" applyFont="1" applyFill="1"/>
    <xf numFmtId="165" fontId="42" fillId="59" borderId="0" xfId="49" applyNumberFormat="1" applyFont="1" applyFill="1"/>
    <xf numFmtId="0" fontId="42" fillId="59" borderId="21" xfId="49" applyFont="1" applyFill="1" applyBorder="1"/>
    <xf numFmtId="0" fontId="42" fillId="59" borderId="22" xfId="49" applyFont="1" applyFill="1" applyBorder="1"/>
    <xf numFmtId="41" fontId="42" fillId="59" borderId="0" xfId="49" applyNumberFormat="1" applyFont="1" applyFill="1"/>
    <xf numFmtId="165" fontId="37" fillId="59" borderId="0" xfId="49" applyNumberFormat="1" applyFont="1" applyFill="1"/>
    <xf numFmtId="4" fontId="97" fillId="59" borderId="0" xfId="49" applyNumberFormat="1" applyFont="1" applyFill="1"/>
    <xf numFmtId="4" fontId="42" fillId="59" borderId="0" xfId="49" applyNumberFormat="1" applyFont="1" applyFill="1"/>
    <xf numFmtId="171" fontId="97" fillId="59" borderId="0" xfId="1" applyFont="1" applyFill="1"/>
    <xf numFmtId="184" fontId="38" fillId="59" borderId="20" xfId="45" applyNumberFormat="1" applyFont="1" applyFill="1" applyBorder="1"/>
    <xf numFmtId="0" fontId="42" fillId="59" borderId="11" xfId="46" applyFont="1" applyFill="1" applyBorder="1"/>
    <xf numFmtId="0" fontId="56" fillId="59" borderId="21" xfId="0" applyFont="1" applyFill="1" applyBorder="1" applyAlignment="1">
      <alignment vertical="center" wrapText="1"/>
    </xf>
    <xf numFmtId="0" fontId="56" fillId="59" borderId="22" xfId="0" applyFont="1" applyFill="1" applyBorder="1" applyAlignment="1">
      <alignment vertical="center" wrapText="1"/>
    </xf>
    <xf numFmtId="184" fontId="56" fillId="59" borderId="20" xfId="51" applyNumberFormat="1" applyFont="1" applyFill="1" applyBorder="1" applyAlignment="1">
      <alignment horizontal="right" vertical="center"/>
    </xf>
    <xf numFmtId="0" fontId="42" fillId="59" borderId="0" xfId="46" applyFont="1" applyFill="1"/>
    <xf numFmtId="176" fontId="42" fillId="59" borderId="0" xfId="46" applyNumberFormat="1" applyFont="1" applyFill="1"/>
    <xf numFmtId="171" fontId="56" fillId="59" borderId="20" xfId="1" applyFont="1" applyFill="1" applyBorder="1" applyAlignment="1">
      <alignment horizontal="right" vertical="center"/>
    </xf>
    <xf numFmtId="169" fontId="56" fillId="59" borderId="20" xfId="0" applyNumberFormat="1" applyFont="1" applyFill="1" applyBorder="1" applyAlignment="1">
      <alignment horizontal="right" vertical="center"/>
    </xf>
    <xf numFmtId="0" fontId="47" fillId="59" borderId="0" xfId="0" applyFont="1" applyFill="1" applyAlignment="1">
      <alignment vertical="center"/>
    </xf>
    <xf numFmtId="185" fontId="47" fillId="59" borderId="0" xfId="0" applyNumberFormat="1" applyFont="1" applyFill="1" applyAlignment="1">
      <alignment vertical="center"/>
    </xf>
    <xf numFmtId="2" fontId="36" fillId="59" borderId="25" xfId="51" applyNumberFormat="1" applyFont="1" applyFill="1" applyBorder="1" applyAlignment="1">
      <alignment vertical="center"/>
    </xf>
    <xf numFmtId="2" fontId="38" fillId="59" borderId="25" xfId="51" applyNumberFormat="1" applyFont="1" applyFill="1" applyBorder="1" applyAlignment="1">
      <alignment vertical="center"/>
    </xf>
    <xf numFmtId="169" fontId="36" fillId="59" borderId="25" xfId="51" applyNumberFormat="1" applyFont="1" applyFill="1" applyBorder="1" applyAlignment="1">
      <alignment horizontal="left" vertical="center" indent="1"/>
    </xf>
    <xf numFmtId="172" fontId="42" fillId="59" borderId="0" xfId="1" applyNumberFormat="1" applyFont="1" applyFill="1"/>
    <xf numFmtId="184" fontId="134" fillId="0" borderId="0" xfId="51" applyNumberFormat="1" applyFont="1"/>
    <xf numFmtId="184" fontId="96" fillId="59" borderId="0" xfId="51" applyNumberFormat="1" applyFont="1" applyFill="1" applyAlignment="1">
      <alignment vertical="center"/>
    </xf>
    <xf numFmtId="184" fontId="42" fillId="0" borderId="20" xfId="1" applyNumberFormat="1" applyFont="1" applyFill="1" applyBorder="1"/>
    <xf numFmtId="41" fontId="42" fillId="0" borderId="20" xfId="51" applyFont="1" applyFill="1" applyBorder="1" applyAlignment="1"/>
    <xf numFmtId="184" fontId="37" fillId="0" borderId="20" xfId="51" applyNumberFormat="1" applyFont="1" applyFill="1" applyBorder="1"/>
    <xf numFmtId="184" fontId="37" fillId="0" borderId="20" xfId="104" applyNumberFormat="1" applyFont="1" applyFill="1" applyBorder="1"/>
    <xf numFmtId="171" fontId="37" fillId="0" borderId="20" xfId="104" applyFont="1" applyFill="1" applyBorder="1" applyAlignment="1">
      <alignment horizontal="center"/>
    </xf>
    <xf numFmtId="184" fontId="37" fillId="0" borderId="20" xfId="45" applyNumberFormat="1" applyFont="1" applyFill="1" applyBorder="1"/>
    <xf numFmtId="175" fontId="37" fillId="0" borderId="20" xfId="45" applyNumberFormat="1" applyFont="1" applyFill="1" applyBorder="1" applyAlignment="1">
      <alignment horizontal="center"/>
    </xf>
    <xf numFmtId="41" fontId="42" fillId="0" borderId="20" xfId="51" applyFont="1" applyFill="1" applyBorder="1" applyAlignment="1">
      <alignment horizontal="center"/>
    </xf>
    <xf numFmtId="172" fontId="36" fillId="59" borderId="25" xfId="1" applyNumberFormat="1" applyFont="1" applyFill="1" applyBorder="1" applyAlignment="1">
      <alignment vertical="center"/>
    </xf>
    <xf numFmtId="1" fontId="38" fillId="59" borderId="20" xfId="51" applyNumberFormat="1" applyFont="1" applyFill="1" applyBorder="1" applyAlignment="1">
      <alignment vertical="center" wrapText="1"/>
    </xf>
    <xf numFmtId="169" fontId="36" fillId="0" borderId="0" xfId="0" applyNumberFormat="1" applyFont="1"/>
    <xf numFmtId="169" fontId="38" fillId="0" borderId="25" xfId="1" applyNumberFormat="1" applyFont="1" applyFill="1" applyBorder="1" applyAlignment="1">
      <alignment horizontal="left" vertical="center" indent="1"/>
    </xf>
    <xf numFmtId="169" fontId="38" fillId="59" borderId="25" xfId="1" applyNumberFormat="1" applyFont="1" applyFill="1" applyBorder="1" applyAlignment="1">
      <alignment horizontal="left" vertical="center" indent="1"/>
    </xf>
    <xf numFmtId="169" fontId="38" fillId="0" borderId="19" xfId="1" applyNumberFormat="1" applyFont="1" applyFill="1" applyBorder="1" applyAlignment="1">
      <alignment horizontal="left" vertical="center" indent="1"/>
    </xf>
    <xf numFmtId="169" fontId="38" fillId="59" borderId="19" xfId="1" applyNumberFormat="1" applyFont="1" applyFill="1" applyBorder="1" applyAlignment="1">
      <alignment horizontal="left" vertical="center" indent="1"/>
    </xf>
    <xf numFmtId="0" fontId="42" fillId="0" borderId="0" xfId="49" applyFont="1" applyAlignment="1">
      <alignment vertical="center" wrapText="1"/>
    </xf>
    <xf numFmtId="4" fontId="36" fillId="0" borderId="20" xfId="1" applyNumberFormat="1" applyFont="1" applyBorder="1" applyAlignment="1">
      <alignment horizontal="right" vertical="center"/>
    </xf>
    <xf numFmtId="4" fontId="56" fillId="59" borderId="20" xfId="1" applyNumberFormat="1" applyFont="1" applyFill="1" applyBorder="1" applyAlignment="1">
      <alignment horizontal="right" vertical="center"/>
    </xf>
    <xf numFmtId="3" fontId="36" fillId="0" borderId="20" xfId="1" applyNumberFormat="1" applyFont="1" applyBorder="1" applyAlignment="1">
      <alignment horizontal="right" vertical="center"/>
    </xf>
    <xf numFmtId="4" fontId="42" fillId="0" borderId="20" xfId="1" applyNumberFormat="1" applyFont="1" applyBorder="1"/>
    <xf numFmtId="4" fontId="38" fillId="59" borderId="20" xfId="1" applyNumberFormat="1" applyFont="1" applyFill="1" applyBorder="1"/>
    <xf numFmtId="3" fontId="42" fillId="0" borderId="20" xfId="1" applyNumberFormat="1" applyFont="1" applyBorder="1"/>
    <xf numFmtId="0" fontId="92" fillId="36" borderId="46" xfId="0" applyFont="1" applyFill="1" applyBorder="1" applyAlignment="1">
      <alignment horizontal="center" vertical="center"/>
    </xf>
    <xf numFmtId="0" fontId="92" fillId="36" borderId="47" xfId="0" applyFont="1" applyFill="1" applyBorder="1" applyAlignment="1">
      <alignment horizontal="center" vertical="center"/>
    </xf>
    <xf numFmtId="0" fontId="92" fillId="36" borderId="46" xfId="0" applyFont="1" applyFill="1" applyBorder="1" applyAlignment="1">
      <alignment vertical="center"/>
    </xf>
    <xf numFmtId="0" fontId="92" fillId="36" borderId="49" xfId="0" applyFont="1" applyFill="1" applyBorder="1" applyAlignment="1">
      <alignment vertical="center"/>
    </xf>
    <xf numFmtId="0" fontId="56" fillId="53" borderId="52" xfId="0" applyFont="1" applyFill="1" applyBorder="1" applyAlignment="1">
      <alignment horizontal="center" vertical="center"/>
    </xf>
    <xf numFmtId="0" fontId="56" fillId="53" borderId="54" xfId="0" applyFont="1" applyFill="1" applyBorder="1" applyAlignment="1">
      <alignment horizontal="center" vertical="center"/>
    </xf>
    <xf numFmtId="0" fontId="56" fillId="53" borderId="55" xfId="0" applyFont="1" applyFill="1" applyBorder="1" applyAlignment="1">
      <alignment horizontal="center" vertical="center"/>
    </xf>
    <xf numFmtId="0" fontId="56" fillId="53" borderId="56" xfId="0" applyFont="1" applyFill="1" applyBorder="1" applyAlignment="1">
      <alignment horizontal="center" vertical="center"/>
    </xf>
    <xf numFmtId="0" fontId="30" fillId="0" borderId="0" xfId="0" applyFont="1" applyAlignment="1">
      <alignment horizontal="left"/>
    </xf>
    <xf numFmtId="0" fontId="31" fillId="34" borderId="20" xfId="0" applyFont="1" applyFill="1" applyBorder="1" applyAlignment="1">
      <alignment horizontal="center" vertical="center" wrapText="1"/>
    </xf>
    <xf numFmtId="0" fontId="32" fillId="37" borderId="21" xfId="0" applyFont="1" applyFill="1" applyBorder="1" applyAlignment="1">
      <alignment horizontal="center" vertical="center" wrapText="1"/>
    </xf>
    <xf numFmtId="0" fontId="32" fillId="37" borderId="15" xfId="0" applyFont="1" applyFill="1" applyBorder="1" applyAlignment="1">
      <alignment horizontal="center" vertical="center" wrapText="1"/>
    </xf>
    <xf numFmtId="0" fontId="32" fillId="37" borderId="22" xfId="0" applyFont="1" applyFill="1" applyBorder="1" applyAlignment="1">
      <alignment horizontal="center" vertical="center" wrapText="1"/>
    </xf>
    <xf numFmtId="0" fontId="32" fillId="35" borderId="21" xfId="0" applyFont="1" applyFill="1" applyBorder="1" applyAlignment="1">
      <alignment horizontal="center" vertical="center" wrapText="1"/>
    </xf>
    <xf numFmtId="0" fontId="32" fillId="35" borderId="22" xfId="0" applyFont="1" applyFill="1" applyBorder="1" applyAlignment="1">
      <alignment horizontal="center" vertical="center" wrapText="1"/>
    </xf>
    <xf numFmtId="0" fontId="32" fillId="38" borderId="20" xfId="0" applyFont="1" applyFill="1" applyBorder="1" applyAlignment="1">
      <alignment horizontal="center" vertical="center" wrapText="1"/>
    </xf>
    <xf numFmtId="0" fontId="65" fillId="0" borderId="0" xfId="0" applyFont="1" applyAlignment="1">
      <alignment horizontal="center"/>
    </xf>
    <xf numFmtId="0" fontId="61" fillId="58" borderId="0" xfId="0" applyFont="1" applyFill="1" applyAlignment="1">
      <alignment horizontal="center" vertical="center" wrapText="1"/>
    </xf>
    <xf numFmtId="173" fontId="37" fillId="0" borderId="0" xfId="44" applyFont="1" applyAlignment="1">
      <alignment horizontal="left" vertical="center" wrapText="1"/>
    </xf>
    <xf numFmtId="0" fontId="36" fillId="0" borderId="0" xfId="0" applyFont="1" applyAlignment="1">
      <alignment horizontal="left"/>
    </xf>
    <xf numFmtId="173" fontId="37" fillId="0" borderId="0" xfId="44" applyFont="1" applyAlignment="1">
      <alignment horizontal="left" wrapText="1"/>
    </xf>
    <xf numFmtId="0" fontId="39" fillId="0" borderId="0" xfId="0" applyFont="1" applyAlignment="1">
      <alignment horizontal="left"/>
    </xf>
    <xf numFmtId="0" fontId="40" fillId="58" borderId="28" xfId="0" applyFont="1" applyFill="1" applyBorder="1" applyAlignment="1">
      <alignment horizontal="center" vertical="center"/>
    </xf>
    <xf numFmtId="0" fontId="40" fillId="58" borderId="29" xfId="0" applyFont="1" applyFill="1" applyBorder="1" applyAlignment="1">
      <alignment horizontal="center" vertical="center"/>
    </xf>
    <xf numFmtId="0" fontId="40" fillId="58" borderId="30" xfId="0" applyFont="1" applyFill="1" applyBorder="1" applyAlignment="1">
      <alignment horizontal="center" vertical="center"/>
    </xf>
    <xf numFmtId="0" fontId="38" fillId="0" borderId="0" xfId="0" applyFont="1" applyAlignment="1">
      <alignment horizontal="center" vertical="center"/>
    </xf>
    <xf numFmtId="169" fontId="36" fillId="59" borderId="20" xfId="51" applyNumberFormat="1" applyFont="1" applyFill="1" applyBorder="1" applyAlignment="1">
      <alignment horizontal="left" vertical="center" wrapText="1"/>
    </xf>
    <xf numFmtId="0" fontId="38" fillId="0" borderId="0" xfId="0" applyFont="1" applyAlignment="1">
      <alignment horizontal="left"/>
    </xf>
    <xf numFmtId="0" fontId="40" fillId="58" borderId="20" xfId="0" applyFont="1" applyFill="1" applyBorder="1" applyAlignment="1">
      <alignment horizontal="center" vertical="center" wrapText="1"/>
    </xf>
    <xf numFmtId="184" fontId="38" fillId="59" borderId="20" xfId="51" applyNumberFormat="1" applyFont="1" applyFill="1" applyBorder="1" applyAlignment="1">
      <alignment horizontal="left" vertical="center" wrapText="1"/>
    </xf>
    <xf numFmtId="41" fontId="38" fillId="59" borderId="20" xfId="51" applyFont="1" applyFill="1" applyBorder="1" applyAlignment="1">
      <alignment horizontal="left" vertical="center" indent="1"/>
    </xf>
    <xf numFmtId="1" fontId="36" fillId="59" borderId="20" xfId="51" applyNumberFormat="1" applyFont="1" applyFill="1" applyBorder="1" applyAlignment="1">
      <alignment horizontal="right" vertical="center" wrapText="1"/>
    </xf>
    <xf numFmtId="184" fontId="36" fillId="59" borderId="20" xfId="51" applyNumberFormat="1" applyFont="1" applyFill="1" applyBorder="1" applyAlignment="1">
      <alignment horizontal="left" vertical="center" wrapText="1"/>
    </xf>
    <xf numFmtId="184" fontId="38" fillId="59" borderId="20" xfId="51" applyNumberFormat="1" applyFont="1" applyFill="1" applyBorder="1" applyAlignment="1">
      <alignment horizontal="left" vertical="center"/>
    </xf>
    <xf numFmtId="0" fontId="37" fillId="0" borderId="0" xfId="49" quotePrefix="1" applyFont="1" applyAlignment="1">
      <alignment horizontal="center"/>
    </xf>
    <xf numFmtId="0" fontId="42" fillId="0" borderId="0" xfId="49" quotePrefix="1" applyFont="1" applyAlignment="1">
      <alignment horizontal="center"/>
    </xf>
    <xf numFmtId="0" fontId="38" fillId="59" borderId="11" xfId="0" applyFont="1" applyFill="1" applyBorder="1" applyAlignment="1">
      <alignment horizontal="left" vertical="center" wrapText="1"/>
    </xf>
    <xf numFmtId="0" fontId="38" fillId="59" borderId="0" xfId="0" applyFont="1" applyFill="1" applyAlignment="1">
      <alignment horizontal="left" vertical="center" wrapText="1"/>
    </xf>
    <xf numFmtId="0" fontId="36" fillId="59" borderId="11" xfId="0" applyFont="1" applyFill="1" applyBorder="1" applyAlignment="1">
      <alignment vertical="center" wrapText="1"/>
    </xf>
    <xf numFmtId="0" fontId="36" fillId="59" borderId="0" xfId="0" applyFont="1" applyFill="1" applyAlignment="1">
      <alignment vertical="center" wrapText="1"/>
    </xf>
    <xf numFmtId="0" fontId="36" fillId="0" borderId="0" xfId="0" applyFont="1" applyAlignment="1">
      <alignment horizontal="justify" vertical="justify" wrapText="1"/>
    </xf>
    <xf numFmtId="0" fontId="42" fillId="0" borderId="0" xfId="0" applyFont="1" applyAlignment="1">
      <alignment horizontal="justify" vertical="justify" wrapText="1"/>
    </xf>
    <xf numFmtId="0" fontId="38" fillId="0" borderId="0" xfId="0" applyFont="1" applyAlignment="1">
      <alignment horizontal="justify" vertical="justify" wrapText="1"/>
    </xf>
    <xf numFmtId="0" fontId="36" fillId="0" borderId="0" xfId="0" applyFont="1" applyAlignment="1">
      <alignment horizontal="justify" vertical="center" wrapText="1"/>
    </xf>
    <xf numFmtId="0" fontId="38" fillId="0" borderId="0" xfId="0" applyFont="1" applyAlignment="1">
      <alignment horizontal="justify" vertical="top" wrapText="1"/>
    </xf>
    <xf numFmtId="0" fontId="36" fillId="0" borderId="0" xfId="0" applyFont="1" applyAlignment="1">
      <alignment horizontal="justify" vertical="top" wrapText="1"/>
    </xf>
    <xf numFmtId="0" fontId="36" fillId="0" borderId="21" xfId="0" applyFont="1" applyBorder="1" applyAlignment="1">
      <alignment horizontal="justify" vertical="center"/>
    </xf>
    <xf numFmtId="0" fontId="36" fillId="0" borderId="22" xfId="0" applyFont="1" applyBorder="1" applyAlignment="1">
      <alignment horizontal="justify" vertical="center"/>
    </xf>
    <xf numFmtId="9" fontId="36" fillId="0" borderId="20" xfId="0" applyNumberFormat="1" applyFont="1" applyBorder="1" applyAlignment="1">
      <alignment horizontal="justify" vertical="center"/>
    </xf>
    <xf numFmtId="0" fontId="36" fillId="0" borderId="20" xfId="0" applyFont="1" applyBorder="1" applyAlignment="1">
      <alignment horizontal="justify" vertical="center"/>
    </xf>
    <xf numFmtId="0" fontId="36" fillId="0" borderId="20" xfId="0" applyFont="1" applyBorder="1" applyAlignment="1">
      <alignment horizontal="justify" vertic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40" fillId="58" borderId="20" xfId="0" applyFont="1" applyFill="1" applyBorder="1" applyAlignment="1">
      <alignment horizontal="justify" vertical="center" wrapText="1"/>
    </xf>
    <xf numFmtId="0" fontId="40" fillId="58" borderId="20" xfId="0" applyFont="1" applyFill="1" applyBorder="1" applyAlignment="1">
      <alignment horizontal="justify" vertical="center"/>
    </xf>
    <xf numFmtId="0" fontId="36" fillId="0" borderId="21" xfId="0" applyFont="1" applyBorder="1" applyAlignment="1">
      <alignment horizontal="justify" vertical="center" wrapText="1"/>
    </xf>
    <xf numFmtId="0" fontId="36" fillId="0" borderId="15" xfId="0" applyFont="1" applyBorder="1" applyAlignment="1">
      <alignment horizontal="justify" vertical="center" wrapText="1"/>
    </xf>
    <xf numFmtId="0" fontId="36" fillId="0" borderId="22" xfId="0" applyFont="1" applyBorder="1" applyAlignment="1">
      <alignment horizontal="justify" vertical="center" wrapText="1"/>
    </xf>
    <xf numFmtId="0" fontId="40" fillId="58" borderId="21" xfId="0" applyFont="1" applyFill="1" applyBorder="1" applyAlignment="1">
      <alignment horizontal="center" vertical="center"/>
    </xf>
    <xf numFmtId="0" fontId="40" fillId="58" borderId="22" xfId="0" applyFont="1" applyFill="1" applyBorder="1" applyAlignment="1">
      <alignment horizontal="center" vertical="center"/>
    </xf>
    <xf numFmtId="0" fontId="36" fillId="0" borderId="0" xfId="0" applyFont="1" applyAlignment="1">
      <alignment horizontal="left" vertical="top" wrapText="1"/>
    </xf>
    <xf numFmtId="0" fontId="40" fillId="58" borderId="21" xfId="0" applyFont="1" applyFill="1" applyBorder="1" applyAlignment="1">
      <alignment horizontal="center" vertical="center" wrapText="1"/>
    </xf>
    <xf numFmtId="0" fontId="40" fillId="58" borderId="22" xfId="0" applyFont="1" applyFill="1" applyBorder="1" applyAlignment="1">
      <alignment horizontal="center" vertical="center" wrapText="1"/>
    </xf>
    <xf numFmtId="0" fontId="42" fillId="0" borderId="0" xfId="49" applyFont="1" applyAlignment="1">
      <alignment horizontal="justify" vertical="justify" wrapText="1"/>
    </xf>
    <xf numFmtId="0" fontId="40" fillId="58" borderId="17" xfId="0" applyFont="1" applyFill="1" applyBorder="1" applyAlignment="1">
      <alignment horizontal="center" vertical="center" wrapText="1"/>
    </xf>
    <xf numFmtId="0" fontId="80" fillId="58" borderId="20" xfId="0" applyFont="1" applyFill="1" applyBorder="1" applyAlignment="1">
      <alignment horizontal="center" vertical="center" wrapText="1"/>
    </xf>
    <xf numFmtId="0" fontId="74" fillId="0" borderId="0" xfId="0" applyFont="1" applyAlignment="1">
      <alignment horizontal="center" vertical="center"/>
    </xf>
    <xf numFmtId="0" fontId="74" fillId="0" borderId="10" xfId="0" applyFont="1" applyBorder="1" applyAlignment="1">
      <alignment horizontal="center" vertical="center"/>
    </xf>
    <xf numFmtId="0" fontId="74" fillId="0" borderId="16" xfId="0" applyFont="1" applyBorder="1" applyAlignment="1">
      <alignment horizontal="center"/>
    </xf>
    <xf numFmtId="0" fontId="74" fillId="0" borderId="0" xfId="0" applyFont="1" applyAlignment="1">
      <alignment horizontal="center"/>
    </xf>
    <xf numFmtId="0" fontId="74" fillId="0" borderId="10" xfId="0" applyFont="1" applyBorder="1" applyAlignment="1">
      <alignment horizontal="center"/>
    </xf>
  </cellXfs>
  <cellStyles count="40430">
    <cellStyle name="          _x000d__x000a_386grabber=VGA.3GR_x000d__x000a_" xfId="66" xr:uid="{00000000-0005-0000-0000-000000000000}"/>
    <cellStyle name="          _x000d__x000a_386grabber=VGA.3GR_x000d__x000a_ 2" xfId="442" xr:uid="{C67E4C43-A36E-452E-8C9B-F3DCCFA39C02}"/>
    <cellStyle name="          _x000d__x000a_386grabber=VGA.3GR_x000d__x000a_ 2 2" xfId="854" xr:uid="{1BE67D46-7FD4-48BB-840A-C2E9F0932F04}"/>
    <cellStyle name="          _x000d__x000a_386grabber=VGA.3GR_x000d__x000a_ 3" xfId="855" xr:uid="{0B8D6CD4-D8B5-4E90-A337-935DF2E416BE}"/>
    <cellStyle name="," xfId="856" xr:uid="{3B54D0B7-3BC0-4899-A724-E697C19CAD16}"/>
    <cellStyle name=", 2" xfId="857" xr:uid="{232EB1B2-D98B-4793-90D3-87C448F85637}"/>
    <cellStyle name=", 3" xfId="858" xr:uid="{42EB39BA-62FD-41BF-9A90-EAC195DD7B1C}"/>
    <cellStyle name=", 4" xfId="859" xr:uid="{E589FEB8-052C-4A54-A995-272859A4EB7B}"/>
    <cellStyle name=", 4 2" xfId="860" xr:uid="{9C7095B7-953F-455B-ADE3-27A8E6648FDD}"/>
    <cellStyle name=", 4 3" xfId="861" xr:uid="{ED8FD0D8-F6F4-4A11-8660-31307A552FBA}"/>
    <cellStyle name=", 4 3 2" xfId="12627" xr:uid="{232B61EB-D488-4597-AA6B-F3730C73E9E2}"/>
    <cellStyle name=", 4 3 3" xfId="15521" xr:uid="{D0CABBE8-A8C7-492D-90C1-4794F6DBDA91}"/>
    <cellStyle name=", 5" xfId="862" xr:uid="{2F6B74F4-6DFC-41E3-8D7B-48B9A58B6E48}"/>
    <cellStyle name=", 6" xfId="863" xr:uid="{DA3684CF-F6BD-4809-8DC3-D90AADDC0DBB}"/>
    <cellStyle name=", 6 2" xfId="864" xr:uid="{03DC4788-5251-43C1-BF6C-7245F5CE3D09}"/>
    <cellStyle name=", 6 3" xfId="15522" xr:uid="{525E5E11-1477-4810-AC7F-979E588C43BA}"/>
    <cellStyle name=", 7" xfId="865" xr:uid="{3C848001-C6E0-4105-B69A-946A3D0A753C}"/>
    <cellStyle name=", 7 2" xfId="12628" xr:uid="{79DEA4A7-AC7D-4EAD-B6AD-71226D6C87B1}"/>
    <cellStyle name=", 7 3" xfId="15523" xr:uid="{5C03FA76-2FE0-469B-B531-AE582CE272AF}"/>
    <cellStyle name=",_2207 Estados Financieros al 31.12.2009 - Frigorífico Concepción S.A FINAL" xfId="866" xr:uid="{F2A9515F-7469-4A75-902A-DEF8E9B232A5}"/>
    <cellStyle name="_resultados" xfId="867" xr:uid="{72883119-35BB-4183-9B2D-18684CE714D1}"/>
    <cellStyle name="_Worksheet in   Estados Contables El Productor" xfId="868" xr:uid="{D86A129B-701A-491C-AB2B-218771914AFF}"/>
    <cellStyle name="20% - Accent1" xfId="869" xr:uid="{F21A014C-60CA-4835-8FCD-2E71C0CA13BE}"/>
    <cellStyle name="20% - Accent1 2" xfId="870" xr:uid="{29D3E4F3-D7E4-4914-9861-F0425B870E66}"/>
    <cellStyle name="20% - Accent1 2 2" xfId="871" xr:uid="{BD7C61AB-B7CA-4374-ACC4-24508D091FB8}"/>
    <cellStyle name="20% - Accent1 2 2 2" xfId="872" xr:uid="{E23DDA36-309A-4692-9F59-F9A4C0B54797}"/>
    <cellStyle name="20% - Accent1 2 3" xfId="873" xr:uid="{2E355D1B-1AD8-4863-A3CD-6B3D51990DE4}"/>
    <cellStyle name="20% - Accent1 3" xfId="874" xr:uid="{27A24CC1-1175-46E5-B3C6-00258F087A2A}"/>
    <cellStyle name="20% - Accent1 3 2" xfId="875" xr:uid="{A1510BEB-1A9B-466C-8669-E1CF8EC44627}"/>
    <cellStyle name="20% - Accent1 3 2 2" xfId="876" xr:uid="{62552F7D-25F3-4CB9-9152-1530F32F7CD2}"/>
    <cellStyle name="20% - Accent1 3 3" xfId="877" xr:uid="{CA8E3288-B841-4EBE-801D-047EBE49271E}"/>
    <cellStyle name="20% - Accent1 3 3 2" xfId="878" xr:uid="{A594A241-BB4C-409B-9F18-C9CC26F5AB5B}"/>
    <cellStyle name="20% - Accent1 3 4" xfId="879" xr:uid="{C9A0EF12-670E-47A3-A1AF-937E096ADFA8}"/>
    <cellStyle name="20% - Accent1 4" xfId="880" xr:uid="{C0DCCCDD-901B-48AB-BBF6-7108815749FC}"/>
    <cellStyle name="20% - Accent1 4 2" xfId="881" xr:uid="{A721CCD8-4844-461E-9F86-F8B65C4455A9}"/>
    <cellStyle name="20% - Accent1 5" xfId="882" xr:uid="{995D560C-178B-408D-8BDB-0193FD779C99}"/>
    <cellStyle name="20% - Accent1 5 2" xfId="883" xr:uid="{0EE0FF7A-0E91-4B31-BE59-DBF1B9F38304}"/>
    <cellStyle name="20% - Accent1 6" xfId="884" xr:uid="{A2421880-19A6-4155-9DFA-EAFEB6FD3350}"/>
    <cellStyle name="20% - Accent2" xfId="885" xr:uid="{79A7A248-F26D-49A6-8F16-B5B9CECB7B8C}"/>
    <cellStyle name="20% - Accent2 2" xfId="886" xr:uid="{757B6CD3-8763-46A6-A806-706444F9F941}"/>
    <cellStyle name="20% - Accent2 2 2" xfId="887" xr:uid="{C1C37EF6-214B-4EBB-8194-ACAF387726C2}"/>
    <cellStyle name="20% - Accent2 2 2 2" xfId="888" xr:uid="{65153B8C-83CC-44B1-9410-2E11B4445851}"/>
    <cellStyle name="20% - Accent2 2 3" xfId="889" xr:uid="{18203FE9-A9AE-4C32-BF24-0349DD0E4664}"/>
    <cellStyle name="20% - Accent2 3" xfId="890" xr:uid="{E3A4EF16-28EF-44E7-BEE7-104DF6549A82}"/>
    <cellStyle name="20% - Accent2 3 2" xfId="891" xr:uid="{C57FEDBA-903C-43DE-BB5F-FAB5E949C482}"/>
    <cellStyle name="20% - Accent2 3 2 2" xfId="892" xr:uid="{C3D1C47A-E4E8-4100-A716-A8D9AF446560}"/>
    <cellStyle name="20% - Accent2 3 3" xfId="893" xr:uid="{B6847476-7205-4BB2-A634-EC1E10623997}"/>
    <cellStyle name="20% - Accent2 3 3 2" xfId="894" xr:uid="{821235F3-2126-4B6A-BCDB-B69B71457DCE}"/>
    <cellStyle name="20% - Accent2 3 4" xfId="895" xr:uid="{D0D147E3-3B33-4B31-BC19-4F398D0CC753}"/>
    <cellStyle name="20% - Accent2 4" xfId="896" xr:uid="{DF8E5BA1-5385-47DA-AB75-1797175C5AB2}"/>
    <cellStyle name="20% - Accent2 4 2" xfId="897" xr:uid="{93CFAF97-848B-43EB-8ED4-933C23C9F604}"/>
    <cellStyle name="20% - Accent2 5" xfId="898" xr:uid="{AD40A743-39E5-4802-8EC5-0B066306CF53}"/>
    <cellStyle name="20% - Accent2 5 2" xfId="899" xr:uid="{6840B856-317E-46B7-B8B7-578421ECC4C4}"/>
    <cellStyle name="20% - Accent2 6" xfId="900" xr:uid="{A4805702-279F-4AB4-B2A4-8B3E0ED95516}"/>
    <cellStyle name="20% - Accent3" xfId="901" xr:uid="{B5FD59D9-5127-4B8B-A466-AEB5B37630D3}"/>
    <cellStyle name="20% - Accent3 2" xfId="902" xr:uid="{0C135E17-D2BC-4A5F-81B2-E5624719A5C0}"/>
    <cellStyle name="20% - Accent3 2 2" xfId="903" xr:uid="{18EB9D9C-0AB6-482A-B9A0-52CF2BFFCE6A}"/>
    <cellStyle name="20% - Accent3 2 2 2" xfId="904" xr:uid="{D120122C-1553-4023-90D7-CE3612705BC9}"/>
    <cellStyle name="20% - Accent3 2 3" xfId="905" xr:uid="{278EC649-84D8-4627-851B-C0705F002F17}"/>
    <cellStyle name="20% - Accent3 3" xfId="906" xr:uid="{428C766B-1514-488C-B566-9C7DD346D479}"/>
    <cellStyle name="20% - Accent3 3 2" xfId="907" xr:uid="{2F9DB80F-3DEF-472A-8988-79CC1ABE37B7}"/>
    <cellStyle name="20% - Accent3 3 2 2" xfId="908" xr:uid="{F0B547CB-BE68-4A4C-BF02-E04A6D6BC9A8}"/>
    <cellStyle name="20% - Accent3 3 3" xfId="909" xr:uid="{054148BF-1661-4C12-B019-9A24ED374EEE}"/>
    <cellStyle name="20% - Accent3 3 3 2" xfId="910" xr:uid="{A958DB66-9499-4546-B400-C44AEB86A2E0}"/>
    <cellStyle name="20% - Accent3 3 4" xfId="911" xr:uid="{62164CBC-FD97-4959-88A2-86D1D868AC87}"/>
    <cellStyle name="20% - Accent3 4" xfId="912" xr:uid="{24614525-ECF1-483A-A43B-BD76EE45C2CB}"/>
    <cellStyle name="20% - Accent3 4 2" xfId="913" xr:uid="{5DCB5896-F13D-4FA8-B65B-3456DD66E714}"/>
    <cellStyle name="20% - Accent3 5" xfId="914" xr:uid="{88611AF6-C51B-42C9-91F0-46E71C3864A8}"/>
    <cellStyle name="20% - Accent3 5 2" xfId="915" xr:uid="{FF8BE89C-3621-4DBB-9B68-D5D4F25B57A0}"/>
    <cellStyle name="20% - Accent3 6" xfId="916" xr:uid="{6569F4D5-E7EA-43AB-BA68-CB7D914B8DF9}"/>
    <cellStyle name="20% - Accent4" xfId="917" xr:uid="{A1F339AC-9197-4CEB-92A8-6E4526A22265}"/>
    <cellStyle name="20% - Accent4 2" xfId="918" xr:uid="{E297240B-004C-4678-9B39-4157ABFC0FB2}"/>
    <cellStyle name="20% - Accent4 2 2" xfId="919" xr:uid="{79EADA15-B1C2-440F-B996-C1BBB5F0CFB6}"/>
    <cellStyle name="20% - Accent4 2 2 2" xfId="920" xr:uid="{2D12866D-76BB-4AC9-B1DB-F892A651F475}"/>
    <cellStyle name="20% - Accent4 2 3" xfId="921" xr:uid="{820B015F-9BC8-4533-A03F-12794F18D082}"/>
    <cellStyle name="20% - Accent4 3" xfId="922" xr:uid="{BC290542-A0D4-49B3-9518-377F6894572B}"/>
    <cellStyle name="20% - Accent4 3 2" xfId="923" xr:uid="{88B1CF06-36DC-4ADD-985E-2CFEAA70548D}"/>
    <cellStyle name="20% - Accent4 3 2 2" xfId="924" xr:uid="{19D24B9E-16D6-494D-8B77-4BE0901FA184}"/>
    <cellStyle name="20% - Accent4 3 3" xfId="925" xr:uid="{05433298-77ED-4730-A944-E9CD2B728051}"/>
    <cellStyle name="20% - Accent4 3 3 2" xfId="926" xr:uid="{D6299342-F93B-4229-BE31-7B00DFFF65AC}"/>
    <cellStyle name="20% - Accent4 3 4" xfId="927" xr:uid="{BE1E0FE0-5CBA-4388-9F1F-C59C14F131BB}"/>
    <cellStyle name="20% - Accent4 4" xfId="928" xr:uid="{BF65C5A2-6D70-484A-8BB0-1A7AB83608E7}"/>
    <cellStyle name="20% - Accent4 4 2" xfId="929" xr:uid="{0366FE42-39C3-4751-A24C-0B5DAD000F90}"/>
    <cellStyle name="20% - Accent4 5" xfId="930" xr:uid="{988048BB-47A1-4BF9-BC2B-35D9C6F06CBA}"/>
    <cellStyle name="20% - Accent4 5 2" xfId="931" xr:uid="{C157F26A-2793-403E-A291-28421AFEBA87}"/>
    <cellStyle name="20% - Accent4 6" xfId="932" xr:uid="{20E526D2-EC20-4ADE-914F-D79511FB71C6}"/>
    <cellStyle name="20% - Accent5" xfId="933" xr:uid="{7213CE30-D25F-4BDA-8137-B56F92376639}"/>
    <cellStyle name="20% - Accent5 2" xfId="934" xr:uid="{D7F202DB-AC04-4D66-A8C5-184F1CAB0D83}"/>
    <cellStyle name="20% - Accent5 2 2" xfId="935" xr:uid="{31772754-7F09-4CB2-A07B-65B3B8D43C53}"/>
    <cellStyle name="20% - Accent5 3" xfId="936" xr:uid="{DB4D9A61-5FC6-4C80-AF3B-4BB544E4E19D}"/>
    <cellStyle name="20% - Accent6" xfId="937" xr:uid="{1BCFE927-F9D2-46E0-85F2-77FF975AD91F}"/>
    <cellStyle name="20% - Accent6 2" xfId="938" xr:uid="{BEFB8B83-7071-4519-821E-B645E69ED267}"/>
    <cellStyle name="20% - Accent6 2 2" xfId="939" xr:uid="{3518C1EF-D5B1-4335-BA5F-237C6829CB30}"/>
    <cellStyle name="20% - Accent6 2 2 2" xfId="940" xr:uid="{056ECAF5-9CDF-4A89-9CD2-EF22F1FCEB60}"/>
    <cellStyle name="20% - Accent6 2 3" xfId="941" xr:uid="{3D78A138-91C9-4633-B16A-1FDB18C2B54A}"/>
    <cellStyle name="20% - Accent6 3" xfId="942" xr:uid="{7849270F-D87C-4700-ABAF-137EBE947DDA}"/>
    <cellStyle name="20% - Accent6 3 2" xfId="943" xr:uid="{15805047-848C-4306-B466-CB7A1371042D}"/>
    <cellStyle name="20% - Accent6 3 2 2" xfId="944" xr:uid="{DEBAB97D-8BC9-4484-B8B8-170C1400950B}"/>
    <cellStyle name="20% - Accent6 3 3" xfId="945" xr:uid="{4F569A91-E095-488D-BC2D-CE73FF3E6342}"/>
    <cellStyle name="20% - Accent6 3 3 2" xfId="946" xr:uid="{D741E51E-50ED-42EB-83CD-85950786E4DB}"/>
    <cellStyle name="20% - Accent6 3 4" xfId="947" xr:uid="{5B7D180B-D34C-4580-8F78-54343C999F35}"/>
    <cellStyle name="20% - Accent6 4" xfId="948" xr:uid="{13A5E02A-5105-40E4-AE81-35C9D5F21040}"/>
    <cellStyle name="20% - Accent6 4 2" xfId="949" xr:uid="{355B0D45-7993-4528-9F65-D8DE05D68110}"/>
    <cellStyle name="20% - Accent6 5" xfId="950" xr:uid="{4E58ACBD-FF34-4AAD-897D-3EF9135BD65A}"/>
    <cellStyle name="20% - Accent6 5 2" xfId="951" xr:uid="{2D9DED23-2112-4F81-BD9C-B1CA40DA3417}"/>
    <cellStyle name="20% - Accent6 6" xfId="952" xr:uid="{944585F5-74B5-4634-9598-5E16058CEEA4}"/>
    <cellStyle name="20% - Énfasis1" xfId="19" builtinId="30" customBuiltin="1"/>
    <cellStyle name="20% - Énfasis1 2" xfId="568" xr:uid="{051239E3-E232-4061-B83B-D67636C2A315}"/>
    <cellStyle name="20% - Énfasis1 2 2" xfId="954" xr:uid="{6D161BE7-BA5B-4E65-A6C0-0CC4B490D5DD}"/>
    <cellStyle name="20% - Énfasis1 2 2 2" xfId="955" xr:uid="{A20B8009-5FD3-492F-A610-4DDACD62FC08}"/>
    <cellStyle name="20% - Énfasis1 2 2 2 2" xfId="956" xr:uid="{BF1C58C4-4B18-4918-A0BE-B8FA88FF33B3}"/>
    <cellStyle name="20% - Énfasis1 2 2 3" xfId="957" xr:uid="{138586E2-624D-4FE9-B271-C7B13B9CC825}"/>
    <cellStyle name="20% - Énfasis1 2 2 3 2" xfId="7364" xr:uid="{E06B9680-EB5E-4083-8487-B6772AABEED7}"/>
    <cellStyle name="20% - Énfasis1 2 2 3 2 2" xfId="12630" xr:uid="{1FF04DE9-CBD5-44FF-AF31-E382AD905C60}"/>
    <cellStyle name="20% - Énfasis1 2 2 3 2 2 2" xfId="21668" xr:uid="{A93BBFDA-A0B2-431A-97AC-EAAAC52AFB05}"/>
    <cellStyle name="20% - Énfasis1 2 2 3 2 2 2 2" xfId="27224" xr:uid="{0191949A-95EA-41B0-8160-4078B0296600}"/>
    <cellStyle name="20% - Énfasis1 2 2 3 2 2 2 3" xfId="32718" xr:uid="{02CCB2ED-2B23-4E34-A1B0-7132D54F0C6A}"/>
    <cellStyle name="20% - Énfasis1 2 2 3 2 2 2 4" xfId="38202" xr:uid="{7007F35C-86C7-4FE8-992B-F9A75453D9D8}"/>
    <cellStyle name="20% - Énfasis1 2 2 3 2 2 3" xfId="24495" xr:uid="{EAB97CA1-9DD7-47DB-B857-D0D1249BA5FF}"/>
    <cellStyle name="20% - Énfasis1 2 2 3 2 2 4" xfId="29989" xr:uid="{60A47E5E-01AB-460C-A570-CED17FF377D7}"/>
    <cellStyle name="20% - Énfasis1 2 2 3 2 2 5" xfId="35473" xr:uid="{2B0FF384-349A-4ED8-A116-20E6243BD2EE}"/>
    <cellStyle name="20% - Énfasis1 2 2 3 2 3" xfId="20251" xr:uid="{6DF1DFB3-53D2-4FD2-8EE5-5344814E0972}"/>
    <cellStyle name="20% - Énfasis1 2 2 3 2 3 2" xfId="25807" xr:uid="{0D191FF2-E362-4625-835B-934811780D55}"/>
    <cellStyle name="20% - Énfasis1 2 2 3 2 3 3" xfId="31301" xr:uid="{1B6400F0-B13F-43AB-9BD2-AAD2D23AC79E}"/>
    <cellStyle name="20% - Énfasis1 2 2 3 2 3 4" xfId="36785" xr:uid="{A29778D7-353D-456C-AFF5-043F398C7272}"/>
    <cellStyle name="20% - Énfasis1 2 2 3 2 4" xfId="23078" xr:uid="{E965F6C8-D84E-42F9-A17D-4D74BF97AC54}"/>
    <cellStyle name="20% - Énfasis1 2 2 3 2 5" xfId="28570" xr:uid="{CBECAF30-8427-4BBA-8D59-D1CB6D6C8D17}"/>
    <cellStyle name="20% - Énfasis1 2 2 3 2 6" xfId="34054" xr:uid="{5D7AE8F6-E028-4F81-B645-FBB4BC42FE9C}"/>
    <cellStyle name="20% - Énfasis1 2 2 3 3" xfId="7447" xr:uid="{C4BC1A15-5B9F-451A-97AF-A3749FF6703A}"/>
    <cellStyle name="20% - Énfasis1 2 2 3 3 2" xfId="20331" xr:uid="{626EA6DD-8310-4C24-8D9C-55D6C4D24796}"/>
    <cellStyle name="20% - Énfasis1 2 2 3 3 2 2" xfId="25887" xr:uid="{7019552A-44FD-43BE-9A4A-AE2AB84CAA2C}"/>
    <cellStyle name="20% - Énfasis1 2 2 3 3 2 3" xfId="31381" xr:uid="{AD4B6D78-DB5D-418B-A35A-D06B1BC0BC75}"/>
    <cellStyle name="20% - Énfasis1 2 2 3 3 2 4" xfId="36865" xr:uid="{69BB0CEB-5BA3-4CED-B37F-90B41EBE3423}"/>
    <cellStyle name="20% - Énfasis1 2 2 3 3 3" xfId="23158" xr:uid="{3B18A4BC-021B-4EF7-9233-5790EFB2B39D}"/>
    <cellStyle name="20% - Énfasis1 2 2 3 3 4" xfId="28652" xr:uid="{2FA5A5BA-0BED-477B-B908-A892FE3071D3}"/>
    <cellStyle name="20% - Énfasis1 2 2 3 3 5" xfId="34136" xr:uid="{932E6C71-FB87-4E0F-8456-282FE16CAFA5}"/>
    <cellStyle name="20% - Énfasis1 2 2 3 4" xfId="20146" xr:uid="{DDDF25E0-779D-4967-85D6-8EE11CE5A99B}"/>
    <cellStyle name="20% - Énfasis1 2 2 3 4 2" xfId="25706" xr:uid="{6BF7507D-CC9A-4E8D-9922-778004707FBC}"/>
    <cellStyle name="20% - Énfasis1 2 2 3 4 3" xfId="31200" xr:uid="{DE5B6CF4-8EC6-4681-B7E7-56FF90C63768}"/>
    <cellStyle name="20% - Énfasis1 2 2 3 4 4" xfId="36684" xr:uid="{E403EB05-0081-4071-8563-C74609581C5B}"/>
    <cellStyle name="20% - Énfasis1 2 2 3 5" xfId="22921" xr:uid="{5EA2738F-4838-4F10-B54A-72A312FA262F}"/>
    <cellStyle name="20% - Énfasis1 2 2 3 6" xfId="22973" xr:uid="{69DD9AC0-7B44-4B6F-8A84-F163FE144D34}"/>
    <cellStyle name="20% - Énfasis1 2 2 3 7" xfId="28467" xr:uid="{59EECE08-C716-45D8-909B-0045FDDF6454}"/>
    <cellStyle name="20% - Énfasis1 2 2 3 8" xfId="33951" xr:uid="{63114A21-43BF-4EDD-ABEC-9E3026B46CF4}"/>
    <cellStyle name="20% - Énfasis1 2 3" xfId="958" xr:uid="{1EB9F6FC-4FAD-4D71-BAD6-0E7A21BB3677}"/>
    <cellStyle name="20% - Énfasis1 2 3 2" xfId="959" xr:uid="{BA9FB62C-5C4A-4A15-86CA-5CB3C7AC92B8}"/>
    <cellStyle name="20% - Énfasis1 2 3 2 2" xfId="7365" xr:uid="{740751A7-44AC-4D3A-9E34-9C1999ADD97C}"/>
    <cellStyle name="20% - Énfasis1 2 3 2 2 2" xfId="12632" xr:uid="{3368A335-4A33-4961-A99A-58993922E8DE}"/>
    <cellStyle name="20% - Énfasis1 2 3 2 2 2 2" xfId="21669" xr:uid="{BD08C84A-D7CB-4A1C-B67B-1DF62B364E46}"/>
    <cellStyle name="20% - Énfasis1 2 3 2 2 2 2 2" xfId="27225" xr:uid="{ECD2A892-C985-4130-9083-511735DEA9A8}"/>
    <cellStyle name="20% - Énfasis1 2 3 2 2 2 2 3" xfId="32719" xr:uid="{20842BEF-8132-4E2B-8A3A-465F8218C6C6}"/>
    <cellStyle name="20% - Énfasis1 2 3 2 2 2 2 4" xfId="38203" xr:uid="{22A1EAD8-5655-4648-AA42-25F7F018E009}"/>
    <cellStyle name="20% - Énfasis1 2 3 2 2 2 3" xfId="24496" xr:uid="{FF233EAC-0798-4AE9-85F0-A92AFF28946D}"/>
    <cellStyle name="20% - Énfasis1 2 3 2 2 2 4" xfId="29990" xr:uid="{D253F109-0E7F-4329-B1B6-6D0D5DEF5EC1}"/>
    <cellStyle name="20% - Énfasis1 2 3 2 2 2 5" xfId="35474" xr:uid="{10B7705E-8F7C-4E45-A929-68D01F5F2E0B}"/>
    <cellStyle name="20% - Énfasis1 2 3 2 2 3" xfId="20252" xr:uid="{2DFD879D-80E3-4C60-B53A-C116A9284FBF}"/>
    <cellStyle name="20% - Énfasis1 2 3 2 2 3 2" xfId="25808" xr:uid="{C5D17F64-EE5B-47D5-8E8B-7F5991801E34}"/>
    <cellStyle name="20% - Énfasis1 2 3 2 2 3 3" xfId="31302" xr:uid="{8A21F402-F6F0-4D8A-9761-58D78863ED7B}"/>
    <cellStyle name="20% - Énfasis1 2 3 2 2 3 4" xfId="36786" xr:uid="{DFD9C475-8859-40CE-B8BC-06228F9E28BC}"/>
    <cellStyle name="20% - Énfasis1 2 3 2 2 4" xfId="23079" xr:uid="{E042F1F7-ED27-4CCD-ACAE-E457106D7719}"/>
    <cellStyle name="20% - Énfasis1 2 3 2 2 5" xfId="28571" xr:uid="{E8860A01-9E2B-4D82-B4E3-A88C8167BD0D}"/>
    <cellStyle name="20% - Énfasis1 2 3 2 2 6" xfId="34055" xr:uid="{6E127353-4BB3-4881-B7C1-62E87E8A2376}"/>
    <cellStyle name="20% - Énfasis1 2 3 2 3" xfId="7448" xr:uid="{A8DAA372-5CB2-41AB-9BDA-1A8A7E9C8377}"/>
    <cellStyle name="20% - Énfasis1 2 3 2 3 2" xfId="20332" xr:uid="{B7C9EA05-9B67-4B89-85BD-622796C27367}"/>
    <cellStyle name="20% - Énfasis1 2 3 2 3 2 2" xfId="25888" xr:uid="{49344204-45A2-41EF-839A-3A941DD96915}"/>
    <cellStyle name="20% - Énfasis1 2 3 2 3 2 3" xfId="31382" xr:uid="{406E6BAD-9A6B-4152-8461-1E14F1C1DA0D}"/>
    <cellStyle name="20% - Énfasis1 2 3 2 3 2 4" xfId="36866" xr:uid="{E09B9BF3-5C1A-43E6-A971-274633559D91}"/>
    <cellStyle name="20% - Énfasis1 2 3 2 3 3" xfId="23159" xr:uid="{36A45F51-281F-4661-811E-B39049095EE8}"/>
    <cellStyle name="20% - Énfasis1 2 3 2 3 4" xfId="28653" xr:uid="{FCF2E1A8-8A2B-478A-8643-F2F8BE5A1EC4}"/>
    <cellStyle name="20% - Énfasis1 2 3 2 3 5" xfId="34137" xr:uid="{DD80956A-5469-4CCA-ACB0-EBBD2373CB3B}"/>
    <cellStyle name="20% - Énfasis1 2 3 2 4" xfId="20147" xr:uid="{8EEAE245-88F4-4EC6-8DBA-85DF8F3AAD6B}"/>
    <cellStyle name="20% - Énfasis1 2 3 2 4 2" xfId="25707" xr:uid="{FDDF9883-8615-4975-9594-A807FD7C0511}"/>
    <cellStyle name="20% - Énfasis1 2 3 2 4 3" xfId="31201" xr:uid="{04808F32-5F38-4963-A6B1-B564E5BB5FB8}"/>
    <cellStyle name="20% - Énfasis1 2 3 2 4 4" xfId="36685" xr:uid="{AF0372A2-6A95-4651-A93C-8B12B1AEBB04}"/>
    <cellStyle name="20% - Énfasis1 2 3 2 5" xfId="22922" xr:uid="{6A7D0352-8734-4AF1-A1C9-13BF25C5F7DD}"/>
    <cellStyle name="20% - Énfasis1 2 3 2 6" xfId="22974" xr:uid="{485C38B4-92A7-4C56-9EDD-0C49AC509503}"/>
    <cellStyle name="20% - Énfasis1 2 3 2 7" xfId="28468" xr:uid="{30A8E2EB-70B3-429C-A85E-FCC568D4BE33}"/>
    <cellStyle name="20% - Énfasis1 2 3 2 8" xfId="33952" xr:uid="{BBCCE363-FB6D-4226-BE4F-592370434296}"/>
    <cellStyle name="20% - Énfasis1 2 3 3" xfId="12631" xr:uid="{96E15724-9FCF-4402-B18C-DF9D432BB4B0}"/>
    <cellStyle name="20% - Énfasis1 2 4" xfId="960" xr:uid="{198AB366-56BA-4AFD-A097-0F3E586182FA}"/>
    <cellStyle name="20% - Énfasis1 2 4 2" xfId="7366" xr:uid="{283F8368-E3BA-4F69-A522-33195BD68664}"/>
    <cellStyle name="20% - Énfasis1 2 4 2 2" xfId="12633" xr:uid="{CE4EC9AA-21FC-4BB5-8B40-6F195D1241E1}"/>
    <cellStyle name="20% - Énfasis1 2 4 2 2 2" xfId="21670" xr:uid="{8A30B0D6-E369-4089-BA06-891C2BC85AAD}"/>
    <cellStyle name="20% - Énfasis1 2 4 2 2 2 2" xfId="27226" xr:uid="{9E5BF49E-F5B2-4291-A3AE-3852917C7ECA}"/>
    <cellStyle name="20% - Énfasis1 2 4 2 2 2 3" xfId="32720" xr:uid="{A754FDB3-C126-478B-AF20-E681BBE46427}"/>
    <cellStyle name="20% - Énfasis1 2 4 2 2 2 4" xfId="38204" xr:uid="{79EE8E25-A065-4158-A47F-123D264EFFB2}"/>
    <cellStyle name="20% - Énfasis1 2 4 2 2 3" xfId="24497" xr:uid="{A0D3477B-7ACF-4533-A5B8-EEE992CE29D3}"/>
    <cellStyle name="20% - Énfasis1 2 4 2 2 4" xfId="29991" xr:uid="{71039226-C95A-4642-8D21-A5B28CB7AACF}"/>
    <cellStyle name="20% - Énfasis1 2 4 2 2 5" xfId="35475" xr:uid="{C31D6F1E-8D97-43C3-9E55-6C7FB561B522}"/>
    <cellStyle name="20% - Énfasis1 2 4 2 3" xfId="20253" xr:uid="{E588425B-5BDA-49F1-8F85-1BA27E284879}"/>
    <cellStyle name="20% - Énfasis1 2 4 2 3 2" xfId="25809" xr:uid="{292FC35F-0AF0-48C0-B7F4-8C87F2B8F303}"/>
    <cellStyle name="20% - Énfasis1 2 4 2 3 3" xfId="31303" xr:uid="{F44FA1E8-C0E7-4AB2-93F9-2FF8369637E3}"/>
    <cellStyle name="20% - Énfasis1 2 4 2 3 4" xfId="36787" xr:uid="{FC187A22-8225-4C45-B796-5E8C575A03AE}"/>
    <cellStyle name="20% - Énfasis1 2 4 2 4" xfId="23080" xr:uid="{AE5BE709-6D78-489B-B0C7-2066CAC82C43}"/>
    <cellStyle name="20% - Énfasis1 2 4 2 5" xfId="28572" xr:uid="{1134E6E3-AE05-4462-8617-C7152BC7B092}"/>
    <cellStyle name="20% - Énfasis1 2 4 2 6" xfId="34056" xr:uid="{9431E689-23B8-4130-97B8-7606B8CE4518}"/>
    <cellStyle name="20% - Énfasis1 2 4 3" xfId="7449" xr:uid="{EB46E810-F74D-41BF-9CC3-1B357C5F6924}"/>
    <cellStyle name="20% - Énfasis1 2 4 3 2" xfId="20333" xr:uid="{A992EB0A-D06A-435B-B4F5-69B0C3265BB8}"/>
    <cellStyle name="20% - Énfasis1 2 4 3 2 2" xfId="25889" xr:uid="{BA712566-C93A-4475-8255-A632CFB08471}"/>
    <cellStyle name="20% - Énfasis1 2 4 3 2 3" xfId="31383" xr:uid="{8F5B37D9-2074-4A01-ABDA-146A8E4B52F3}"/>
    <cellStyle name="20% - Énfasis1 2 4 3 2 4" xfId="36867" xr:uid="{AE40A0FF-0E03-4920-81DE-277EB8F9AD85}"/>
    <cellStyle name="20% - Énfasis1 2 4 3 3" xfId="23160" xr:uid="{676DC061-3EF2-487F-AA0F-5BD86B053E31}"/>
    <cellStyle name="20% - Énfasis1 2 4 3 4" xfId="28654" xr:uid="{37ECE872-C3C7-431D-8B47-5BB00567B3D0}"/>
    <cellStyle name="20% - Énfasis1 2 4 3 5" xfId="34138" xr:uid="{146C3826-941D-4E93-847C-770A88CEAED3}"/>
    <cellStyle name="20% - Énfasis1 2 4 4" xfId="20148" xr:uid="{0AEF132A-86C4-4DC3-A599-5915B5BA85ED}"/>
    <cellStyle name="20% - Énfasis1 2 4 4 2" xfId="25708" xr:uid="{E96E2896-80BD-4883-9636-EE6399CE57D0}"/>
    <cellStyle name="20% - Énfasis1 2 4 4 3" xfId="31202" xr:uid="{A55B1403-78A2-4EE7-85A0-46C72E717B70}"/>
    <cellStyle name="20% - Énfasis1 2 4 4 4" xfId="36686" xr:uid="{A6810E26-656F-44B2-AC05-4BB09C830986}"/>
    <cellStyle name="20% - Énfasis1 2 4 5" xfId="22923" xr:uid="{C0494D84-EA07-4DE0-A9DB-6F27C95A6008}"/>
    <cellStyle name="20% - Énfasis1 2 4 6" xfId="22975" xr:uid="{CA6CDBA2-0CEF-45A5-B0D5-4B8E388DC6CB}"/>
    <cellStyle name="20% - Énfasis1 2 4 7" xfId="28469" xr:uid="{A4EC7144-F522-4E4D-AE63-C1E1142F89B9}"/>
    <cellStyle name="20% - Énfasis1 2 4 8" xfId="33953" xr:uid="{6CA6DD39-7817-42C4-B3CE-B1193C2527A0}"/>
    <cellStyle name="20% - Énfasis1 2 5" xfId="961" xr:uid="{F41473F4-783C-476E-8EBF-8E7531FCB33D}"/>
    <cellStyle name="20% - Énfasis1 2 6" xfId="12629" xr:uid="{93055481-D4B0-4696-AF29-8930F6A05EE2}"/>
    <cellStyle name="20% - Énfasis1 2 7" xfId="15524" xr:uid="{EA4BF756-AE56-41AE-A62B-69820BBBE6CB}"/>
    <cellStyle name="20% - Énfasis1 2 8" xfId="953" xr:uid="{87844D63-310F-4C3B-9587-31D64A601A44}"/>
    <cellStyle name="20% - Énfasis1 3" xfId="569" xr:uid="{C5E03256-90BE-4A90-B17F-A3359F4E5D70}"/>
    <cellStyle name="20% - Énfasis1 3 2" xfId="963" xr:uid="{4DC4B004-CDC0-4D7D-9AF8-0AE66ED789F4}"/>
    <cellStyle name="20% - Énfasis1 3 3" xfId="962" xr:uid="{A6D8F589-C408-437F-BB88-66267944F2C1}"/>
    <cellStyle name="20% - Énfasis1 4" xfId="570" xr:uid="{6CABD466-5F04-4737-8729-0CAC19CBF854}"/>
    <cellStyle name="20% - Énfasis1 4 2" xfId="7367" xr:uid="{FD19B1F9-543F-4490-89C7-C8F61F80C6D8}"/>
    <cellStyle name="20% - Énfasis1 4 2 2" xfId="12634" xr:uid="{DB27BD73-049D-4DEC-B2B6-A412E972F517}"/>
    <cellStyle name="20% - Énfasis1 4 2 2 2" xfId="21671" xr:uid="{DDBC6354-9BFE-40D8-A4C3-943121FD4824}"/>
    <cellStyle name="20% - Énfasis1 4 2 2 2 2" xfId="27227" xr:uid="{2F981678-B147-4360-A76E-2304FEA408AA}"/>
    <cellStyle name="20% - Énfasis1 4 2 2 2 3" xfId="32721" xr:uid="{50B69C91-CB64-4B0D-9318-06133F65CBAD}"/>
    <cellStyle name="20% - Énfasis1 4 2 2 2 4" xfId="38205" xr:uid="{3C1DD121-ED15-4558-B752-8833C3DEED48}"/>
    <cellStyle name="20% - Énfasis1 4 2 2 3" xfId="24498" xr:uid="{A07B4FB4-02FA-498C-A913-9351388A1722}"/>
    <cellStyle name="20% - Énfasis1 4 2 2 4" xfId="29992" xr:uid="{9F31CC7F-36DF-4D49-974D-D136C9F03473}"/>
    <cellStyle name="20% - Énfasis1 4 2 2 5" xfId="35476" xr:uid="{8C15A621-08FD-4EFB-A67A-F444D2742348}"/>
    <cellStyle name="20% - Énfasis1 4 2 3" xfId="20254" xr:uid="{DAF8A15E-5294-4E30-A703-5F067F3DB925}"/>
    <cellStyle name="20% - Énfasis1 4 2 3 2" xfId="25810" xr:uid="{D528A47E-41CD-4404-8EE2-4ADDD2F3A330}"/>
    <cellStyle name="20% - Énfasis1 4 2 3 3" xfId="31304" xr:uid="{D29BCACB-4FF1-496F-AFE3-F8A170762951}"/>
    <cellStyle name="20% - Énfasis1 4 2 3 4" xfId="36788" xr:uid="{A4FD4FA3-8E81-4F13-A1AD-87706A6887AC}"/>
    <cellStyle name="20% - Énfasis1 4 2 4" xfId="23081" xr:uid="{C76E6E8A-37E8-452A-BEB4-C117CC7280F1}"/>
    <cellStyle name="20% - Énfasis1 4 2 5" xfId="28573" xr:uid="{0FA8E6E9-3944-43A6-9837-FFDB3C3B328F}"/>
    <cellStyle name="20% - Énfasis1 4 2 6" xfId="34057" xr:uid="{930834BA-40E4-48FF-B39B-9C4692F044C1}"/>
    <cellStyle name="20% - Énfasis1 4 3" xfId="7450" xr:uid="{ED6A519D-CFE0-4E9D-950B-6F079062DD34}"/>
    <cellStyle name="20% - Énfasis1 4 3 2" xfId="20334" xr:uid="{C77A57D8-F4E3-405B-8F9C-8D1CDCAEAC10}"/>
    <cellStyle name="20% - Énfasis1 4 3 2 2" xfId="25890" xr:uid="{25F4E5D6-6E5A-4DB4-859F-E68548346675}"/>
    <cellStyle name="20% - Énfasis1 4 3 2 3" xfId="31384" xr:uid="{71300548-0214-4E32-8B8F-E1E0108DCF1E}"/>
    <cellStyle name="20% - Énfasis1 4 3 2 4" xfId="36868" xr:uid="{515FE81C-71DD-4772-87D8-B74F1E2DF5B2}"/>
    <cellStyle name="20% - Énfasis1 4 3 3" xfId="23161" xr:uid="{7AF7907A-C33F-4AED-B695-389386AB3789}"/>
    <cellStyle name="20% - Énfasis1 4 3 4" xfId="28655" xr:uid="{84E35ADF-5DB9-4BAC-9926-C1D556590EBE}"/>
    <cellStyle name="20% - Énfasis1 4 3 5" xfId="34139" xr:uid="{0FEF6574-AD81-4A64-8E66-E9EBB29767D3}"/>
    <cellStyle name="20% - Énfasis1 4 4" xfId="20149" xr:uid="{F7B0730E-3203-4D08-9550-6EB962B3DA12}"/>
    <cellStyle name="20% - Énfasis1 4 4 2" xfId="25709" xr:uid="{50664D58-D574-4098-873C-D20282400E1E}"/>
    <cellStyle name="20% - Énfasis1 4 4 3" xfId="31203" xr:uid="{9A33CDA4-4247-4517-9457-483C42CF13D0}"/>
    <cellStyle name="20% - Énfasis1 4 4 4" xfId="36687" xr:uid="{73F29E15-C1CF-40A9-9FB9-41ECB4A727C5}"/>
    <cellStyle name="20% - Énfasis1 4 5" xfId="22924" xr:uid="{EABA5476-F2A8-4D5A-B772-D26985A0FCC8}"/>
    <cellStyle name="20% - Énfasis1 4 6" xfId="22976" xr:uid="{F2C63FAD-57D5-4F6D-AEBC-658365F31D1C}"/>
    <cellStyle name="20% - Énfasis1 4 7" xfId="28470" xr:uid="{D5E49D9B-D88A-4C64-85CE-281D2D2D4496}"/>
    <cellStyle name="20% - Énfasis1 4 8" xfId="33954" xr:uid="{0DB6B235-1A7A-40ED-844C-DE421C61C6A6}"/>
    <cellStyle name="20% - Énfasis1 4 9" xfId="964" xr:uid="{B1E6BAAA-506A-43BA-804B-19EC4480C161}"/>
    <cellStyle name="20% - Énfasis1 5" xfId="571" xr:uid="{D3E4C472-A1D0-46F5-8D06-51A2D37334EC}"/>
    <cellStyle name="20% - Énfasis1 6" xfId="572" xr:uid="{BEFE1F06-2A8D-423D-8249-A7B92C377B4A}"/>
    <cellStyle name="20% - Énfasis1 7" xfId="573" xr:uid="{4D8D3B70-75E9-4743-A10E-EFFD1C6781A9}"/>
    <cellStyle name="20% - Énfasis2" xfId="23" builtinId="34" customBuiltin="1"/>
    <cellStyle name="20% - Énfasis2 2" xfId="574" xr:uid="{B12AD3E4-71F9-41EA-AF5F-C601DC227CDF}"/>
    <cellStyle name="20% - Énfasis2 2 2" xfId="966" xr:uid="{600F438A-496F-4F05-9E5F-0ECD10EB61E3}"/>
    <cellStyle name="20% - Énfasis2 2 2 2" xfId="967" xr:uid="{64514860-9B5A-4BFF-84B6-46E64F7BC3BF}"/>
    <cellStyle name="20% - Énfasis2 2 2 2 2" xfId="968" xr:uid="{A3C2A552-4B46-4EBC-AD90-E0551A860361}"/>
    <cellStyle name="20% - Énfasis2 2 2 3" xfId="969" xr:uid="{95B636CB-2DF2-4EEE-8B56-F92B067048F3}"/>
    <cellStyle name="20% - Énfasis2 2 2 3 2" xfId="7368" xr:uid="{D3F8AD32-29FF-426D-956C-2CD283AABE91}"/>
    <cellStyle name="20% - Énfasis2 2 2 3 2 2" xfId="12636" xr:uid="{315901FB-9A79-4680-A79D-4689A03F10A3}"/>
    <cellStyle name="20% - Énfasis2 2 2 3 2 2 2" xfId="21672" xr:uid="{CF8F7BEB-77F4-4FA8-8390-A2F9DD62D926}"/>
    <cellStyle name="20% - Énfasis2 2 2 3 2 2 2 2" xfId="27228" xr:uid="{B6BC436A-EA75-4780-8750-659A4FB705EC}"/>
    <cellStyle name="20% - Énfasis2 2 2 3 2 2 2 3" xfId="32722" xr:uid="{25FE731E-1F76-4B02-8E6C-B887E9715CB6}"/>
    <cellStyle name="20% - Énfasis2 2 2 3 2 2 2 4" xfId="38206" xr:uid="{04E785F8-A093-4677-9AA0-089E56CAFAD8}"/>
    <cellStyle name="20% - Énfasis2 2 2 3 2 2 3" xfId="24499" xr:uid="{6CA1A05D-1151-4887-A43C-1736F4F56FC4}"/>
    <cellStyle name="20% - Énfasis2 2 2 3 2 2 4" xfId="29993" xr:uid="{BCF9DEBA-954F-4748-8999-C6A9589626BA}"/>
    <cellStyle name="20% - Énfasis2 2 2 3 2 2 5" xfId="35477" xr:uid="{AA9105DD-5069-406F-AC1B-F0C5963F6DCA}"/>
    <cellStyle name="20% - Énfasis2 2 2 3 2 3" xfId="20255" xr:uid="{9E2319BB-CA3C-4286-86A1-1C35147066F6}"/>
    <cellStyle name="20% - Énfasis2 2 2 3 2 3 2" xfId="25811" xr:uid="{EE666D02-8B30-4B0C-BE15-20C40EEB155F}"/>
    <cellStyle name="20% - Énfasis2 2 2 3 2 3 3" xfId="31305" xr:uid="{7D43E837-CF17-4E26-9099-3AC1F1D9D8F2}"/>
    <cellStyle name="20% - Énfasis2 2 2 3 2 3 4" xfId="36789" xr:uid="{0B11D120-00EE-4C29-A07F-73EE57D37BB9}"/>
    <cellStyle name="20% - Énfasis2 2 2 3 2 4" xfId="23082" xr:uid="{96D8B547-AAEC-4AE1-97C9-3BC96C2BE0F5}"/>
    <cellStyle name="20% - Énfasis2 2 2 3 2 5" xfId="28574" xr:uid="{CD4E9CEF-F704-4EF0-AB13-67AD16C2F445}"/>
    <cellStyle name="20% - Énfasis2 2 2 3 2 6" xfId="34058" xr:uid="{364A1563-DC94-4E6D-A08C-ADF779F8AB2F}"/>
    <cellStyle name="20% - Énfasis2 2 2 3 3" xfId="7451" xr:uid="{3A204765-78D6-4469-9417-4BF51D834B86}"/>
    <cellStyle name="20% - Énfasis2 2 2 3 3 2" xfId="20335" xr:uid="{D1DDA3F9-8566-438A-8BD9-306807359A8B}"/>
    <cellStyle name="20% - Énfasis2 2 2 3 3 2 2" xfId="25891" xr:uid="{2CA9DD49-70FF-48C8-BE8F-0F865FC14187}"/>
    <cellStyle name="20% - Énfasis2 2 2 3 3 2 3" xfId="31385" xr:uid="{F1F538AC-403F-415E-BA69-0247DA7A5980}"/>
    <cellStyle name="20% - Énfasis2 2 2 3 3 2 4" xfId="36869" xr:uid="{796B81F9-17AB-464F-B7C8-7BEBDFA5F2BE}"/>
    <cellStyle name="20% - Énfasis2 2 2 3 3 3" xfId="23162" xr:uid="{5300EABA-6A51-49FB-A1C6-47C43D4B309E}"/>
    <cellStyle name="20% - Énfasis2 2 2 3 3 4" xfId="28656" xr:uid="{8DC3FF75-DDEA-4096-8951-1540B98FD034}"/>
    <cellStyle name="20% - Énfasis2 2 2 3 3 5" xfId="34140" xr:uid="{339E2016-D6F3-4AF4-839D-01A942CB48FC}"/>
    <cellStyle name="20% - Énfasis2 2 2 3 4" xfId="20150" xr:uid="{8D483FFB-0ED2-43C0-B9EC-B0D75E884FDC}"/>
    <cellStyle name="20% - Énfasis2 2 2 3 4 2" xfId="25710" xr:uid="{A99C6E50-F269-4D14-846B-45E6C4BC654A}"/>
    <cellStyle name="20% - Énfasis2 2 2 3 4 3" xfId="31204" xr:uid="{A11D25CA-E288-42A3-B676-2C0AF22F75ED}"/>
    <cellStyle name="20% - Énfasis2 2 2 3 4 4" xfId="36688" xr:uid="{333BDA71-32EF-4176-AE25-CAE90F4A07D8}"/>
    <cellStyle name="20% - Énfasis2 2 2 3 5" xfId="22925" xr:uid="{835C7EFE-DE29-4B25-9BB4-C29B4DC1845E}"/>
    <cellStyle name="20% - Énfasis2 2 2 3 6" xfId="22977" xr:uid="{33A7C075-F0A2-4B46-90ED-1EB4D28FC8EA}"/>
    <cellStyle name="20% - Énfasis2 2 2 3 7" xfId="28471" xr:uid="{AB24DC1A-0FBB-4401-B785-C191B0D3C79A}"/>
    <cellStyle name="20% - Énfasis2 2 2 3 8" xfId="33955" xr:uid="{8342B3DA-F0C3-4F1F-A04E-9B8ADD472B65}"/>
    <cellStyle name="20% - Énfasis2 2 3" xfId="970" xr:uid="{A38C0A66-A4B4-4F4C-89A5-860114F65E57}"/>
    <cellStyle name="20% - Énfasis2 2 3 2" xfId="971" xr:uid="{03D92072-4F6E-41EE-B306-C35E11D988E6}"/>
    <cellStyle name="20% - Énfasis2 2 3 2 2" xfId="7369" xr:uid="{4931426C-042A-469F-9ACB-47E284B8E4C3}"/>
    <cellStyle name="20% - Énfasis2 2 3 2 2 2" xfId="12638" xr:uid="{0AED447B-348B-4500-ACBC-97FB6C7ECD30}"/>
    <cellStyle name="20% - Énfasis2 2 3 2 2 2 2" xfId="21673" xr:uid="{F37C384A-1E3B-4D40-9A2D-E49935D94FA6}"/>
    <cellStyle name="20% - Énfasis2 2 3 2 2 2 2 2" xfId="27229" xr:uid="{DD19EF40-86B9-4DA3-AB51-D87DF916DEB3}"/>
    <cellStyle name="20% - Énfasis2 2 3 2 2 2 2 3" xfId="32723" xr:uid="{4E14385E-8652-45EC-9268-15A685CB9D63}"/>
    <cellStyle name="20% - Énfasis2 2 3 2 2 2 2 4" xfId="38207" xr:uid="{1B470011-2E91-491B-823D-AED35ED1195C}"/>
    <cellStyle name="20% - Énfasis2 2 3 2 2 2 3" xfId="24500" xr:uid="{72E6C2F6-8FE1-4A9A-934A-28331451B4EF}"/>
    <cellStyle name="20% - Énfasis2 2 3 2 2 2 4" xfId="29994" xr:uid="{C025A58D-27AA-4D99-A43A-E35794C406DA}"/>
    <cellStyle name="20% - Énfasis2 2 3 2 2 2 5" xfId="35478" xr:uid="{713745E5-0528-45B2-A47E-85B1AA2B97E5}"/>
    <cellStyle name="20% - Énfasis2 2 3 2 2 3" xfId="20256" xr:uid="{83854A52-BC69-432D-8D19-200102301FFA}"/>
    <cellStyle name="20% - Énfasis2 2 3 2 2 3 2" xfId="25812" xr:uid="{050CB2D7-9CCC-4154-BEBC-6A3BE2CCC00F}"/>
    <cellStyle name="20% - Énfasis2 2 3 2 2 3 3" xfId="31306" xr:uid="{195A336C-F9D9-4C30-B55B-1E11F8A5583A}"/>
    <cellStyle name="20% - Énfasis2 2 3 2 2 3 4" xfId="36790" xr:uid="{7032529E-1BE8-467F-9052-598285811FC6}"/>
    <cellStyle name="20% - Énfasis2 2 3 2 2 4" xfId="23083" xr:uid="{5544E6A5-CE08-438C-9A27-157BB0283223}"/>
    <cellStyle name="20% - Énfasis2 2 3 2 2 5" xfId="28575" xr:uid="{9C0958EB-EDCF-43F6-88CB-6C35CCC90AE2}"/>
    <cellStyle name="20% - Énfasis2 2 3 2 2 6" xfId="34059" xr:uid="{19019DA9-6C28-4EE3-A221-BE55D7153842}"/>
    <cellStyle name="20% - Énfasis2 2 3 2 3" xfId="7452" xr:uid="{DF627AC5-6249-4424-939D-B4FF317FE5C0}"/>
    <cellStyle name="20% - Énfasis2 2 3 2 3 2" xfId="20336" xr:uid="{0AEA1B7D-CFC4-49CF-B65A-EA7481648A56}"/>
    <cellStyle name="20% - Énfasis2 2 3 2 3 2 2" xfId="25892" xr:uid="{76866E7C-3B8E-433B-AF9A-7BCBA747BE7D}"/>
    <cellStyle name="20% - Énfasis2 2 3 2 3 2 3" xfId="31386" xr:uid="{92B28230-EFB8-492F-B5D9-47849526AF95}"/>
    <cellStyle name="20% - Énfasis2 2 3 2 3 2 4" xfId="36870" xr:uid="{9BC83FF4-04F0-4C89-BDB4-A176A4ACC127}"/>
    <cellStyle name="20% - Énfasis2 2 3 2 3 3" xfId="23163" xr:uid="{4CCEDF0F-58A6-47C9-AC20-59ADE49A0115}"/>
    <cellStyle name="20% - Énfasis2 2 3 2 3 4" xfId="28657" xr:uid="{58B78D44-9214-405E-B430-9193BC7278D1}"/>
    <cellStyle name="20% - Énfasis2 2 3 2 3 5" xfId="34141" xr:uid="{DB73F698-8335-47D1-8D5A-88C6F94D4544}"/>
    <cellStyle name="20% - Énfasis2 2 3 2 4" xfId="20151" xr:uid="{C6824DF8-24BA-46AC-937A-C9CF9C41774F}"/>
    <cellStyle name="20% - Énfasis2 2 3 2 4 2" xfId="25711" xr:uid="{05000D0C-50E1-4B52-AE2C-0FF53E555C7A}"/>
    <cellStyle name="20% - Énfasis2 2 3 2 4 3" xfId="31205" xr:uid="{56E9F62C-ACEE-4187-9D2E-C8833CD81DCF}"/>
    <cellStyle name="20% - Énfasis2 2 3 2 4 4" xfId="36689" xr:uid="{DF7162A2-8E51-4674-9737-FD34D670CDA8}"/>
    <cellStyle name="20% - Énfasis2 2 3 2 5" xfId="22926" xr:uid="{20117B37-DBA3-4E39-8BF1-B4D515BD46B0}"/>
    <cellStyle name="20% - Énfasis2 2 3 2 6" xfId="22978" xr:uid="{99BB433B-C10B-4802-BF5B-E76B9580C2E6}"/>
    <cellStyle name="20% - Énfasis2 2 3 2 7" xfId="28472" xr:uid="{A51C6F50-76C5-4950-AA1B-B3B90D576C9B}"/>
    <cellStyle name="20% - Énfasis2 2 3 2 8" xfId="33956" xr:uid="{D187E0D5-EC09-4E6A-96C7-A8B9E03302F1}"/>
    <cellStyle name="20% - Énfasis2 2 3 3" xfId="12637" xr:uid="{48EDE796-C5F8-4084-BC6C-DA4B69D0F78F}"/>
    <cellStyle name="20% - Énfasis2 2 4" xfId="972" xr:uid="{9D010133-2BE6-4B89-9FD8-621333542EF9}"/>
    <cellStyle name="20% - Énfasis2 2 4 2" xfId="7370" xr:uid="{7F5220C0-8279-4800-A949-836922BE0A1A}"/>
    <cellStyle name="20% - Énfasis2 2 4 2 2" xfId="12639" xr:uid="{A139DFD2-65C1-4C35-B59B-1378CB2E1304}"/>
    <cellStyle name="20% - Énfasis2 2 4 2 2 2" xfId="21674" xr:uid="{3C71263A-2EDC-467F-B1BA-12693C159086}"/>
    <cellStyle name="20% - Énfasis2 2 4 2 2 2 2" xfId="27230" xr:uid="{AE5F5FB8-385D-4B1E-8295-760C081562C2}"/>
    <cellStyle name="20% - Énfasis2 2 4 2 2 2 3" xfId="32724" xr:uid="{0B7CB71F-1340-4F0A-822E-C877BF5ED556}"/>
    <cellStyle name="20% - Énfasis2 2 4 2 2 2 4" xfId="38208" xr:uid="{82CB5860-E7C6-47A8-B047-441D41997953}"/>
    <cellStyle name="20% - Énfasis2 2 4 2 2 3" xfId="24501" xr:uid="{08CF0291-3976-411B-BA91-9BA6FF2E3BE0}"/>
    <cellStyle name="20% - Énfasis2 2 4 2 2 4" xfId="29995" xr:uid="{4C824DEE-0CE9-47BA-B510-D786F7A8AAA3}"/>
    <cellStyle name="20% - Énfasis2 2 4 2 2 5" xfId="35479" xr:uid="{AA689472-E648-4F11-90DF-56E1EC91BC06}"/>
    <cellStyle name="20% - Énfasis2 2 4 2 3" xfId="20257" xr:uid="{CD5F46F8-B179-4B09-9978-2A49C7697B77}"/>
    <cellStyle name="20% - Énfasis2 2 4 2 3 2" xfId="25813" xr:uid="{38D03250-E06E-4F74-9A73-FE509E343F69}"/>
    <cellStyle name="20% - Énfasis2 2 4 2 3 3" xfId="31307" xr:uid="{4831D782-53C2-49B3-BDA2-956FAAB4DEC2}"/>
    <cellStyle name="20% - Énfasis2 2 4 2 3 4" xfId="36791" xr:uid="{8BDFC0B5-39B8-4992-A615-4DFD3D17F332}"/>
    <cellStyle name="20% - Énfasis2 2 4 2 4" xfId="23084" xr:uid="{02EE2BE9-1D1D-40EE-BC82-B3D0806ADB19}"/>
    <cellStyle name="20% - Énfasis2 2 4 2 5" xfId="28576" xr:uid="{C825E594-0EA4-40F5-A54F-215E488A5BBD}"/>
    <cellStyle name="20% - Énfasis2 2 4 2 6" xfId="34060" xr:uid="{EB3C98E2-C3B2-4CB8-AD09-ECE2C5940B3E}"/>
    <cellStyle name="20% - Énfasis2 2 4 3" xfId="7453" xr:uid="{F9AEE081-1C28-4C19-A523-E0943D6D1C56}"/>
    <cellStyle name="20% - Énfasis2 2 4 3 2" xfId="20337" xr:uid="{C26A1FB4-0720-411D-AA51-FB1126473D66}"/>
    <cellStyle name="20% - Énfasis2 2 4 3 2 2" xfId="25893" xr:uid="{67DCE57A-7509-47D3-AD28-A0790BE0649E}"/>
    <cellStyle name="20% - Énfasis2 2 4 3 2 3" xfId="31387" xr:uid="{CD12693D-DDD2-4516-A1E0-B9BC80226100}"/>
    <cellStyle name="20% - Énfasis2 2 4 3 2 4" xfId="36871" xr:uid="{626B53D1-E4A7-4B66-BC98-DE3045B9A983}"/>
    <cellStyle name="20% - Énfasis2 2 4 3 3" xfId="23164" xr:uid="{E3A2DCD1-3AC6-427F-B793-6082D2E8AC74}"/>
    <cellStyle name="20% - Énfasis2 2 4 3 4" xfId="28658" xr:uid="{36BFCEA7-0F94-4512-B3CD-92457AE09BF6}"/>
    <cellStyle name="20% - Énfasis2 2 4 3 5" xfId="34142" xr:uid="{4004CD37-0116-422C-913F-F18B9E9DA85D}"/>
    <cellStyle name="20% - Énfasis2 2 4 4" xfId="20152" xr:uid="{93B2B176-65AC-4F9D-8B93-E918AFC5EE4A}"/>
    <cellStyle name="20% - Énfasis2 2 4 4 2" xfId="25712" xr:uid="{82D9FB31-8353-4241-ACE6-0946D9E98F87}"/>
    <cellStyle name="20% - Énfasis2 2 4 4 3" xfId="31206" xr:uid="{4EA222A8-9849-4FC4-87F4-727C0B589281}"/>
    <cellStyle name="20% - Énfasis2 2 4 4 4" xfId="36690" xr:uid="{0C494756-068B-47BF-81CB-295DD753E97F}"/>
    <cellStyle name="20% - Énfasis2 2 4 5" xfId="22927" xr:uid="{A6015374-0D1A-4DA8-8F5C-B6B7A59A13CF}"/>
    <cellStyle name="20% - Énfasis2 2 4 6" xfId="22979" xr:uid="{87F46643-AE21-455C-86A2-90178DAE1A78}"/>
    <cellStyle name="20% - Énfasis2 2 4 7" xfId="28473" xr:uid="{6A46DB64-372E-4053-B13B-B44B43F1110F}"/>
    <cellStyle name="20% - Énfasis2 2 4 8" xfId="33957" xr:uid="{665F096A-D04D-477E-9ACC-CF44F64DBB7B}"/>
    <cellStyle name="20% - Énfasis2 2 5" xfId="973" xr:uid="{AB0DB0ED-2DD2-4489-900F-2B695F33EBA1}"/>
    <cellStyle name="20% - Énfasis2 2 6" xfId="12635" xr:uid="{6223B562-E490-4448-8D3E-8C14E8E105D4}"/>
    <cellStyle name="20% - Énfasis2 2 7" xfId="15525" xr:uid="{3D59BDB2-D706-46E6-9401-F2A6F7C7F863}"/>
    <cellStyle name="20% - Énfasis2 2 8" xfId="965" xr:uid="{4E33195D-FE50-4A10-9838-6D0B1EA99FDB}"/>
    <cellStyle name="20% - Énfasis2 3" xfId="575" xr:uid="{76E16B56-8A18-4498-9985-5C9BFB652946}"/>
    <cellStyle name="20% - Énfasis2 3 2" xfId="975" xr:uid="{E3A18894-B0E2-4778-9B47-FE3A9E60E625}"/>
    <cellStyle name="20% - Énfasis2 3 3" xfId="974" xr:uid="{E33DA510-23B0-4360-841F-FDECA4E1EF98}"/>
    <cellStyle name="20% - Énfasis2 4" xfId="576" xr:uid="{4B182BCF-8658-4586-8DD0-E437904B25C2}"/>
    <cellStyle name="20% - Énfasis2 4 2" xfId="7371" xr:uid="{E08A74AB-44DD-4980-BBB4-932E9570E080}"/>
    <cellStyle name="20% - Énfasis2 4 2 2" xfId="12640" xr:uid="{DD7636F4-D659-48DE-B2FB-1FC33D2B39FB}"/>
    <cellStyle name="20% - Énfasis2 4 2 2 2" xfId="21675" xr:uid="{2EAF006C-B63C-473A-9995-145723056DC6}"/>
    <cellStyle name="20% - Énfasis2 4 2 2 2 2" xfId="27231" xr:uid="{EB33F56C-B8F8-4F6F-872F-F2A1EAAF75DA}"/>
    <cellStyle name="20% - Énfasis2 4 2 2 2 3" xfId="32725" xr:uid="{638449AE-9074-4E5A-8E04-E9EA680919B7}"/>
    <cellStyle name="20% - Énfasis2 4 2 2 2 4" xfId="38209" xr:uid="{FC07A828-3E73-4A51-A7A5-626AD994A448}"/>
    <cellStyle name="20% - Énfasis2 4 2 2 3" xfId="24502" xr:uid="{A7A1CAD9-1B2B-4949-964A-A8EF69199A43}"/>
    <cellStyle name="20% - Énfasis2 4 2 2 4" xfId="29996" xr:uid="{46564D0B-521F-4894-AD5A-DD7D4ACF356A}"/>
    <cellStyle name="20% - Énfasis2 4 2 2 5" xfId="35480" xr:uid="{4D12419E-5BE7-4F65-BEDF-AB89E23F25F1}"/>
    <cellStyle name="20% - Énfasis2 4 2 3" xfId="20258" xr:uid="{22A08A69-4B70-4649-83A1-D212E460C986}"/>
    <cellStyle name="20% - Énfasis2 4 2 3 2" xfId="25814" xr:uid="{E41587A7-BCB9-4895-851F-4691AB127DF4}"/>
    <cellStyle name="20% - Énfasis2 4 2 3 3" xfId="31308" xr:uid="{04A0C68A-BA27-4583-ABB5-146C8659FCD0}"/>
    <cellStyle name="20% - Énfasis2 4 2 3 4" xfId="36792" xr:uid="{C05B0989-43FE-422B-946C-34AE0E6EC0F9}"/>
    <cellStyle name="20% - Énfasis2 4 2 4" xfId="23085" xr:uid="{2C1B83E9-863C-42FB-8A48-96CBEEE341E9}"/>
    <cellStyle name="20% - Énfasis2 4 2 5" xfId="28577" xr:uid="{8D396275-D799-4615-BE5B-0209B9F06B85}"/>
    <cellStyle name="20% - Énfasis2 4 2 6" xfId="34061" xr:uid="{27C75805-DFE8-4D57-A716-38AAEA955D7F}"/>
    <cellStyle name="20% - Énfasis2 4 3" xfId="7454" xr:uid="{F34EF35B-3F20-41E5-A12D-7C7D0380CC55}"/>
    <cellStyle name="20% - Énfasis2 4 3 2" xfId="20338" xr:uid="{6CEBC782-E62F-4E10-AD75-426D128C71B1}"/>
    <cellStyle name="20% - Énfasis2 4 3 2 2" xfId="25894" xr:uid="{26E1A481-10DC-4BDB-AC41-2AD5FE371765}"/>
    <cellStyle name="20% - Énfasis2 4 3 2 3" xfId="31388" xr:uid="{6B7EDE20-DB83-40EF-AB43-0CC8B4F4EF69}"/>
    <cellStyle name="20% - Énfasis2 4 3 2 4" xfId="36872" xr:uid="{97750C19-36C0-4F4D-8006-996D1417BBD8}"/>
    <cellStyle name="20% - Énfasis2 4 3 3" xfId="23165" xr:uid="{24CDC99D-B6EB-4695-92C5-9B38AB74CA75}"/>
    <cellStyle name="20% - Énfasis2 4 3 4" xfId="28659" xr:uid="{2A49D02D-7511-44F8-80FB-B29582627F9F}"/>
    <cellStyle name="20% - Énfasis2 4 3 5" xfId="34143" xr:uid="{BE667ACA-3CB2-43A1-B093-3F892E5A9FF6}"/>
    <cellStyle name="20% - Énfasis2 4 4" xfId="20153" xr:uid="{8A71B07F-98EF-483A-B7F9-C148096558F4}"/>
    <cellStyle name="20% - Énfasis2 4 4 2" xfId="25713" xr:uid="{ABBB8233-C81B-451A-A38B-34A03B152299}"/>
    <cellStyle name="20% - Énfasis2 4 4 3" xfId="31207" xr:uid="{D46B4AE9-9306-49E3-9848-5F9352D8279A}"/>
    <cellStyle name="20% - Énfasis2 4 4 4" xfId="36691" xr:uid="{1CFD6E06-8CDC-43D6-B484-485FC457EE13}"/>
    <cellStyle name="20% - Énfasis2 4 5" xfId="22928" xr:uid="{BA3718CE-05A5-4CD5-8A77-0C45B9821545}"/>
    <cellStyle name="20% - Énfasis2 4 6" xfId="22980" xr:uid="{0BDEE836-4B58-46D3-BFE0-78B190E2FD6D}"/>
    <cellStyle name="20% - Énfasis2 4 7" xfId="28474" xr:uid="{AA2788EA-1D47-4AEA-9926-0ED656841DF2}"/>
    <cellStyle name="20% - Énfasis2 4 8" xfId="33958" xr:uid="{647D9CA0-7147-47CF-8DDA-519AA5F9134A}"/>
    <cellStyle name="20% - Énfasis2 4 9" xfId="976" xr:uid="{BE2D93C4-D7D8-4174-9822-1A8AA9E66FC4}"/>
    <cellStyle name="20% - Énfasis2 5" xfId="577" xr:uid="{A598E378-26B2-42FB-A29B-661FB22CE549}"/>
    <cellStyle name="20% - Énfasis2 6" xfId="578" xr:uid="{43E9B263-EAE3-42A8-A60A-921756CA3E77}"/>
    <cellStyle name="20% - Énfasis2 7" xfId="579" xr:uid="{04216074-BED2-42A3-ADEB-07C8E55DB7A9}"/>
    <cellStyle name="20% - Énfasis3" xfId="27" builtinId="38" customBuiltin="1"/>
    <cellStyle name="20% - Énfasis3 2" xfId="580" xr:uid="{A1DB2C48-0421-42D1-A42F-49E247CE3775}"/>
    <cellStyle name="20% - Énfasis3 2 2" xfId="978" xr:uid="{A803EC43-670D-43E9-9286-4BB2BF4B7B2E}"/>
    <cellStyle name="20% - Énfasis3 2 2 2" xfId="979" xr:uid="{1493517C-3587-47D6-9F80-73C7F9DBD7A8}"/>
    <cellStyle name="20% - Énfasis3 2 2 2 2" xfId="980" xr:uid="{711BFCD9-7F37-42F4-81C8-370818B9B616}"/>
    <cellStyle name="20% - Énfasis3 2 2 3" xfId="981" xr:uid="{12D70E9C-E6CA-4EC6-B5EB-0218D94DA145}"/>
    <cellStyle name="20% - Énfasis3 2 2 3 2" xfId="7372" xr:uid="{C7C29E5C-CE0F-4376-AC83-8D5E4BAD40C3}"/>
    <cellStyle name="20% - Énfasis3 2 2 3 2 2" xfId="12642" xr:uid="{093E1CDE-185A-4268-9B5F-18B570ADDF94}"/>
    <cellStyle name="20% - Énfasis3 2 2 3 2 2 2" xfId="21676" xr:uid="{CDDC4C01-FC96-497A-8A3D-206ED37379CE}"/>
    <cellStyle name="20% - Énfasis3 2 2 3 2 2 2 2" xfId="27232" xr:uid="{36B6F462-6CD6-4AFF-A69E-2873FC91C960}"/>
    <cellStyle name="20% - Énfasis3 2 2 3 2 2 2 3" xfId="32726" xr:uid="{DF6D108F-D495-4B1D-934B-299581201EA7}"/>
    <cellStyle name="20% - Énfasis3 2 2 3 2 2 2 4" xfId="38210" xr:uid="{6A41B0D7-21AB-4DA8-985F-FDA4BE80CB8F}"/>
    <cellStyle name="20% - Énfasis3 2 2 3 2 2 3" xfId="24503" xr:uid="{AA00E6CA-A1A0-4779-BE78-A179EDCE1500}"/>
    <cellStyle name="20% - Énfasis3 2 2 3 2 2 4" xfId="29997" xr:uid="{216842D2-B87C-47AD-99C2-99812E4DADB1}"/>
    <cellStyle name="20% - Énfasis3 2 2 3 2 2 5" xfId="35481" xr:uid="{6AD7A52F-CFA7-4EA9-8126-9E4A8D18B54C}"/>
    <cellStyle name="20% - Énfasis3 2 2 3 2 3" xfId="20259" xr:uid="{53CD8809-12F8-415D-B00D-31BA3E05E8BC}"/>
    <cellStyle name="20% - Énfasis3 2 2 3 2 3 2" xfId="25815" xr:uid="{74B57F83-E06E-4CA4-825A-881E8F001F89}"/>
    <cellStyle name="20% - Énfasis3 2 2 3 2 3 3" xfId="31309" xr:uid="{2449E6D1-CB3F-4AED-A437-57C208F464BB}"/>
    <cellStyle name="20% - Énfasis3 2 2 3 2 3 4" xfId="36793" xr:uid="{94D7C242-9AAA-4C43-86B3-778275C0073A}"/>
    <cellStyle name="20% - Énfasis3 2 2 3 2 4" xfId="23086" xr:uid="{961F991E-804C-4E59-9038-ECD19A3C8B75}"/>
    <cellStyle name="20% - Énfasis3 2 2 3 2 5" xfId="28578" xr:uid="{C52709FE-0E55-4E7F-98BD-2AC59F516007}"/>
    <cellStyle name="20% - Énfasis3 2 2 3 2 6" xfId="34062" xr:uid="{13B5D729-1F99-4C85-88F5-68411A810FC8}"/>
    <cellStyle name="20% - Énfasis3 2 2 3 3" xfId="7455" xr:uid="{5823A006-DDC7-4CA5-9BFF-898EF0085D30}"/>
    <cellStyle name="20% - Énfasis3 2 2 3 3 2" xfId="20339" xr:uid="{A88AB186-420C-48EB-B757-34F82377BF27}"/>
    <cellStyle name="20% - Énfasis3 2 2 3 3 2 2" xfId="25895" xr:uid="{8BAC9A51-8202-4F07-9FC1-26AADF0C0CB9}"/>
    <cellStyle name="20% - Énfasis3 2 2 3 3 2 3" xfId="31389" xr:uid="{E683957D-E5C5-4EB7-9674-0D5DBC5FBFF3}"/>
    <cellStyle name="20% - Énfasis3 2 2 3 3 2 4" xfId="36873" xr:uid="{F6A3DBD4-DF7B-43E6-B3FB-70325690DFB0}"/>
    <cellStyle name="20% - Énfasis3 2 2 3 3 3" xfId="23166" xr:uid="{F2C01C17-0E50-4AAB-800D-FB5771BD3E4B}"/>
    <cellStyle name="20% - Énfasis3 2 2 3 3 4" xfId="28660" xr:uid="{8A2F7DC4-5C21-45ED-9759-0BA984010497}"/>
    <cellStyle name="20% - Énfasis3 2 2 3 3 5" xfId="34144" xr:uid="{89DA4F61-DA5D-4680-AE41-9621F607475D}"/>
    <cellStyle name="20% - Énfasis3 2 2 3 4" xfId="20154" xr:uid="{0B06854B-390D-4C9D-B5B3-28F43DD48A68}"/>
    <cellStyle name="20% - Énfasis3 2 2 3 4 2" xfId="25714" xr:uid="{6CD12FE3-7934-4EDE-8142-DB2121E45103}"/>
    <cellStyle name="20% - Énfasis3 2 2 3 4 3" xfId="31208" xr:uid="{D26A5FA7-30F8-4FF8-B631-6B5A6934F2CF}"/>
    <cellStyle name="20% - Énfasis3 2 2 3 4 4" xfId="36692" xr:uid="{A7745E49-048E-4586-8D9E-17C1154BC943}"/>
    <cellStyle name="20% - Énfasis3 2 2 3 5" xfId="22929" xr:uid="{05157163-BD8C-4C20-8BFE-E43B59EB1D50}"/>
    <cellStyle name="20% - Énfasis3 2 2 3 6" xfId="22981" xr:uid="{765B1E95-9285-441D-BF86-4197A143E411}"/>
    <cellStyle name="20% - Énfasis3 2 2 3 7" xfId="28475" xr:uid="{04091BC2-9876-467C-83F3-1A499D7367A7}"/>
    <cellStyle name="20% - Énfasis3 2 2 3 8" xfId="33959" xr:uid="{00AD81E7-5FB9-4114-A1F3-53324C100DAB}"/>
    <cellStyle name="20% - Énfasis3 2 3" xfId="982" xr:uid="{FF2F1EFB-A994-4676-9773-FCA789F55CAA}"/>
    <cellStyle name="20% - Énfasis3 2 3 2" xfId="983" xr:uid="{43DDEDB9-916F-421F-A84F-C75FA2A8C408}"/>
    <cellStyle name="20% - Énfasis3 2 3 2 2" xfId="7373" xr:uid="{17E9AC69-04CD-4646-AEFE-E2C50DC7E0C6}"/>
    <cellStyle name="20% - Énfasis3 2 3 2 2 2" xfId="12644" xr:uid="{BFD20C7E-D2A8-43FF-8E09-650B968A37BC}"/>
    <cellStyle name="20% - Énfasis3 2 3 2 2 2 2" xfId="21677" xr:uid="{B67F51BD-4898-405F-81EB-15BBDE84FC1C}"/>
    <cellStyle name="20% - Énfasis3 2 3 2 2 2 2 2" xfId="27233" xr:uid="{57BBA10B-6744-4022-B741-8FE7F82CB479}"/>
    <cellStyle name="20% - Énfasis3 2 3 2 2 2 2 3" xfId="32727" xr:uid="{172DC88E-0920-4F01-B901-383D43C189D8}"/>
    <cellStyle name="20% - Énfasis3 2 3 2 2 2 2 4" xfId="38211" xr:uid="{CC32B26D-1C99-4C7F-BB80-72B8C40339BA}"/>
    <cellStyle name="20% - Énfasis3 2 3 2 2 2 3" xfId="24504" xr:uid="{43C74FB6-19C5-47D6-ABA5-9D5667ED851D}"/>
    <cellStyle name="20% - Énfasis3 2 3 2 2 2 4" xfId="29998" xr:uid="{B6A03905-ABCD-4EE0-B06A-DE328607FEB8}"/>
    <cellStyle name="20% - Énfasis3 2 3 2 2 2 5" xfId="35482" xr:uid="{F996D491-23FA-46AB-8330-10FF6C2F668D}"/>
    <cellStyle name="20% - Énfasis3 2 3 2 2 3" xfId="20260" xr:uid="{14F316A3-93DD-44FF-AC04-949FF8BA8C74}"/>
    <cellStyle name="20% - Énfasis3 2 3 2 2 3 2" xfId="25816" xr:uid="{544C86AC-04D1-4F43-B643-E37533335CC5}"/>
    <cellStyle name="20% - Énfasis3 2 3 2 2 3 3" xfId="31310" xr:uid="{A4314C8F-3673-4FD1-8197-DEBC6B1404AC}"/>
    <cellStyle name="20% - Énfasis3 2 3 2 2 3 4" xfId="36794" xr:uid="{ECEF3B56-0FA9-41EA-A8DB-B0399177C90A}"/>
    <cellStyle name="20% - Énfasis3 2 3 2 2 4" xfId="23087" xr:uid="{AD343AB3-76C2-4BB5-8768-B45A63668A28}"/>
    <cellStyle name="20% - Énfasis3 2 3 2 2 5" xfId="28579" xr:uid="{D9104F79-0113-436C-8DFE-BD8FDE7AE573}"/>
    <cellStyle name="20% - Énfasis3 2 3 2 2 6" xfId="34063" xr:uid="{C5F76DDC-B347-4144-91DD-5A994B991FA0}"/>
    <cellStyle name="20% - Énfasis3 2 3 2 3" xfId="7456" xr:uid="{22BFE8D0-D522-4E64-A32C-153E48857DFF}"/>
    <cellStyle name="20% - Énfasis3 2 3 2 3 2" xfId="20340" xr:uid="{A47EDC56-7D13-4E62-A974-ED72EB30E731}"/>
    <cellStyle name="20% - Énfasis3 2 3 2 3 2 2" xfId="25896" xr:uid="{DE125490-353B-4FEF-97DB-784FC4927825}"/>
    <cellStyle name="20% - Énfasis3 2 3 2 3 2 3" xfId="31390" xr:uid="{6AB06922-EA5D-4C59-8A33-C809CCB7A482}"/>
    <cellStyle name="20% - Énfasis3 2 3 2 3 2 4" xfId="36874" xr:uid="{70F52D18-D18E-4AE7-A51B-05691A13340F}"/>
    <cellStyle name="20% - Énfasis3 2 3 2 3 3" xfId="23167" xr:uid="{8334B45A-0A7E-4B4A-BF58-79077153D4D9}"/>
    <cellStyle name="20% - Énfasis3 2 3 2 3 4" xfId="28661" xr:uid="{1ED1DF0C-7CD9-497F-90B2-C944823C656C}"/>
    <cellStyle name="20% - Énfasis3 2 3 2 3 5" xfId="34145" xr:uid="{8B512E62-DCC4-42BD-9E7E-C394DDAEE1E6}"/>
    <cellStyle name="20% - Énfasis3 2 3 2 4" xfId="20155" xr:uid="{0BAC92A2-AC0D-4A6C-BFC3-8D60C2325BBA}"/>
    <cellStyle name="20% - Énfasis3 2 3 2 4 2" xfId="25715" xr:uid="{3F2E69DC-9A75-45BA-8A9E-73A611370A02}"/>
    <cellStyle name="20% - Énfasis3 2 3 2 4 3" xfId="31209" xr:uid="{26351DF0-B1C8-4AA5-9F73-3A29630BFEEC}"/>
    <cellStyle name="20% - Énfasis3 2 3 2 4 4" xfId="36693" xr:uid="{71872D63-E7B8-4977-9DDD-EDF347A233EC}"/>
    <cellStyle name="20% - Énfasis3 2 3 2 5" xfId="22930" xr:uid="{1076B90A-99C7-4792-8C88-646D24D1B09F}"/>
    <cellStyle name="20% - Énfasis3 2 3 2 6" xfId="22982" xr:uid="{4C2F6B86-F4A3-41B9-82C7-BCC5A7CD2E86}"/>
    <cellStyle name="20% - Énfasis3 2 3 2 7" xfId="28476" xr:uid="{A22F7385-D01A-43A3-839D-89073F4ED955}"/>
    <cellStyle name="20% - Énfasis3 2 3 2 8" xfId="33960" xr:uid="{60E744BC-DE9F-4AEE-998D-BC8AC3E22EDA}"/>
    <cellStyle name="20% - Énfasis3 2 3 3" xfId="12643" xr:uid="{18F89A80-5253-4164-9DE9-D5FDD6941869}"/>
    <cellStyle name="20% - Énfasis3 2 4" xfId="984" xr:uid="{522F3A52-5DF5-4ABB-A7D0-8C5C51245296}"/>
    <cellStyle name="20% - Énfasis3 2 4 2" xfId="7374" xr:uid="{80026A22-356F-40A4-8DCD-FEB3A1648AAF}"/>
    <cellStyle name="20% - Énfasis3 2 4 2 2" xfId="12645" xr:uid="{675A2F36-333B-4F1D-8CA1-F5823ED3010F}"/>
    <cellStyle name="20% - Énfasis3 2 4 2 2 2" xfId="21678" xr:uid="{E47702DC-43EE-4DF8-9B68-ED73FDE00B3C}"/>
    <cellStyle name="20% - Énfasis3 2 4 2 2 2 2" xfId="27234" xr:uid="{F69E2C85-CC91-46B2-BC21-45F8B6E485BB}"/>
    <cellStyle name="20% - Énfasis3 2 4 2 2 2 3" xfId="32728" xr:uid="{10318133-A91E-4FDE-B650-C64EEF0960E8}"/>
    <cellStyle name="20% - Énfasis3 2 4 2 2 2 4" xfId="38212" xr:uid="{619FE437-96A1-49C9-B7AA-A3523DFAA694}"/>
    <cellStyle name="20% - Énfasis3 2 4 2 2 3" xfId="24505" xr:uid="{3539DE8D-5A79-4783-B7A5-8C9B331B5899}"/>
    <cellStyle name="20% - Énfasis3 2 4 2 2 4" xfId="29999" xr:uid="{6FAABDB1-5273-4080-A8B3-AE3BC5136592}"/>
    <cellStyle name="20% - Énfasis3 2 4 2 2 5" xfId="35483" xr:uid="{642862DE-9E7E-49DE-BC40-BEDC16F823E8}"/>
    <cellStyle name="20% - Énfasis3 2 4 2 3" xfId="20261" xr:uid="{363E7107-D7B7-4F78-B9B4-C0ECC53C5214}"/>
    <cellStyle name="20% - Énfasis3 2 4 2 3 2" xfId="25817" xr:uid="{3542EB09-B4B0-41B3-B9B3-9E2D60F58790}"/>
    <cellStyle name="20% - Énfasis3 2 4 2 3 3" xfId="31311" xr:uid="{967A9D6A-09F5-4942-B7AE-F48E86ED1FEB}"/>
    <cellStyle name="20% - Énfasis3 2 4 2 3 4" xfId="36795" xr:uid="{4B251EE3-0AD5-41C3-B029-C2D7763E029A}"/>
    <cellStyle name="20% - Énfasis3 2 4 2 4" xfId="23088" xr:uid="{B853733A-2AC7-4F21-B4B0-E6CC64E7B2D8}"/>
    <cellStyle name="20% - Énfasis3 2 4 2 5" xfId="28580" xr:uid="{7510E31F-D833-42D5-A712-7CBD091BBB98}"/>
    <cellStyle name="20% - Énfasis3 2 4 2 6" xfId="34064" xr:uid="{50394398-01F0-4A2A-84FF-5957567C9088}"/>
    <cellStyle name="20% - Énfasis3 2 4 3" xfId="7457" xr:uid="{064644D3-C393-4931-B8BA-CEFE2F6FF72A}"/>
    <cellStyle name="20% - Énfasis3 2 4 3 2" xfId="20341" xr:uid="{45CD5D1C-5B69-4BF2-8449-7707216A7974}"/>
    <cellStyle name="20% - Énfasis3 2 4 3 2 2" xfId="25897" xr:uid="{F331B2B9-1513-408F-A497-87D655E85237}"/>
    <cellStyle name="20% - Énfasis3 2 4 3 2 3" xfId="31391" xr:uid="{03704271-036A-423E-B297-E953C8403892}"/>
    <cellStyle name="20% - Énfasis3 2 4 3 2 4" xfId="36875" xr:uid="{83767DB9-56A1-4802-BC6D-DDB204955631}"/>
    <cellStyle name="20% - Énfasis3 2 4 3 3" xfId="23168" xr:uid="{1E82D61B-8D62-46A7-AFDD-46E3B89EEDF2}"/>
    <cellStyle name="20% - Énfasis3 2 4 3 4" xfId="28662" xr:uid="{16791FD1-DD08-4058-B410-C5C6649DB64A}"/>
    <cellStyle name="20% - Énfasis3 2 4 3 5" xfId="34146" xr:uid="{7164CA0B-34F1-441D-BA56-9D213290E97A}"/>
    <cellStyle name="20% - Énfasis3 2 4 4" xfId="20156" xr:uid="{9B0B3211-2219-44CE-8A3C-4CAE36A47A36}"/>
    <cellStyle name="20% - Énfasis3 2 4 4 2" xfId="25716" xr:uid="{CB11D9CE-F431-43E4-84C0-8735F02F266E}"/>
    <cellStyle name="20% - Énfasis3 2 4 4 3" xfId="31210" xr:uid="{AB64284A-8E07-418D-BF55-5B58D8BF9221}"/>
    <cellStyle name="20% - Énfasis3 2 4 4 4" xfId="36694" xr:uid="{372AFD99-B54B-48D2-8028-04EA97FBEF98}"/>
    <cellStyle name="20% - Énfasis3 2 4 5" xfId="22931" xr:uid="{54B12196-38DB-441D-87C2-0EED9022E511}"/>
    <cellStyle name="20% - Énfasis3 2 4 6" xfId="22983" xr:uid="{77F745CD-E8C8-4A44-8465-F93C6C6A88A8}"/>
    <cellStyle name="20% - Énfasis3 2 4 7" xfId="28477" xr:uid="{5728A13C-EEA2-4E83-AC60-103D7749CDAB}"/>
    <cellStyle name="20% - Énfasis3 2 4 8" xfId="33961" xr:uid="{EF470C3C-7AF0-4B56-9E56-8B265631C217}"/>
    <cellStyle name="20% - Énfasis3 2 5" xfId="985" xr:uid="{CD6C9068-E6E5-4288-9AAD-47C0CD25D1D2}"/>
    <cellStyle name="20% - Énfasis3 2 6" xfId="12641" xr:uid="{91A31CE1-F2F4-4DBF-B44B-D3C78737E2E6}"/>
    <cellStyle name="20% - Énfasis3 2 7" xfId="15526" xr:uid="{95892F38-417D-4150-8159-C6D326EDF265}"/>
    <cellStyle name="20% - Énfasis3 2 8" xfId="977" xr:uid="{02909D84-B54C-4CDA-9580-9842DA2B47E7}"/>
    <cellStyle name="20% - Énfasis3 3" xfId="581" xr:uid="{8BC7C64B-3E27-4AC8-9EED-10353FC9285F}"/>
    <cellStyle name="20% - Énfasis3 3 2" xfId="987" xr:uid="{45EA9A7E-79EC-4CA1-A1CF-ACAC8E4F0764}"/>
    <cellStyle name="20% - Énfasis3 3 3" xfId="986" xr:uid="{63FADE44-E8F9-4D66-A635-2A74FFDCB62B}"/>
    <cellStyle name="20% - Énfasis3 4" xfId="582" xr:uid="{3C057F00-EC41-4EF6-8293-0FFCEBA673D4}"/>
    <cellStyle name="20% - Énfasis3 4 2" xfId="7375" xr:uid="{A397F3AE-8F36-4329-A4DE-AF18CD081440}"/>
    <cellStyle name="20% - Énfasis3 4 2 2" xfId="12646" xr:uid="{5994B66F-72CD-4486-B686-19A17279FF05}"/>
    <cellStyle name="20% - Énfasis3 4 2 2 2" xfId="21679" xr:uid="{2291C02C-6D2B-4D7A-ABDE-70F3BF3CED4C}"/>
    <cellStyle name="20% - Énfasis3 4 2 2 2 2" xfId="27235" xr:uid="{71AA9295-FB35-4641-9257-89D2129E1746}"/>
    <cellStyle name="20% - Énfasis3 4 2 2 2 3" xfId="32729" xr:uid="{78ED275F-DC81-444C-9B9E-79387CFA65AA}"/>
    <cellStyle name="20% - Énfasis3 4 2 2 2 4" xfId="38213" xr:uid="{5573C5CD-53B2-4CC0-975F-06A43C33C3E3}"/>
    <cellStyle name="20% - Énfasis3 4 2 2 3" xfId="24506" xr:uid="{9E2EE686-5B60-4C68-B53D-2EC82845EB76}"/>
    <cellStyle name="20% - Énfasis3 4 2 2 4" xfId="30000" xr:uid="{FDAE1829-C8EE-489C-8486-EA3BDF72DE0D}"/>
    <cellStyle name="20% - Énfasis3 4 2 2 5" xfId="35484" xr:uid="{C2C77FBF-E330-4893-91D5-1BD291174D4C}"/>
    <cellStyle name="20% - Énfasis3 4 2 3" xfId="20262" xr:uid="{9A65D6D3-5BF9-44DA-B6F8-9F5F42255EE4}"/>
    <cellStyle name="20% - Énfasis3 4 2 3 2" xfId="25818" xr:uid="{8F818EE0-4B1C-4429-ABF2-64249C1ADBB5}"/>
    <cellStyle name="20% - Énfasis3 4 2 3 3" xfId="31312" xr:uid="{47046B12-251E-4B17-A1B0-3DADD08EE182}"/>
    <cellStyle name="20% - Énfasis3 4 2 3 4" xfId="36796" xr:uid="{545A5C3D-4964-47DA-822D-C6E7EA6FBBCB}"/>
    <cellStyle name="20% - Énfasis3 4 2 4" xfId="23089" xr:uid="{55252DCC-7D57-4B3D-88AB-D0B9BF5D8632}"/>
    <cellStyle name="20% - Énfasis3 4 2 5" xfId="28581" xr:uid="{256B7E8B-155C-42C8-A02F-98C4FEB5A7D5}"/>
    <cellStyle name="20% - Énfasis3 4 2 6" xfId="34065" xr:uid="{8C11F5B4-4F5F-4828-87B5-0FA55E9F8439}"/>
    <cellStyle name="20% - Énfasis3 4 3" xfId="7458" xr:uid="{F58AE5E4-1979-4944-85AE-23AD6717E038}"/>
    <cellStyle name="20% - Énfasis3 4 3 2" xfId="20342" xr:uid="{B5762087-1555-483E-8972-D37318F33396}"/>
    <cellStyle name="20% - Énfasis3 4 3 2 2" xfId="25898" xr:uid="{2F051D83-D76C-49CC-B3CF-D3594F00C065}"/>
    <cellStyle name="20% - Énfasis3 4 3 2 3" xfId="31392" xr:uid="{99E395A6-8EFE-4178-BAB2-38DDC43388E6}"/>
    <cellStyle name="20% - Énfasis3 4 3 2 4" xfId="36876" xr:uid="{08BB0D22-DDB8-4AA1-98D4-B84AAD992C6C}"/>
    <cellStyle name="20% - Énfasis3 4 3 3" xfId="23169" xr:uid="{C340C553-8F62-4E47-A552-190E24D28EA5}"/>
    <cellStyle name="20% - Énfasis3 4 3 4" xfId="28663" xr:uid="{57B3025D-1C61-4DF0-9C59-965CCE71440F}"/>
    <cellStyle name="20% - Énfasis3 4 3 5" xfId="34147" xr:uid="{10425374-B781-468A-9F1D-EF45C134DE03}"/>
    <cellStyle name="20% - Énfasis3 4 4" xfId="20157" xr:uid="{DDBD063E-6AEF-4C42-8A15-7A35AC052408}"/>
    <cellStyle name="20% - Énfasis3 4 4 2" xfId="25717" xr:uid="{0696DF70-A905-432F-803E-A8EBB5C73A19}"/>
    <cellStyle name="20% - Énfasis3 4 4 3" xfId="31211" xr:uid="{020BC799-8DD2-460E-AC85-A9E6D0DADCCC}"/>
    <cellStyle name="20% - Énfasis3 4 4 4" xfId="36695" xr:uid="{C5B8CD89-25B9-44D7-A969-DD9F44A6B759}"/>
    <cellStyle name="20% - Énfasis3 4 5" xfId="22932" xr:uid="{F8AD2A8A-0DE5-4F66-B906-6CF78473D99C}"/>
    <cellStyle name="20% - Énfasis3 4 6" xfId="22984" xr:uid="{AF2FD915-F6ED-4164-A8D4-6A57229AA23A}"/>
    <cellStyle name="20% - Énfasis3 4 7" xfId="28478" xr:uid="{11F61A93-F9AC-4B42-BB1A-CB5E7E87C566}"/>
    <cellStyle name="20% - Énfasis3 4 8" xfId="33962" xr:uid="{19710C92-513E-40AC-8C01-2660B72AAA06}"/>
    <cellStyle name="20% - Énfasis3 4 9" xfId="988" xr:uid="{10CBDE40-2FDA-4291-896D-FBA228B95D97}"/>
    <cellStyle name="20% - Énfasis3 5" xfId="583" xr:uid="{E6FD8640-B5FD-4F3B-BB9F-EE0711E9FFF5}"/>
    <cellStyle name="20% - Énfasis3 6" xfId="584" xr:uid="{0BF61A8F-4A5C-489F-A180-ECD89DB709A4}"/>
    <cellStyle name="20% - Énfasis3 7" xfId="585" xr:uid="{2E3E684E-8394-479A-B352-491318330EFF}"/>
    <cellStyle name="20% - Énfasis4" xfId="31" builtinId="42" customBuiltin="1"/>
    <cellStyle name="20% - Énfasis4 2" xfId="586" xr:uid="{AF158E47-57FA-4B9F-9A6E-143C629389EB}"/>
    <cellStyle name="20% - Énfasis4 2 2" xfId="990" xr:uid="{B7BDE7BC-12C0-4ABF-9A94-14B87BA86B30}"/>
    <cellStyle name="20% - Énfasis4 2 2 2" xfId="991" xr:uid="{86934337-3B99-4828-8985-38D48E5150A2}"/>
    <cellStyle name="20% - Énfasis4 2 2 2 2" xfId="992" xr:uid="{3D2377C9-A1E8-487B-8A31-A7DB9951A2D7}"/>
    <cellStyle name="20% - Énfasis4 2 2 3" xfId="993" xr:uid="{8CD110E2-60D5-46F1-B755-580D88B14AE0}"/>
    <cellStyle name="20% - Énfasis4 2 2 3 2" xfId="7376" xr:uid="{E22EA3B1-3E2B-4F79-9019-D7B1EAD02338}"/>
    <cellStyle name="20% - Énfasis4 2 2 3 2 2" xfId="12648" xr:uid="{9D13AC43-AE0E-46DC-862C-47704418F9E4}"/>
    <cellStyle name="20% - Énfasis4 2 2 3 2 2 2" xfId="21680" xr:uid="{52DF4C3C-BC49-4A42-85C2-6DB34F33EE55}"/>
    <cellStyle name="20% - Énfasis4 2 2 3 2 2 2 2" xfId="27236" xr:uid="{3AE86A03-C135-4C04-9A1B-E0A230F1C3E4}"/>
    <cellStyle name="20% - Énfasis4 2 2 3 2 2 2 3" xfId="32730" xr:uid="{C1C899E1-6618-4CB8-9E14-EE04D32F3E8D}"/>
    <cellStyle name="20% - Énfasis4 2 2 3 2 2 2 4" xfId="38214" xr:uid="{C20C14BA-30B4-42E7-8CD3-AEE90D9E008B}"/>
    <cellStyle name="20% - Énfasis4 2 2 3 2 2 3" xfId="24507" xr:uid="{6C4ABC6B-C4E6-460A-A426-CF8D968D18C8}"/>
    <cellStyle name="20% - Énfasis4 2 2 3 2 2 4" xfId="30001" xr:uid="{F36C3BDD-797F-4545-B509-8CF392461D9F}"/>
    <cellStyle name="20% - Énfasis4 2 2 3 2 2 5" xfId="35485" xr:uid="{7E8B6908-C175-4DB7-A7CC-16315F66683F}"/>
    <cellStyle name="20% - Énfasis4 2 2 3 2 3" xfId="20263" xr:uid="{2949F502-450E-4D82-8A5A-EB681034A31A}"/>
    <cellStyle name="20% - Énfasis4 2 2 3 2 3 2" xfId="25819" xr:uid="{6BC95674-94AC-4E91-BEA2-411324994FF5}"/>
    <cellStyle name="20% - Énfasis4 2 2 3 2 3 3" xfId="31313" xr:uid="{B88306CA-F086-4912-AFBB-931D1C706686}"/>
    <cellStyle name="20% - Énfasis4 2 2 3 2 3 4" xfId="36797" xr:uid="{5D7BEA68-1BE7-4540-A68C-E8047C7D56A3}"/>
    <cellStyle name="20% - Énfasis4 2 2 3 2 4" xfId="23090" xr:uid="{0E03F627-3675-4325-84ED-ED5C442C13B5}"/>
    <cellStyle name="20% - Énfasis4 2 2 3 2 5" xfId="28582" xr:uid="{38030201-F800-48EC-8D84-80FFF34A72A3}"/>
    <cellStyle name="20% - Énfasis4 2 2 3 2 6" xfId="34066" xr:uid="{3954975D-EBC7-439E-8DD2-87C5C46E42B6}"/>
    <cellStyle name="20% - Énfasis4 2 2 3 3" xfId="7459" xr:uid="{99861959-1262-41D8-8237-29513EE9592C}"/>
    <cellStyle name="20% - Énfasis4 2 2 3 3 2" xfId="20343" xr:uid="{8DC59C16-3604-46EA-8D6A-78F2307D4B0F}"/>
    <cellStyle name="20% - Énfasis4 2 2 3 3 2 2" xfId="25899" xr:uid="{E1FF4EE0-91E0-4032-8479-90EBD4BC134A}"/>
    <cellStyle name="20% - Énfasis4 2 2 3 3 2 3" xfId="31393" xr:uid="{79604B84-1984-4050-AD90-6E1192123C39}"/>
    <cellStyle name="20% - Énfasis4 2 2 3 3 2 4" xfId="36877" xr:uid="{FBE76700-0A46-441E-8DF6-47DE506C1D32}"/>
    <cellStyle name="20% - Énfasis4 2 2 3 3 3" xfId="23170" xr:uid="{EBC66A74-3F6C-41D6-A847-88010CF708F5}"/>
    <cellStyle name="20% - Énfasis4 2 2 3 3 4" xfId="28664" xr:uid="{871DAD58-4B8E-458E-AC83-D6B21BDE706F}"/>
    <cellStyle name="20% - Énfasis4 2 2 3 3 5" xfId="34148" xr:uid="{7F3083CB-F52C-4CC2-BEFC-6F79C43CBAED}"/>
    <cellStyle name="20% - Énfasis4 2 2 3 4" xfId="20158" xr:uid="{8DD59E5D-5351-43AA-8C9C-7504FAF95A2F}"/>
    <cellStyle name="20% - Énfasis4 2 2 3 4 2" xfId="25718" xr:uid="{6E51B986-477F-43EC-A734-E7BC54934D3F}"/>
    <cellStyle name="20% - Énfasis4 2 2 3 4 3" xfId="31212" xr:uid="{1D669EEA-2017-42E6-8799-4F0C23FDB599}"/>
    <cellStyle name="20% - Énfasis4 2 2 3 4 4" xfId="36696" xr:uid="{F3BBF3C2-CC66-4BCD-9CA3-B2383DFB7099}"/>
    <cellStyle name="20% - Énfasis4 2 2 3 5" xfId="22933" xr:uid="{166CAE97-D7DC-4B34-9DE8-C31CF4EA3094}"/>
    <cellStyle name="20% - Énfasis4 2 2 3 6" xfId="22985" xr:uid="{7C8BD731-3D23-4AF2-8F69-1D48482F515B}"/>
    <cellStyle name="20% - Énfasis4 2 2 3 7" xfId="28479" xr:uid="{155CE082-4FF4-4073-AA1C-3A3585A13A9A}"/>
    <cellStyle name="20% - Énfasis4 2 2 3 8" xfId="33963" xr:uid="{43AE6B16-603C-47D4-8E34-635C5F155A00}"/>
    <cellStyle name="20% - Énfasis4 2 3" xfId="994" xr:uid="{503E663F-6C39-408B-8086-7C31CDD4F006}"/>
    <cellStyle name="20% - Énfasis4 2 3 2" xfId="995" xr:uid="{1762C303-F316-4F38-BB46-4758FCED2EC7}"/>
    <cellStyle name="20% - Énfasis4 2 3 2 2" xfId="7377" xr:uid="{B322F61F-DB3A-446E-85C1-5B6D0408B6D9}"/>
    <cellStyle name="20% - Énfasis4 2 3 2 2 2" xfId="12650" xr:uid="{CC151A46-897D-4E24-9201-6C53BAA8403A}"/>
    <cellStyle name="20% - Énfasis4 2 3 2 2 2 2" xfId="21681" xr:uid="{BFBEF54E-084B-4282-B23F-9710F470B59B}"/>
    <cellStyle name="20% - Énfasis4 2 3 2 2 2 2 2" xfId="27237" xr:uid="{A43AA0AB-8495-405B-A990-26DFF7E2C90A}"/>
    <cellStyle name="20% - Énfasis4 2 3 2 2 2 2 3" xfId="32731" xr:uid="{EA2B7DC8-DD53-469C-90F8-A6D289A35994}"/>
    <cellStyle name="20% - Énfasis4 2 3 2 2 2 2 4" xfId="38215" xr:uid="{1D9B3E56-A40E-425D-8601-87A863909BD3}"/>
    <cellStyle name="20% - Énfasis4 2 3 2 2 2 3" xfId="24508" xr:uid="{7FCFA025-8B00-4EB5-B7B5-496A0EB75B4E}"/>
    <cellStyle name="20% - Énfasis4 2 3 2 2 2 4" xfId="30002" xr:uid="{E5E2D505-94EB-42CE-968B-E38A6CB2B8EA}"/>
    <cellStyle name="20% - Énfasis4 2 3 2 2 2 5" xfId="35486" xr:uid="{2D020C4F-3F0B-4122-B8B3-D8DDE17CD5CA}"/>
    <cellStyle name="20% - Énfasis4 2 3 2 2 3" xfId="20264" xr:uid="{2779B791-EAC0-4580-82A2-CA502094E373}"/>
    <cellStyle name="20% - Énfasis4 2 3 2 2 3 2" xfId="25820" xr:uid="{4A41ABC2-5C68-4CB7-B570-2F0F7446591B}"/>
    <cellStyle name="20% - Énfasis4 2 3 2 2 3 3" xfId="31314" xr:uid="{9A18A0A1-9534-47C9-A18D-AD5C05568BBF}"/>
    <cellStyle name="20% - Énfasis4 2 3 2 2 3 4" xfId="36798" xr:uid="{5C6A12D2-1F87-4CFA-9970-252B24E5F3BD}"/>
    <cellStyle name="20% - Énfasis4 2 3 2 2 4" xfId="23091" xr:uid="{BA8C1217-FBB2-4E61-9A5C-6AAF376F1E9F}"/>
    <cellStyle name="20% - Énfasis4 2 3 2 2 5" xfId="28583" xr:uid="{85A1FE5B-E200-41F6-A178-DC870C4F1F46}"/>
    <cellStyle name="20% - Énfasis4 2 3 2 2 6" xfId="34067" xr:uid="{49F3AE4F-F1F2-4ACD-9A2C-B9C54C203979}"/>
    <cellStyle name="20% - Énfasis4 2 3 2 3" xfId="7460" xr:uid="{F647167D-8187-4307-9D2E-7C9B0A1F55A0}"/>
    <cellStyle name="20% - Énfasis4 2 3 2 3 2" xfId="20344" xr:uid="{C8515D4F-2486-4139-BECE-EE95D3384368}"/>
    <cellStyle name="20% - Énfasis4 2 3 2 3 2 2" xfId="25900" xr:uid="{0F6E0A2B-AEA8-4314-B1D0-E20F62B5E845}"/>
    <cellStyle name="20% - Énfasis4 2 3 2 3 2 3" xfId="31394" xr:uid="{6B2EA9E3-6181-4E5D-BA27-7E5765E0FF64}"/>
    <cellStyle name="20% - Énfasis4 2 3 2 3 2 4" xfId="36878" xr:uid="{677AF20A-FD9F-4A24-92D8-B47251C17F1A}"/>
    <cellStyle name="20% - Énfasis4 2 3 2 3 3" xfId="23171" xr:uid="{949AD399-158C-49AE-870A-69E0B0EE0240}"/>
    <cellStyle name="20% - Énfasis4 2 3 2 3 4" xfId="28665" xr:uid="{826293FA-FAAD-4FB4-990E-C6E76249DFEC}"/>
    <cellStyle name="20% - Énfasis4 2 3 2 3 5" xfId="34149" xr:uid="{4F4A8395-C893-4470-9E20-B6EACC90E922}"/>
    <cellStyle name="20% - Énfasis4 2 3 2 4" xfId="20159" xr:uid="{9ECE9408-43FA-4EFC-9EA3-247FE6BBFBA8}"/>
    <cellStyle name="20% - Énfasis4 2 3 2 4 2" xfId="25719" xr:uid="{C5D66A0B-4F31-4FA6-B2BC-6C52F27D210A}"/>
    <cellStyle name="20% - Énfasis4 2 3 2 4 3" xfId="31213" xr:uid="{5F4B2064-5645-475D-BA72-8A8B1EFBF267}"/>
    <cellStyle name="20% - Énfasis4 2 3 2 4 4" xfId="36697" xr:uid="{4F683CA6-3C7D-47A5-A2FD-532E4F2839FF}"/>
    <cellStyle name="20% - Énfasis4 2 3 2 5" xfId="22934" xr:uid="{BE7A734E-8FA9-40EC-A0E5-03F03C78E2DB}"/>
    <cellStyle name="20% - Énfasis4 2 3 2 6" xfId="22986" xr:uid="{E14806CE-18AB-4713-8D8E-3C79803BDED0}"/>
    <cellStyle name="20% - Énfasis4 2 3 2 7" xfId="28480" xr:uid="{B3FF6B8D-2F1A-4727-A1F8-9EDBEC6AF7D9}"/>
    <cellStyle name="20% - Énfasis4 2 3 2 8" xfId="33964" xr:uid="{7A06E487-0059-4B36-B30C-01C746AB3868}"/>
    <cellStyle name="20% - Énfasis4 2 3 3" xfId="12649" xr:uid="{4CB821C8-D6B1-41CE-A7EA-723AD48DC202}"/>
    <cellStyle name="20% - Énfasis4 2 4" xfId="996" xr:uid="{EFA25D41-6FD4-440D-9B06-FD87210D4FB7}"/>
    <cellStyle name="20% - Énfasis4 2 4 2" xfId="7378" xr:uid="{AD532683-DDC4-4609-8036-5775D2B17FA9}"/>
    <cellStyle name="20% - Énfasis4 2 4 2 2" xfId="12651" xr:uid="{823EEFEE-BA81-42D1-9FB6-F24DD4B399B0}"/>
    <cellStyle name="20% - Énfasis4 2 4 2 2 2" xfId="21682" xr:uid="{73BBFEDF-C442-4801-9C34-D428994893F6}"/>
    <cellStyle name="20% - Énfasis4 2 4 2 2 2 2" xfId="27238" xr:uid="{BEFB1BA5-CD6C-4AE3-8D3B-30A2A6AE9A52}"/>
    <cellStyle name="20% - Énfasis4 2 4 2 2 2 3" xfId="32732" xr:uid="{98DA6039-BA86-405B-AE02-E9E20181A84F}"/>
    <cellStyle name="20% - Énfasis4 2 4 2 2 2 4" xfId="38216" xr:uid="{37114213-7524-4B15-BC15-F47F4271EA47}"/>
    <cellStyle name="20% - Énfasis4 2 4 2 2 3" xfId="24509" xr:uid="{1E23F1D5-893A-47AA-AFC4-93B145BD975B}"/>
    <cellStyle name="20% - Énfasis4 2 4 2 2 4" xfId="30003" xr:uid="{E95E0443-0385-4859-858A-836B1F236EC4}"/>
    <cellStyle name="20% - Énfasis4 2 4 2 2 5" xfId="35487" xr:uid="{C111F2C5-ED20-42B5-9D4D-A8CD351F0E9C}"/>
    <cellStyle name="20% - Énfasis4 2 4 2 3" xfId="20265" xr:uid="{45256A67-4787-4EC6-8A1B-48ED072EECAE}"/>
    <cellStyle name="20% - Énfasis4 2 4 2 3 2" xfId="25821" xr:uid="{F6FEE05C-B086-47DA-B378-6FF843CC9ECA}"/>
    <cellStyle name="20% - Énfasis4 2 4 2 3 3" xfId="31315" xr:uid="{E96610A7-A44D-4E6D-8E7F-F0C30EABCB37}"/>
    <cellStyle name="20% - Énfasis4 2 4 2 3 4" xfId="36799" xr:uid="{E7BDCF53-1A7F-4B63-B61A-FDB23263E91F}"/>
    <cellStyle name="20% - Énfasis4 2 4 2 4" xfId="23092" xr:uid="{97FA69AC-1671-4906-A9BD-019BD3B8AB0F}"/>
    <cellStyle name="20% - Énfasis4 2 4 2 5" xfId="28584" xr:uid="{F66F3DF3-8FBD-466B-BD50-B9D86FA4CC07}"/>
    <cellStyle name="20% - Énfasis4 2 4 2 6" xfId="34068" xr:uid="{E1AC1F96-8B3F-4B72-8E00-2D3C68EB8A19}"/>
    <cellStyle name="20% - Énfasis4 2 4 3" xfId="7461" xr:uid="{E08864A0-7B54-4555-BD93-788BC5D84787}"/>
    <cellStyle name="20% - Énfasis4 2 4 3 2" xfId="20345" xr:uid="{070386BB-82FE-4122-8F2A-040AE7A3A873}"/>
    <cellStyle name="20% - Énfasis4 2 4 3 2 2" xfId="25901" xr:uid="{4A667571-BF0D-47F1-8CC2-A70EBC984891}"/>
    <cellStyle name="20% - Énfasis4 2 4 3 2 3" xfId="31395" xr:uid="{F1D88B8E-7069-4C6F-8DD0-A4769D66CF8F}"/>
    <cellStyle name="20% - Énfasis4 2 4 3 2 4" xfId="36879" xr:uid="{9023C604-8BF5-4F57-B583-6C108D76CBCD}"/>
    <cellStyle name="20% - Énfasis4 2 4 3 3" xfId="23172" xr:uid="{FFCB38E0-7CD3-4E3E-800F-EF7604038A33}"/>
    <cellStyle name="20% - Énfasis4 2 4 3 4" xfId="28666" xr:uid="{79AC0FA6-EC4A-4059-BDB6-504008EA2CB5}"/>
    <cellStyle name="20% - Énfasis4 2 4 3 5" xfId="34150" xr:uid="{1361BC13-8BA0-413D-8BDF-4466C85A08F5}"/>
    <cellStyle name="20% - Énfasis4 2 4 4" xfId="20160" xr:uid="{2D0608F7-6B75-49EA-9449-FE6B6F115989}"/>
    <cellStyle name="20% - Énfasis4 2 4 4 2" xfId="25720" xr:uid="{FBB3475E-8DE4-4D0E-B03B-A3480988F5FE}"/>
    <cellStyle name="20% - Énfasis4 2 4 4 3" xfId="31214" xr:uid="{98043213-04EF-4EF9-89BA-285D1C588064}"/>
    <cellStyle name="20% - Énfasis4 2 4 4 4" xfId="36698" xr:uid="{D0F5B06B-EC41-4DFC-B7A9-49201D6756BA}"/>
    <cellStyle name="20% - Énfasis4 2 4 5" xfId="22935" xr:uid="{FA73AB73-48A9-43FA-AD57-CC84E5F1BD6D}"/>
    <cellStyle name="20% - Énfasis4 2 4 6" xfId="22987" xr:uid="{DA7C579D-836D-4EE8-A565-8E44163A89A5}"/>
    <cellStyle name="20% - Énfasis4 2 4 7" xfId="28481" xr:uid="{F0141A2B-6B45-4F9F-97AC-903AF9F07CD8}"/>
    <cellStyle name="20% - Énfasis4 2 4 8" xfId="33965" xr:uid="{74EAE05A-AF72-4CE1-8343-8BB7A836EFA1}"/>
    <cellStyle name="20% - Énfasis4 2 5" xfId="997" xr:uid="{601C8394-9386-464E-88F3-D73E257B5DAA}"/>
    <cellStyle name="20% - Énfasis4 2 6" xfId="12647" xr:uid="{2DAA67A8-0528-47FB-ACBF-6219986B4231}"/>
    <cellStyle name="20% - Énfasis4 2 7" xfId="15527" xr:uid="{8B3AEC47-1134-463E-A536-2423F1822344}"/>
    <cellStyle name="20% - Énfasis4 2 8" xfId="989" xr:uid="{9CA9B061-DA02-4068-8845-51024754B3B9}"/>
    <cellStyle name="20% - Énfasis4 3" xfId="587" xr:uid="{44EE9ED7-728D-4020-9D04-3D7C079E20EA}"/>
    <cellStyle name="20% - Énfasis4 3 2" xfId="999" xr:uid="{1FCE4597-084D-49CC-8CCC-3A3210260FA5}"/>
    <cellStyle name="20% - Énfasis4 3 3" xfId="998" xr:uid="{E4D01FB3-AF33-470C-95C6-6D4CFA772D6F}"/>
    <cellStyle name="20% - Énfasis4 4" xfId="588" xr:uid="{331BECAC-E4BC-43D6-BE11-4F20B7975BC9}"/>
    <cellStyle name="20% - Énfasis4 4 2" xfId="7379" xr:uid="{5700AD0F-DEB3-46CD-A38B-A943A2A899C3}"/>
    <cellStyle name="20% - Énfasis4 4 2 2" xfId="12652" xr:uid="{80F2BA30-0514-465B-ABAC-D5E9E571E36F}"/>
    <cellStyle name="20% - Énfasis4 4 2 2 2" xfId="21683" xr:uid="{03A5813E-FCD7-4941-9423-575E756783F3}"/>
    <cellStyle name="20% - Énfasis4 4 2 2 2 2" xfId="27239" xr:uid="{7C6E373A-C0EE-457B-BABF-13DCADFC081A}"/>
    <cellStyle name="20% - Énfasis4 4 2 2 2 3" xfId="32733" xr:uid="{9D72FEB4-8083-4486-B33C-C7EA1E7E0F64}"/>
    <cellStyle name="20% - Énfasis4 4 2 2 2 4" xfId="38217" xr:uid="{51FAEB44-D611-42A9-8826-401BE35731E8}"/>
    <cellStyle name="20% - Énfasis4 4 2 2 3" xfId="24510" xr:uid="{80FE4CD5-A8D9-411E-8BC1-253C94494114}"/>
    <cellStyle name="20% - Énfasis4 4 2 2 4" xfId="30004" xr:uid="{002BB562-0767-4188-89D4-99FEDA9C0C92}"/>
    <cellStyle name="20% - Énfasis4 4 2 2 5" xfId="35488" xr:uid="{E2ED3C32-45A7-4D70-AACE-8894AA29CF9D}"/>
    <cellStyle name="20% - Énfasis4 4 2 3" xfId="20266" xr:uid="{4691647B-B276-439C-9825-246A753415C4}"/>
    <cellStyle name="20% - Énfasis4 4 2 3 2" xfId="25822" xr:uid="{C1183C98-EC29-4FC4-A7CB-972B15943675}"/>
    <cellStyle name="20% - Énfasis4 4 2 3 3" xfId="31316" xr:uid="{8307CB35-E876-4863-ACB5-CEAC8872BD4A}"/>
    <cellStyle name="20% - Énfasis4 4 2 3 4" xfId="36800" xr:uid="{E12F6C82-1BD2-4163-9FF8-AAAB610622BC}"/>
    <cellStyle name="20% - Énfasis4 4 2 4" xfId="23093" xr:uid="{DD52BC64-F7DC-49A1-BB62-1F052ABCD3CC}"/>
    <cellStyle name="20% - Énfasis4 4 2 5" xfId="28585" xr:uid="{5252789F-5024-476D-852E-8AA4E85F6971}"/>
    <cellStyle name="20% - Énfasis4 4 2 6" xfId="34069" xr:uid="{7420B5A7-C3AC-49D2-B2DE-E325B6D717E6}"/>
    <cellStyle name="20% - Énfasis4 4 3" xfId="7462" xr:uid="{EAA9F257-322D-40E8-BEA0-32A061DDA954}"/>
    <cellStyle name="20% - Énfasis4 4 3 2" xfId="20346" xr:uid="{5D90E261-A000-4A2D-A20A-F478ED33CBD0}"/>
    <cellStyle name="20% - Énfasis4 4 3 2 2" xfId="25902" xr:uid="{8DAD6591-DE39-4A9A-8B2E-EF5850CD4858}"/>
    <cellStyle name="20% - Énfasis4 4 3 2 3" xfId="31396" xr:uid="{D15F63E4-9FF0-4C19-8C9A-3EAF459959F7}"/>
    <cellStyle name="20% - Énfasis4 4 3 2 4" xfId="36880" xr:uid="{8E216BCD-46F2-4425-80BE-03751AF9DC45}"/>
    <cellStyle name="20% - Énfasis4 4 3 3" xfId="23173" xr:uid="{BE4F00AA-3E62-48C3-BE1A-80358F6FC848}"/>
    <cellStyle name="20% - Énfasis4 4 3 4" xfId="28667" xr:uid="{1CC6186F-D2AC-48F7-AE66-166F7C1471EC}"/>
    <cellStyle name="20% - Énfasis4 4 3 5" xfId="34151" xr:uid="{287FD815-A807-4365-9360-363313C0C0C7}"/>
    <cellStyle name="20% - Énfasis4 4 4" xfId="20161" xr:uid="{6D34B0E7-D56E-40C2-93FC-EF0D1DCCB90C}"/>
    <cellStyle name="20% - Énfasis4 4 4 2" xfId="25721" xr:uid="{0410814A-498C-41E7-861A-460889D96EDF}"/>
    <cellStyle name="20% - Énfasis4 4 4 3" xfId="31215" xr:uid="{EF47226A-296E-4495-8AED-ED0994594E1A}"/>
    <cellStyle name="20% - Énfasis4 4 4 4" xfId="36699" xr:uid="{7D4EB8A1-6031-4670-861C-8A245729B087}"/>
    <cellStyle name="20% - Énfasis4 4 5" xfId="22936" xr:uid="{9C986198-6BF1-4D9A-9166-1B2B41EB01D0}"/>
    <cellStyle name="20% - Énfasis4 4 6" xfId="22988" xr:uid="{CCDD6168-9CFD-4ADE-9F36-843E7A29EF35}"/>
    <cellStyle name="20% - Énfasis4 4 7" xfId="28482" xr:uid="{4D54E9BF-438A-4F41-A2FA-A8C2050CA73A}"/>
    <cellStyle name="20% - Énfasis4 4 8" xfId="33966" xr:uid="{773CA0BC-135C-4ECC-8C99-8B913C6BA8CD}"/>
    <cellStyle name="20% - Énfasis4 4 9" xfId="1000" xr:uid="{70A87645-ABD4-45A7-B28C-3B248A013E6F}"/>
    <cellStyle name="20% - Énfasis4 5" xfId="589" xr:uid="{C8F1E79E-609E-47FF-B4BB-40108E877454}"/>
    <cellStyle name="20% - Énfasis4 6" xfId="590" xr:uid="{312BE441-DD5C-4F6C-9F37-37AB911970BC}"/>
    <cellStyle name="20% - Énfasis4 7" xfId="591" xr:uid="{A29E388D-A235-45E2-9B9E-0F67489A395B}"/>
    <cellStyle name="20% - Énfasis5" xfId="35" builtinId="46" customBuiltin="1"/>
    <cellStyle name="20% - Énfasis5 10" xfId="28483" xr:uid="{08CC5DE1-13D2-461B-8E6B-10BB5E3BC2DA}"/>
    <cellStyle name="20% - Énfasis5 11" xfId="33967" xr:uid="{53FB2DCC-2C6B-47C5-8490-27170CC39CB9}"/>
    <cellStyle name="20% - Énfasis5 2" xfId="592" xr:uid="{91E07DA3-3224-4079-9038-2C1BC500AEAC}"/>
    <cellStyle name="20% - Énfasis5 2 2" xfId="1002" xr:uid="{C1E067A0-140C-42E5-99AA-B6ECB4524B73}"/>
    <cellStyle name="20% - Énfasis5 2 2 2" xfId="1003" xr:uid="{898A53A9-A427-4052-8F3D-7DBC359FEE13}"/>
    <cellStyle name="20% - Énfasis5 2 2 2 2" xfId="12655" xr:uid="{690A37E2-2FBB-47BB-A30A-17B62A674E23}"/>
    <cellStyle name="20% - Énfasis5 2 2 3" xfId="1004" xr:uid="{A997300A-EFC8-4103-A0FD-5467A4E38115}"/>
    <cellStyle name="20% - Énfasis5 2 3" xfId="1005" xr:uid="{33B9D753-E312-43D4-9885-7A38630951C0}"/>
    <cellStyle name="20% - Énfasis5 2 3 2" xfId="1006" xr:uid="{756A8B1D-0B66-4101-9D8C-9C63EC304D8B}"/>
    <cellStyle name="20% - Énfasis5 2 3 2 2" xfId="7381" xr:uid="{220CB3C7-3E7B-4B13-BDE1-75E72FBDA0B0}"/>
    <cellStyle name="20% - Énfasis5 2 3 2 2 2" xfId="12657" xr:uid="{665210CB-255D-4EE1-B11A-3BDF49AFA7D6}"/>
    <cellStyle name="20% - Énfasis5 2 3 2 2 2 2" xfId="21685" xr:uid="{BD2E25A0-8B6E-42B9-97A1-099C1331943B}"/>
    <cellStyle name="20% - Énfasis5 2 3 2 2 2 2 2" xfId="27241" xr:uid="{97CDCCAA-8B43-410B-9AD8-6EAE8EAEB1A8}"/>
    <cellStyle name="20% - Énfasis5 2 3 2 2 2 2 3" xfId="32735" xr:uid="{EBAEDDE1-7DCC-4C30-9D92-0746344985B5}"/>
    <cellStyle name="20% - Énfasis5 2 3 2 2 2 2 4" xfId="38219" xr:uid="{4F612F0D-439D-4B4E-8FE0-BBE9DBD39F4D}"/>
    <cellStyle name="20% - Énfasis5 2 3 2 2 2 3" xfId="24512" xr:uid="{1B3A10EC-C35B-48FB-B7E8-626B45066E16}"/>
    <cellStyle name="20% - Énfasis5 2 3 2 2 2 4" xfId="30006" xr:uid="{9811ACA0-6A08-45D6-AA53-0B0D9BDDD79C}"/>
    <cellStyle name="20% - Énfasis5 2 3 2 2 2 5" xfId="35490" xr:uid="{A64D9887-ACC4-442A-B9E9-2C5AA6B599F3}"/>
    <cellStyle name="20% - Énfasis5 2 3 2 2 3" xfId="20268" xr:uid="{EDEEAC1A-059D-48B8-BB7C-671C1452903A}"/>
    <cellStyle name="20% - Énfasis5 2 3 2 2 3 2" xfId="25824" xr:uid="{A72C2A5A-4B4C-4C69-958A-02CBBC518722}"/>
    <cellStyle name="20% - Énfasis5 2 3 2 2 3 3" xfId="31318" xr:uid="{EC5F9FAA-5080-436E-9837-9D512D78ABFC}"/>
    <cellStyle name="20% - Énfasis5 2 3 2 2 3 4" xfId="36802" xr:uid="{58D37F5A-480D-4F10-A150-5B358B986885}"/>
    <cellStyle name="20% - Énfasis5 2 3 2 2 4" xfId="23095" xr:uid="{0170E7E9-A9F7-46C5-9530-89BD3B7F0DF9}"/>
    <cellStyle name="20% - Énfasis5 2 3 2 2 5" xfId="28587" xr:uid="{A999A6A8-74C2-4444-88FD-15AC4BB8D362}"/>
    <cellStyle name="20% - Énfasis5 2 3 2 2 6" xfId="34071" xr:uid="{6A1BB409-27F5-4934-9636-1E7D35141805}"/>
    <cellStyle name="20% - Énfasis5 2 3 2 3" xfId="7464" xr:uid="{05E45B2F-8023-4DE1-8B3C-A601CAF9B7D0}"/>
    <cellStyle name="20% - Énfasis5 2 3 2 3 2" xfId="20348" xr:uid="{431C7B8C-6D2F-4E15-8AF2-E7FD5F9C156D}"/>
    <cellStyle name="20% - Énfasis5 2 3 2 3 2 2" xfId="25904" xr:uid="{2D5E0A19-BF97-40F7-BC55-7A86EE2292DC}"/>
    <cellStyle name="20% - Énfasis5 2 3 2 3 2 3" xfId="31398" xr:uid="{4DCDA816-FF44-4FFE-9419-72868AF661FF}"/>
    <cellStyle name="20% - Énfasis5 2 3 2 3 2 4" xfId="36882" xr:uid="{DB16C587-552E-48EA-A31E-B343FDC74DD2}"/>
    <cellStyle name="20% - Énfasis5 2 3 2 3 3" xfId="23175" xr:uid="{FFFFC7CD-FC1A-4549-BE5F-D57060C40152}"/>
    <cellStyle name="20% - Énfasis5 2 3 2 3 4" xfId="28669" xr:uid="{1DA494C5-2BA8-4254-86EA-0C4629DA3B00}"/>
    <cellStyle name="20% - Énfasis5 2 3 2 3 5" xfId="34153" xr:uid="{C8860009-39F5-4ADB-96CA-C609CD17AE66}"/>
    <cellStyle name="20% - Énfasis5 2 3 2 4" xfId="20162" xr:uid="{CE61F9A3-88AF-4C30-8384-24933D4170B6}"/>
    <cellStyle name="20% - Énfasis5 2 3 2 4 2" xfId="25722" xr:uid="{E7097B9B-08BD-4805-8843-AD265887CBF6}"/>
    <cellStyle name="20% - Énfasis5 2 3 2 4 3" xfId="31216" xr:uid="{215B09F5-21A1-4073-B3E5-1A305374B6C4}"/>
    <cellStyle name="20% - Énfasis5 2 3 2 4 4" xfId="36700" xr:uid="{B41AE9B3-6AD5-4051-AF2F-CFCC9F9CA565}"/>
    <cellStyle name="20% - Énfasis5 2 3 2 5" xfId="22938" xr:uid="{353E7688-63CE-404B-90A3-652FB06E0C8D}"/>
    <cellStyle name="20% - Énfasis5 2 3 2 6" xfId="22990" xr:uid="{839C8640-B973-4D13-9A04-5F70BD00453A}"/>
    <cellStyle name="20% - Énfasis5 2 3 2 7" xfId="28484" xr:uid="{F4390465-DD82-458B-A5E7-B7714215FEEC}"/>
    <cellStyle name="20% - Énfasis5 2 3 2 8" xfId="33968" xr:uid="{DD942C21-8B8F-4D1E-AB24-CDBA4A965748}"/>
    <cellStyle name="20% - Énfasis5 2 3 3" xfId="12656" xr:uid="{95E65BB0-A43A-4F94-A81F-7D5971F72570}"/>
    <cellStyle name="20% - Énfasis5 2 4" xfId="1007" xr:uid="{75131D69-B724-4BDB-8B42-D4CF4C2095CA}"/>
    <cellStyle name="20% - Énfasis5 2 5" xfId="12654" xr:uid="{A0AB30E0-EC64-48EB-BD96-D81A4D320EF3}"/>
    <cellStyle name="20% - Énfasis5 2 6" xfId="15528" xr:uid="{3432A64B-1A1C-47F2-AD85-59DCB0FB32D9}"/>
    <cellStyle name="20% - Énfasis5 2 7" xfId="1001" xr:uid="{E875C70B-FD8B-46C0-BD3F-F5966420D9A7}"/>
    <cellStyle name="20% - Énfasis5 3" xfId="593" xr:uid="{24E97441-185C-4D43-AA7A-8FCA8C155758}"/>
    <cellStyle name="20% - Énfasis5 3 2" xfId="1009" xr:uid="{0643F2C8-2FCA-4090-95BE-C4174F36C771}"/>
    <cellStyle name="20% - Énfasis5 3 2 2" xfId="7382" xr:uid="{F2C7F0AD-CD6C-44FB-AA3D-B159A52B0AC2}"/>
    <cellStyle name="20% - Énfasis5 3 2 2 2" xfId="12658" xr:uid="{CC580CE2-7EB4-4A31-9AC0-649B8372972D}"/>
    <cellStyle name="20% - Énfasis5 3 2 2 2 2" xfId="21686" xr:uid="{E87D60FE-E979-4063-ABD7-A175EA1786D7}"/>
    <cellStyle name="20% - Énfasis5 3 2 2 2 2 2" xfId="27242" xr:uid="{E00C57C8-3AA7-4646-9A5C-74058B68FDF8}"/>
    <cellStyle name="20% - Énfasis5 3 2 2 2 2 3" xfId="32736" xr:uid="{C037C61B-C831-4D8A-88FB-81AA50D3C27B}"/>
    <cellStyle name="20% - Énfasis5 3 2 2 2 2 4" xfId="38220" xr:uid="{40CD4B37-17EE-4B63-A1C8-84F990BA8D4A}"/>
    <cellStyle name="20% - Énfasis5 3 2 2 2 3" xfId="24513" xr:uid="{85DA3329-E3F6-40DA-8BCD-86C6C09500CF}"/>
    <cellStyle name="20% - Énfasis5 3 2 2 2 4" xfId="30007" xr:uid="{69E2229A-2540-454E-A752-1CB0AA8B6CD3}"/>
    <cellStyle name="20% - Énfasis5 3 2 2 2 5" xfId="35491" xr:uid="{4E597C99-C5B9-4D31-A75B-80220F8D6707}"/>
    <cellStyle name="20% - Énfasis5 3 2 2 3" xfId="20269" xr:uid="{12911792-D2C1-4988-9369-92CAEB0F64DD}"/>
    <cellStyle name="20% - Énfasis5 3 2 2 3 2" xfId="25825" xr:uid="{148BD3B2-A945-4C0D-899D-2044BE1F72F3}"/>
    <cellStyle name="20% - Énfasis5 3 2 2 3 3" xfId="31319" xr:uid="{2C872A24-8C1A-4894-8A1F-57D97D038B9B}"/>
    <cellStyle name="20% - Énfasis5 3 2 2 3 4" xfId="36803" xr:uid="{CDE04AEE-BA4D-4E9A-BDB8-40C5A2E4FE39}"/>
    <cellStyle name="20% - Énfasis5 3 2 2 4" xfId="23096" xr:uid="{09F1A0A9-F2A7-49AD-B5BF-A0E3B5CAE772}"/>
    <cellStyle name="20% - Énfasis5 3 2 2 5" xfId="28588" xr:uid="{1D2D4636-5DB2-4A4A-85AA-885040725437}"/>
    <cellStyle name="20% - Énfasis5 3 2 2 6" xfId="34072" xr:uid="{9F41211E-6597-483F-B979-4569C492B78A}"/>
    <cellStyle name="20% - Énfasis5 3 2 3" xfId="7466" xr:uid="{9BADE2D8-BCE3-40A0-835E-7B4E13069900}"/>
    <cellStyle name="20% - Énfasis5 3 2 3 2" xfId="20350" xr:uid="{AB13AA6F-F76D-4B72-9650-9CE5C1481272}"/>
    <cellStyle name="20% - Énfasis5 3 2 3 2 2" xfId="25906" xr:uid="{D9E36F94-E0EB-4690-AFB5-77AF1A06A255}"/>
    <cellStyle name="20% - Énfasis5 3 2 3 2 3" xfId="31400" xr:uid="{49A9A1AB-EE40-403E-A727-2A228B8B5A99}"/>
    <cellStyle name="20% - Énfasis5 3 2 3 2 4" xfId="36884" xr:uid="{791BF12D-24EA-4945-9C90-6314AED3BDDE}"/>
    <cellStyle name="20% - Énfasis5 3 2 3 3" xfId="23177" xr:uid="{AA46A131-8474-45D2-97D0-3530EEB3EB52}"/>
    <cellStyle name="20% - Énfasis5 3 2 3 4" xfId="28671" xr:uid="{983E0AC8-D0CA-4F4F-8127-D2F7688519A2}"/>
    <cellStyle name="20% - Énfasis5 3 2 3 5" xfId="34155" xr:uid="{BC977416-CF14-4F54-80A1-01CF2158CDE7}"/>
    <cellStyle name="20% - Énfasis5 3 2 4" xfId="20163" xr:uid="{9706C953-DB8F-424C-8BDC-75BC5A951569}"/>
    <cellStyle name="20% - Énfasis5 3 2 4 2" xfId="25723" xr:uid="{E816D8D1-FB01-4D2E-BA2B-5EDB5B648024}"/>
    <cellStyle name="20% - Énfasis5 3 2 4 3" xfId="31217" xr:uid="{D593129B-F600-4464-9161-37F6A767F2E7}"/>
    <cellStyle name="20% - Énfasis5 3 2 4 4" xfId="36701" xr:uid="{D94C9D63-C470-4035-B43D-D555FE5CB977}"/>
    <cellStyle name="20% - Énfasis5 3 2 5" xfId="22939" xr:uid="{A580B99B-69C1-4828-88D3-F61F9109910D}"/>
    <cellStyle name="20% - Énfasis5 3 2 6" xfId="22991" xr:uid="{3069A87B-15C1-451B-BBA7-E29E385B5ECC}"/>
    <cellStyle name="20% - Énfasis5 3 2 7" xfId="28485" xr:uid="{BD994713-608F-4D56-AE47-158E318F363E}"/>
    <cellStyle name="20% - Énfasis5 3 2 8" xfId="33969" xr:uid="{3F3F4662-85A6-4B86-8135-A6691DB771AB}"/>
    <cellStyle name="20% - Énfasis5 3 3" xfId="1010" xr:uid="{AAC7AC11-6436-4054-8DEF-B5A305AC0638}"/>
    <cellStyle name="20% - Énfasis5 3 4" xfId="1008" xr:uid="{4A0BEF9F-38F3-43D3-A2D9-B2A8D4F6C0ED}"/>
    <cellStyle name="20% - Énfasis5 4" xfId="594" xr:uid="{07CE3D3C-6D97-45EF-85D2-BC2AB2F90DC2}"/>
    <cellStyle name="20% - Énfasis5 4 2" xfId="7383" xr:uid="{22727BE6-A465-4E7A-AFA9-EC3258F09A0B}"/>
    <cellStyle name="20% - Énfasis5 4 2 2" xfId="12659" xr:uid="{AD7ADD68-6E22-45E4-BA03-575EBBF6C224}"/>
    <cellStyle name="20% - Énfasis5 4 2 2 2" xfId="21687" xr:uid="{BCA165EE-7967-4973-89E2-BB1E4BEC4CA5}"/>
    <cellStyle name="20% - Énfasis5 4 2 2 2 2" xfId="27243" xr:uid="{67225491-A1CC-45C0-995E-DA70767C5786}"/>
    <cellStyle name="20% - Énfasis5 4 2 2 2 3" xfId="32737" xr:uid="{158A1C2B-3988-4656-8714-7FA68C26419D}"/>
    <cellStyle name="20% - Énfasis5 4 2 2 2 4" xfId="38221" xr:uid="{2519AF18-B71A-4200-A7DD-DAFE0509C8E4}"/>
    <cellStyle name="20% - Énfasis5 4 2 2 3" xfId="24514" xr:uid="{41D46498-AC64-4AFD-9094-E513495C39D2}"/>
    <cellStyle name="20% - Énfasis5 4 2 2 4" xfId="30008" xr:uid="{4C487147-46CF-4456-840E-EA86AF0F7DF3}"/>
    <cellStyle name="20% - Énfasis5 4 2 2 5" xfId="35492" xr:uid="{F517BE12-20F1-4AE5-ACF0-63B4EC44B745}"/>
    <cellStyle name="20% - Énfasis5 4 2 3" xfId="20270" xr:uid="{45FF66C5-A8A8-4CFF-9DBC-EB0CF4B5E87A}"/>
    <cellStyle name="20% - Énfasis5 4 2 3 2" xfId="25826" xr:uid="{C4B836F9-F36F-4941-B647-D6D7AD8D638C}"/>
    <cellStyle name="20% - Énfasis5 4 2 3 3" xfId="31320" xr:uid="{8A0185E3-608A-42E4-B324-24C90DF9D90B}"/>
    <cellStyle name="20% - Énfasis5 4 2 3 4" xfId="36804" xr:uid="{2659816B-8122-46CF-8500-9436A809E3B3}"/>
    <cellStyle name="20% - Énfasis5 4 2 4" xfId="23097" xr:uid="{019BCB31-B9E4-4FBD-A53F-B9ECCD668BAB}"/>
    <cellStyle name="20% - Énfasis5 4 2 5" xfId="28589" xr:uid="{59899B9C-A969-4B9D-B6E4-529D857406EC}"/>
    <cellStyle name="20% - Énfasis5 4 2 6" xfId="34073" xr:uid="{6B4394F8-701C-4E05-8E5D-E8ADA27939E4}"/>
    <cellStyle name="20% - Énfasis5 4 3" xfId="7467" xr:uid="{45F87D91-64DA-411F-8313-006DA8847043}"/>
    <cellStyle name="20% - Énfasis5 4 3 2" xfId="20351" xr:uid="{802B2B5C-22A7-4524-91D6-3775CDDFCAB1}"/>
    <cellStyle name="20% - Énfasis5 4 3 2 2" xfId="25907" xr:uid="{F7EC0CC7-155B-4F3B-8926-BB180E8A2D75}"/>
    <cellStyle name="20% - Énfasis5 4 3 2 3" xfId="31401" xr:uid="{EECDC187-3BA9-4F8C-BD6E-DA8C7F50109E}"/>
    <cellStyle name="20% - Énfasis5 4 3 2 4" xfId="36885" xr:uid="{31189776-42E8-4081-8EBA-BEBD1668681D}"/>
    <cellStyle name="20% - Énfasis5 4 3 3" xfId="23178" xr:uid="{9673EA14-E839-48C2-89D4-8B478B832501}"/>
    <cellStyle name="20% - Énfasis5 4 3 4" xfId="28672" xr:uid="{7DCB2E80-A1F1-4A9F-A57E-CAEA68B7B3B9}"/>
    <cellStyle name="20% - Énfasis5 4 3 5" xfId="34156" xr:uid="{8325CD0A-68D5-46FD-96C7-F54788603BA6}"/>
    <cellStyle name="20% - Énfasis5 4 4" xfId="20164" xr:uid="{67958370-7BEC-4AEE-B91F-034F9606B827}"/>
    <cellStyle name="20% - Énfasis5 4 4 2" xfId="25724" xr:uid="{6FF14AF0-7F41-4D7A-8C02-E0F55172B471}"/>
    <cellStyle name="20% - Énfasis5 4 4 3" xfId="31218" xr:uid="{A3ABCE52-2AAD-4F4A-B1AA-BECD82BF33F4}"/>
    <cellStyle name="20% - Énfasis5 4 4 4" xfId="36702" xr:uid="{8F182137-6EA9-499D-A72E-B3DB09E2F7D4}"/>
    <cellStyle name="20% - Énfasis5 4 5" xfId="22940" xr:uid="{FD6E680D-C686-4479-B8C8-9F2F51D8A986}"/>
    <cellStyle name="20% - Énfasis5 4 6" xfId="22992" xr:uid="{D075F28B-B6FF-4559-B656-30225CB745DB}"/>
    <cellStyle name="20% - Énfasis5 4 7" xfId="28486" xr:uid="{6E20BF45-A4B7-4638-810F-84E75C3680A7}"/>
    <cellStyle name="20% - Énfasis5 4 8" xfId="33970" xr:uid="{433C713A-401E-4F06-AD4F-7FAB549E9361}"/>
    <cellStyle name="20% - Énfasis5 4 9" xfId="1011" xr:uid="{0806FC69-C5F7-4B96-82E7-9E40CA4B47A9}"/>
    <cellStyle name="20% - Énfasis5 5" xfId="595" xr:uid="{D9E5B088-421E-4AF5-A049-EC1A21274A1E}"/>
    <cellStyle name="20% - Énfasis5 5 2" xfId="12653" xr:uid="{350D0862-412F-4AE1-98F7-ADFDA5F318C6}"/>
    <cellStyle name="20% - Énfasis5 5 2 2" xfId="21684" xr:uid="{49025A34-5306-4677-AA8C-F87E8F4D452C}"/>
    <cellStyle name="20% - Énfasis5 5 2 2 2" xfId="27240" xr:uid="{B7DE9AF4-FB5F-40A2-B4E8-9BAE6C9FE070}"/>
    <cellStyle name="20% - Énfasis5 5 2 2 3" xfId="32734" xr:uid="{D5CF37A4-DF09-4675-A573-3A0D12CD048B}"/>
    <cellStyle name="20% - Énfasis5 5 2 2 4" xfId="38218" xr:uid="{74C9B2D8-6D5B-4058-8780-AF269653A695}"/>
    <cellStyle name="20% - Énfasis5 5 2 3" xfId="24511" xr:uid="{5E8C2E1B-B74F-4011-9082-7DE1C28EB4A9}"/>
    <cellStyle name="20% - Énfasis5 5 2 4" xfId="30005" xr:uid="{04DFF19B-6C29-4786-8021-43E15D2CBA4C}"/>
    <cellStyle name="20% - Énfasis5 5 2 5" xfId="35489" xr:uid="{E8CCC7B6-1122-4DBC-BE10-B693777BAC4C}"/>
    <cellStyle name="20% - Énfasis5 5 3" xfId="20267" xr:uid="{87BB7CFA-E4EA-488A-B9C8-6FCD1EA7DAF3}"/>
    <cellStyle name="20% - Énfasis5 5 3 2" xfId="25823" xr:uid="{E2BE55B0-4416-4708-96E4-DEB05528D986}"/>
    <cellStyle name="20% - Énfasis5 5 3 3" xfId="31317" xr:uid="{8C52FCE2-7481-4899-B66C-ACA11485AF68}"/>
    <cellStyle name="20% - Énfasis5 5 3 4" xfId="36801" xr:uid="{073B3CD1-55D5-4283-8058-CA67EAAE0CBA}"/>
    <cellStyle name="20% - Énfasis5 5 4" xfId="23094" xr:uid="{C56AE88D-C24C-42D3-8FA6-44A23D144CC5}"/>
    <cellStyle name="20% - Énfasis5 5 5" xfId="28586" xr:uid="{1BFB1D55-0C1C-408D-A99C-EE6B727FDDE8}"/>
    <cellStyle name="20% - Énfasis5 5 6" xfId="34070" xr:uid="{A45A400E-A70A-4F64-A734-6AC49156B597}"/>
    <cellStyle name="20% - Énfasis5 5 7" xfId="7380" xr:uid="{A07613C6-AB71-404C-B672-99A49C118B99}"/>
    <cellStyle name="20% - Énfasis5 6" xfId="596" xr:uid="{D2FE9BC9-D74C-490B-85C6-CD2804E3636A}"/>
    <cellStyle name="20% - Énfasis5 6 2" xfId="20347" xr:uid="{2AE9F0B1-29D8-4894-949E-3B75A6BF028B}"/>
    <cellStyle name="20% - Énfasis5 6 2 2" xfId="25903" xr:uid="{B0E0048D-42E9-4866-B1E7-7778F62874DA}"/>
    <cellStyle name="20% - Énfasis5 6 2 3" xfId="31397" xr:uid="{8C90C4D0-C276-42A7-93A8-6A31D1729C75}"/>
    <cellStyle name="20% - Énfasis5 6 2 4" xfId="36881" xr:uid="{C606AE72-F1D4-4E38-B102-9803738EA113}"/>
    <cellStyle name="20% - Énfasis5 6 3" xfId="23174" xr:uid="{7BCF8043-97D7-43B1-A9D4-3DAC55807C18}"/>
    <cellStyle name="20% - Énfasis5 6 4" xfId="28668" xr:uid="{16585954-EDC9-4779-AEED-3CCB6B90798C}"/>
    <cellStyle name="20% - Énfasis5 6 5" xfId="34152" xr:uid="{EE82D7F8-56CA-4039-9540-6E01BD8BEC14}"/>
    <cellStyle name="20% - Énfasis5 6 6" xfId="7463" xr:uid="{0CF0F2F7-EC00-4F0F-B814-666DBE24FC75}"/>
    <cellStyle name="20% - Énfasis5 7" xfId="597" xr:uid="{1C52EC79-3197-4314-A987-56B2918ED136}"/>
    <cellStyle name="20% - Énfasis5 7 2" xfId="25703" xr:uid="{5B220A58-B5C5-49B6-A3E3-20F22F033A61}"/>
    <cellStyle name="20% - Énfasis5 7 3" xfId="31197" xr:uid="{5BFAB83F-BE66-4246-BCDB-B159A988423F}"/>
    <cellStyle name="20% - Énfasis5 7 4" xfId="36681" xr:uid="{EB593529-9F6F-469B-A66A-3F6CC8E1060F}"/>
    <cellStyle name="20% - Énfasis5 7 5" xfId="20142" xr:uid="{9F304DBC-759A-41CD-8790-199E606DD578}"/>
    <cellStyle name="20% - Énfasis5 8" xfId="22937" xr:uid="{F12BBA24-3D8B-4040-A810-17D5B27E0617}"/>
    <cellStyle name="20% - Énfasis5 9" xfId="22989" xr:uid="{B22B97F9-0600-4C2C-88E5-2A5756029CF6}"/>
    <cellStyle name="20% - Énfasis6" xfId="39" builtinId="50" customBuiltin="1"/>
    <cellStyle name="20% - Énfasis6 2" xfId="598" xr:uid="{E52188F3-7F6C-4F81-A11D-22D88BB01EC6}"/>
    <cellStyle name="20% - Énfasis6 2 2" xfId="1013" xr:uid="{CC196210-051B-44C9-B964-E08E26FA94B6}"/>
    <cellStyle name="20% - Énfasis6 2 2 2" xfId="1014" xr:uid="{59C87711-BF75-46B3-8A5B-A1EADE58093B}"/>
    <cellStyle name="20% - Énfasis6 2 2 2 2" xfId="1015" xr:uid="{E26ADF72-5204-44FB-97DE-A55D007C57BF}"/>
    <cellStyle name="20% - Énfasis6 2 2 3" xfId="1016" xr:uid="{ABC943E6-E229-43E6-9998-707CBBBACA85}"/>
    <cellStyle name="20% - Énfasis6 2 2 3 2" xfId="7384" xr:uid="{52AF5779-1635-4819-A51B-38107260C7F3}"/>
    <cellStyle name="20% - Énfasis6 2 2 3 2 2" xfId="12661" xr:uid="{9CFC52B2-E9F9-480A-BBFD-F44C7329C9B3}"/>
    <cellStyle name="20% - Énfasis6 2 2 3 2 2 2" xfId="21688" xr:uid="{F6E8D994-AC53-470F-8C3F-2551B0D9B03C}"/>
    <cellStyle name="20% - Énfasis6 2 2 3 2 2 2 2" xfId="27244" xr:uid="{7E8B588E-5374-4A2B-A049-AE6987B35398}"/>
    <cellStyle name="20% - Énfasis6 2 2 3 2 2 2 3" xfId="32738" xr:uid="{B3B4BDDA-4F6A-4547-BC42-B9B45B226A0E}"/>
    <cellStyle name="20% - Énfasis6 2 2 3 2 2 2 4" xfId="38222" xr:uid="{96A800C7-A4F1-43A3-AC5E-4CF92D227E7A}"/>
    <cellStyle name="20% - Énfasis6 2 2 3 2 2 3" xfId="24515" xr:uid="{05433B52-E363-4AB0-8D51-E96EBCD0F2BC}"/>
    <cellStyle name="20% - Énfasis6 2 2 3 2 2 4" xfId="30009" xr:uid="{E60D1EAE-5AF8-4DCE-BE5E-DADA2D1CDACB}"/>
    <cellStyle name="20% - Énfasis6 2 2 3 2 2 5" xfId="35493" xr:uid="{6D75A2CB-5351-42AF-9485-63D06ED43C85}"/>
    <cellStyle name="20% - Énfasis6 2 2 3 2 3" xfId="20271" xr:uid="{5F31F943-4F20-44B2-8344-7D2C2A366610}"/>
    <cellStyle name="20% - Énfasis6 2 2 3 2 3 2" xfId="25827" xr:uid="{F1AD755C-C2DF-4E2F-AFF1-ECF3D681ABB3}"/>
    <cellStyle name="20% - Énfasis6 2 2 3 2 3 3" xfId="31321" xr:uid="{BF972C3A-CCCB-46BA-9812-1D8FBB0B6A35}"/>
    <cellStyle name="20% - Énfasis6 2 2 3 2 3 4" xfId="36805" xr:uid="{870C462A-5C6F-41E9-AC95-61DCD737C646}"/>
    <cellStyle name="20% - Énfasis6 2 2 3 2 4" xfId="23098" xr:uid="{58FC3CDC-1F9B-4491-832C-90DE840073EE}"/>
    <cellStyle name="20% - Énfasis6 2 2 3 2 5" xfId="28590" xr:uid="{555988A5-889A-4818-8618-F2EBF8F9933D}"/>
    <cellStyle name="20% - Énfasis6 2 2 3 2 6" xfId="34074" xr:uid="{5AD7A708-43DC-465B-864F-05A7786462DF}"/>
    <cellStyle name="20% - Énfasis6 2 2 3 3" xfId="7468" xr:uid="{A83BFD87-383A-4548-AE22-F4B0BAD5131E}"/>
    <cellStyle name="20% - Énfasis6 2 2 3 3 2" xfId="20352" xr:uid="{28A2BFF0-15A9-4EDB-BAAE-0C3D407861C4}"/>
    <cellStyle name="20% - Énfasis6 2 2 3 3 2 2" xfId="25908" xr:uid="{A1BE5AE9-BCBC-4A0D-B8B5-9BBC6FC76325}"/>
    <cellStyle name="20% - Énfasis6 2 2 3 3 2 3" xfId="31402" xr:uid="{EDE9685F-68F1-4E4B-8392-3019E9448DC2}"/>
    <cellStyle name="20% - Énfasis6 2 2 3 3 2 4" xfId="36886" xr:uid="{547F32FE-A550-4412-AAB1-3C69CAD64EF5}"/>
    <cellStyle name="20% - Énfasis6 2 2 3 3 3" xfId="23179" xr:uid="{07A024A0-E214-46C0-B5FC-5289A0915268}"/>
    <cellStyle name="20% - Énfasis6 2 2 3 3 4" xfId="28673" xr:uid="{F301F523-08E7-4F33-9247-EE9ABC99956D}"/>
    <cellStyle name="20% - Énfasis6 2 2 3 3 5" xfId="34157" xr:uid="{0F78090D-63A5-4152-9B48-4FF8B923182D}"/>
    <cellStyle name="20% - Énfasis6 2 2 3 4" xfId="20165" xr:uid="{DB17C950-9E4E-47A1-A3CF-BE6223246CF8}"/>
    <cellStyle name="20% - Énfasis6 2 2 3 4 2" xfId="25725" xr:uid="{9AA3ABD2-4E38-4A05-B73B-6D4FC3D35EC5}"/>
    <cellStyle name="20% - Énfasis6 2 2 3 4 3" xfId="31219" xr:uid="{43C3FB7D-D3D9-401E-BF2E-748D81AA63BC}"/>
    <cellStyle name="20% - Énfasis6 2 2 3 4 4" xfId="36703" xr:uid="{A2B2C2FC-C6B9-4BB5-BE9A-BC62D83DA289}"/>
    <cellStyle name="20% - Énfasis6 2 2 3 5" xfId="22941" xr:uid="{6C0EC960-7446-4FC0-B0D9-4C132F3866F9}"/>
    <cellStyle name="20% - Énfasis6 2 2 3 6" xfId="22993" xr:uid="{4213BEFA-3ED9-4FB8-851E-5D52FEF9D791}"/>
    <cellStyle name="20% - Énfasis6 2 2 3 7" xfId="28487" xr:uid="{ED1ED60D-EBAD-4715-9CB7-FBC651F0B2C5}"/>
    <cellStyle name="20% - Énfasis6 2 2 3 8" xfId="33971" xr:uid="{123FAD51-AD3D-4EB0-91DA-895D167C956E}"/>
    <cellStyle name="20% - Énfasis6 2 3" xfId="1017" xr:uid="{9C5FD229-8611-4302-8B9C-528878D0179D}"/>
    <cellStyle name="20% - Énfasis6 2 3 2" xfId="1018" xr:uid="{C5B759FC-4B26-4CDA-B16B-929089CA2E7B}"/>
    <cellStyle name="20% - Énfasis6 2 3 2 2" xfId="7385" xr:uid="{D49989A2-89A7-49EF-8552-E87D0307B689}"/>
    <cellStyle name="20% - Énfasis6 2 3 2 2 2" xfId="12663" xr:uid="{F98104F0-B516-4F30-A13B-928211625B86}"/>
    <cellStyle name="20% - Énfasis6 2 3 2 2 2 2" xfId="21689" xr:uid="{74166FEB-5B82-4675-9101-D7A890760423}"/>
    <cellStyle name="20% - Énfasis6 2 3 2 2 2 2 2" xfId="27245" xr:uid="{F610A714-A2B7-4A3B-B962-41422350AB40}"/>
    <cellStyle name="20% - Énfasis6 2 3 2 2 2 2 3" xfId="32739" xr:uid="{CAB3F54A-2FC5-4ADB-86E7-F69204DAFD48}"/>
    <cellStyle name="20% - Énfasis6 2 3 2 2 2 2 4" xfId="38223" xr:uid="{955CC94A-4839-4300-8E69-CEB7E50B39DE}"/>
    <cellStyle name="20% - Énfasis6 2 3 2 2 2 3" xfId="24516" xr:uid="{BF02BE4B-F4FF-4A0E-A0D4-72B73D46A775}"/>
    <cellStyle name="20% - Énfasis6 2 3 2 2 2 4" xfId="30010" xr:uid="{E2F6540B-7430-4C81-B1F7-78773F2485AC}"/>
    <cellStyle name="20% - Énfasis6 2 3 2 2 2 5" xfId="35494" xr:uid="{D487D053-1257-4B50-A6CC-9A4B7FA9D215}"/>
    <cellStyle name="20% - Énfasis6 2 3 2 2 3" xfId="20272" xr:uid="{C8DA4F6F-CC1B-4D43-B0BF-2438CF83EBAD}"/>
    <cellStyle name="20% - Énfasis6 2 3 2 2 3 2" xfId="25828" xr:uid="{14A7D34D-153B-4829-8237-8EC520C145D0}"/>
    <cellStyle name="20% - Énfasis6 2 3 2 2 3 3" xfId="31322" xr:uid="{B1259323-7779-4747-9608-117EC1F859BF}"/>
    <cellStyle name="20% - Énfasis6 2 3 2 2 3 4" xfId="36806" xr:uid="{9FA43381-06B7-4FCC-9426-EBE2DA5776FD}"/>
    <cellStyle name="20% - Énfasis6 2 3 2 2 4" xfId="23099" xr:uid="{F96A52F9-F7EA-4E4D-8EC8-D69B4B5BD01F}"/>
    <cellStyle name="20% - Énfasis6 2 3 2 2 5" xfId="28591" xr:uid="{A745208D-C945-4D52-930A-D10992711B01}"/>
    <cellStyle name="20% - Énfasis6 2 3 2 2 6" xfId="34075" xr:uid="{6DEDF14E-DE10-474F-8076-4084C0405270}"/>
    <cellStyle name="20% - Énfasis6 2 3 2 3" xfId="7469" xr:uid="{85117C95-AF01-46C0-8C65-0BC4D40E68F9}"/>
    <cellStyle name="20% - Énfasis6 2 3 2 3 2" xfId="20353" xr:uid="{17655736-DD4D-47E2-9A34-BE442D4E6D57}"/>
    <cellStyle name="20% - Énfasis6 2 3 2 3 2 2" xfId="25909" xr:uid="{A8AF6272-E932-4248-970D-EFA2092AE629}"/>
    <cellStyle name="20% - Énfasis6 2 3 2 3 2 3" xfId="31403" xr:uid="{A2F1FA36-9FD2-4898-9213-B2BEA6B9FD13}"/>
    <cellStyle name="20% - Énfasis6 2 3 2 3 2 4" xfId="36887" xr:uid="{FF2B8C8E-C1B8-4EB7-87C8-8A1B5B29CC74}"/>
    <cellStyle name="20% - Énfasis6 2 3 2 3 3" xfId="23180" xr:uid="{854B0FA6-1EDD-4B95-AB24-CBDA62EE9247}"/>
    <cellStyle name="20% - Énfasis6 2 3 2 3 4" xfId="28674" xr:uid="{D29D317F-ADD7-4774-A18F-59BC6AEDD642}"/>
    <cellStyle name="20% - Énfasis6 2 3 2 3 5" xfId="34158" xr:uid="{A67E4B25-74C5-484F-94F1-A27C4307E7B9}"/>
    <cellStyle name="20% - Énfasis6 2 3 2 4" xfId="20166" xr:uid="{55D89CD8-D8DE-4C8F-9FD4-9303894DFE58}"/>
    <cellStyle name="20% - Énfasis6 2 3 2 4 2" xfId="25726" xr:uid="{E009DE27-455E-423E-82BD-FA4201DAA498}"/>
    <cellStyle name="20% - Énfasis6 2 3 2 4 3" xfId="31220" xr:uid="{ED3FB601-904F-4919-8D18-56F4B8B7D1C1}"/>
    <cellStyle name="20% - Énfasis6 2 3 2 4 4" xfId="36704" xr:uid="{9DF2E185-EC6B-4CF3-82A8-5F33900FB59A}"/>
    <cellStyle name="20% - Énfasis6 2 3 2 5" xfId="22942" xr:uid="{72A668A8-82E1-40BF-9CA2-4012D70DBBE1}"/>
    <cellStyle name="20% - Énfasis6 2 3 2 6" xfId="22994" xr:uid="{0F4A73A7-CCEB-4074-B82F-BB9F6EAB6F0B}"/>
    <cellStyle name="20% - Énfasis6 2 3 2 7" xfId="28488" xr:uid="{EF41063B-7C78-499F-9373-602AC9D33CE8}"/>
    <cellStyle name="20% - Énfasis6 2 3 2 8" xfId="33972" xr:uid="{1A7B5805-DD30-4703-9DF7-95D838BC8632}"/>
    <cellStyle name="20% - Énfasis6 2 3 3" xfId="12662" xr:uid="{381059B9-D28D-40F7-ABFA-A9ECA658C37C}"/>
    <cellStyle name="20% - Énfasis6 2 4" xfId="1019" xr:uid="{525AB344-172F-4069-ACAE-BEDCC055A865}"/>
    <cellStyle name="20% - Énfasis6 2 4 2" xfId="7386" xr:uid="{E669A36F-B6C9-4574-A58A-5B4AE96D4437}"/>
    <cellStyle name="20% - Énfasis6 2 4 2 2" xfId="12664" xr:uid="{8F3352E5-3E86-4EE6-8680-75032DFDDCE0}"/>
    <cellStyle name="20% - Énfasis6 2 4 2 2 2" xfId="21690" xr:uid="{3A4EB2F8-4D15-4BD5-B684-B906585C2809}"/>
    <cellStyle name="20% - Énfasis6 2 4 2 2 2 2" xfId="27246" xr:uid="{0A0761DF-7B18-4D5C-B694-E2B1AC548EA3}"/>
    <cellStyle name="20% - Énfasis6 2 4 2 2 2 3" xfId="32740" xr:uid="{41DF09CA-A243-4831-9973-CAA8A82C203C}"/>
    <cellStyle name="20% - Énfasis6 2 4 2 2 2 4" xfId="38224" xr:uid="{A89C8B64-0AB5-4924-BC91-1A48E9C01C1D}"/>
    <cellStyle name="20% - Énfasis6 2 4 2 2 3" xfId="24517" xr:uid="{B5DD48FE-F8CA-4FA4-8FBD-36D33AC7CF1F}"/>
    <cellStyle name="20% - Énfasis6 2 4 2 2 4" xfId="30011" xr:uid="{EA1938EB-9607-48C8-AE01-46590DCE1B7A}"/>
    <cellStyle name="20% - Énfasis6 2 4 2 2 5" xfId="35495" xr:uid="{AF062BFD-8A1F-48D4-9CB1-E550C1AB9B7A}"/>
    <cellStyle name="20% - Énfasis6 2 4 2 3" xfId="20273" xr:uid="{BE9A5750-E3A0-4B6C-846F-20894452A09F}"/>
    <cellStyle name="20% - Énfasis6 2 4 2 3 2" xfId="25829" xr:uid="{DB8ED19D-2045-445D-B33D-F54358C75197}"/>
    <cellStyle name="20% - Énfasis6 2 4 2 3 3" xfId="31323" xr:uid="{4197F1D5-F11C-4724-B662-4AE88A7BD2BF}"/>
    <cellStyle name="20% - Énfasis6 2 4 2 3 4" xfId="36807" xr:uid="{73E3DD3A-3E51-401A-BAD1-FA2D95A3C07F}"/>
    <cellStyle name="20% - Énfasis6 2 4 2 4" xfId="23100" xr:uid="{4F1ABB1D-145D-4520-9994-FBF08A0F6C74}"/>
    <cellStyle name="20% - Énfasis6 2 4 2 5" xfId="28592" xr:uid="{8C7C084C-7D05-4648-A7BF-A97A15612DBA}"/>
    <cellStyle name="20% - Énfasis6 2 4 2 6" xfId="34076" xr:uid="{D825394A-4069-432D-864A-5DC0012AEBAC}"/>
    <cellStyle name="20% - Énfasis6 2 4 3" xfId="7470" xr:uid="{DBDA82AE-9DFF-47E6-A211-90A9BE029A93}"/>
    <cellStyle name="20% - Énfasis6 2 4 3 2" xfId="20354" xr:uid="{9CC26C44-D575-4392-B0C3-AF7091E2CC9E}"/>
    <cellStyle name="20% - Énfasis6 2 4 3 2 2" xfId="25910" xr:uid="{4CE1DF53-E8BE-46D8-AE24-F13172F2874A}"/>
    <cellStyle name="20% - Énfasis6 2 4 3 2 3" xfId="31404" xr:uid="{ACB349A6-A588-4E08-95B7-70FBFC2CDEA4}"/>
    <cellStyle name="20% - Énfasis6 2 4 3 2 4" xfId="36888" xr:uid="{9E96FCAB-3E85-407F-B4EA-34DEDB2BEB48}"/>
    <cellStyle name="20% - Énfasis6 2 4 3 3" xfId="23181" xr:uid="{F824675B-6CE7-4E2F-82EC-B6594B2B308C}"/>
    <cellStyle name="20% - Énfasis6 2 4 3 4" xfId="28675" xr:uid="{2AE61F49-D5A1-4C4E-B381-559720BFB30D}"/>
    <cellStyle name="20% - Énfasis6 2 4 3 5" xfId="34159" xr:uid="{B2A5B634-47C1-4FC2-8973-79970690E66B}"/>
    <cellStyle name="20% - Énfasis6 2 4 4" xfId="20167" xr:uid="{500D2F16-7E2B-4C05-B0E5-5C4F12501D32}"/>
    <cellStyle name="20% - Énfasis6 2 4 4 2" xfId="25727" xr:uid="{C1F2E35B-7477-4918-82AD-20B6E6C937E4}"/>
    <cellStyle name="20% - Énfasis6 2 4 4 3" xfId="31221" xr:uid="{4DD1B87A-F1BD-424C-B45D-C40FE4BFDC06}"/>
    <cellStyle name="20% - Énfasis6 2 4 4 4" xfId="36705" xr:uid="{4BB13544-A40A-4A9A-895D-C6804B8C2F07}"/>
    <cellStyle name="20% - Énfasis6 2 4 5" xfId="22943" xr:uid="{FAFA55DB-D53C-4A64-96BF-0CDD6301E9F2}"/>
    <cellStyle name="20% - Énfasis6 2 4 6" xfId="22995" xr:uid="{B4D7F3FD-D88C-45F2-AD72-F1010284CE34}"/>
    <cellStyle name="20% - Énfasis6 2 4 7" xfId="28489" xr:uid="{1270568A-BC50-4E3B-8921-79B8DB0EBB6D}"/>
    <cellStyle name="20% - Énfasis6 2 4 8" xfId="33973" xr:uid="{75EB511B-5457-4028-AC11-996A1421476E}"/>
    <cellStyle name="20% - Énfasis6 2 5" xfId="1020" xr:uid="{0CD2ACDE-E5F2-4CEE-8566-E0620892BAFC}"/>
    <cellStyle name="20% - Énfasis6 2 6" xfId="12660" xr:uid="{4AF37AC5-78AA-4EA5-B9DD-563EFF26F994}"/>
    <cellStyle name="20% - Énfasis6 2 7" xfId="15529" xr:uid="{A2FC8343-2101-411D-90E2-82D7D612D39C}"/>
    <cellStyle name="20% - Énfasis6 2 8" xfId="1012" xr:uid="{4647234D-63D7-4AF1-9E0C-3E5924A2DA40}"/>
    <cellStyle name="20% - Énfasis6 3" xfId="599" xr:uid="{91E715EC-1223-48A5-A8FA-0D77A4486B2C}"/>
    <cellStyle name="20% - Énfasis6 3 2" xfId="1022" xr:uid="{E324F931-901D-4F17-B12A-C680E38D640E}"/>
    <cellStyle name="20% - Énfasis6 3 3" xfId="1021" xr:uid="{63344C7D-DD4F-42F8-A352-DA094312F511}"/>
    <cellStyle name="20% - Énfasis6 4" xfId="600" xr:uid="{99EF0055-E4D7-4C76-B53D-744610484AE1}"/>
    <cellStyle name="20% - Énfasis6 4 2" xfId="7387" xr:uid="{657C672C-326E-4C32-8EFF-BF26B361581C}"/>
    <cellStyle name="20% - Énfasis6 4 2 2" xfId="20107" xr:uid="{FE8066C6-6B84-45C6-B00C-DFFB9EB4AFD9}"/>
    <cellStyle name="20% - Énfasis6 4 2 2 2" xfId="22841" xr:uid="{BB9B988C-3AF7-4A19-AFE3-43A95FC1A6F2}"/>
    <cellStyle name="20% - Énfasis6 4 2 2 2 2" xfId="28397" xr:uid="{D7B0C2FA-20F9-4B75-ABB4-8CEC63DEA389}"/>
    <cellStyle name="20% - Énfasis6 4 2 2 2 3" xfId="33891" xr:uid="{A108C0E5-B95F-4AF5-85B8-B51C474CCE09}"/>
    <cellStyle name="20% - Énfasis6 4 2 2 2 4" xfId="39375" xr:uid="{CA883D91-5219-4DFC-943A-0169F5759826}"/>
    <cellStyle name="20% - Énfasis6 4 2 2 3" xfId="25668" xr:uid="{ACA5BE55-9597-487D-8A29-9EB16010A07E}"/>
    <cellStyle name="20% - Énfasis6 4 2 2 4" xfId="31162" xr:uid="{A0236060-D281-456C-A5B4-DA6FCA35A32A}"/>
    <cellStyle name="20% - Énfasis6 4 2 2 5" xfId="36646" xr:uid="{1B2B3490-A5A1-4FAA-8B95-1E1A4D98696A}"/>
    <cellStyle name="20% - Énfasis6 4 2 3" xfId="20274" xr:uid="{8BB6B365-E767-4CDB-9099-B63DCBE542D2}"/>
    <cellStyle name="20% - Énfasis6 4 2 3 2" xfId="25830" xr:uid="{C6F8D12D-EA2F-4D62-85E3-A86C3948F8C3}"/>
    <cellStyle name="20% - Énfasis6 4 2 3 3" xfId="31324" xr:uid="{35000B78-F2BC-40F1-83DB-7D63E68077BC}"/>
    <cellStyle name="20% - Énfasis6 4 2 3 4" xfId="36808" xr:uid="{2D1B42F3-2EBB-4A26-8C4C-F7231C3A03A1}"/>
    <cellStyle name="20% - Énfasis6 4 2 4" xfId="23101" xr:uid="{3C2261A9-C696-4DDB-B350-E73C080E88C4}"/>
    <cellStyle name="20% - Énfasis6 4 2 5" xfId="28593" xr:uid="{CD2EF453-D823-48C6-A649-7100B01ACC3F}"/>
    <cellStyle name="20% - Énfasis6 4 2 6" xfId="34077" xr:uid="{36C5D990-FA1C-4197-ADA1-038899DC6DF8}"/>
    <cellStyle name="20% - Énfasis6 4 3" xfId="7471" xr:uid="{A354FCF2-AED2-414A-808B-B613B6752C70}"/>
    <cellStyle name="20% - Énfasis6 4 3 2" xfId="20355" xr:uid="{747623B1-3830-4F25-A30E-CDAF7763C986}"/>
    <cellStyle name="20% - Énfasis6 4 3 2 2" xfId="25911" xr:uid="{53E0647A-0EED-4248-B2FD-CAFFF100CCDD}"/>
    <cellStyle name="20% - Énfasis6 4 3 2 3" xfId="31405" xr:uid="{10A3B994-FFF4-49E4-94CF-EBBA861BCC73}"/>
    <cellStyle name="20% - Énfasis6 4 3 2 4" xfId="36889" xr:uid="{8011314E-3B93-4FD0-96EA-D117FCBB5CDA}"/>
    <cellStyle name="20% - Énfasis6 4 3 3" xfId="23182" xr:uid="{F39A4D55-2D8E-48BB-9EFD-B751F0C6228A}"/>
    <cellStyle name="20% - Énfasis6 4 3 4" xfId="28676" xr:uid="{80683A14-B1D2-4D98-BE8D-9E5AB7A0EB5B}"/>
    <cellStyle name="20% - Énfasis6 4 3 5" xfId="34160" xr:uid="{94B35539-58EB-4B00-A3CA-872608D6F9B0}"/>
    <cellStyle name="20% - Énfasis6 4 4" xfId="20168" xr:uid="{DE443541-F259-4FE9-BEE0-8C71EFE49EFF}"/>
    <cellStyle name="20% - Énfasis6 4 4 2" xfId="25728" xr:uid="{DC9ECAE2-C9C2-4EEE-A99A-B9B5713D48F3}"/>
    <cellStyle name="20% - Énfasis6 4 4 3" xfId="31222" xr:uid="{517902C6-F3EE-4204-A48E-8C80B1EDED82}"/>
    <cellStyle name="20% - Énfasis6 4 4 4" xfId="36706" xr:uid="{F7340975-ABB1-42EA-918C-2221E5185F01}"/>
    <cellStyle name="20% - Énfasis6 4 5" xfId="22944" xr:uid="{4920BABF-9C13-4ACD-A89B-D8F67C99C5FE}"/>
    <cellStyle name="20% - Énfasis6 4 6" xfId="22996" xr:uid="{16995ED4-5BDE-4B37-AF4E-1A20692FD929}"/>
    <cellStyle name="20% - Énfasis6 4 7" xfId="28490" xr:uid="{372FC0AD-163C-48C0-A324-52885A4540D5}"/>
    <cellStyle name="20% - Énfasis6 4 8" xfId="33974" xr:uid="{E6E1AAFE-C828-4868-86CA-E3E0AA311DCC}"/>
    <cellStyle name="20% - Énfasis6 4 9" xfId="1023" xr:uid="{D71B6C3B-602C-410C-8E6F-FE73A15A3461}"/>
    <cellStyle name="20% - Énfasis6 5" xfId="601" xr:uid="{A845C4C7-630F-42EB-8F4E-422160278609}"/>
    <cellStyle name="20% - Énfasis6 5 2" xfId="25705" xr:uid="{9C303F9F-2069-4955-91FC-350710D65692}"/>
    <cellStyle name="20% - Énfasis6 5 3" xfId="31199" xr:uid="{14B804F6-5778-4257-9208-DB0E8D3F9D80}"/>
    <cellStyle name="20% - Énfasis6 5 4" xfId="36683" xr:uid="{991B1AAD-6DBC-47AB-86BD-91596C762B12}"/>
    <cellStyle name="20% - Énfasis6 5 5" xfId="20144" xr:uid="{575C854A-00BE-4FB6-A025-36501C69D30E}"/>
    <cellStyle name="20% - Énfasis6 6" xfId="602" xr:uid="{30DAF0BB-E715-4570-9844-26B2858C23A1}"/>
    <cellStyle name="20% - Énfasis6 6 2" xfId="22972" xr:uid="{AFFE6511-C2A2-4D35-ACA6-029C5BE3217B}"/>
    <cellStyle name="20% - Énfasis6 7" xfId="603" xr:uid="{BBB87FB1-D359-469E-AF04-9A81ED243806}"/>
    <cellStyle name="20% - Énfasis6 7 2" xfId="28648" xr:uid="{46D8F50E-B574-4B86-BFEA-2D88D56A1D20}"/>
    <cellStyle name="20% - Énfasis6 8" xfId="34132" xr:uid="{FBF15246-D18E-4472-9802-AAC219DC5979}"/>
    <cellStyle name="40% - Accent1" xfId="1024" xr:uid="{747094E1-AA56-46E3-A825-A14BD56C8C50}"/>
    <cellStyle name="40% - Accent1 2" xfId="1025" xr:uid="{EB8E36A9-73AF-48EE-BA33-EA50D964CC25}"/>
    <cellStyle name="40% - Accent1 2 2" xfId="1026" xr:uid="{20495D86-69FD-4CD1-B334-37E6C449398E}"/>
    <cellStyle name="40% - Accent1 2 2 2" xfId="1027" xr:uid="{2D9B0189-221C-4C63-8A1E-B8AE1BD81F17}"/>
    <cellStyle name="40% - Accent1 2 3" xfId="1028" xr:uid="{D3024C99-52C7-49BF-9B6E-44F737A4C9F5}"/>
    <cellStyle name="40% - Accent1 3" xfId="1029" xr:uid="{56C1D37A-78BA-48D1-BE81-CEB9AF4AA6A9}"/>
    <cellStyle name="40% - Accent1 3 2" xfId="1030" xr:uid="{4207634F-A0CF-4BAB-87CE-D5188192FBC8}"/>
    <cellStyle name="40% - Accent1 3 2 2" xfId="1031" xr:uid="{CD199268-EBB5-44FA-998D-4A7591646977}"/>
    <cellStyle name="40% - Accent1 3 3" xfId="1032" xr:uid="{1AC405D4-26AA-4AA0-87AC-307B9CC12916}"/>
    <cellStyle name="40% - Accent1 3 3 2" xfId="1033" xr:uid="{61871198-DBCA-4369-A90D-EE8B477471E4}"/>
    <cellStyle name="40% - Accent1 3 4" xfId="1034" xr:uid="{CC1357AE-BF57-411A-A361-E2F738223EA8}"/>
    <cellStyle name="40% - Accent1 4" xfId="1035" xr:uid="{A40DA403-F275-40DA-BB69-3071FE9E1C1D}"/>
    <cellStyle name="40% - Accent1 4 2" xfId="1036" xr:uid="{5879A8F5-02B2-4BEE-B959-F2E09CD6E97B}"/>
    <cellStyle name="40% - Accent1 5" xfId="1037" xr:uid="{381D53A6-5147-4E25-B447-20E287BD6758}"/>
    <cellStyle name="40% - Accent1 5 2" xfId="1038" xr:uid="{BA726113-1BA2-443B-A172-12571C812485}"/>
    <cellStyle name="40% - Accent1 6" xfId="1039" xr:uid="{85A768DC-965C-4D3C-BF20-72A461E2DEFE}"/>
    <cellStyle name="40% - Accent2" xfId="1040" xr:uid="{68EC36F3-C040-44F1-B9DE-B0AFE2F8A7B2}"/>
    <cellStyle name="40% - Accent2 2" xfId="1041" xr:uid="{A16571E4-8738-4019-9F7D-64F36A40E39C}"/>
    <cellStyle name="40% - Accent2 2 2" xfId="1042" xr:uid="{F2F46F24-A63C-4226-ADA4-A97A3E46638F}"/>
    <cellStyle name="40% - Accent2 3" xfId="1043" xr:uid="{9A092969-81B9-4DD9-A884-0ABF877A1459}"/>
    <cellStyle name="40% - Accent3" xfId="1044" xr:uid="{127AFBC8-5141-4FC1-A4B8-0022E371F9EE}"/>
    <cellStyle name="40% - Accent3 2" xfId="1045" xr:uid="{79C7B0A8-950A-42F4-B7AB-318C65858C59}"/>
    <cellStyle name="40% - Accent3 2 2" xfId="1046" xr:uid="{69580283-C15B-4B85-8364-BFD470FE643F}"/>
    <cellStyle name="40% - Accent3 2 2 2" xfId="1047" xr:uid="{A259AE91-0125-460B-A1D6-7FA7A59EFF36}"/>
    <cellStyle name="40% - Accent3 2 3" xfId="1048" xr:uid="{22262D51-201F-45AB-91C7-3FAE7EAF163E}"/>
    <cellStyle name="40% - Accent3 3" xfId="1049" xr:uid="{54DB169A-2CA6-4280-994A-EDF2CAB69CF2}"/>
    <cellStyle name="40% - Accent3 3 2" xfId="1050" xr:uid="{13CDEAEB-20D8-45A5-B7E8-8C9C3844AA73}"/>
    <cellStyle name="40% - Accent3 3 2 2" xfId="1051" xr:uid="{56026044-6F07-4EDC-B8B6-6F3E07645611}"/>
    <cellStyle name="40% - Accent3 3 3" xfId="1052" xr:uid="{89E193E6-A9BD-455F-A8C1-1448F3C1E0E8}"/>
    <cellStyle name="40% - Accent3 3 3 2" xfId="1053" xr:uid="{D5566AA3-F489-4FBE-B758-ADD020652FCD}"/>
    <cellStyle name="40% - Accent3 3 4" xfId="1054" xr:uid="{C2E1A00E-2F19-4BE0-9C01-055CEA65ABB0}"/>
    <cellStyle name="40% - Accent3 4" xfId="1055" xr:uid="{6ABE623F-1A99-426E-87F0-1ADB67C4C378}"/>
    <cellStyle name="40% - Accent3 4 2" xfId="1056" xr:uid="{0AB8C0A9-A31E-4B91-BD61-955EC38FA3E8}"/>
    <cellStyle name="40% - Accent3 5" xfId="1057" xr:uid="{5C47372D-3925-420E-BFF7-9E2C832BF0BB}"/>
    <cellStyle name="40% - Accent3 5 2" xfId="1058" xr:uid="{4E310B48-68AD-464A-916F-9446DF6B5208}"/>
    <cellStyle name="40% - Accent3 6" xfId="1059" xr:uid="{3DCFF1E0-55BA-4A61-A28D-42000E49FFE8}"/>
    <cellStyle name="40% - Accent4" xfId="1060" xr:uid="{69177C12-4C45-4488-A910-42D0F402C072}"/>
    <cellStyle name="40% - Accent4 2" xfId="1061" xr:uid="{2E3E9D0A-3C89-4332-9DDF-C93CF9283782}"/>
    <cellStyle name="40% - Accent4 2 2" xfId="1062" xr:uid="{D8FB7E70-CDF5-4720-9DE6-154E6CA4A4A4}"/>
    <cellStyle name="40% - Accent4 2 2 2" xfId="1063" xr:uid="{072C4F6B-6A47-436C-B436-405557F9B800}"/>
    <cellStyle name="40% - Accent4 2 3" xfId="1064" xr:uid="{98416A7B-E243-4741-94AB-D3BC35C82DC2}"/>
    <cellStyle name="40% - Accent4 3" xfId="1065" xr:uid="{7C3E93FA-742C-45C5-BD7E-8EA95E75AE7B}"/>
    <cellStyle name="40% - Accent4 3 2" xfId="1066" xr:uid="{4786A286-93DF-4A48-823B-ADC6CC67B8FF}"/>
    <cellStyle name="40% - Accent4 3 2 2" xfId="1067" xr:uid="{58863E31-00B5-4751-B7A4-8F15A05DF9F4}"/>
    <cellStyle name="40% - Accent4 3 3" xfId="1068" xr:uid="{F21C7379-E1D2-4965-8B07-6FDFEC574374}"/>
    <cellStyle name="40% - Accent4 3 3 2" xfId="1069" xr:uid="{584A23F6-7755-426F-9A8D-85CE7FABEE8C}"/>
    <cellStyle name="40% - Accent4 3 4" xfId="1070" xr:uid="{D1BEF959-A261-4062-B5E6-80772E56B0A1}"/>
    <cellStyle name="40% - Accent4 4" xfId="1071" xr:uid="{6953598D-6350-4610-B099-6D8F76478BF0}"/>
    <cellStyle name="40% - Accent4 4 2" xfId="1072" xr:uid="{771FED65-A523-4E97-A61C-EADDD9FAA7FE}"/>
    <cellStyle name="40% - Accent4 5" xfId="1073" xr:uid="{C4C1738F-DD1C-4DCF-8787-98A3D71184CD}"/>
    <cellStyle name="40% - Accent4 5 2" xfId="1074" xr:uid="{05822080-9631-4B51-8AB7-757A8D582107}"/>
    <cellStyle name="40% - Accent4 6" xfId="1075" xr:uid="{75FAB65B-06EF-422F-8BD4-2C66AAE00C8E}"/>
    <cellStyle name="40% - Accent5" xfId="1076" xr:uid="{F6E951F0-A110-4F1B-9810-31A3C2B2D0FB}"/>
    <cellStyle name="40% - Accent5 2" xfId="1077" xr:uid="{91261596-718F-4428-9EF6-B256688ABB41}"/>
    <cellStyle name="40% - Accent5 2 2" xfId="1078" xr:uid="{6A7DE938-8150-40C3-B982-6D7936051D2E}"/>
    <cellStyle name="40% - Accent5 2 2 2" xfId="1079" xr:uid="{41C2D788-BE29-445E-B9AF-D3B715EA6F66}"/>
    <cellStyle name="40% - Accent5 2 3" xfId="1080" xr:uid="{2BF483F3-40F9-44C5-A868-849A7BB4A76C}"/>
    <cellStyle name="40% - Accent5 3" xfId="1081" xr:uid="{32CAC4D3-C804-46AB-9A5C-71377681382F}"/>
    <cellStyle name="40% - Accent5 3 2" xfId="1082" xr:uid="{71400477-0A3A-4574-ABDE-E2E87CA6C067}"/>
    <cellStyle name="40% - Accent5 3 2 2" xfId="1083" xr:uid="{C56D1AD8-5A03-4C7F-8B33-09461B7A973D}"/>
    <cellStyle name="40% - Accent5 3 3" xfId="1084" xr:uid="{6708CCC1-975A-4188-B1D5-E416CF6F0A3A}"/>
    <cellStyle name="40% - Accent5 3 3 2" xfId="1085" xr:uid="{1289C8FF-DFB5-4B13-9C80-E509E9776CCE}"/>
    <cellStyle name="40% - Accent5 3 4" xfId="1086" xr:uid="{80463438-064E-4C66-AA22-F4FF88579D1A}"/>
    <cellStyle name="40% - Accent5 4" xfId="1087" xr:uid="{7A9454DB-D97C-4814-959D-E4E1A7979C43}"/>
    <cellStyle name="40% - Accent5 4 2" xfId="1088" xr:uid="{4B3B7AA1-3CE4-479C-ABE7-C2007EA23E20}"/>
    <cellStyle name="40% - Accent5 5" xfId="1089" xr:uid="{D49A3D0D-D90A-43D4-8B4C-A41CC7308D2D}"/>
    <cellStyle name="40% - Accent5 5 2" xfId="1090" xr:uid="{6226BC57-7003-4558-AB89-947D0261D8E5}"/>
    <cellStyle name="40% - Accent5 6" xfId="1091" xr:uid="{89826B18-0530-402D-AD6D-6FEC73BF1390}"/>
    <cellStyle name="40% - Accent6" xfId="1092" xr:uid="{E3DE30C2-8EA5-4784-917A-335DB344E58A}"/>
    <cellStyle name="40% - Accent6 2" xfId="1093" xr:uid="{E81D15E8-6714-4938-83B7-0D6B1302CE5C}"/>
    <cellStyle name="40% - Accent6 2 2" xfId="1094" xr:uid="{BF969B46-6C4C-42EB-A10F-915E1B521DB9}"/>
    <cellStyle name="40% - Accent6 2 2 2" xfId="1095" xr:uid="{944D3B6F-B18F-4A58-AF8F-86DA9BDCF102}"/>
    <cellStyle name="40% - Accent6 2 3" xfId="1096" xr:uid="{486E8651-A161-4979-BC3B-16D207A41144}"/>
    <cellStyle name="40% - Accent6 3" xfId="1097" xr:uid="{8898F564-0932-45B7-BC2C-4AF77BA506D3}"/>
    <cellStyle name="40% - Accent6 3 2" xfId="1098" xr:uid="{CDF33358-F295-4EA5-A55C-D1A318986AD6}"/>
    <cellStyle name="40% - Accent6 3 2 2" xfId="1099" xr:uid="{69B1B4C4-9F04-43C9-ACE9-2EFD981923C6}"/>
    <cellStyle name="40% - Accent6 3 3" xfId="1100" xr:uid="{0579780D-B823-4EC8-A23E-5586345C95F2}"/>
    <cellStyle name="40% - Accent6 3 3 2" xfId="1101" xr:uid="{BE6102AB-7A65-4C3C-9DFA-66C93F2F0885}"/>
    <cellStyle name="40% - Accent6 3 4" xfId="1102" xr:uid="{68C0D9E5-DAAC-4734-A809-E2CD0830C4DD}"/>
    <cellStyle name="40% - Accent6 4" xfId="1103" xr:uid="{7769AC2E-5F93-44FF-9632-4E8272DB562A}"/>
    <cellStyle name="40% - Accent6 4 2" xfId="1104" xr:uid="{0A9B433D-A04B-40B3-953F-D6EE03C1B784}"/>
    <cellStyle name="40% - Accent6 5" xfId="1105" xr:uid="{4598988D-0CD8-4651-82D8-529442FE22C7}"/>
    <cellStyle name="40% - Accent6 5 2" xfId="1106" xr:uid="{2B3E2853-7E7C-46ED-8FFA-AFB70895D907}"/>
    <cellStyle name="40% - Accent6 6" xfId="1107" xr:uid="{057F7059-21AB-4CC2-A4F7-46EB4A39C337}"/>
    <cellStyle name="40% - Énfasis1" xfId="20" builtinId="31" customBuiltin="1"/>
    <cellStyle name="40% - Énfasis1 2" xfId="604" xr:uid="{494BF6CB-6D85-40BA-80CF-AF4F6E8A2DBE}"/>
    <cellStyle name="40% - Énfasis1 2 2" xfId="1109" xr:uid="{CC080BA1-C8D4-489F-B150-D6785B452D33}"/>
    <cellStyle name="40% - Énfasis1 2 2 2" xfId="1110" xr:uid="{CD6468B0-4AF6-4BC3-A53E-EB76C47AE2B1}"/>
    <cellStyle name="40% - Énfasis1 2 2 2 2" xfId="1111" xr:uid="{AB3BA6A6-A556-4C17-AEC9-B155DC039B68}"/>
    <cellStyle name="40% - Énfasis1 2 2 3" xfId="1112" xr:uid="{A54BE72B-85C9-4EE0-BFF9-A22DBF8E088B}"/>
    <cellStyle name="40% - Énfasis1 2 2 3 2" xfId="7388" xr:uid="{05E2D45E-270A-4F75-A770-DF35A78BE6AE}"/>
    <cellStyle name="40% - Énfasis1 2 2 3 2 2" xfId="12666" xr:uid="{68E7A977-5567-49ED-AA03-5A6409830260}"/>
    <cellStyle name="40% - Énfasis1 2 2 3 2 2 2" xfId="21691" xr:uid="{4AABA792-8F2B-46E3-8CDE-E2CC19781E87}"/>
    <cellStyle name="40% - Énfasis1 2 2 3 2 2 2 2" xfId="27247" xr:uid="{9EAC3361-E90D-4F4C-AB1B-69E3C95532EE}"/>
    <cellStyle name="40% - Énfasis1 2 2 3 2 2 2 3" xfId="32741" xr:uid="{27B18153-54CA-4D59-8905-27F7BA8AFB21}"/>
    <cellStyle name="40% - Énfasis1 2 2 3 2 2 2 4" xfId="38225" xr:uid="{587E7D75-F3C2-44B5-9B30-CFFF2A16BBB6}"/>
    <cellStyle name="40% - Énfasis1 2 2 3 2 2 3" xfId="24518" xr:uid="{E210E2F4-F122-4DB4-AE67-289ABDF95B37}"/>
    <cellStyle name="40% - Énfasis1 2 2 3 2 2 4" xfId="30012" xr:uid="{DEFAA7B8-A664-4F84-8990-9AD68A280CB4}"/>
    <cellStyle name="40% - Énfasis1 2 2 3 2 2 5" xfId="35496" xr:uid="{0F7E8D53-5CA3-4850-B8D9-FD48E41776D4}"/>
    <cellStyle name="40% - Énfasis1 2 2 3 2 3" xfId="20275" xr:uid="{AF033511-CEF7-4893-BC4D-7ACF47ED262B}"/>
    <cellStyle name="40% - Énfasis1 2 2 3 2 3 2" xfId="25831" xr:uid="{D63B51FD-DF02-4574-A7AB-DA53118B781F}"/>
    <cellStyle name="40% - Énfasis1 2 2 3 2 3 3" xfId="31325" xr:uid="{437DF0F3-99EB-4DC4-8105-FEE2D2218328}"/>
    <cellStyle name="40% - Énfasis1 2 2 3 2 3 4" xfId="36809" xr:uid="{487B5D18-46A2-4ED1-858D-420A6C2A13BD}"/>
    <cellStyle name="40% - Énfasis1 2 2 3 2 4" xfId="23102" xr:uid="{00725287-698C-4F06-BD6E-B87B99D84012}"/>
    <cellStyle name="40% - Énfasis1 2 2 3 2 5" xfId="28594" xr:uid="{1B9058B5-1019-4E65-B14C-272723906332}"/>
    <cellStyle name="40% - Énfasis1 2 2 3 2 6" xfId="34078" xr:uid="{53ADBEEE-90A4-47EA-8B32-F49A0D08CE34}"/>
    <cellStyle name="40% - Énfasis1 2 2 3 3" xfId="7485" xr:uid="{4A1C872B-8D6E-478B-8D3F-F94038469E8D}"/>
    <cellStyle name="40% - Énfasis1 2 2 3 3 2" xfId="20369" xr:uid="{4F4DFFC5-FFB4-45BA-919F-352B49F1D335}"/>
    <cellStyle name="40% - Énfasis1 2 2 3 3 2 2" xfId="25925" xr:uid="{9509CF08-769A-46EC-81CD-22E879C70A15}"/>
    <cellStyle name="40% - Énfasis1 2 2 3 3 2 3" xfId="31419" xr:uid="{62452660-D695-491E-BA4C-215EE21E993B}"/>
    <cellStyle name="40% - Énfasis1 2 2 3 3 2 4" xfId="36903" xr:uid="{3048039F-8131-41BF-AA79-1477C5E5BE0F}"/>
    <cellStyle name="40% - Énfasis1 2 2 3 3 3" xfId="23196" xr:uid="{9095E319-351B-4D4D-97C7-75A71F8E9710}"/>
    <cellStyle name="40% - Énfasis1 2 2 3 3 4" xfId="28690" xr:uid="{5675FC39-4E13-4C51-A83A-1CCB7D6C4AB2}"/>
    <cellStyle name="40% - Énfasis1 2 2 3 3 5" xfId="34174" xr:uid="{4B6A334B-08A0-4148-90B0-6D133417FC7F}"/>
    <cellStyle name="40% - Énfasis1 2 2 3 4" xfId="20169" xr:uid="{F7BACF72-C8E2-457B-9087-6A1503C63F0B}"/>
    <cellStyle name="40% - Énfasis1 2 2 3 4 2" xfId="25729" xr:uid="{D37387C6-FD00-48A8-A18B-9F83E11110C3}"/>
    <cellStyle name="40% - Énfasis1 2 2 3 4 3" xfId="31223" xr:uid="{32D81E83-80C7-4FC2-9CCE-E59ACBDCABE4}"/>
    <cellStyle name="40% - Énfasis1 2 2 3 4 4" xfId="36707" xr:uid="{E036217B-B1CB-4AA0-B143-08159E2DA6CA}"/>
    <cellStyle name="40% - Énfasis1 2 2 3 5" xfId="22945" xr:uid="{60CDD880-B68D-41D1-971C-F997DC77D23C}"/>
    <cellStyle name="40% - Énfasis1 2 2 3 6" xfId="22997" xr:uid="{690C7642-1F6E-4FCE-BB0A-F47FCA72F766}"/>
    <cellStyle name="40% - Énfasis1 2 2 3 7" xfId="28491" xr:uid="{6B913587-C9E6-4A64-8337-7FED3C6A4DBC}"/>
    <cellStyle name="40% - Énfasis1 2 2 3 8" xfId="33975" xr:uid="{B0A2B1FF-049E-4E80-9391-C4147BDC49F4}"/>
    <cellStyle name="40% - Énfasis1 2 3" xfId="1113" xr:uid="{7F45C1BC-F99B-43AF-A3A4-448E5880C0CE}"/>
    <cellStyle name="40% - Énfasis1 2 3 2" xfId="1114" xr:uid="{47540E38-9E58-4AB5-8435-CBA6DA310B95}"/>
    <cellStyle name="40% - Énfasis1 2 3 2 2" xfId="7389" xr:uid="{1F056BF6-5025-4BEA-AF4B-77307EC23333}"/>
    <cellStyle name="40% - Énfasis1 2 3 2 2 2" xfId="12668" xr:uid="{B7CFCCA7-599F-4D2C-AABB-863E40265693}"/>
    <cellStyle name="40% - Énfasis1 2 3 2 2 2 2" xfId="21692" xr:uid="{E568FBE0-4E72-49B4-A2E8-D3D4F4641AD3}"/>
    <cellStyle name="40% - Énfasis1 2 3 2 2 2 2 2" xfId="27248" xr:uid="{27C5BCD6-671A-4E2B-9794-9A001D01A7E3}"/>
    <cellStyle name="40% - Énfasis1 2 3 2 2 2 2 3" xfId="32742" xr:uid="{DC70F31A-C69B-4996-8FB1-DDE5879B9687}"/>
    <cellStyle name="40% - Énfasis1 2 3 2 2 2 2 4" xfId="38226" xr:uid="{AFB55762-C992-43B7-846A-81C1CE675718}"/>
    <cellStyle name="40% - Énfasis1 2 3 2 2 2 3" xfId="24519" xr:uid="{E69EC72A-236F-40A0-A0E2-23E6287DF816}"/>
    <cellStyle name="40% - Énfasis1 2 3 2 2 2 4" xfId="30013" xr:uid="{68C5A49A-ED91-4ADA-BE8D-6091B1F454CD}"/>
    <cellStyle name="40% - Énfasis1 2 3 2 2 2 5" xfId="35497" xr:uid="{2B9F2A82-46B8-4987-ABAE-1AE83544F52E}"/>
    <cellStyle name="40% - Énfasis1 2 3 2 2 3" xfId="20276" xr:uid="{499E4490-047F-4069-9E72-0C015E2BC064}"/>
    <cellStyle name="40% - Énfasis1 2 3 2 2 3 2" xfId="25832" xr:uid="{C2112661-58D2-45FB-A031-44E28801954A}"/>
    <cellStyle name="40% - Énfasis1 2 3 2 2 3 3" xfId="31326" xr:uid="{D5153126-9A6B-49FF-A64A-ADCE5FFD6132}"/>
    <cellStyle name="40% - Énfasis1 2 3 2 2 3 4" xfId="36810" xr:uid="{F928C802-6653-43A4-A0AA-A6EBC1094442}"/>
    <cellStyle name="40% - Énfasis1 2 3 2 2 4" xfId="23103" xr:uid="{B4221E58-B675-43D6-92BA-69135C99D705}"/>
    <cellStyle name="40% - Énfasis1 2 3 2 2 5" xfId="28595" xr:uid="{7EF31A49-256C-4BC7-B12F-7FC4C5751914}"/>
    <cellStyle name="40% - Énfasis1 2 3 2 2 6" xfId="34079" xr:uid="{8664791D-B4EF-4CC3-AC88-CA5DF55656F4}"/>
    <cellStyle name="40% - Énfasis1 2 3 2 3" xfId="7486" xr:uid="{9A53AC6A-3F63-412E-A955-FAF2AF97EB4B}"/>
    <cellStyle name="40% - Énfasis1 2 3 2 3 2" xfId="20370" xr:uid="{29327F51-FE88-4DDC-BD56-C3831B393FE5}"/>
    <cellStyle name="40% - Énfasis1 2 3 2 3 2 2" xfId="25926" xr:uid="{998D8313-307B-4C78-ACF1-3572DB01F264}"/>
    <cellStyle name="40% - Énfasis1 2 3 2 3 2 3" xfId="31420" xr:uid="{687A0FCE-1F7F-4F39-9FFA-C0BE765782D6}"/>
    <cellStyle name="40% - Énfasis1 2 3 2 3 2 4" xfId="36904" xr:uid="{0245CDD0-C127-4D8D-9CBB-4904C65753EF}"/>
    <cellStyle name="40% - Énfasis1 2 3 2 3 3" xfId="23197" xr:uid="{A84055C1-F1A1-416C-8A5B-B90E3EA7407E}"/>
    <cellStyle name="40% - Énfasis1 2 3 2 3 4" xfId="28691" xr:uid="{FDE9CC24-3F47-4650-9F0A-C75E3EDDB3C0}"/>
    <cellStyle name="40% - Énfasis1 2 3 2 3 5" xfId="34175" xr:uid="{B668B4E9-0790-47C5-9110-5CA50729C933}"/>
    <cellStyle name="40% - Énfasis1 2 3 2 4" xfId="20170" xr:uid="{41CAA86C-C3D6-45BC-AB4F-78C198004E71}"/>
    <cellStyle name="40% - Énfasis1 2 3 2 4 2" xfId="25730" xr:uid="{72A81175-BD22-4E3E-9B2E-F95F4B8FB5C6}"/>
    <cellStyle name="40% - Énfasis1 2 3 2 4 3" xfId="31224" xr:uid="{AD90A88F-2272-4A0C-9254-2863D8DA3D14}"/>
    <cellStyle name="40% - Énfasis1 2 3 2 4 4" xfId="36708" xr:uid="{ECA1B591-E2A7-4535-A95B-0F327E9B172E}"/>
    <cellStyle name="40% - Énfasis1 2 3 2 5" xfId="22946" xr:uid="{F7D3C25A-E240-4591-BD3A-B276662FC8A7}"/>
    <cellStyle name="40% - Énfasis1 2 3 2 6" xfId="22998" xr:uid="{D53C7C1A-F412-4019-97CE-207669769897}"/>
    <cellStyle name="40% - Énfasis1 2 3 2 7" xfId="28492" xr:uid="{510424FE-3852-4289-A4E7-30A9B8298618}"/>
    <cellStyle name="40% - Énfasis1 2 3 2 8" xfId="33976" xr:uid="{A564ACCB-3E4A-45DA-96A1-1BF122942F44}"/>
    <cellStyle name="40% - Énfasis1 2 3 3" xfId="12667" xr:uid="{93FC8380-68DA-419C-9048-BF913D17D542}"/>
    <cellStyle name="40% - Énfasis1 2 4" xfId="1115" xr:uid="{A56C3379-08C4-437A-BCD7-6A8B8110242B}"/>
    <cellStyle name="40% - Énfasis1 2 4 2" xfId="7390" xr:uid="{CFEEC3BF-1CAD-4D25-94C1-AF7693387C85}"/>
    <cellStyle name="40% - Énfasis1 2 4 2 2" xfId="12669" xr:uid="{7C0DFCCD-C461-4A93-9CC8-B6DB37103F52}"/>
    <cellStyle name="40% - Énfasis1 2 4 2 2 2" xfId="21693" xr:uid="{111FD533-2854-4846-815C-4AB7B60F6FD1}"/>
    <cellStyle name="40% - Énfasis1 2 4 2 2 2 2" xfId="27249" xr:uid="{C8E5C715-2852-4ECD-9EBF-2A55B106483B}"/>
    <cellStyle name="40% - Énfasis1 2 4 2 2 2 3" xfId="32743" xr:uid="{F7A9A339-917D-4383-B77D-D8D53B502090}"/>
    <cellStyle name="40% - Énfasis1 2 4 2 2 2 4" xfId="38227" xr:uid="{EE0CF60F-E983-495D-98CD-AE963B74B847}"/>
    <cellStyle name="40% - Énfasis1 2 4 2 2 3" xfId="24520" xr:uid="{F2E5DDD0-FDD5-41DF-93C1-960DFC2ECA92}"/>
    <cellStyle name="40% - Énfasis1 2 4 2 2 4" xfId="30014" xr:uid="{8EE356E1-A48A-44F3-990A-F8386F7C54F4}"/>
    <cellStyle name="40% - Énfasis1 2 4 2 2 5" xfId="35498" xr:uid="{2BFBCEB8-4869-4AB9-8A7E-4F95D6943C20}"/>
    <cellStyle name="40% - Énfasis1 2 4 2 3" xfId="20277" xr:uid="{A580BA59-CDFD-46B4-B4D1-F7BD4598E92F}"/>
    <cellStyle name="40% - Énfasis1 2 4 2 3 2" xfId="25833" xr:uid="{407929B9-1DCB-46A5-911C-BB6CB28576B1}"/>
    <cellStyle name="40% - Énfasis1 2 4 2 3 3" xfId="31327" xr:uid="{FDEA8BAC-8CDD-40CD-BDB3-F4FDA25D955B}"/>
    <cellStyle name="40% - Énfasis1 2 4 2 3 4" xfId="36811" xr:uid="{C6CAC0EF-38EE-47AC-A68F-80F57B864210}"/>
    <cellStyle name="40% - Énfasis1 2 4 2 4" xfId="23104" xr:uid="{2213E3B4-2819-4E74-A4EB-87593D6706D4}"/>
    <cellStyle name="40% - Énfasis1 2 4 2 5" xfId="28596" xr:uid="{61D35BA2-9DCC-4972-9A46-C503C0A1C9FA}"/>
    <cellStyle name="40% - Énfasis1 2 4 2 6" xfId="34080" xr:uid="{B35678BD-5FE1-4E83-AE9A-781D81356C18}"/>
    <cellStyle name="40% - Énfasis1 2 4 3" xfId="7487" xr:uid="{4A5F9185-2E2A-4CB8-B828-852B7C1016F7}"/>
    <cellStyle name="40% - Énfasis1 2 4 3 2" xfId="20371" xr:uid="{E860E4F8-1774-4A40-AB39-B5340383E5F2}"/>
    <cellStyle name="40% - Énfasis1 2 4 3 2 2" xfId="25927" xr:uid="{ACDEEADF-67E5-437D-95BE-58C6FE335AF1}"/>
    <cellStyle name="40% - Énfasis1 2 4 3 2 3" xfId="31421" xr:uid="{CEE31F13-FBEA-4E96-85C1-7007F31339DD}"/>
    <cellStyle name="40% - Énfasis1 2 4 3 2 4" xfId="36905" xr:uid="{FB56046E-2E3C-4A0C-A831-E1C4561D974B}"/>
    <cellStyle name="40% - Énfasis1 2 4 3 3" xfId="23198" xr:uid="{BE19D624-278A-4EAE-AA1D-8C2BE8139F11}"/>
    <cellStyle name="40% - Énfasis1 2 4 3 4" xfId="28692" xr:uid="{EBEA13A9-7769-4028-9828-D0C8D841127D}"/>
    <cellStyle name="40% - Énfasis1 2 4 3 5" xfId="34176" xr:uid="{08F802DD-CA11-40F3-A612-A61E0E3D2F70}"/>
    <cellStyle name="40% - Énfasis1 2 4 4" xfId="20171" xr:uid="{DFCDBE32-E9D4-4703-B2DD-BF0C931F05F4}"/>
    <cellStyle name="40% - Énfasis1 2 4 4 2" xfId="25731" xr:uid="{621CFF6E-B1E7-4901-B86F-C2A63BB8714C}"/>
    <cellStyle name="40% - Énfasis1 2 4 4 3" xfId="31225" xr:uid="{74E10479-0CCC-49AA-835A-CE83B716AFD0}"/>
    <cellStyle name="40% - Énfasis1 2 4 4 4" xfId="36709" xr:uid="{541BD513-6D9B-4B54-9B92-42B95752A9E4}"/>
    <cellStyle name="40% - Énfasis1 2 4 5" xfId="22947" xr:uid="{F661DD37-65AD-4ED4-83B4-662E5AE9DB16}"/>
    <cellStyle name="40% - Énfasis1 2 4 6" xfId="22999" xr:uid="{C3B9B81F-5470-4F8E-8DE5-E8BC14641765}"/>
    <cellStyle name="40% - Énfasis1 2 4 7" xfId="28493" xr:uid="{B99206B6-7458-470D-8174-6B75B12E0EE0}"/>
    <cellStyle name="40% - Énfasis1 2 4 8" xfId="33977" xr:uid="{3D921A27-44F2-44F6-8441-A6E48149FFA4}"/>
    <cellStyle name="40% - Énfasis1 2 5" xfId="1116" xr:uid="{0C064F75-6218-408D-9541-5A33D58B3D40}"/>
    <cellStyle name="40% - Énfasis1 2 6" xfId="12665" xr:uid="{27ED2879-241C-4FF8-85ED-F78D0A227ECB}"/>
    <cellStyle name="40% - Énfasis1 2 7" xfId="15530" xr:uid="{723E1E25-E831-4C96-AE68-7A780A8377ED}"/>
    <cellStyle name="40% - Énfasis1 2 8" xfId="1108" xr:uid="{EE2C1DEF-746D-44B2-A299-3CA3E926D92A}"/>
    <cellStyle name="40% - Énfasis1 3" xfId="605" xr:uid="{F458DF59-784B-4739-B7BC-CC71043102ED}"/>
    <cellStyle name="40% - Énfasis1 3 2" xfId="1118" xr:uid="{ED38FEC2-D97F-4D1B-ABBF-CED4CD74050C}"/>
    <cellStyle name="40% - Énfasis1 3 3" xfId="1117" xr:uid="{B230D6E6-B229-4762-A2D5-5F35C1D1CF0C}"/>
    <cellStyle name="40% - Énfasis1 4" xfId="606" xr:uid="{6E2F19FD-C5C1-4A20-8EBC-826580C80B98}"/>
    <cellStyle name="40% - Énfasis1 4 2" xfId="7391" xr:uid="{9F798FC1-A7AF-4D45-8D1C-56E2F7E93BE1}"/>
    <cellStyle name="40% - Énfasis1 4 2 2" xfId="12670" xr:uid="{4F50DFC8-93D3-42A4-BBF6-6DA6C5691125}"/>
    <cellStyle name="40% - Énfasis1 4 2 2 2" xfId="21694" xr:uid="{0FC80CC4-94FA-4995-B0BE-09FC5D6D94F0}"/>
    <cellStyle name="40% - Énfasis1 4 2 2 2 2" xfId="27250" xr:uid="{8E9A3391-D93A-4B80-93E9-F707AEA1E924}"/>
    <cellStyle name="40% - Énfasis1 4 2 2 2 3" xfId="32744" xr:uid="{1547BD58-4810-49E3-8F4E-274DAC3A0C6B}"/>
    <cellStyle name="40% - Énfasis1 4 2 2 2 4" xfId="38228" xr:uid="{D11B1B6B-6D2E-4E9A-AEB2-E6A1AF5B8F92}"/>
    <cellStyle name="40% - Énfasis1 4 2 2 3" xfId="24521" xr:uid="{59311265-6221-495D-8E66-B078FE1E0E4A}"/>
    <cellStyle name="40% - Énfasis1 4 2 2 4" xfId="30015" xr:uid="{3E8630EB-03B8-4AC9-83B6-7F5E8C55B8DB}"/>
    <cellStyle name="40% - Énfasis1 4 2 2 5" xfId="35499" xr:uid="{942E1C3C-6A02-4F77-BDC1-C66D7652F14B}"/>
    <cellStyle name="40% - Énfasis1 4 2 3" xfId="20278" xr:uid="{90100733-8059-47F7-AB28-C3C46AEDAD0E}"/>
    <cellStyle name="40% - Énfasis1 4 2 3 2" xfId="25834" xr:uid="{E8D4E24A-EE94-4618-AFA2-D4756BD355EE}"/>
    <cellStyle name="40% - Énfasis1 4 2 3 3" xfId="31328" xr:uid="{771C8A2C-6B2D-4D88-A8A6-2EB4FBF86122}"/>
    <cellStyle name="40% - Énfasis1 4 2 3 4" xfId="36812" xr:uid="{6791B711-9AD7-45B5-B046-35DEF2967244}"/>
    <cellStyle name="40% - Énfasis1 4 2 4" xfId="23105" xr:uid="{8329C246-288A-4A68-826B-BF77C8615A1E}"/>
    <cellStyle name="40% - Énfasis1 4 2 5" xfId="28597" xr:uid="{CCD71B0E-8F6F-4B2D-B920-FFDE30E5A828}"/>
    <cellStyle name="40% - Énfasis1 4 2 6" xfId="34081" xr:uid="{06D7D4AC-6301-4B83-81CF-086EDF9B3C99}"/>
    <cellStyle name="40% - Énfasis1 4 3" xfId="7488" xr:uid="{D915D02D-B916-4390-A5FE-F53035677C02}"/>
    <cellStyle name="40% - Énfasis1 4 3 2" xfId="20372" xr:uid="{7A070130-14CB-4F9C-A282-2501985E3FF6}"/>
    <cellStyle name="40% - Énfasis1 4 3 2 2" xfId="25928" xr:uid="{617E0604-04B6-470B-988D-075FC5128A91}"/>
    <cellStyle name="40% - Énfasis1 4 3 2 3" xfId="31422" xr:uid="{9C6A4F0E-FC75-401E-A1DD-CB0964561A3E}"/>
    <cellStyle name="40% - Énfasis1 4 3 2 4" xfId="36906" xr:uid="{67AFABE1-A152-49D6-A349-DE151836C3D3}"/>
    <cellStyle name="40% - Énfasis1 4 3 3" xfId="23199" xr:uid="{7BF46458-E724-4777-A8E7-FCF67A7B47B8}"/>
    <cellStyle name="40% - Énfasis1 4 3 4" xfId="28693" xr:uid="{1DF12D28-88E9-47BA-BA97-299D7109101B}"/>
    <cellStyle name="40% - Énfasis1 4 3 5" xfId="34177" xr:uid="{4344BE3C-22DD-4C71-974D-BB3A965AD98E}"/>
    <cellStyle name="40% - Énfasis1 4 4" xfId="20172" xr:uid="{B9215999-BC76-445E-BD1F-2DCE14CA7941}"/>
    <cellStyle name="40% - Énfasis1 4 4 2" xfId="25732" xr:uid="{79B0CD55-03B8-4DFE-9060-66DE908D4C36}"/>
    <cellStyle name="40% - Énfasis1 4 4 3" xfId="31226" xr:uid="{56C50ADE-4151-4309-A451-5A82D375889E}"/>
    <cellStyle name="40% - Énfasis1 4 4 4" xfId="36710" xr:uid="{7DA4E2A3-5E86-4DE2-A350-5A88B72BC686}"/>
    <cellStyle name="40% - Énfasis1 4 5" xfId="22948" xr:uid="{01D61353-07BE-4DE5-BBA2-14A5DCD7DC7D}"/>
    <cellStyle name="40% - Énfasis1 4 6" xfId="23000" xr:uid="{4970E606-94E1-401B-9BA3-9333E934885B}"/>
    <cellStyle name="40% - Énfasis1 4 7" xfId="28494" xr:uid="{E6BE9A4A-3C9D-45AD-BF7D-A53614B4FCF3}"/>
    <cellStyle name="40% - Énfasis1 4 8" xfId="33978" xr:uid="{E9A6E0D9-1232-4C1D-A2B6-B4FAB8CAF38D}"/>
    <cellStyle name="40% - Énfasis1 4 9" xfId="1119" xr:uid="{576907A7-8BBA-4C50-B79D-8962E1C2E9C1}"/>
    <cellStyle name="40% - Énfasis1 5" xfId="607" xr:uid="{71980910-CF92-4788-BCFC-93CCFD591930}"/>
    <cellStyle name="40% - Énfasis1 6" xfId="608" xr:uid="{8F668952-7D6B-4C49-BD1E-BDFF0A4756C9}"/>
    <cellStyle name="40% - Énfasis1 7" xfId="609" xr:uid="{D78C7559-4D99-4BDD-B735-64E3BB7F1EA5}"/>
    <cellStyle name="40% - Énfasis2" xfId="24" builtinId="35" customBuiltin="1"/>
    <cellStyle name="40% - Énfasis2 10" xfId="28495" xr:uid="{A916C908-05B8-4288-B4E4-B8E17C701815}"/>
    <cellStyle name="40% - Énfasis2 11" xfId="33979" xr:uid="{514A9FC5-A4A1-4811-9253-459C1C1E8C1B}"/>
    <cellStyle name="40% - Énfasis2 2" xfId="610" xr:uid="{A70F23EB-A7DF-4560-A2C0-47B7B116B3A9}"/>
    <cellStyle name="40% - Énfasis2 2 2" xfId="1121" xr:uid="{7C86ED91-3334-4C2D-A00F-82B96421D6DD}"/>
    <cellStyle name="40% - Énfasis2 2 2 2" xfId="1122" xr:uid="{C3C9728E-C103-49E3-89E5-BC5277EA6CA9}"/>
    <cellStyle name="40% - Énfasis2 2 2 2 2" xfId="12673" xr:uid="{2F085DF0-73C2-4AB5-A223-9361440A0CED}"/>
    <cellStyle name="40% - Énfasis2 2 2 3" xfId="1123" xr:uid="{E1AE7E4D-A58E-48A2-A14B-2EEB660D8BD5}"/>
    <cellStyle name="40% - Énfasis2 2 3" xfId="1124" xr:uid="{2AC6FA0C-42E1-49CE-A9DB-C3671BB07218}"/>
    <cellStyle name="40% - Énfasis2 2 3 2" xfId="1125" xr:uid="{3EC8DFFD-2DA1-44ED-9805-84B4B03BE279}"/>
    <cellStyle name="40% - Énfasis2 2 3 2 2" xfId="7393" xr:uid="{24354E9F-E74C-4E4C-8071-8FAE00E8CB36}"/>
    <cellStyle name="40% - Énfasis2 2 3 2 2 2" xfId="12675" xr:uid="{4FAC9702-CB82-484C-AC2D-EF1657E7483C}"/>
    <cellStyle name="40% - Énfasis2 2 3 2 2 2 2" xfId="21696" xr:uid="{7AC765BC-04C0-4DDE-9B66-BE009F122A34}"/>
    <cellStyle name="40% - Énfasis2 2 3 2 2 2 2 2" xfId="27252" xr:uid="{F662D72B-6405-4E2A-B508-F55281BC9321}"/>
    <cellStyle name="40% - Énfasis2 2 3 2 2 2 2 3" xfId="32746" xr:uid="{EC336C41-7517-4110-8F54-E40A7EAD990E}"/>
    <cellStyle name="40% - Énfasis2 2 3 2 2 2 2 4" xfId="38230" xr:uid="{F4CDC270-97D3-43AB-ABAE-EE84EB112758}"/>
    <cellStyle name="40% - Énfasis2 2 3 2 2 2 3" xfId="24523" xr:uid="{3632F9D2-2E26-417A-8ACA-63977C4171D4}"/>
    <cellStyle name="40% - Énfasis2 2 3 2 2 2 4" xfId="30017" xr:uid="{853D8BEA-AC34-457B-BBBB-96B0CF21E1F7}"/>
    <cellStyle name="40% - Énfasis2 2 3 2 2 2 5" xfId="35501" xr:uid="{0974A65E-A456-400D-AF9D-DACB6E2336E5}"/>
    <cellStyle name="40% - Énfasis2 2 3 2 2 3" xfId="20280" xr:uid="{5A94C8EF-C7E0-4892-95CF-3FE5B8708076}"/>
    <cellStyle name="40% - Énfasis2 2 3 2 2 3 2" xfId="25836" xr:uid="{04602CFC-FD07-42FE-8478-071B1342ECBE}"/>
    <cellStyle name="40% - Énfasis2 2 3 2 2 3 3" xfId="31330" xr:uid="{F93CA502-E6BF-4CCA-A830-ADF793A6DDA6}"/>
    <cellStyle name="40% - Énfasis2 2 3 2 2 3 4" xfId="36814" xr:uid="{8F90B063-83FD-438F-8D78-EC0F0CC6DA21}"/>
    <cellStyle name="40% - Énfasis2 2 3 2 2 4" xfId="23107" xr:uid="{D4A3CE2F-9A73-4326-B9DA-66D58D86AB19}"/>
    <cellStyle name="40% - Énfasis2 2 3 2 2 5" xfId="28599" xr:uid="{C76906EF-F425-43A2-9A86-D1958F522247}"/>
    <cellStyle name="40% - Énfasis2 2 3 2 2 6" xfId="34083" xr:uid="{32131891-F644-432D-9478-721B0BB2CD84}"/>
    <cellStyle name="40% - Énfasis2 2 3 2 3" xfId="7490" xr:uid="{59BAFA3D-3CAA-4C44-B190-5BE9E6BAA612}"/>
    <cellStyle name="40% - Énfasis2 2 3 2 3 2" xfId="20374" xr:uid="{8EC36C86-DA0E-42DC-9186-13BFFA461DEA}"/>
    <cellStyle name="40% - Énfasis2 2 3 2 3 2 2" xfId="25930" xr:uid="{DB154951-C13B-4FD0-9B5F-BA2930347BD1}"/>
    <cellStyle name="40% - Énfasis2 2 3 2 3 2 3" xfId="31424" xr:uid="{82F7AC1B-4080-4110-BB46-062F9223465E}"/>
    <cellStyle name="40% - Énfasis2 2 3 2 3 2 4" xfId="36908" xr:uid="{FC6AF693-BE93-4874-ADDB-07763585B5AA}"/>
    <cellStyle name="40% - Énfasis2 2 3 2 3 3" xfId="23201" xr:uid="{B1EC40F8-29F5-4D42-B8DD-1EF51DBB9524}"/>
    <cellStyle name="40% - Énfasis2 2 3 2 3 4" xfId="28695" xr:uid="{E82B2012-120B-431D-914E-DD0FE0EEA103}"/>
    <cellStyle name="40% - Énfasis2 2 3 2 3 5" xfId="34179" xr:uid="{B8D3A9AD-0E69-4D01-AFC9-BBD0CAB14FD2}"/>
    <cellStyle name="40% - Énfasis2 2 3 2 4" xfId="20173" xr:uid="{F869C6E8-2760-40DF-9FB5-18A8FE447023}"/>
    <cellStyle name="40% - Énfasis2 2 3 2 4 2" xfId="25733" xr:uid="{4B2E6556-0765-48D2-9B08-6AB55E109B1C}"/>
    <cellStyle name="40% - Énfasis2 2 3 2 4 3" xfId="31227" xr:uid="{00594359-645E-4D8C-AA40-A44947539FCE}"/>
    <cellStyle name="40% - Énfasis2 2 3 2 4 4" xfId="36711" xr:uid="{1DEFF5B9-2C53-4B78-8873-C9C6E003DA69}"/>
    <cellStyle name="40% - Énfasis2 2 3 2 5" xfId="22950" xr:uid="{D5D6B9CB-EFF4-4DD2-A620-8605330A5A0A}"/>
    <cellStyle name="40% - Énfasis2 2 3 2 6" xfId="23002" xr:uid="{E92FF32A-5D8A-411F-9D57-084D312F854A}"/>
    <cellStyle name="40% - Énfasis2 2 3 2 7" xfId="28496" xr:uid="{82158A09-2831-4967-B680-45FC7D7DEEE6}"/>
    <cellStyle name="40% - Énfasis2 2 3 2 8" xfId="33980" xr:uid="{C1B211A6-47D8-499B-8A0D-4B242D83A5A2}"/>
    <cellStyle name="40% - Énfasis2 2 3 3" xfId="12674" xr:uid="{ED998C11-9194-4BA4-B38F-AA023ED427D6}"/>
    <cellStyle name="40% - Énfasis2 2 4" xfId="1126" xr:uid="{B5140B95-A11C-4214-B04C-349708531F3F}"/>
    <cellStyle name="40% - Énfasis2 2 5" xfId="12672" xr:uid="{EAAC8BAB-6C59-406F-AEC3-00E4752C666B}"/>
    <cellStyle name="40% - Énfasis2 2 6" xfId="15531" xr:uid="{F973E9F6-86AF-448D-B90C-A88318A78FDF}"/>
    <cellStyle name="40% - Énfasis2 2 7" xfId="1120" xr:uid="{3F8A9E00-56EB-4D8F-99B2-869B807F8192}"/>
    <cellStyle name="40% - Énfasis2 3" xfId="611" xr:uid="{8D4190CF-7895-4F5F-BF22-5AB7409B88E0}"/>
    <cellStyle name="40% - Énfasis2 3 2" xfId="1128" xr:uid="{F7C88E42-1C42-493C-9F23-BE179B1000D5}"/>
    <cellStyle name="40% - Énfasis2 3 2 2" xfId="7394" xr:uid="{6C085AC0-D5D7-4690-A204-B811912D213A}"/>
    <cellStyle name="40% - Énfasis2 3 2 2 2" xfId="12676" xr:uid="{12E162BE-2C58-4BBC-9CE4-87C42C56025A}"/>
    <cellStyle name="40% - Énfasis2 3 2 2 2 2" xfId="21697" xr:uid="{42D17EA7-4C4F-4112-BCDA-12BE044DB3AA}"/>
    <cellStyle name="40% - Énfasis2 3 2 2 2 2 2" xfId="27253" xr:uid="{A4E57015-F257-4840-B590-7CD1F6ED1A60}"/>
    <cellStyle name="40% - Énfasis2 3 2 2 2 2 3" xfId="32747" xr:uid="{CE4917A6-8C26-43CA-A866-45EF25CE09F7}"/>
    <cellStyle name="40% - Énfasis2 3 2 2 2 2 4" xfId="38231" xr:uid="{B956AA0A-FBA8-475B-B68F-E3AB731F2A8D}"/>
    <cellStyle name="40% - Énfasis2 3 2 2 2 3" xfId="24524" xr:uid="{F87E77A1-1611-4F68-B5DD-71C51C2003A2}"/>
    <cellStyle name="40% - Énfasis2 3 2 2 2 4" xfId="30018" xr:uid="{D58AC53F-15D7-48A5-AA39-D387BD490B5A}"/>
    <cellStyle name="40% - Énfasis2 3 2 2 2 5" xfId="35502" xr:uid="{9FC0CAA5-9BA6-4CEE-A246-0998CBECBBDD}"/>
    <cellStyle name="40% - Énfasis2 3 2 2 3" xfId="20281" xr:uid="{4853B508-DF9C-4C10-8CE4-BB72DDEC103B}"/>
    <cellStyle name="40% - Énfasis2 3 2 2 3 2" xfId="25837" xr:uid="{9A76BCC7-BBC1-4B5B-A107-59C67BF37CE4}"/>
    <cellStyle name="40% - Énfasis2 3 2 2 3 3" xfId="31331" xr:uid="{DABD1FAF-4B91-4D23-952B-A70517BB5858}"/>
    <cellStyle name="40% - Énfasis2 3 2 2 3 4" xfId="36815" xr:uid="{596B0161-30A0-4E2C-99F1-4F65623BC7B1}"/>
    <cellStyle name="40% - Énfasis2 3 2 2 4" xfId="23108" xr:uid="{B47F01DF-BE60-40AD-AB34-638721828A0D}"/>
    <cellStyle name="40% - Énfasis2 3 2 2 5" xfId="28600" xr:uid="{9C55A2DE-A6EA-43C1-B47E-D8155EAE5C1A}"/>
    <cellStyle name="40% - Énfasis2 3 2 2 6" xfId="34084" xr:uid="{E7829A88-0532-4092-9F64-EADA9D4027F3}"/>
    <cellStyle name="40% - Énfasis2 3 2 3" xfId="7491" xr:uid="{AC53B1B9-B526-4B31-9394-F911A5093972}"/>
    <cellStyle name="40% - Énfasis2 3 2 3 2" xfId="20375" xr:uid="{FD4B78F4-3F27-4A03-9A59-CA92E1FFC6FA}"/>
    <cellStyle name="40% - Énfasis2 3 2 3 2 2" xfId="25931" xr:uid="{DAD9A78B-FA9E-4EB9-813D-16EFDE24520A}"/>
    <cellStyle name="40% - Énfasis2 3 2 3 2 3" xfId="31425" xr:uid="{B68F6574-AD1C-45B9-8D9D-48842B6D1CDE}"/>
    <cellStyle name="40% - Énfasis2 3 2 3 2 4" xfId="36909" xr:uid="{048C88FE-70A5-4D9D-B236-1326F249CBE1}"/>
    <cellStyle name="40% - Énfasis2 3 2 3 3" xfId="23202" xr:uid="{33390C0D-5EA0-44EA-A4B1-3A7894105BE0}"/>
    <cellStyle name="40% - Énfasis2 3 2 3 4" xfId="28696" xr:uid="{A8EC5F54-A8D8-4A92-924F-D36DF74E1E0E}"/>
    <cellStyle name="40% - Énfasis2 3 2 3 5" xfId="34180" xr:uid="{6270EF08-6061-4482-AABC-740C02E2921F}"/>
    <cellStyle name="40% - Énfasis2 3 2 4" xfId="20174" xr:uid="{998E58B1-A795-43C8-B7ED-8BCEEF42E4E9}"/>
    <cellStyle name="40% - Énfasis2 3 2 4 2" xfId="25734" xr:uid="{03BB2A34-F5D0-4409-B4F8-B9C91FF9E072}"/>
    <cellStyle name="40% - Énfasis2 3 2 4 3" xfId="31228" xr:uid="{93C17FA2-5882-4EBE-AF04-168D4876AB3D}"/>
    <cellStyle name="40% - Énfasis2 3 2 4 4" xfId="36712" xr:uid="{B9C198DE-1522-4798-A4CC-2913F6399099}"/>
    <cellStyle name="40% - Énfasis2 3 2 5" xfId="22951" xr:uid="{CA108488-2E48-4F9B-A5DB-261B5181EAF4}"/>
    <cellStyle name="40% - Énfasis2 3 2 6" xfId="23003" xr:uid="{696C2C32-E59C-4448-976F-18BF2C65BE97}"/>
    <cellStyle name="40% - Énfasis2 3 2 7" xfId="28497" xr:uid="{DF24BA63-1611-4C68-8CA7-67B10D257B82}"/>
    <cellStyle name="40% - Énfasis2 3 2 8" xfId="33981" xr:uid="{1304CEC8-5EAD-413E-9DD1-23B20A01A2C3}"/>
    <cellStyle name="40% - Énfasis2 3 3" xfId="1129" xr:uid="{203F5EAE-477B-4A8B-AC7E-57188AABBF8B}"/>
    <cellStyle name="40% - Énfasis2 3 4" xfId="1127" xr:uid="{5979ECD7-3A71-481B-B73B-4F64E20282FB}"/>
    <cellStyle name="40% - Énfasis2 4" xfId="612" xr:uid="{9DBD9255-DE51-48AA-A92F-4F2108AEC4A6}"/>
    <cellStyle name="40% - Énfasis2 4 2" xfId="7395" xr:uid="{CCC3CC27-F365-4AFE-8F58-19DC3A3D4CA5}"/>
    <cellStyle name="40% - Énfasis2 4 2 2" xfId="12677" xr:uid="{1A68FC41-9143-4727-873F-A3211C2E0760}"/>
    <cellStyle name="40% - Énfasis2 4 2 2 2" xfId="21698" xr:uid="{BA111789-945B-42DE-A5DA-5038F8693761}"/>
    <cellStyle name="40% - Énfasis2 4 2 2 2 2" xfId="27254" xr:uid="{5A15DEA5-F9A4-4158-AD7E-2672D1AE766B}"/>
    <cellStyle name="40% - Énfasis2 4 2 2 2 3" xfId="32748" xr:uid="{A892B320-1448-4955-891E-9A4C5031AA8C}"/>
    <cellStyle name="40% - Énfasis2 4 2 2 2 4" xfId="38232" xr:uid="{4466CC25-4AFF-4C04-A106-B61FE922140F}"/>
    <cellStyle name="40% - Énfasis2 4 2 2 3" xfId="24525" xr:uid="{804044B4-B91E-4561-A173-24D39EF7ABBE}"/>
    <cellStyle name="40% - Énfasis2 4 2 2 4" xfId="30019" xr:uid="{3DC89056-C090-4A5B-B458-8E38C041E8C9}"/>
    <cellStyle name="40% - Énfasis2 4 2 2 5" xfId="35503" xr:uid="{99958675-9332-47EF-8847-870F187B7641}"/>
    <cellStyle name="40% - Énfasis2 4 2 3" xfId="20282" xr:uid="{F71957FB-D3EE-4C6B-B4A8-76AA7D7AB58C}"/>
    <cellStyle name="40% - Énfasis2 4 2 3 2" xfId="25838" xr:uid="{5F7BBBE4-E962-4E93-8B11-36136E7D4783}"/>
    <cellStyle name="40% - Énfasis2 4 2 3 3" xfId="31332" xr:uid="{E955B5DA-D8B0-48FB-8ED9-CE245EA00431}"/>
    <cellStyle name="40% - Énfasis2 4 2 3 4" xfId="36816" xr:uid="{100EFD20-3072-4EEB-A52B-953B789D8FC9}"/>
    <cellStyle name="40% - Énfasis2 4 2 4" xfId="23109" xr:uid="{810D8872-A629-43D7-A15A-E2555BB707E7}"/>
    <cellStyle name="40% - Énfasis2 4 2 5" xfId="28601" xr:uid="{B6BD64CC-931D-4B77-A3C4-937AEF744ED6}"/>
    <cellStyle name="40% - Énfasis2 4 2 6" xfId="34085" xr:uid="{11FEC25F-56EB-488D-887B-AF4FB6D8B5D7}"/>
    <cellStyle name="40% - Énfasis2 4 3" xfId="7492" xr:uid="{60BF2BBC-12DD-4291-94BF-FB482934FD34}"/>
    <cellStyle name="40% - Énfasis2 4 3 2" xfId="20376" xr:uid="{63B62FF9-89FF-4DAD-85DA-B4C4CE403D92}"/>
    <cellStyle name="40% - Énfasis2 4 3 2 2" xfId="25932" xr:uid="{986F2FDF-AD72-405A-9458-96ECC505958B}"/>
    <cellStyle name="40% - Énfasis2 4 3 2 3" xfId="31426" xr:uid="{4A1407E3-45CD-4009-91E2-58325052D610}"/>
    <cellStyle name="40% - Énfasis2 4 3 2 4" xfId="36910" xr:uid="{E8A4AC9F-DA1C-45A8-9B20-71B7044220E6}"/>
    <cellStyle name="40% - Énfasis2 4 3 3" xfId="23203" xr:uid="{BD4807EA-2B93-48D4-9566-0EAAD3884DA6}"/>
    <cellStyle name="40% - Énfasis2 4 3 4" xfId="28697" xr:uid="{78091E83-BD9F-4D55-8366-99914A584E92}"/>
    <cellStyle name="40% - Énfasis2 4 3 5" xfId="34181" xr:uid="{9847815E-F12E-4461-8DE5-D7B6734D7125}"/>
    <cellStyle name="40% - Énfasis2 4 4" xfId="20175" xr:uid="{E289D968-4E82-47A8-8B7A-7DD8E325900E}"/>
    <cellStyle name="40% - Énfasis2 4 4 2" xfId="25735" xr:uid="{9201D72C-B3D3-49AE-AFC9-FE479CCFEFF8}"/>
    <cellStyle name="40% - Énfasis2 4 4 3" xfId="31229" xr:uid="{4208B492-B9F5-46A0-A188-E58D040587F4}"/>
    <cellStyle name="40% - Énfasis2 4 4 4" xfId="36713" xr:uid="{F5E4F142-98FB-4949-AB54-A00C2CA84277}"/>
    <cellStyle name="40% - Énfasis2 4 5" xfId="22952" xr:uid="{EFC64D9E-2717-4D9F-83CE-2DEDBD73F34B}"/>
    <cellStyle name="40% - Énfasis2 4 6" xfId="23004" xr:uid="{95897B6C-3D11-4C61-94CA-B2CF26317734}"/>
    <cellStyle name="40% - Énfasis2 4 7" xfId="28498" xr:uid="{BD793857-9363-476E-A879-D0771A3F759D}"/>
    <cellStyle name="40% - Énfasis2 4 8" xfId="33982" xr:uid="{4A179E48-42E2-480C-8003-C212022DF135}"/>
    <cellStyle name="40% - Énfasis2 4 9" xfId="1130" xr:uid="{150BEB1D-B560-4BD2-87FC-217D6A24B13C}"/>
    <cellStyle name="40% - Énfasis2 5" xfId="613" xr:uid="{939F99A8-529B-48C7-BFEE-0A50DFFBCA1F}"/>
    <cellStyle name="40% - Énfasis2 5 2" xfId="12671" xr:uid="{9C26FF48-BF40-41FF-BD0A-C6A0BAAC4815}"/>
    <cellStyle name="40% - Énfasis2 5 2 2" xfId="21695" xr:uid="{1305277F-8928-456F-A3C0-C2849468961A}"/>
    <cellStyle name="40% - Énfasis2 5 2 2 2" xfId="27251" xr:uid="{FD636757-CFE1-49AA-9ACC-16F6EED3B913}"/>
    <cellStyle name="40% - Énfasis2 5 2 2 3" xfId="32745" xr:uid="{58B2C215-8012-4EE0-94BF-6011936BFBF7}"/>
    <cellStyle name="40% - Énfasis2 5 2 2 4" xfId="38229" xr:uid="{01DE9C92-B5DC-49EA-973B-35F9A474BDEF}"/>
    <cellStyle name="40% - Énfasis2 5 2 3" xfId="24522" xr:uid="{5C05FC2C-86D9-4DAE-85DA-7CB5498C8991}"/>
    <cellStyle name="40% - Énfasis2 5 2 4" xfId="30016" xr:uid="{133B983A-0CAD-48FF-B486-21BE8012DE85}"/>
    <cellStyle name="40% - Énfasis2 5 2 5" xfId="35500" xr:uid="{FEF0D980-8875-42CD-B546-3584B48FF85E}"/>
    <cellStyle name="40% - Énfasis2 5 3" xfId="20279" xr:uid="{2661E40B-734D-4514-AFAA-040210C27619}"/>
    <cellStyle name="40% - Énfasis2 5 3 2" xfId="25835" xr:uid="{6545D14C-7EB6-4E98-B4E0-1F6FFBAF90FE}"/>
    <cellStyle name="40% - Énfasis2 5 3 3" xfId="31329" xr:uid="{C1A25481-8B01-4502-A613-806A82591ADD}"/>
    <cellStyle name="40% - Énfasis2 5 3 4" xfId="36813" xr:uid="{86FF671C-8B44-4F09-BA63-809DA1693198}"/>
    <cellStyle name="40% - Énfasis2 5 4" xfId="23106" xr:uid="{7E82B8F4-5F14-429A-A97D-6ABFB852BDFC}"/>
    <cellStyle name="40% - Énfasis2 5 5" xfId="28598" xr:uid="{CC5EF138-FA7A-4005-A45C-04EE7222B193}"/>
    <cellStyle name="40% - Énfasis2 5 6" xfId="34082" xr:uid="{C24B62FA-6B0D-4F5F-BF9B-7680E619BCEC}"/>
    <cellStyle name="40% - Énfasis2 5 7" xfId="7392" xr:uid="{27B42D42-630A-4522-B332-7FF9A7D97357}"/>
    <cellStyle name="40% - Énfasis2 6" xfId="614" xr:uid="{0C88A86B-DF2B-4291-927A-4C2390708487}"/>
    <cellStyle name="40% - Énfasis2 6 2" xfId="20373" xr:uid="{DB03DC74-4F1A-4D80-8632-4339A1E6C86C}"/>
    <cellStyle name="40% - Énfasis2 6 2 2" xfId="25929" xr:uid="{73489A45-CB63-43CC-A581-8097EC15CF9E}"/>
    <cellStyle name="40% - Énfasis2 6 2 3" xfId="31423" xr:uid="{8C216E2C-0D84-423E-9B54-3D9E78A6FC06}"/>
    <cellStyle name="40% - Énfasis2 6 2 4" xfId="36907" xr:uid="{2C2454D5-2272-40E9-824D-A83015D9DF15}"/>
    <cellStyle name="40% - Énfasis2 6 3" xfId="23200" xr:uid="{03228960-3DCC-4849-BF3A-1F31300C4C3D}"/>
    <cellStyle name="40% - Énfasis2 6 4" xfId="28694" xr:uid="{DF8BA0E9-9A38-4A48-A297-05FDD90E5204}"/>
    <cellStyle name="40% - Énfasis2 6 5" xfId="34178" xr:uid="{09FB8AAA-10A0-4F96-A682-C7F0881DE3E1}"/>
    <cellStyle name="40% - Énfasis2 6 6" xfId="7489" xr:uid="{F946F13B-AE75-4C1F-B461-47571AF25D55}"/>
    <cellStyle name="40% - Énfasis2 7" xfId="615" xr:uid="{108D3AFF-2D84-40D4-81CE-086CB00D3E52}"/>
    <cellStyle name="40% - Énfasis2 7 2" xfId="25702" xr:uid="{1EF0EA0F-CB64-487A-931A-7A543FE2C4D1}"/>
    <cellStyle name="40% - Énfasis2 7 3" xfId="31196" xr:uid="{650736F4-6595-411B-9823-BF5B5F9F9444}"/>
    <cellStyle name="40% - Énfasis2 7 4" xfId="36680" xr:uid="{9D568626-6F05-4E6A-A6FF-9FEBE7C68DB6}"/>
    <cellStyle name="40% - Énfasis2 7 5" xfId="20141" xr:uid="{1F4640E9-2FB3-47E9-BAE3-FC9222430C37}"/>
    <cellStyle name="40% - Énfasis2 8" xfId="22949" xr:uid="{27B13BC2-3BAB-405C-A77E-5C1BE5A58EE0}"/>
    <cellStyle name="40% - Énfasis2 9" xfId="23001" xr:uid="{543DEEF4-40E4-4B5B-8223-3854AFDFC12B}"/>
    <cellStyle name="40% - Énfasis3" xfId="28" builtinId="39" customBuiltin="1"/>
    <cellStyle name="40% - Énfasis3 2" xfId="616" xr:uid="{189A48F2-54A3-43B7-B0BE-90E29956DD68}"/>
    <cellStyle name="40% - Énfasis3 2 2" xfId="1132" xr:uid="{EA9156FE-8F39-45D8-AB94-AC11401EBCA3}"/>
    <cellStyle name="40% - Énfasis3 2 2 2" xfId="1133" xr:uid="{C667E9B5-B922-48C4-839F-4B914906E320}"/>
    <cellStyle name="40% - Énfasis3 2 2 2 2" xfId="1134" xr:uid="{6A36F741-357B-4365-90C9-625F6051119F}"/>
    <cellStyle name="40% - Énfasis3 2 2 3" xfId="1135" xr:uid="{6E66C2E9-96EF-4AEA-94B2-D783FCF51902}"/>
    <cellStyle name="40% - Énfasis3 2 2 3 2" xfId="7396" xr:uid="{253F1084-C76B-4816-8F15-4BB2E9261BE9}"/>
    <cellStyle name="40% - Énfasis3 2 2 3 2 2" xfId="12679" xr:uid="{CC2CAFE7-484F-4530-AACE-3E7FDDEB6E13}"/>
    <cellStyle name="40% - Énfasis3 2 2 3 2 2 2" xfId="21699" xr:uid="{F27AF958-7ED5-4655-B879-9F1DDD8C7DE1}"/>
    <cellStyle name="40% - Énfasis3 2 2 3 2 2 2 2" xfId="27255" xr:uid="{E2F889F7-A0E2-4A81-B01E-92DB075AE244}"/>
    <cellStyle name="40% - Énfasis3 2 2 3 2 2 2 3" xfId="32749" xr:uid="{E03AD2AA-01A4-4977-B397-D2C4704B63F8}"/>
    <cellStyle name="40% - Énfasis3 2 2 3 2 2 2 4" xfId="38233" xr:uid="{2F263EE3-674D-4E1C-8D1F-7AB18A911445}"/>
    <cellStyle name="40% - Énfasis3 2 2 3 2 2 3" xfId="24526" xr:uid="{EA04D093-D7C5-4312-AF1F-707B43270E21}"/>
    <cellStyle name="40% - Énfasis3 2 2 3 2 2 4" xfId="30020" xr:uid="{F3D6DA0A-58DB-4063-AA69-DCCFE4335A44}"/>
    <cellStyle name="40% - Énfasis3 2 2 3 2 2 5" xfId="35504" xr:uid="{74C9E10F-E872-4890-9A9B-E2CEC05C65BF}"/>
    <cellStyle name="40% - Énfasis3 2 2 3 2 3" xfId="20283" xr:uid="{2C45C947-69DE-44A7-900E-1EE6A78E2F07}"/>
    <cellStyle name="40% - Énfasis3 2 2 3 2 3 2" xfId="25839" xr:uid="{5AFBF0FC-FCEA-44C9-9EA2-3AAFD2F42098}"/>
    <cellStyle name="40% - Énfasis3 2 2 3 2 3 3" xfId="31333" xr:uid="{DBFA8D53-EC88-4ECE-A8E9-B221B9F9BEC6}"/>
    <cellStyle name="40% - Énfasis3 2 2 3 2 3 4" xfId="36817" xr:uid="{DBC8C915-0DA3-41B7-8F39-62AFD5EA10A7}"/>
    <cellStyle name="40% - Énfasis3 2 2 3 2 4" xfId="23110" xr:uid="{C1D52136-A460-446A-9B3D-A86871295657}"/>
    <cellStyle name="40% - Énfasis3 2 2 3 2 5" xfId="28602" xr:uid="{E36425F1-433E-46DB-8C69-AE84EE0C73B3}"/>
    <cellStyle name="40% - Énfasis3 2 2 3 2 6" xfId="34086" xr:uid="{732C9CAD-4046-44B6-8F95-36FA33FEFBA3}"/>
    <cellStyle name="40% - Énfasis3 2 2 3 3" xfId="7493" xr:uid="{17C6C4E8-3B5A-4823-8527-9AC787A61CB2}"/>
    <cellStyle name="40% - Énfasis3 2 2 3 3 2" xfId="20377" xr:uid="{030A9B6E-410C-4AF9-B20E-FF3801583852}"/>
    <cellStyle name="40% - Énfasis3 2 2 3 3 2 2" xfId="25933" xr:uid="{0409BE7F-202C-481C-A5D6-A784F8BCA462}"/>
    <cellStyle name="40% - Énfasis3 2 2 3 3 2 3" xfId="31427" xr:uid="{CFB68B94-BF0C-404C-ADC0-626F6B29E266}"/>
    <cellStyle name="40% - Énfasis3 2 2 3 3 2 4" xfId="36911" xr:uid="{E78BCF3D-2F0D-4EDE-B866-0EC3CD289DAE}"/>
    <cellStyle name="40% - Énfasis3 2 2 3 3 3" xfId="23204" xr:uid="{316BF8BE-12FB-4CEF-B882-E7058B9F65C9}"/>
    <cellStyle name="40% - Énfasis3 2 2 3 3 4" xfId="28698" xr:uid="{8C629973-9CA5-4148-AEFD-B6D982F796AD}"/>
    <cellStyle name="40% - Énfasis3 2 2 3 3 5" xfId="34182" xr:uid="{602A3B6A-E1D9-435B-976F-C0F2FFC742B9}"/>
    <cellStyle name="40% - Énfasis3 2 2 3 4" xfId="20176" xr:uid="{2520BB25-55D6-4055-AE44-F45390DAB4D4}"/>
    <cellStyle name="40% - Énfasis3 2 2 3 4 2" xfId="25736" xr:uid="{AE700EC0-C7E4-4140-B661-9B5D4F5B1EAF}"/>
    <cellStyle name="40% - Énfasis3 2 2 3 4 3" xfId="31230" xr:uid="{DAB1FCC1-DE44-435D-A461-7D96228018EE}"/>
    <cellStyle name="40% - Énfasis3 2 2 3 4 4" xfId="36714" xr:uid="{BDC73572-166D-497D-996D-DDCE596D8B06}"/>
    <cellStyle name="40% - Énfasis3 2 2 3 5" xfId="22953" xr:uid="{F5C9EA95-BF03-4BFF-9C92-4C8DAE0EEA87}"/>
    <cellStyle name="40% - Énfasis3 2 2 3 6" xfId="23005" xr:uid="{D9C5E177-162C-4F70-B3CF-D7362924BAD2}"/>
    <cellStyle name="40% - Énfasis3 2 2 3 7" xfId="28499" xr:uid="{6A2F53E2-E323-4052-82E0-463F43200CDE}"/>
    <cellStyle name="40% - Énfasis3 2 2 3 8" xfId="33983" xr:uid="{156E0102-02D7-4A81-9526-B97573094601}"/>
    <cellStyle name="40% - Énfasis3 2 3" xfId="1136" xr:uid="{121D1CD5-F373-4F27-805E-82AACC30B3D6}"/>
    <cellStyle name="40% - Énfasis3 2 3 2" xfId="1137" xr:uid="{4DEDC92E-5AA7-4C78-94B1-56BF32CE5BFA}"/>
    <cellStyle name="40% - Énfasis3 2 3 2 2" xfId="7397" xr:uid="{7A3C4E0B-6A2F-4889-8E11-8F40D4DEEC25}"/>
    <cellStyle name="40% - Énfasis3 2 3 2 2 2" xfId="12681" xr:uid="{04DA29C2-FC8D-4104-99F8-E799D5B940A9}"/>
    <cellStyle name="40% - Énfasis3 2 3 2 2 2 2" xfId="21700" xr:uid="{26542DA2-B57C-4AD4-BD06-AB1FB712F051}"/>
    <cellStyle name="40% - Énfasis3 2 3 2 2 2 2 2" xfId="27256" xr:uid="{C65F9880-F6F9-4DB2-9F91-F0C9E5E1A591}"/>
    <cellStyle name="40% - Énfasis3 2 3 2 2 2 2 3" xfId="32750" xr:uid="{F90D89DE-9B2E-44E1-A060-BAB5B34A79B7}"/>
    <cellStyle name="40% - Énfasis3 2 3 2 2 2 2 4" xfId="38234" xr:uid="{600A75D9-5631-4407-B4BE-E803B2554D95}"/>
    <cellStyle name="40% - Énfasis3 2 3 2 2 2 3" xfId="24527" xr:uid="{4C0E50B9-3049-42C2-B329-7F855AEF4493}"/>
    <cellStyle name="40% - Énfasis3 2 3 2 2 2 4" xfId="30021" xr:uid="{05AE0C79-7680-4372-850B-32866BC19208}"/>
    <cellStyle name="40% - Énfasis3 2 3 2 2 2 5" xfId="35505" xr:uid="{2C42EEA0-D430-49FC-8EA6-8891550AAED2}"/>
    <cellStyle name="40% - Énfasis3 2 3 2 2 3" xfId="20284" xr:uid="{C4FD4F63-072E-4E22-9272-6F041EF69725}"/>
    <cellStyle name="40% - Énfasis3 2 3 2 2 3 2" xfId="25840" xr:uid="{704A3F63-3D09-4283-99DC-2C970B0DAD4C}"/>
    <cellStyle name="40% - Énfasis3 2 3 2 2 3 3" xfId="31334" xr:uid="{3C5800DA-2D0F-471F-A3E8-56DB68189550}"/>
    <cellStyle name="40% - Énfasis3 2 3 2 2 3 4" xfId="36818" xr:uid="{8E3EEB08-ADB7-4E28-A9CE-428825E2B90B}"/>
    <cellStyle name="40% - Énfasis3 2 3 2 2 4" xfId="23111" xr:uid="{78EFA7E5-0D07-41F4-8359-CB839A0BAC76}"/>
    <cellStyle name="40% - Énfasis3 2 3 2 2 5" xfId="28603" xr:uid="{DC0E2931-CD5D-410D-B482-CD6377AC8009}"/>
    <cellStyle name="40% - Énfasis3 2 3 2 2 6" xfId="34087" xr:uid="{ABAB3D2A-4573-4977-AAA7-E8AA2C214A01}"/>
    <cellStyle name="40% - Énfasis3 2 3 2 3" xfId="7494" xr:uid="{F7F73F5C-2ADF-45EB-BD85-B7AF0B90EB3D}"/>
    <cellStyle name="40% - Énfasis3 2 3 2 3 2" xfId="20378" xr:uid="{E2FAACAA-56C1-44C9-A281-5BD3F5A474DB}"/>
    <cellStyle name="40% - Énfasis3 2 3 2 3 2 2" xfId="25934" xr:uid="{D1CA92B9-5063-4638-BC8E-877E675F91A2}"/>
    <cellStyle name="40% - Énfasis3 2 3 2 3 2 3" xfId="31428" xr:uid="{9B5A9733-9F81-4E32-B825-A8A58137C553}"/>
    <cellStyle name="40% - Énfasis3 2 3 2 3 2 4" xfId="36912" xr:uid="{80F98F27-692E-4E0A-AC43-2F0568A0DAB8}"/>
    <cellStyle name="40% - Énfasis3 2 3 2 3 3" xfId="23205" xr:uid="{57317568-0EA1-4044-8367-829E98EC48C7}"/>
    <cellStyle name="40% - Énfasis3 2 3 2 3 4" xfId="28699" xr:uid="{B9222753-45A3-47E2-9BA7-39DE255CF076}"/>
    <cellStyle name="40% - Énfasis3 2 3 2 3 5" xfId="34183" xr:uid="{FEB11BC2-CB8F-4D47-8426-E1F0A3DCC7C7}"/>
    <cellStyle name="40% - Énfasis3 2 3 2 4" xfId="20177" xr:uid="{A791A415-7422-4F72-B245-139DBA94DD63}"/>
    <cellStyle name="40% - Énfasis3 2 3 2 4 2" xfId="25737" xr:uid="{C3CF817A-425F-45E7-9CE2-849F7334754A}"/>
    <cellStyle name="40% - Énfasis3 2 3 2 4 3" xfId="31231" xr:uid="{61465619-D27C-4540-8D12-343B3C2EB51D}"/>
    <cellStyle name="40% - Énfasis3 2 3 2 4 4" xfId="36715" xr:uid="{CE085767-6C2A-48BF-9B73-DD0D78FCC185}"/>
    <cellStyle name="40% - Énfasis3 2 3 2 5" xfId="22954" xr:uid="{362074B9-F5DE-4E63-B91C-863326208260}"/>
    <cellStyle name="40% - Énfasis3 2 3 2 6" xfId="23006" xr:uid="{8A2F67BC-2F46-4CA9-9CA9-C62398D1C644}"/>
    <cellStyle name="40% - Énfasis3 2 3 2 7" xfId="28500" xr:uid="{E41AB367-C7BA-44EB-97BF-BA7A18A2775A}"/>
    <cellStyle name="40% - Énfasis3 2 3 2 8" xfId="33984" xr:uid="{4D686CD5-F5E3-473F-A198-7AC8D4E5B255}"/>
    <cellStyle name="40% - Énfasis3 2 3 3" xfId="12680" xr:uid="{B24AB2AB-79BE-4425-B550-5226EB4C6C93}"/>
    <cellStyle name="40% - Énfasis3 2 4" xfId="1138" xr:uid="{B73268D0-C000-4DD4-882F-6B39591261CE}"/>
    <cellStyle name="40% - Énfasis3 2 4 2" xfId="7398" xr:uid="{85D05E2C-7A90-48B5-B070-8FD863B107B9}"/>
    <cellStyle name="40% - Énfasis3 2 4 2 2" xfId="12682" xr:uid="{3E4C2E6A-F8C7-45C5-B656-8DB22C63F489}"/>
    <cellStyle name="40% - Énfasis3 2 4 2 2 2" xfId="21701" xr:uid="{FD5E958C-34A4-4C45-9086-CB9C86FA7E8A}"/>
    <cellStyle name="40% - Énfasis3 2 4 2 2 2 2" xfId="27257" xr:uid="{5FE99CF2-E403-460B-910A-33E6EFD87FB1}"/>
    <cellStyle name="40% - Énfasis3 2 4 2 2 2 3" xfId="32751" xr:uid="{41D37DB4-BE1F-43A6-8148-AFE3CE49B63E}"/>
    <cellStyle name="40% - Énfasis3 2 4 2 2 2 4" xfId="38235" xr:uid="{78EFD98D-6B0B-412B-B4DA-9DAA5981FF12}"/>
    <cellStyle name="40% - Énfasis3 2 4 2 2 3" xfId="24528" xr:uid="{D53C51D0-34ED-4D31-BC65-37A5CD018B60}"/>
    <cellStyle name="40% - Énfasis3 2 4 2 2 4" xfId="30022" xr:uid="{7DC75BCC-4AD8-48E1-8DBC-8E6C9ECCD2E8}"/>
    <cellStyle name="40% - Énfasis3 2 4 2 2 5" xfId="35506" xr:uid="{6F0BAF8C-EF93-4E8C-A3FD-63DE49A4A1CF}"/>
    <cellStyle name="40% - Énfasis3 2 4 2 3" xfId="20285" xr:uid="{79BDF43B-8B9F-4EDB-A180-80D7936EB4FD}"/>
    <cellStyle name="40% - Énfasis3 2 4 2 3 2" xfId="25841" xr:uid="{5BB7FD1B-1A24-47BD-97DE-201A1873DCB7}"/>
    <cellStyle name="40% - Énfasis3 2 4 2 3 3" xfId="31335" xr:uid="{2AE792C2-9CA9-44E7-AA0F-5246945F2CFC}"/>
    <cellStyle name="40% - Énfasis3 2 4 2 3 4" xfId="36819" xr:uid="{55152114-C7C2-4EFE-B7B0-E43E51DA1835}"/>
    <cellStyle name="40% - Énfasis3 2 4 2 4" xfId="23112" xr:uid="{D540E6B5-D4C1-4068-A79C-CB1C259F8FB1}"/>
    <cellStyle name="40% - Énfasis3 2 4 2 5" xfId="28604" xr:uid="{E6DF53B0-09B8-4A04-A5E0-3B7AB498FC9E}"/>
    <cellStyle name="40% - Énfasis3 2 4 2 6" xfId="34088" xr:uid="{C837E37A-CECD-4299-9CF5-7A00A0B44EA4}"/>
    <cellStyle name="40% - Énfasis3 2 4 3" xfId="7496" xr:uid="{B85972E7-4520-493C-92A6-A5C774261367}"/>
    <cellStyle name="40% - Énfasis3 2 4 3 2" xfId="20380" xr:uid="{26FE277A-0036-417F-A1E4-A0A074823744}"/>
    <cellStyle name="40% - Énfasis3 2 4 3 2 2" xfId="25936" xr:uid="{B57A4D16-1770-4243-9D43-F04203DFBA7F}"/>
    <cellStyle name="40% - Énfasis3 2 4 3 2 3" xfId="31430" xr:uid="{A68BF3D0-21F5-4B68-9FD4-2E8035B403DA}"/>
    <cellStyle name="40% - Énfasis3 2 4 3 2 4" xfId="36914" xr:uid="{B0DB69A0-CE67-46FA-B566-AFB67F7230C4}"/>
    <cellStyle name="40% - Énfasis3 2 4 3 3" xfId="23207" xr:uid="{9F2673DD-3492-442F-9988-9A6FECD3741F}"/>
    <cellStyle name="40% - Énfasis3 2 4 3 4" xfId="28701" xr:uid="{1A0102A8-5088-4171-B2FB-FADC9C2F4BB4}"/>
    <cellStyle name="40% - Énfasis3 2 4 3 5" xfId="34185" xr:uid="{F91ACE37-978C-4A32-A453-CAA68E6974D6}"/>
    <cellStyle name="40% - Énfasis3 2 4 4" xfId="20178" xr:uid="{57E9CE78-5660-4AB2-B7D4-12328E27DE6F}"/>
    <cellStyle name="40% - Énfasis3 2 4 4 2" xfId="25738" xr:uid="{88EEDD71-9938-40EC-B322-844FB20007AC}"/>
    <cellStyle name="40% - Énfasis3 2 4 4 3" xfId="31232" xr:uid="{76B4D5E0-3EF2-4C3E-BF63-3928004319BD}"/>
    <cellStyle name="40% - Énfasis3 2 4 4 4" xfId="36716" xr:uid="{D9B79B36-8A75-4FF9-8AAA-839986FEFE27}"/>
    <cellStyle name="40% - Énfasis3 2 4 5" xfId="22955" xr:uid="{738D7614-88D9-46DA-BD99-A5E7339610C7}"/>
    <cellStyle name="40% - Énfasis3 2 4 6" xfId="23007" xr:uid="{4C55547E-B795-433D-B580-5C67FFAF7847}"/>
    <cellStyle name="40% - Énfasis3 2 4 7" xfId="28501" xr:uid="{B2711B66-08EA-4207-8950-9CEF7ED7E822}"/>
    <cellStyle name="40% - Énfasis3 2 4 8" xfId="33985" xr:uid="{611941C7-A3A1-405B-8AF4-3C25E3E8F2E2}"/>
    <cellStyle name="40% - Énfasis3 2 5" xfId="1139" xr:uid="{AF39CEE9-771F-4EC5-B7FB-D821D5A5124C}"/>
    <cellStyle name="40% - Énfasis3 2 6" xfId="12678" xr:uid="{1B6A6D57-9D2E-41AE-ADF1-8598EF6300FE}"/>
    <cellStyle name="40% - Énfasis3 2 7" xfId="15532" xr:uid="{10FF8161-429C-4CBD-8C05-C12AFA73175F}"/>
    <cellStyle name="40% - Énfasis3 2 8" xfId="1131" xr:uid="{90A4B165-EBE4-4ED1-B431-5579F038B7B9}"/>
    <cellStyle name="40% - Énfasis3 3" xfId="617" xr:uid="{87696D6C-9F25-481C-8F25-F02C140812C1}"/>
    <cellStyle name="40% - Énfasis3 3 2" xfId="1141" xr:uid="{749E2227-6415-4AF0-9F30-6E836C34A574}"/>
    <cellStyle name="40% - Énfasis3 3 3" xfId="1140" xr:uid="{EFDE112F-23FF-4975-BC31-4CF2D5DF2DAC}"/>
    <cellStyle name="40% - Énfasis3 4" xfId="618" xr:uid="{4F72F5CE-D4A2-4EE6-A1C7-E188BF40F760}"/>
    <cellStyle name="40% - Énfasis3 4 2" xfId="7399" xr:uid="{B5907AEB-600B-4B93-B5D1-CA6104217B0B}"/>
    <cellStyle name="40% - Énfasis3 4 2 2" xfId="12683" xr:uid="{89622609-59B2-4ADB-BD82-B1027CB473B3}"/>
    <cellStyle name="40% - Énfasis3 4 2 2 2" xfId="21702" xr:uid="{9218D0AC-9F02-4738-B1AD-CFF335516AF2}"/>
    <cellStyle name="40% - Énfasis3 4 2 2 2 2" xfId="27258" xr:uid="{11EF8393-42E7-4961-A168-2BA42B5DAE41}"/>
    <cellStyle name="40% - Énfasis3 4 2 2 2 3" xfId="32752" xr:uid="{B32D609A-417E-437F-A081-2089CEE03E90}"/>
    <cellStyle name="40% - Énfasis3 4 2 2 2 4" xfId="38236" xr:uid="{D87445F4-0DEC-40C4-9295-6BCFCEF5DBD5}"/>
    <cellStyle name="40% - Énfasis3 4 2 2 3" xfId="24529" xr:uid="{6C1AEDDE-ADEC-4EB3-B08A-9790F48B676E}"/>
    <cellStyle name="40% - Énfasis3 4 2 2 4" xfId="30023" xr:uid="{DE9C35E3-24B6-4B9B-A4F2-EA87CA71BEA9}"/>
    <cellStyle name="40% - Énfasis3 4 2 2 5" xfId="35507" xr:uid="{D872F2B1-6C29-45D5-9355-32487D93D59B}"/>
    <cellStyle name="40% - Énfasis3 4 2 3" xfId="20286" xr:uid="{A7655D1C-24FC-4C0C-956E-207E21EF6C86}"/>
    <cellStyle name="40% - Énfasis3 4 2 3 2" xfId="25842" xr:uid="{D25524EE-AE1D-4284-B841-83586618EE00}"/>
    <cellStyle name="40% - Énfasis3 4 2 3 3" xfId="31336" xr:uid="{F999898F-03F8-4358-9676-0C5BD172DF39}"/>
    <cellStyle name="40% - Énfasis3 4 2 3 4" xfId="36820" xr:uid="{A2B598CA-695D-4B8B-A7DC-80875AC72FF5}"/>
    <cellStyle name="40% - Énfasis3 4 2 4" xfId="23113" xr:uid="{CF466D71-C347-4ED5-A29B-462D24FEA765}"/>
    <cellStyle name="40% - Énfasis3 4 2 5" xfId="28605" xr:uid="{88AA4021-8CB2-429C-8B3A-E5FD4F995445}"/>
    <cellStyle name="40% - Énfasis3 4 2 6" xfId="34089" xr:uid="{0EC7D115-0B50-4078-B72C-C9E5355CADEE}"/>
    <cellStyle name="40% - Énfasis3 4 3" xfId="7499" xr:uid="{79F3220D-7AE9-49DA-BD2C-236D48737C88}"/>
    <cellStyle name="40% - Énfasis3 4 3 2" xfId="20383" xr:uid="{B0B8FE40-0FB1-4301-A9C8-2E82E2402798}"/>
    <cellStyle name="40% - Énfasis3 4 3 2 2" xfId="25939" xr:uid="{29626BC9-67C5-42C9-BAC0-697ED51949B5}"/>
    <cellStyle name="40% - Énfasis3 4 3 2 3" xfId="31433" xr:uid="{065246E0-F1C6-4226-8C6E-AE648F0865E4}"/>
    <cellStyle name="40% - Énfasis3 4 3 2 4" xfId="36917" xr:uid="{B7981597-0E51-4260-9AC2-7934AFE8A3DB}"/>
    <cellStyle name="40% - Énfasis3 4 3 3" xfId="23210" xr:uid="{2FD287FF-82B2-42AC-A6B1-E4EC23E58EC7}"/>
    <cellStyle name="40% - Énfasis3 4 3 4" xfId="28704" xr:uid="{086A7B80-11A2-4AEF-9090-C3266261644E}"/>
    <cellStyle name="40% - Énfasis3 4 3 5" xfId="34188" xr:uid="{4A0A1C87-B936-4D3D-9733-90F55D411040}"/>
    <cellStyle name="40% - Énfasis3 4 4" xfId="20179" xr:uid="{8F1712D3-A531-4BBB-8641-92F1EF05D252}"/>
    <cellStyle name="40% - Énfasis3 4 4 2" xfId="25739" xr:uid="{2D0AF7EE-B146-4747-986A-63305B24EE3A}"/>
    <cellStyle name="40% - Énfasis3 4 4 3" xfId="31233" xr:uid="{BF028C2F-031B-48B2-A311-71CEF8CFA379}"/>
    <cellStyle name="40% - Énfasis3 4 4 4" xfId="36717" xr:uid="{33687691-43E8-49D5-A629-D0520D19D4C5}"/>
    <cellStyle name="40% - Énfasis3 4 5" xfId="22956" xr:uid="{9BD6E172-ABB6-4E98-9975-E15592A56138}"/>
    <cellStyle name="40% - Énfasis3 4 6" xfId="23008" xr:uid="{E68FC060-6FFA-4726-A096-789E0C494482}"/>
    <cellStyle name="40% - Énfasis3 4 7" xfId="28502" xr:uid="{D990AF04-1336-4CDA-AEE3-F9D74AFC30A0}"/>
    <cellStyle name="40% - Énfasis3 4 8" xfId="33986" xr:uid="{07B2AD3F-7060-4385-93D9-C5C087B38C17}"/>
    <cellStyle name="40% - Énfasis3 4 9" xfId="1142" xr:uid="{9B2873B6-FE31-4B2F-8109-27F62CA274B8}"/>
    <cellStyle name="40% - Énfasis3 5" xfId="619" xr:uid="{01922B8D-2397-4274-8D8A-1E4EBE6AECA9}"/>
    <cellStyle name="40% - Énfasis3 6" xfId="620" xr:uid="{43363BE7-9D93-4F75-A654-BD90D16B381B}"/>
    <cellStyle name="40% - Énfasis3 7" xfId="621" xr:uid="{5D65151F-0AE1-4734-9C4E-9B50D6EF2CA5}"/>
    <cellStyle name="40% - Énfasis4" xfId="32" builtinId="43" customBuiltin="1"/>
    <cellStyle name="40% - Énfasis4 2" xfId="622" xr:uid="{0A508E67-F85F-4F50-813E-C3F1FC992F38}"/>
    <cellStyle name="40% - Énfasis4 2 2" xfId="1144" xr:uid="{F42B8774-85AB-4E9D-859B-D8864A863D47}"/>
    <cellStyle name="40% - Énfasis4 2 2 2" xfId="1145" xr:uid="{DEDD7273-8801-4BA9-B545-51DD4EAEC324}"/>
    <cellStyle name="40% - Énfasis4 2 2 2 2" xfId="1146" xr:uid="{01887B51-36B8-4505-BB0A-E3C290FB2CCF}"/>
    <cellStyle name="40% - Énfasis4 2 2 3" xfId="1147" xr:uid="{2E4D726A-79B9-446B-B747-2FCBDCD59BA3}"/>
    <cellStyle name="40% - Énfasis4 2 2 3 2" xfId="7400" xr:uid="{FDFC95EC-BA6E-49C6-AEEF-08548108FD48}"/>
    <cellStyle name="40% - Énfasis4 2 2 3 2 2" xfId="12685" xr:uid="{AAFBA4E6-7645-4169-BCC0-9F1B24840E96}"/>
    <cellStyle name="40% - Énfasis4 2 2 3 2 2 2" xfId="21703" xr:uid="{4F5E32E1-2B7B-41F4-BC1C-52FC06EB0EEA}"/>
    <cellStyle name="40% - Énfasis4 2 2 3 2 2 2 2" xfId="27259" xr:uid="{FABB7D86-1802-43C4-9BD2-B6E25F074D0B}"/>
    <cellStyle name="40% - Énfasis4 2 2 3 2 2 2 3" xfId="32753" xr:uid="{BB5DCA1A-C42E-45C6-B0A9-71DCAAA161E4}"/>
    <cellStyle name="40% - Énfasis4 2 2 3 2 2 2 4" xfId="38237" xr:uid="{7E8C06FE-2904-4157-AD00-B2F8F2741647}"/>
    <cellStyle name="40% - Énfasis4 2 2 3 2 2 3" xfId="24530" xr:uid="{ED02A6FF-F576-4747-89C5-47C297B2F93A}"/>
    <cellStyle name="40% - Énfasis4 2 2 3 2 2 4" xfId="30024" xr:uid="{B5D11622-4C52-4882-81AA-8CFC9BB13E76}"/>
    <cellStyle name="40% - Énfasis4 2 2 3 2 2 5" xfId="35508" xr:uid="{BEB4A6FE-3476-46B0-8E52-E63680BAABBD}"/>
    <cellStyle name="40% - Énfasis4 2 2 3 2 3" xfId="20287" xr:uid="{35D836D2-F83B-4E11-A4F0-75D72B26B64C}"/>
    <cellStyle name="40% - Énfasis4 2 2 3 2 3 2" xfId="25843" xr:uid="{C61AD153-30D3-4019-A3D4-6A8A33C263D4}"/>
    <cellStyle name="40% - Énfasis4 2 2 3 2 3 3" xfId="31337" xr:uid="{BF25F06C-2F14-4C22-AD0D-63E9893ABA24}"/>
    <cellStyle name="40% - Énfasis4 2 2 3 2 3 4" xfId="36821" xr:uid="{C6FD8A8E-9334-4923-AB93-67084956D535}"/>
    <cellStyle name="40% - Énfasis4 2 2 3 2 4" xfId="23114" xr:uid="{29753539-84CA-4B43-B64D-81752F127C16}"/>
    <cellStyle name="40% - Énfasis4 2 2 3 2 5" xfId="28606" xr:uid="{CBBE32EA-675E-4FAC-BCD9-8D935415A560}"/>
    <cellStyle name="40% - Énfasis4 2 2 3 2 6" xfId="34090" xr:uid="{A1B43B78-3271-423E-932B-97482C4F9F15}"/>
    <cellStyle name="40% - Énfasis4 2 2 3 3" xfId="7502" xr:uid="{6804CA80-ABB9-4687-B246-0161A9E8146C}"/>
    <cellStyle name="40% - Énfasis4 2 2 3 3 2" xfId="20386" xr:uid="{8CCA4EF8-C4CC-4CAF-B6C8-EEC7B5C0FA42}"/>
    <cellStyle name="40% - Énfasis4 2 2 3 3 2 2" xfId="25942" xr:uid="{01DE6808-6911-405E-9339-0B7279864CD6}"/>
    <cellStyle name="40% - Énfasis4 2 2 3 3 2 3" xfId="31436" xr:uid="{367C3AF3-C647-4439-BCD1-7A246199778B}"/>
    <cellStyle name="40% - Énfasis4 2 2 3 3 2 4" xfId="36920" xr:uid="{06A2EE86-588A-4002-A482-F042973AD49B}"/>
    <cellStyle name="40% - Énfasis4 2 2 3 3 3" xfId="23213" xr:uid="{9D409523-4F4E-49EA-A011-0ABD3E60315D}"/>
    <cellStyle name="40% - Énfasis4 2 2 3 3 4" xfId="28707" xr:uid="{6BE0B386-2D02-446D-BAA3-B6F43685C37C}"/>
    <cellStyle name="40% - Énfasis4 2 2 3 3 5" xfId="34191" xr:uid="{64155F6F-CCE7-4967-85B0-664A07973814}"/>
    <cellStyle name="40% - Énfasis4 2 2 3 4" xfId="20180" xr:uid="{DF7A16AF-1C30-4243-952C-BCD2B06E87D9}"/>
    <cellStyle name="40% - Énfasis4 2 2 3 4 2" xfId="25740" xr:uid="{D4E0AE2D-B58A-4752-BA0F-CFE3766D5C5C}"/>
    <cellStyle name="40% - Énfasis4 2 2 3 4 3" xfId="31234" xr:uid="{A0A7D97B-2927-4DE4-A6B0-60562DBDA8F1}"/>
    <cellStyle name="40% - Énfasis4 2 2 3 4 4" xfId="36718" xr:uid="{A7F99C81-1BEC-475F-9EB2-C1DE624656AC}"/>
    <cellStyle name="40% - Énfasis4 2 2 3 5" xfId="22957" xr:uid="{94B87D8F-4010-41EE-9BE9-7A6511D1E90E}"/>
    <cellStyle name="40% - Énfasis4 2 2 3 6" xfId="23009" xr:uid="{4A2DC215-803E-4EA1-AEBD-D560013598A6}"/>
    <cellStyle name="40% - Énfasis4 2 2 3 7" xfId="28503" xr:uid="{6CB97378-BAE3-4F66-936C-16DE659FAAC1}"/>
    <cellStyle name="40% - Énfasis4 2 2 3 8" xfId="33987" xr:uid="{891309BB-B1F6-4202-A634-68D373D7CF4E}"/>
    <cellStyle name="40% - Énfasis4 2 3" xfId="1148" xr:uid="{64E56318-34AC-45B0-91AE-7E7668CF7FEA}"/>
    <cellStyle name="40% - Énfasis4 2 3 2" xfId="1149" xr:uid="{673A01B4-BC26-486D-9224-32472ACA5BD4}"/>
    <cellStyle name="40% - Énfasis4 2 3 2 2" xfId="7401" xr:uid="{3C890839-889E-4166-BB64-DF86F6241D19}"/>
    <cellStyle name="40% - Énfasis4 2 3 2 2 2" xfId="12687" xr:uid="{E8B7940B-0E8E-4D63-8A4E-8657FCB5AD42}"/>
    <cellStyle name="40% - Énfasis4 2 3 2 2 2 2" xfId="21704" xr:uid="{BE90A308-B730-44D0-98FC-026C21BAE0FD}"/>
    <cellStyle name="40% - Énfasis4 2 3 2 2 2 2 2" xfId="27260" xr:uid="{A8FDB73C-1872-4F80-A775-F9AF66D6145D}"/>
    <cellStyle name="40% - Énfasis4 2 3 2 2 2 2 3" xfId="32754" xr:uid="{2C67B612-CB13-47EC-85FD-1A382902A274}"/>
    <cellStyle name="40% - Énfasis4 2 3 2 2 2 2 4" xfId="38238" xr:uid="{071300F4-D7D4-4BBB-8A58-EF21FD1E42BF}"/>
    <cellStyle name="40% - Énfasis4 2 3 2 2 2 3" xfId="24531" xr:uid="{13986D57-943A-4FEA-A585-AD3E3DB06E12}"/>
    <cellStyle name="40% - Énfasis4 2 3 2 2 2 4" xfId="30025" xr:uid="{011696B6-5F9E-42F6-8604-24073C4F73B1}"/>
    <cellStyle name="40% - Énfasis4 2 3 2 2 2 5" xfId="35509" xr:uid="{2A476EC5-6964-4C51-B485-E82B190600B7}"/>
    <cellStyle name="40% - Énfasis4 2 3 2 2 3" xfId="20288" xr:uid="{7842437A-DB45-428C-B1C5-E3A2C950A550}"/>
    <cellStyle name="40% - Énfasis4 2 3 2 2 3 2" xfId="25844" xr:uid="{8BC69F60-F2B3-4C3B-BC84-9A453A056707}"/>
    <cellStyle name="40% - Énfasis4 2 3 2 2 3 3" xfId="31338" xr:uid="{334AC977-1EBC-4200-A2E0-DDFA3AD08889}"/>
    <cellStyle name="40% - Énfasis4 2 3 2 2 3 4" xfId="36822" xr:uid="{423C5C98-A114-48AB-9D60-66CAB633D849}"/>
    <cellStyle name="40% - Énfasis4 2 3 2 2 4" xfId="23115" xr:uid="{F94BE06B-CF3B-4AC7-945E-9449740DE36A}"/>
    <cellStyle name="40% - Énfasis4 2 3 2 2 5" xfId="28607" xr:uid="{A04E18EF-42C5-4621-9F28-F17582C28616}"/>
    <cellStyle name="40% - Énfasis4 2 3 2 2 6" xfId="34091" xr:uid="{A1FEE617-D955-4EB4-8C6B-D4BEEDA91AF9}"/>
    <cellStyle name="40% - Énfasis4 2 3 2 3" xfId="7507" xr:uid="{97F2D7A7-19CF-4438-8F9B-7C19A87DE48D}"/>
    <cellStyle name="40% - Énfasis4 2 3 2 3 2" xfId="20391" xr:uid="{3748E66A-5C0E-4C22-94F6-8E875C385BEE}"/>
    <cellStyle name="40% - Énfasis4 2 3 2 3 2 2" xfId="25947" xr:uid="{D4D14BA0-6E85-492F-92BB-FC70CC270ED2}"/>
    <cellStyle name="40% - Énfasis4 2 3 2 3 2 3" xfId="31441" xr:uid="{83CD1E3E-E7A2-4D89-ACDD-6951D16DD9DE}"/>
    <cellStyle name="40% - Énfasis4 2 3 2 3 2 4" xfId="36925" xr:uid="{4967F5F2-5886-427E-925F-D95B7FE26061}"/>
    <cellStyle name="40% - Énfasis4 2 3 2 3 3" xfId="23218" xr:uid="{B38A4F43-40A9-4D13-B4DF-4E67D4F2D730}"/>
    <cellStyle name="40% - Énfasis4 2 3 2 3 4" xfId="28712" xr:uid="{4E802185-7FA4-4237-929B-BC9E89B8A5A3}"/>
    <cellStyle name="40% - Énfasis4 2 3 2 3 5" xfId="34196" xr:uid="{32AD3396-96FB-42B2-A9CF-6E7F3FBB11C2}"/>
    <cellStyle name="40% - Énfasis4 2 3 2 4" xfId="20181" xr:uid="{6AC776F0-0653-4E7B-9D1C-DD612BD3C14C}"/>
    <cellStyle name="40% - Énfasis4 2 3 2 4 2" xfId="25741" xr:uid="{0A3AA7B1-63C2-4116-81BF-F384A27B4A66}"/>
    <cellStyle name="40% - Énfasis4 2 3 2 4 3" xfId="31235" xr:uid="{11C62B9C-A8CC-45B3-807C-D71F0307C591}"/>
    <cellStyle name="40% - Énfasis4 2 3 2 4 4" xfId="36719" xr:uid="{34D678F6-E360-4995-A603-C775D1A61F9D}"/>
    <cellStyle name="40% - Énfasis4 2 3 2 5" xfId="22958" xr:uid="{3915842D-FA87-4C5C-B3A7-0BB5F5192DAF}"/>
    <cellStyle name="40% - Énfasis4 2 3 2 6" xfId="23010" xr:uid="{41D7FA4E-3BB5-4153-9315-9F86127A8474}"/>
    <cellStyle name="40% - Énfasis4 2 3 2 7" xfId="28504" xr:uid="{40B35CFD-46C9-4C56-AE6B-91DA0ED2290A}"/>
    <cellStyle name="40% - Énfasis4 2 3 2 8" xfId="33988" xr:uid="{06A6C9E5-C190-4B0E-A347-FCB0456E7920}"/>
    <cellStyle name="40% - Énfasis4 2 3 3" xfId="12686" xr:uid="{834E74A5-0FD6-4FFD-A82E-174DA386279F}"/>
    <cellStyle name="40% - Énfasis4 2 4" xfId="1150" xr:uid="{B6C762DF-FA47-4DAA-ADF9-85299948326D}"/>
    <cellStyle name="40% - Énfasis4 2 4 2" xfId="7402" xr:uid="{1B13BF94-5E7D-496E-AA87-15FB373E885C}"/>
    <cellStyle name="40% - Énfasis4 2 4 2 2" xfId="12688" xr:uid="{081E1562-83E1-41C8-A4F0-741641ADCC42}"/>
    <cellStyle name="40% - Énfasis4 2 4 2 2 2" xfId="21705" xr:uid="{27A9BFBA-98CD-4041-BAEC-1FF2A5F25A2D}"/>
    <cellStyle name="40% - Énfasis4 2 4 2 2 2 2" xfId="27261" xr:uid="{2677AAC1-C7D4-4A0A-916C-302588E77D5C}"/>
    <cellStyle name="40% - Énfasis4 2 4 2 2 2 3" xfId="32755" xr:uid="{B49014FD-9E2B-4F90-B455-54E136E980E4}"/>
    <cellStyle name="40% - Énfasis4 2 4 2 2 2 4" xfId="38239" xr:uid="{B3337E81-E6F2-4956-948F-9164E2A0E61B}"/>
    <cellStyle name="40% - Énfasis4 2 4 2 2 3" xfId="24532" xr:uid="{56EAAC8A-E504-4ABE-9C6A-8AAEE60F287E}"/>
    <cellStyle name="40% - Énfasis4 2 4 2 2 4" xfId="30026" xr:uid="{D9CB02EF-5324-409F-828A-10C9C1CC7D58}"/>
    <cellStyle name="40% - Énfasis4 2 4 2 2 5" xfId="35510" xr:uid="{F9476B28-696B-4789-9FB2-2150D0FB2FAA}"/>
    <cellStyle name="40% - Énfasis4 2 4 2 3" xfId="20289" xr:uid="{84071CB0-4DB9-4F94-8B72-1E123F60C285}"/>
    <cellStyle name="40% - Énfasis4 2 4 2 3 2" xfId="25845" xr:uid="{7D6DBAE4-FD4C-412C-A2EE-D83591B988B4}"/>
    <cellStyle name="40% - Énfasis4 2 4 2 3 3" xfId="31339" xr:uid="{1BB2AF01-6285-4F60-95FB-FCCE18998E6B}"/>
    <cellStyle name="40% - Énfasis4 2 4 2 3 4" xfId="36823" xr:uid="{29382790-47A5-4FA4-9441-CB6A2006A1FE}"/>
    <cellStyle name="40% - Énfasis4 2 4 2 4" xfId="23116" xr:uid="{D002E44B-A074-4894-A5FE-0D58EABFF165}"/>
    <cellStyle name="40% - Énfasis4 2 4 2 5" xfId="28608" xr:uid="{9EC93310-CB1C-4259-9826-CE36C05FB940}"/>
    <cellStyle name="40% - Énfasis4 2 4 2 6" xfId="34092" xr:uid="{01CB0080-8BD8-4E3F-98C9-91096CCFF347}"/>
    <cellStyle name="40% - Énfasis4 2 4 3" xfId="7508" xr:uid="{8AF1AD96-A70B-4832-9BDA-8D43D6D1AABB}"/>
    <cellStyle name="40% - Énfasis4 2 4 3 2" xfId="20392" xr:uid="{8EF99EEE-E6C6-4171-AA7D-F36BBAC401B7}"/>
    <cellStyle name="40% - Énfasis4 2 4 3 2 2" xfId="25948" xr:uid="{BF860743-5F99-4530-AF9B-AB5D1F1AC86E}"/>
    <cellStyle name="40% - Énfasis4 2 4 3 2 3" xfId="31442" xr:uid="{1552F02F-EFD9-44A1-B9D1-1E9BDA6DA84B}"/>
    <cellStyle name="40% - Énfasis4 2 4 3 2 4" xfId="36926" xr:uid="{01408B6F-A8D0-489D-9E17-9AF2404C533D}"/>
    <cellStyle name="40% - Énfasis4 2 4 3 3" xfId="23219" xr:uid="{8A00D6C3-B66A-4002-8F15-CD7F9B4E839C}"/>
    <cellStyle name="40% - Énfasis4 2 4 3 4" xfId="28713" xr:uid="{10453BC5-BC27-494A-9FAC-DCFF306679F7}"/>
    <cellStyle name="40% - Énfasis4 2 4 3 5" xfId="34197" xr:uid="{1B0FF923-3595-4C54-BD94-C373394985C3}"/>
    <cellStyle name="40% - Énfasis4 2 4 4" xfId="20182" xr:uid="{0873212C-3816-4B1B-9A38-2C44A1C6C461}"/>
    <cellStyle name="40% - Énfasis4 2 4 4 2" xfId="25742" xr:uid="{9BD40BD2-016A-4B88-83A2-8F06C8E17B05}"/>
    <cellStyle name="40% - Énfasis4 2 4 4 3" xfId="31236" xr:uid="{18EEE1B7-5C75-49F7-B196-E8B2F3EC7B8C}"/>
    <cellStyle name="40% - Énfasis4 2 4 4 4" xfId="36720" xr:uid="{BA8169CF-DB79-4F74-AB3C-B6FB517AD7A4}"/>
    <cellStyle name="40% - Énfasis4 2 4 5" xfId="22959" xr:uid="{D26FCFF2-F370-4094-BDF9-F733886C7330}"/>
    <cellStyle name="40% - Énfasis4 2 4 6" xfId="23011" xr:uid="{673DA34E-8B87-436B-9BB5-CF7097AB1CF6}"/>
    <cellStyle name="40% - Énfasis4 2 4 7" xfId="28505" xr:uid="{BB0E7C86-52FA-4E7E-BF6C-13A52BDD2D75}"/>
    <cellStyle name="40% - Énfasis4 2 4 8" xfId="33989" xr:uid="{78ED47BC-6354-4E56-B2E1-4406AE52E35C}"/>
    <cellStyle name="40% - Énfasis4 2 5" xfId="1151" xr:uid="{4323BE16-F283-4E35-A678-23A793C2250E}"/>
    <cellStyle name="40% - Énfasis4 2 6" xfId="12684" xr:uid="{0426BF56-7077-422B-A155-953F0802B91F}"/>
    <cellStyle name="40% - Énfasis4 2 7" xfId="15533" xr:uid="{6E4AA4DC-37ED-4326-8532-4AD8AD7BEEFB}"/>
    <cellStyle name="40% - Énfasis4 2 8" xfId="1143" xr:uid="{543DFAF7-2CD9-4BF5-8992-FC012B5E5CE7}"/>
    <cellStyle name="40% - Énfasis4 3" xfId="623" xr:uid="{9F96D772-6B58-48E0-BB77-0F3FDA750EB7}"/>
    <cellStyle name="40% - Énfasis4 3 2" xfId="1153" xr:uid="{0D9B5493-2E39-4A76-ACBB-BFCAA24F1DA1}"/>
    <cellStyle name="40% - Énfasis4 3 3" xfId="1152" xr:uid="{68E0258D-F850-4B75-A051-C98B33C5962B}"/>
    <cellStyle name="40% - Énfasis4 4" xfId="624" xr:uid="{FECDADC6-1E88-4698-BDD4-4F1F9C6F9B8D}"/>
    <cellStyle name="40% - Énfasis4 4 2" xfId="7403" xr:uid="{3F768258-4B60-4CAA-8CBC-A931AB4192A0}"/>
    <cellStyle name="40% - Énfasis4 4 2 2" xfId="12689" xr:uid="{2941D54B-4195-482F-AFF6-0E9D6FAED2C4}"/>
    <cellStyle name="40% - Énfasis4 4 2 2 2" xfId="21706" xr:uid="{40FA1E23-D9FF-48EF-A096-9100609B5527}"/>
    <cellStyle name="40% - Énfasis4 4 2 2 2 2" xfId="27262" xr:uid="{42468034-CD0B-49CD-8C25-BEEDB287D5F7}"/>
    <cellStyle name="40% - Énfasis4 4 2 2 2 3" xfId="32756" xr:uid="{823D6463-3671-4369-B5B8-25D0BCBAB6F6}"/>
    <cellStyle name="40% - Énfasis4 4 2 2 2 4" xfId="38240" xr:uid="{FACC6144-1E20-4371-B0A0-6688468BCD4F}"/>
    <cellStyle name="40% - Énfasis4 4 2 2 3" xfId="24533" xr:uid="{4CAA81E5-CABE-4890-AF13-5513B8B4B30D}"/>
    <cellStyle name="40% - Énfasis4 4 2 2 4" xfId="30027" xr:uid="{4A0756E5-E47D-423E-A161-4C65AD2995FC}"/>
    <cellStyle name="40% - Énfasis4 4 2 2 5" xfId="35511" xr:uid="{7C26F259-03A4-4FE2-A682-5EEE8C629DB1}"/>
    <cellStyle name="40% - Énfasis4 4 2 3" xfId="20290" xr:uid="{94AA5913-C901-4BE2-A458-9969AEAAB3D4}"/>
    <cellStyle name="40% - Énfasis4 4 2 3 2" xfId="25846" xr:uid="{00E3CE9C-985A-4F7F-8080-87CCDA4D9AF3}"/>
    <cellStyle name="40% - Énfasis4 4 2 3 3" xfId="31340" xr:uid="{71069BEB-033A-4A0B-8DDB-1170F8198000}"/>
    <cellStyle name="40% - Énfasis4 4 2 3 4" xfId="36824" xr:uid="{4C61F453-295E-484C-9F52-5A43E6FE646C}"/>
    <cellStyle name="40% - Énfasis4 4 2 4" xfId="23117" xr:uid="{83E4C9EC-0BDD-436F-9BDE-E275A063773C}"/>
    <cellStyle name="40% - Énfasis4 4 2 5" xfId="28609" xr:uid="{7D6BF100-29F2-4E4B-9767-5DA46F10B6A1}"/>
    <cellStyle name="40% - Énfasis4 4 2 6" xfId="34093" xr:uid="{65202032-BA54-447F-B210-B124C3019C49}"/>
    <cellStyle name="40% - Énfasis4 4 3" xfId="7509" xr:uid="{5E5EE515-FBD1-4E27-AF02-0CC61FC348AC}"/>
    <cellStyle name="40% - Énfasis4 4 3 2" xfId="20393" xr:uid="{4992B1CF-CF70-4CAB-B881-B373B37FE14D}"/>
    <cellStyle name="40% - Énfasis4 4 3 2 2" xfId="25949" xr:uid="{DC2519BD-BB4B-4CA4-9A95-3FD9309F3146}"/>
    <cellStyle name="40% - Énfasis4 4 3 2 3" xfId="31443" xr:uid="{3698B1B5-6D97-4971-86CA-1D79E567990B}"/>
    <cellStyle name="40% - Énfasis4 4 3 2 4" xfId="36927" xr:uid="{B8C1566C-2263-4113-AEDA-677F459C517F}"/>
    <cellStyle name="40% - Énfasis4 4 3 3" xfId="23220" xr:uid="{1FEB3D2E-E9BF-4BA2-A640-53F8E8D9893D}"/>
    <cellStyle name="40% - Énfasis4 4 3 4" xfId="28714" xr:uid="{3E6A5193-04F4-459F-B438-689FF5E6D1EF}"/>
    <cellStyle name="40% - Énfasis4 4 3 5" xfId="34198" xr:uid="{54D8E54E-7978-4D78-92FD-37A3280D692C}"/>
    <cellStyle name="40% - Énfasis4 4 4" xfId="20183" xr:uid="{7D4A6948-4BB0-477B-A74E-2D84376962D4}"/>
    <cellStyle name="40% - Énfasis4 4 4 2" xfId="25743" xr:uid="{E9AE575F-7462-4E3F-BAB4-F4BE54926526}"/>
    <cellStyle name="40% - Énfasis4 4 4 3" xfId="31237" xr:uid="{49DB9049-E86E-4079-B2DA-18B586BA509B}"/>
    <cellStyle name="40% - Énfasis4 4 4 4" xfId="36721" xr:uid="{F5C7A234-6A8C-42C3-826B-07F5412FF6F5}"/>
    <cellStyle name="40% - Énfasis4 4 5" xfId="22960" xr:uid="{14894451-EE0D-42AC-A271-845441F29365}"/>
    <cellStyle name="40% - Énfasis4 4 6" xfId="23012" xr:uid="{2683AD4C-2A51-48A9-B0B6-75BE7D874818}"/>
    <cellStyle name="40% - Énfasis4 4 7" xfId="28506" xr:uid="{68E8EF2C-E339-498D-9461-7C6950388C0C}"/>
    <cellStyle name="40% - Énfasis4 4 8" xfId="33990" xr:uid="{6A38A7C8-2A5E-4F43-9AE3-83917081A907}"/>
    <cellStyle name="40% - Énfasis4 4 9" xfId="1154" xr:uid="{37CBC67C-1BEC-468F-9241-FEE1F84D2663}"/>
    <cellStyle name="40% - Énfasis4 5" xfId="625" xr:uid="{52728D62-6232-4C5E-AA1B-77E0B42784F4}"/>
    <cellStyle name="40% - Énfasis4 6" xfId="626" xr:uid="{795D1B8F-05A3-416E-B804-8DD272483749}"/>
    <cellStyle name="40% - Énfasis4 7" xfId="627" xr:uid="{C821C862-3093-41A7-B052-EB118E4D1271}"/>
    <cellStyle name="40% - Énfasis5" xfId="36" builtinId="47" customBuiltin="1"/>
    <cellStyle name="40% - Énfasis5 2" xfId="628" xr:uid="{3FC9BA1C-CEA9-4F34-890E-E08284E6F9FD}"/>
    <cellStyle name="40% - Énfasis5 2 2" xfId="1156" xr:uid="{5CB0307D-65AA-4044-9633-91D4F70A815B}"/>
    <cellStyle name="40% - Énfasis5 2 2 2" xfId="1157" xr:uid="{0D43754B-8C16-4D2A-A055-3762EECAFD7A}"/>
    <cellStyle name="40% - Énfasis5 2 2 2 2" xfId="1158" xr:uid="{451DFE04-9E37-44F8-BE17-419C9983533E}"/>
    <cellStyle name="40% - Énfasis5 2 2 3" xfId="1159" xr:uid="{6AB42CA4-49A1-4CF6-BF32-CD648DD82FF8}"/>
    <cellStyle name="40% - Énfasis5 2 2 3 2" xfId="7404" xr:uid="{7C42A9F2-9A0F-4E80-BDF0-F658A00C6D84}"/>
    <cellStyle name="40% - Énfasis5 2 2 3 2 2" xfId="12691" xr:uid="{BD4CCB2F-0257-448E-AB1F-E5A16A555B53}"/>
    <cellStyle name="40% - Énfasis5 2 2 3 2 2 2" xfId="21707" xr:uid="{70045233-A873-4C31-A870-2633667DAECD}"/>
    <cellStyle name="40% - Énfasis5 2 2 3 2 2 2 2" xfId="27263" xr:uid="{52D10CC5-B351-40D8-BEE1-393CB7346774}"/>
    <cellStyle name="40% - Énfasis5 2 2 3 2 2 2 3" xfId="32757" xr:uid="{A420BE42-43B5-4BDD-A615-D81DD7207D26}"/>
    <cellStyle name="40% - Énfasis5 2 2 3 2 2 2 4" xfId="38241" xr:uid="{EDAB5ADC-3529-4395-B254-E0277C7C783E}"/>
    <cellStyle name="40% - Énfasis5 2 2 3 2 2 3" xfId="24534" xr:uid="{C2D8962E-23C4-4788-8847-2CFCE9A82FC9}"/>
    <cellStyle name="40% - Énfasis5 2 2 3 2 2 4" xfId="30028" xr:uid="{7C441243-594F-40C0-BD4F-E6FA738DFFD1}"/>
    <cellStyle name="40% - Énfasis5 2 2 3 2 2 5" xfId="35512" xr:uid="{27EE8F91-41DE-4E27-8940-616DCE0DE2D3}"/>
    <cellStyle name="40% - Énfasis5 2 2 3 2 3" xfId="20291" xr:uid="{0E1B0BAB-D66C-4B66-9C8B-8B245F06D3D5}"/>
    <cellStyle name="40% - Énfasis5 2 2 3 2 3 2" xfId="25847" xr:uid="{1B2D5E79-07FC-4A73-9546-54688796CA44}"/>
    <cellStyle name="40% - Énfasis5 2 2 3 2 3 3" xfId="31341" xr:uid="{78761737-A426-44BE-BAFD-29D29D15513B}"/>
    <cellStyle name="40% - Énfasis5 2 2 3 2 3 4" xfId="36825" xr:uid="{CC2ACA7A-079B-47BA-B763-98E65D64AFD5}"/>
    <cellStyle name="40% - Énfasis5 2 2 3 2 4" xfId="23118" xr:uid="{DEB58D5C-BF56-4CA0-83D5-5F0427B487F3}"/>
    <cellStyle name="40% - Énfasis5 2 2 3 2 5" xfId="28610" xr:uid="{5EEDB2F3-6EC8-4877-90E2-C4354B82FAD4}"/>
    <cellStyle name="40% - Énfasis5 2 2 3 2 6" xfId="34094" xr:uid="{65A6641F-3A13-4C5F-824D-329BDA001625}"/>
    <cellStyle name="40% - Énfasis5 2 2 3 3" xfId="7510" xr:uid="{14A6FE04-7BFC-483B-B9E2-E65A9B152782}"/>
    <cellStyle name="40% - Énfasis5 2 2 3 3 2" xfId="20394" xr:uid="{51E72866-3A81-4BF5-A7B7-4EE14C1EF292}"/>
    <cellStyle name="40% - Énfasis5 2 2 3 3 2 2" xfId="25950" xr:uid="{1684F8F7-B1E5-4CF2-9CF3-C9FC5BBFEC75}"/>
    <cellStyle name="40% - Énfasis5 2 2 3 3 2 3" xfId="31444" xr:uid="{5916EB3F-EA0A-4D52-8E0C-78C0D27410FF}"/>
    <cellStyle name="40% - Énfasis5 2 2 3 3 2 4" xfId="36928" xr:uid="{229EDC1D-BAB3-4E65-B3E7-4E32F4163FB5}"/>
    <cellStyle name="40% - Énfasis5 2 2 3 3 3" xfId="23221" xr:uid="{21763A7B-3B9A-4269-A0E7-DA5E7F35E2A0}"/>
    <cellStyle name="40% - Énfasis5 2 2 3 3 4" xfId="28715" xr:uid="{7A6FD1DD-47F7-4479-82AA-08123286C965}"/>
    <cellStyle name="40% - Énfasis5 2 2 3 3 5" xfId="34199" xr:uid="{A5823F25-646A-4616-9870-BD6A900F2D1A}"/>
    <cellStyle name="40% - Énfasis5 2 2 3 4" xfId="20184" xr:uid="{5E716085-BC49-47F5-B9BD-74CBA7C9363A}"/>
    <cellStyle name="40% - Énfasis5 2 2 3 4 2" xfId="25744" xr:uid="{087FF09F-AE6D-4E0A-A795-D8BBBAFB415B}"/>
    <cellStyle name="40% - Énfasis5 2 2 3 4 3" xfId="31238" xr:uid="{61E32425-E063-4AA1-80CF-56A639B26113}"/>
    <cellStyle name="40% - Énfasis5 2 2 3 4 4" xfId="36722" xr:uid="{D9A9011E-5B81-4854-A605-29744BA7B5CA}"/>
    <cellStyle name="40% - Énfasis5 2 2 3 5" xfId="22961" xr:uid="{54E3231A-7622-4AEA-8AEC-F59CDBBA8F28}"/>
    <cellStyle name="40% - Énfasis5 2 2 3 6" xfId="23013" xr:uid="{09977558-1F32-4BA4-BB0B-57889865F9CF}"/>
    <cellStyle name="40% - Énfasis5 2 2 3 7" xfId="28507" xr:uid="{2ACCC9DF-D437-4896-9EC4-8D73870AFD1F}"/>
    <cellStyle name="40% - Énfasis5 2 2 3 8" xfId="33991" xr:uid="{155794C6-E248-4857-9D2A-969B18D2F7F8}"/>
    <cellStyle name="40% - Énfasis5 2 3" xfId="1160" xr:uid="{14F3F6EA-7082-4222-961B-AEF6325B3AA1}"/>
    <cellStyle name="40% - Énfasis5 2 3 2" xfId="1161" xr:uid="{0927E4D2-7B8F-417C-BBFD-654EB674C65A}"/>
    <cellStyle name="40% - Énfasis5 2 3 2 2" xfId="7405" xr:uid="{AF890EB5-1D61-4BE8-95C8-662F640AA34E}"/>
    <cellStyle name="40% - Énfasis5 2 3 2 2 2" xfId="12693" xr:uid="{4AE7B81C-D610-4AD9-B9A1-596BFA563080}"/>
    <cellStyle name="40% - Énfasis5 2 3 2 2 2 2" xfId="21708" xr:uid="{98AA7ED9-21B3-49CF-B078-A67225F0E402}"/>
    <cellStyle name="40% - Énfasis5 2 3 2 2 2 2 2" xfId="27264" xr:uid="{8AEC919A-C797-46E0-9142-492735C67A19}"/>
    <cellStyle name="40% - Énfasis5 2 3 2 2 2 2 3" xfId="32758" xr:uid="{96B6C759-5261-421F-830C-001C8EE3844E}"/>
    <cellStyle name="40% - Énfasis5 2 3 2 2 2 2 4" xfId="38242" xr:uid="{D9720465-9872-43FB-A92B-883B75F11507}"/>
    <cellStyle name="40% - Énfasis5 2 3 2 2 2 3" xfId="24535" xr:uid="{9BB9E8B3-8B5D-4A38-9B40-6F49023B56BD}"/>
    <cellStyle name="40% - Énfasis5 2 3 2 2 2 4" xfId="30029" xr:uid="{2A9148B0-0546-456A-8480-17AA2B991F7D}"/>
    <cellStyle name="40% - Énfasis5 2 3 2 2 2 5" xfId="35513" xr:uid="{1BC6B86F-BAF7-4049-B028-577FB736CD1D}"/>
    <cellStyle name="40% - Énfasis5 2 3 2 2 3" xfId="20292" xr:uid="{2DA86714-9C8F-428B-8C59-A8696A11C2D5}"/>
    <cellStyle name="40% - Énfasis5 2 3 2 2 3 2" xfId="25848" xr:uid="{2EE283F8-DD30-4CC9-A5F3-AFC9AAA519B5}"/>
    <cellStyle name="40% - Énfasis5 2 3 2 2 3 3" xfId="31342" xr:uid="{BCD2B7C0-76E9-4D25-8948-6F608FBDA184}"/>
    <cellStyle name="40% - Énfasis5 2 3 2 2 3 4" xfId="36826" xr:uid="{3DE75025-C7AC-41CE-B162-436A63CAD890}"/>
    <cellStyle name="40% - Énfasis5 2 3 2 2 4" xfId="23119" xr:uid="{A2C7518B-65F2-4CF7-B0EC-15FB88CF8A33}"/>
    <cellStyle name="40% - Énfasis5 2 3 2 2 5" xfId="28611" xr:uid="{27677D8D-ED21-4130-9D8A-6207F375665F}"/>
    <cellStyle name="40% - Énfasis5 2 3 2 2 6" xfId="34095" xr:uid="{A32E36CE-AB90-4F83-BB46-A3474C91E9A3}"/>
    <cellStyle name="40% - Énfasis5 2 3 2 3" xfId="7511" xr:uid="{6D405855-2CE3-4014-8025-64250258229D}"/>
    <cellStyle name="40% - Énfasis5 2 3 2 3 2" xfId="20395" xr:uid="{B0C9E995-7CE1-45E5-A84C-AE51493AE6D9}"/>
    <cellStyle name="40% - Énfasis5 2 3 2 3 2 2" xfId="25951" xr:uid="{168CAD5F-0A7A-4C17-BB99-31AF45459B50}"/>
    <cellStyle name="40% - Énfasis5 2 3 2 3 2 3" xfId="31445" xr:uid="{EF1F45AB-ED24-4FD7-B8C8-FCC3A2B8ACF9}"/>
    <cellStyle name="40% - Énfasis5 2 3 2 3 2 4" xfId="36929" xr:uid="{6340D0B4-8B26-43E5-AB50-2C321812E6DF}"/>
    <cellStyle name="40% - Énfasis5 2 3 2 3 3" xfId="23222" xr:uid="{E2041A92-C0C5-4FEF-8A90-A1BEF73C92FF}"/>
    <cellStyle name="40% - Énfasis5 2 3 2 3 4" xfId="28716" xr:uid="{84A2E93C-7D54-4730-8174-FF9EA39A0081}"/>
    <cellStyle name="40% - Énfasis5 2 3 2 3 5" xfId="34200" xr:uid="{D28ACB85-15B4-4FED-A3AF-25E9FA34BD20}"/>
    <cellStyle name="40% - Énfasis5 2 3 2 4" xfId="20185" xr:uid="{BC2C5CBF-D9C5-49B8-AE7D-E1CCA204ACD7}"/>
    <cellStyle name="40% - Énfasis5 2 3 2 4 2" xfId="25745" xr:uid="{DC05C54B-66C4-4C09-A7D1-7F16060FFF89}"/>
    <cellStyle name="40% - Énfasis5 2 3 2 4 3" xfId="31239" xr:uid="{5D28CF21-2C9B-4BA5-8542-44E8C002A024}"/>
    <cellStyle name="40% - Énfasis5 2 3 2 4 4" xfId="36723" xr:uid="{A06CF2AB-2E32-4044-8473-515182CAED98}"/>
    <cellStyle name="40% - Énfasis5 2 3 2 5" xfId="22962" xr:uid="{5501F4BF-300B-4096-9658-0002312FE308}"/>
    <cellStyle name="40% - Énfasis5 2 3 2 6" xfId="23014" xr:uid="{560D76C7-3D74-435F-8EDF-FF120C3D1CB2}"/>
    <cellStyle name="40% - Énfasis5 2 3 2 7" xfId="28508" xr:uid="{A240D583-9300-40A5-909B-8812E9F95D37}"/>
    <cellStyle name="40% - Énfasis5 2 3 2 8" xfId="33992" xr:uid="{20DDDFBB-026B-4E06-89DB-42C16A4F9178}"/>
    <cellStyle name="40% - Énfasis5 2 3 3" xfId="12692" xr:uid="{3B311246-48E0-401B-A7E5-9DCF6093D720}"/>
    <cellStyle name="40% - Énfasis5 2 4" xfId="1162" xr:uid="{983063BF-50ED-4B2A-9FF0-6D9B6B137B9C}"/>
    <cellStyle name="40% - Énfasis5 2 4 2" xfId="7406" xr:uid="{4DF7BF54-A587-439D-892D-FE13F4E359A7}"/>
    <cellStyle name="40% - Énfasis5 2 4 2 2" xfId="12694" xr:uid="{C5836D70-08AA-44C8-8F38-C746F213C811}"/>
    <cellStyle name="40% - Énfasis5 2 4 2 2 2" xfId="21709" xr:uid="{3DF55F09-E885-47ED-91F0-4CA525E8F15B}"/>
    <cellStyle name="40% - Énfasis5 2 4 2 2 2 2" xfId="27265" xr:uid="{B8339D28-D1FB-4AC0-B744-EB6C8F2CD6F5}"/>
    <cellStyle name="40% - Énfasis5 2 4 2 2 2 3" xfId="32759" xr:uid="{D1A414FF-945F-43F0-B111-B351152F9578}"/>
    <cellStyle name="40% - Énfasis5 2 4 2 2 2 4" xfId="38243" xr:uid="{BE065333-A893-4994-A8B8-782615FC53A8}"/>
    <cellStyle name="40% - Énfasis5 2 4 2 2 3" xfId="24536" xr:uid="{B7E2ABBA-9BA6-4723-A6FE-7FBBD5D93D79}"/>
    <cellStyle name="40% - Énfasis5 2 4 2 2 4" xfId="30030" xr:uid="{88087B8B-DCEF-423D-9AAB-8D622E607220}"/>
    <cellStyle name="40% - Énfasis5 2 4 2 2 5" xfId="35514" xr:uid="{34E1B416-BF4B-493D-BE21-62485B69F5C3}"/>
    <cellStyle name="40% - Énfasis5 2 4 2 3" xfId="20293" xr:uid="{3D858730-5479-4A24-A4E4-B80BE0304ECB}"/>
    <cellStyle name="40% - Énfasis5 2 4 2 3 2" xfId="25849" xr:uid="{17EB5447-AB85-45A2-B8FA-EA560DED5AC8}"/>
    <cellStyle name="40% - Énfasis5 2 4 2 3 3" xfId="31343" xr:uid="{093D11F0-3C2D-43B6-83A3-EB206FEF34DD}"/>
    <cellStyle name="40% - Énfasis5 2 4 2 3 4" xfId="36827" xr:uid="{4F003634-AF84-4C27-ACEC-6F526DE13580}"/>
    <cellStyle name="40% - Énfasis5 2 4 2 4" xfId="23120" xr:uid="{E274B294-F7D1-44AD-BA6C-DF6FA40BAF07}"/>
    <cellStyle name="40% - Énfasis5 2 4 2 5" xfId="28612" xr:uid="{9FA82D62-BE17-485B-BEE0-D1D34B5CD11B}"/>
    <cellStyle name="40% - Énfasis5 2 4 2 6" xfId="34096" xr:uid="{4D1AC6E3-AAE7-4991-9D71-40F7A0141C03}"/>
    <cellStyle name="40% - Énfasis5 2 4 3" xfId="7512" xr:uid="{02228876-074E-4561-947A-8C40ADE0CE30}"/>
    <cellStyle name="40% - Énfasis5 2 4 3 2" xfId="20396" xr:uid="{C8B1310B-1387-4621-9D8B-675D6BD94893}"/>
    <cellStyle name="40% - Énfasis5 2 4 3 2 2" xfId="25952" xr:uid="{2F790E0A-6457-45D4-BDD9-11FCF1BF89A3}"/>
    <cellStyle name="40% - Énfasis5 2 4 3 2 3" xfId="31446" xr:uid="{2C7977EC-C2B6-48C0-BA69-4CA5343D35F2}"/>
    <cellStyle name="40% - Énfasis5 2 4 3 2 4" xfId="36930" xr:uid="{8AFA5560-89AA-456A-8C19-84C891FB6ADD}"/>
    <cellStyle name="40% - Énfasis5 2 4 3 3" xfId="23223" xr:uid="{C9D38FB2-696B-4747-BA85-5D48BC62EDEE}"/>
    <cellStyle name="40% - Énfasis5 2 4 3 4" xfId="28717" xr:uid="{1DD498D4-ECCB-4402-8777-3B5975A7BAFD}"/>
    <cellStyle name="40% - Énfasis5 2 4 3 5" xfId="34201" xr:uid="{42AE8AD3-3476-4962-8C2A-75F72165689C}"/>
    <cellStyle name="40% - Énfasis5 2 4 4" xfId="20186" xr:uid="{DD08B53B-2395-4594-BB1A-632EB9D90725}"/>
    <cellStyle name="40% - Énfasis5 2 4 4 2" xfId="25746" xr:uid="{52ABE027-461D-4458-A2CF-B10EDEA52B78}"/>
    <cellStyle name="40% - Énfasis5 2 4 4 3" xfId="31240" xr:uid="{17DFA71A-05CC-4FC7-B91D-088E2B686CEB}"/>
    <cellStyle name="40% - Énfasis5 2 4 4 4" xfId="36724" xr:uid="{FE334C44-3C1B-4E2D-A6DA-A9F573276B99}"/>
    <cellStyle name="40% - Énfasis5 2 4 5" xfId="22963" xr:uid="{05721311-D68C-419D-88D2-8780B8205F58}"/>
    <cellStyle name="40% - Énfasis5 2 4 6" xfId="23015" xr:uid="{C22DC4C5-FE92-4537-AA15-838B2949AF24}"/>
    <cellStyle name="40% - Énfasis5 2 4 7" xfId="28509" xr:uid="{97374E4E-6D39-4E2A-9CEF-4FFC80E079D5}"/>
    <cellStyle name="40% - Énfasis5 2 4 8" xfId="33993" xr:uid="{7DDF0228-2AFD-43DD-8A9A-B389D74DCA5A}"/>
    <cellStyle name="40% - Énfasis5 2 5" xfId="1163" xr:uid="{B8446A3E-2ED8-4E62-BC1A-8440BB5FBD2B}"/>
    <cellStyle name="40% - Énfasis5 2 6" xfId="12690" xr:uid="{75CE2CE7-7F5E-4E28-9B91-A5F53EC2D6DB}"/>
    <cellStyle name="40% - Énfasis5 2 7" xfId="15534" xr:uid="{377405BF-A7E1-4F90-9B52-B415BF9AB3D1}"/>
    <cellStyle name="40% - Énfasis5 2 8" xfId="1155" xr:uid="{5AA89CBD-4EB3-4DFE-AE60-ABA5B7B95D84}"/>
    <cellStyle name="40% - Énfasis5 3" xfId="629" xr:uid="{F0F60266-1741-4053-9B22-6D7312CD3697}"/>
    <cellStyle name="40% - Énfasis5 3 2" xfId="1165" xr:uid="{9CDECC61-6EB5-4AF4-B81E-A2E0D4AE144E}"/>
    <cellStyle name="40% - Énfasis5 3 3" xfId="1164" xr:uid="{0BF44FC2-D82B-4FED-815E-FBAA88C04D84}"/>
    <cellStyle name="40% - Énfasis5 4" xfId="630" xr:uid="{CD9B884C-7D5A-41DB-AB8B-D6B3A5FFC3A0}"/>
    <cellStyle name="40% - Énfasis5 4 2" xfId="7407" xr:uid="{175F5BD9-4491-4DAC-8BAD-B6190E91D21F}"/>
    <cellStyle name="40% - Énfasis5 4 2 2" xfId="20108" xr:uid="{C8D4A154-A8A6-412A-AD46-97E1175B3C4E}"/>
    <cellStyle name="40% - Énfasis5 4 2 2 2" xfId="22842" xr:uid="{49D77B25-04E8-4B95-AF7C-82A1CEBDAA71}"/>
    <cellStyle name="40% - Énfasis5 4 2 2 2 2" xfId="28398" xr:uid="{107F4C51-475E-4678-BC5C-FEC7C217119F}"/>
    <cellStyle name="40% - Énfasis5 4 2 2 2 3" xfId="33892" xr:uid="{5E41CF53-688B-4B0B-BB13-4684D6EE6D52}"/>
    <cellStyle name="40% - Énfasis5 4 2 2 2 4" xfId="39376" xr:uid="{8DF89848-A48D-4C8B-95C4-73147936FCCB}"/>
    <cellStyle name="40% - Énfasis5 4 2 2 3" xfId="25669" xr:uid="{A2050AE5-EE6F-47A9-8F5C-84D5A8FE45F0}"/>
    <cellStyle name="40% - Énfasis5 4 2 2 4" xfId="31163" xr:uid="{65017473-C533-46C0-99D2-DF5B8ED71BD1}"/>
    <cellStyle name="40% - Énfasis5 4 2 2 5" xfId="36647" xr:uid="{25FCA4E2-E242-4A21-BA98-3FB0E95D6242}"/>
    <cellStyle name="40% - Énfasis5 4 2 3" xfId="20294" xr:uid="{1A7236EB-3BD2-4CB1-B6F8-6CE17A68F5F5}"/>
    <cellStyle name="40% - Énfasis5 4 2 3 2" xfId="25850" xr:uid="{7742C8B1-8911-414E-B195-2D155DF85607}"/>
    <cellStyle name="40% - Énfasis5 4 2 3 3" xfId="31344" xr:uid="{C8A014C5-F55C-48E4-9700-71BAF9FD4DF8}"/>
    <cellStyle name="40% - Énfasis5 4 2 3 4" xfId="36828" xr:uid="{C376863B-8742-4F6E-93D3-C1480BDC7114}"/>
    <cellStyle name="40% - Énfasis5 4 2 4" xfId="23121" xr:uid="{890F5890-BCC6-44A3-B642-35A1BAC6E7D0}"/>
    <cellStyle name="40% - Énfasis5 4 2 5" xfId="28613" xr:uid="{E9C46A17-F37B-418C-A167-D8740F0F9FB7}"/>
    <cellStyle name="40% - Énfasis5 4 2 6" xfId="34097" xr:uid="{1ABD70B2-7A05-4140-B7DC-BE9CA45CDCB2}"/>
    <cellStyle name="40% - Énfasis5 4 3" xfId="7513" xr:uid="{6C81A881-EE2C-4C25-ABE2-7D6BFC0D787A}"/>
    <cellStyle name="40% - Énfasis5 4 3 2" xfId="20397" xr:uid="{B51A12FF-9684-4A49-8B65-94C9E21C1C05}"/>
    <cellStyle name="40% - Énfasis5 4 3 2 2" xfId="25953" xr:uid="{637D8B03-30D6-448A-89AD-4B67A032B110}"/>
    <cellStyle name="40% - Énfasis5 4 3 2 3" xfId="31447" xr:uid="{EF65DFAA-BDE5-4505-8EA9-BC8C9937188F}"/>
    <cellStyle name="40% - Énfasis5 4 3 2 4" xfId="36931" xr:uid="{1F676140-DFB5-4A8D-87DB-5EE541DC874D}"/>
    <cellStyle name="40% - Énfasis5 4 3 3" xfId="23224" xr:uid="{9A4DAA0B-0820-475B-9CA7-2397EAAEC8F6}"/>
    <cellStyle name="40% - Énfasis5 4 3 4" xfId="28718" xr:uid="{28021847-50E0-4C68-9715-1B40D5EAEF1F}"/>
    <cellStyle name="40% - Énfasis5 4 3 5" xfId="34202" xr:uid="{6F4104BD-1CDB-4CE2-8F5E-13A324CDC0C1}"/>
    <cellStyle name="40% - Énfasis5 4 4" xfId="20187" xr:uid="{94280274-792A-45F9-925D-5EEF26403148}"/>
    <cellStyle name="40% - Énfasis5 4 4 2" xfId="25747" xr:uid="{E6826E4F-605C-461A-99FD-597A0B1F0DDF}"/>
    <cellStyle name="40% - Énfasis5 4 4 3" xfId="31241" xr:uid="{A3F1D01F-665B-4056-BB30-4CADBEF5AE2B}"/>
    <cellStyle name="40% - Énfasis5 4 4 4" xfId="36725" xr:uid="{254FC3E2-AD72-4F72-AFE0-36D09F3E0D1E}"/>
    <cellStyle name="40% - Énfasis5 4 5" xfId="22964" xr:uid="{228A7CF5-0363-4E86-B470-F42BBC7A455D}"/>
    <cellStyle name="40% - Énfasis5 4 6" xfId="23016" xr:uid="{23A4CC7F-04CD-40C0-A5A1-F076CE2F2876}"/>
    <cellStyle name="40% - Énfasis5 4 7" xfId="28510" xr:uid="{D7FCCD79-F335-49A5-8BFC-DA2E1047C53A}"/>
    <cellStyle name="40% - Énfasis5 4 8" xfId="33994" xr:uid="{E1187811-05CB-4DEB-A15D-F60B62ECB43F}"/>
    <cellStyle name="40% - Énfasis5 4 9" xfId="1166" xr:uid="{5E4AFB75-3BDC-492F-B1AB-D0D3D1F44A37}"/>
    <cellStyle name="40% - Énfasis5 5" xfId="631" xr:uid="{7AF1A1E8-9C98-499F-A554-8A97B1C46157}"/>
    <cellStyle name="40% - Énfasis5 5 2" xfId="25704" xr:uid="{36FE9DA6-8A4D-4CE5-9E60-F63B3D8DC9A9}"/>
    <cellStyle name="40% - Énfasis5 5 3" xfId="31198" xr:uid="{7C0CF78B-5EE3-4A14-9073-F23886ED7008}"/>
    <cellStyle name="40% - Énfasis5 5 4" xfId="36682" xr:uid="{C074DA2E-EAE9-4DD5-AAB9-6B540E678245}"/>
    <cellStyle name="40% - Énfasis5 5 5" xfId="20143" xr:uid="{8FE57D13-0E27-42D7-B80D-8C1880151EBA}"/>
    <cellStyle name="40% - Énfasis5 6" xfId="632" xr:uid="{B8E89697-A199-429F-A3DB-056F6960432A}"/>
    <cellStyle name="40% - Énfasis5 6 2" xfId="22971" xr:uid="{250E2647-5F80-41D8-B5FA-745B9AF38CC0}"/>
    <cellStyle name="40% - Énfasis5 7" xfId="633" xr:uid="{1E8F950C-78BC-4BEC-B6C1-6FD9695424D3}"/>
    <cellStyle name="40% - Énfasis5 7 2" xfId="28647" xr:uid="{C4AAA877-9371-4849-98A8-2B187EA73F17}"/>
    <cellStyle name="40% - Énfasis5 8" xfId="34131" xr:uid="{E3FE7707-0599-447E-93A9-684F570FCE3B}"/>
    <cellStyle name="40% - Énfasis6" xfId="40" builtinId="51" customBuiltin="1"/>
    <cellStyle name="40% - Énfasis6 2" xfId="634" xr:uid="{8AD199A7-444C-48A1-9A02-4DC1A542702E}"/>
    <cellStyle name="40% - Énfasis6 2 2" xfId="1168" xr:uid="{FF207225-B28C-4174-8580-A2621CADD7C0}"/>
    <cellStyle name="40% - Énfasis6 2 2 2" xfId="1169" xr:uid="{4BBC3642-53E1-42ED-BAD7-C63103C350D6}"/>
    <cellStyle name="40% - Énfasis6 2 2 2 2" xfId="1170" xr:uid="{DCF83186-6EB4-4FAE-9931-E6EBB5B72DF7}"/>
    <cellStyle name="40% - Énfasis6 2 2 3" xfId="1171" xr:uid="{E7D62EE7-9D8B-45D0-8421-92BADEE03BB9}"/>
    <cellStyle name="40% - Énfasis6 2 2 3 2" xfId="7408" xr:uid="{B853DAF5-69C1-4D8E-B600-E191D27E21F5}"/>
    <cellStyle name="40% - Énfasis6 2 2 3 2 2" xfId="12696" xr:uid="{29C1DBC9-3F80-49A9-8D42-5DD5D868BC70}"/>
    <cellStyle name="40% - Énfasis6 2 2 3 2 2 2" xfId="21710" xr:uid="{AF862C57-A460-485B-A07F-D0B67AB34579}"/>
    <cellStyle name="40% - Énfasis6 2 2 3 2 2 2 2" xfId="27266" xr:uid="{924AB044-84AA-4072-B275-EA6505F0CE87}"/>
    <cellStyle name="40% - Énfasis6 2 2 3 2 2 2 3" xfId="32760" xr:uid="{8BD9E3CC-948A-4B5E-95A6-9E812926692E}"/>
    <cellStyle name="40% - Énfasis6 2 2 3 2 2 2 4" xfId="38244" xr:uid="{889BC5BF-ACFA-48D1-B370-9665E1273585}"/>
    <cellStyle name="40% - Énfasis6 2 2 3 2 2 3" xfId="24537" xr:uid="{54DF2A35-16E0-4842-B19E-6BE254126E1B}"/>
    <cellStyle name="40% - Énfasis6 2 2 3 2 2 4" xfId="30031" xr:uid="{66D16F15-D803-46DA-B1C4-4B82376B0818}"/>
    <cellStyle name="40% - Énfasis6 2 2 3 2 2 5" xfId="35515" xr:uid="{8480B5AC-B1F2-4320-B4A5-AC9195821625}"/>
    <cellStyle name="40% - Énfasis6 2 2 3 2 3" xfId="20295" xr:uid="{0A1EF230-DC51-4B2D-A41C-70C8FC5F70CC}"/>
    <cellStyle name="40% - Énfasis6 2 2 3 2 3 2" xfId="25851" xr:uid="{18542212-A879-4E8B-8ACF-0F20B5D43CB4}"/>
    <cellStyle name="40% - Énfasis6 2 2 3 2 3 3" xfId="31345" xr:uid="{0B9CDAE9-4ED0-4391-9374-127286CD3085}"/>
    <cellStyle name="40% - Énfasis6 2 2 3 2 3 4" xfId="36829" xr:uid="{360C83F6-8CFF-4800-BB73-F0D3704DE215}"/>
    <cellStyle name="40% - Énfasis6 2 2 3 2 4" xfId="23122" xr:uid="{3AD1901E-DF42-4280-9CC1-7295636A31C6}"/>
    <cellStyle name="40% - Énfasis6 2 2 3 2 5" xfId="28614" xr:uid="{B9C85E5A-4847-45BD-9845-9BB6026D452E}"/>
    <cellStyle name="40% - Énfasis6 2 2 3 2 6" xfId="34098" xr:uid="{CC183781-6CE8-451E-91B7-2A34ACA2F829}"/>
    <cellStyle name="40% - Énfasis6 2 2 3 3" xfId="7515" xr:uid="{7657E2E2-6A57-4483-9B21-8A0C2357CC10}"/>
    <cellStyle name="40% - Énfasis6 2 2 3 3 2" xfId="20399" xr:uid="{909B8453-1E0F-4436-8C6B-184827DDDCF0}"/>
    <cellStyle name="40% - Énfasis6 2 2 3 3 2 2" xfId="25955" xr:uid="{19B59ED5-CA1F-4CE1-853E-3F3212E4900D}"/>
    <cellStyle name="40% - Énfasis6 2 2 3 3 2 3" xfId="31449" xr:uid="{F1D40633-1FC9-4528-A62D-09E91C52E728}"/>
    <cellStyle name="40% - Énfasis6 2 2 3 3 2 4" xfId="36933" xr:uid="{29068EE4-E58C-4C3C-8D83-30860568A818}"/>
    <cellStyle name="40% - Énfasis6 2 2 3 3 3" xfId="23226" xr:uid="{3A51B061-DD70-4935-A49A-125A084B8D45}"/>
    <cellStyle name="40% - Énfasis6 2 2 3 3 4" xfId="28720" xr:uid="{A72A7435-92FC-4D17-AA47-7B02B7860FA6}"/>
    <cellStyle name="40% - Énfasis6 2 2 3 3 5" xfId="34204" xr:uid="{66697D09-353A-4F08-8BEE-940D513CEDB0}"/>
    <cellStyle name="40% - Énfasis6 2 2 3 4" xfId="20188" xr:uid="{FCF4FB38-1E6B-4FE6-B4AA-07746F0F9502}"/>
    <cellStyle name="40% - Énfasis6 2 2 3 4 2" xfId="25748" xr:uid="{F1E66808-7EA1-4A17-BDF4-02A72BC2B222}"/>
    <cellStyle name="40% - Énfasis6 2 2 3 4 3" xfId="31242" xr:uid="{7AA7A9E8-801E-42E3-80D3-2A14EAB1C218}"/>
    <cellStyle name="40% - Énfasis6 2 2 3 4 4" xfId="36726" xr:uid="{7255B681-6E71-493D-B3BC-9EC8284256A1}"/>
    <cellStyle name="40% - Énfasis6 2 2 3 5" xfId="22965" xr:uid="{2EC15D77-D142-41F0-BB03-2441D5177C41}"/>
    <cellStyle name="40% - Énfasis6 2 2 3 6" xfId="23017" xr:uid="{B3BB797B-97F5-4336-8E50-D6232E95FE68}"/>
    <cellStyle name="40% - Énfasis6 2 2 3 7" xfId="28511" xr:uid="{E3A86D3B-2D75-4C99-8EDB-FD6571054871}"/>
    <cellStyle name="40% - Énfasis6 2 2 3 8" xfId="33995" xr:uid="{92973EC8-4567-4F71-88F6-1A38D6185D14}"/>
    <cellStyle name="40% - Énfasis6 2 3" xfId="1172" xr:uid="{84CBD4C5-3C00-432C-904F-929FCC32E1A2}"/>
    <cellStyle name="40% - Énfasis6 2 3 2" xfId="1173" xr:uid="{9F3623D5-9E25-4CA8-9666-6FAA45E113A7}"/>
    <cellStyle name="40% - Énfasis6 2 3 2 2" xfId="7409" xr:uid="{F65549C7-A89E-46C4-A304-8FF54ADE7A97}"/>
    <cellStyle name="40% - Énfasis6 2 3 2 2 2" xfId="12698" xr:uid="{48583A95-1072-48EE-949D-3BE3A3B77E65}"/>
    <cellStyle name="40% - Énfasis6 2 3 2 2 2 2" xfId="21711" xr:uid="{88E7B1AE-BE26-464E-AD31-F3633904CCEC}"/>
    <cellStyle name="40% - Énfasis6 2 3 2 2 2 2 2" xfId="27267" xr:uid="{85A80BDF-94F6-4374-9A9B-8748A36CEB1F}"/>
    <cellStyle name="40% - Énfasis6 2 3 2 2 2 2 3" xfId="32761" xr:uid="{A88A72F9-1F3B-4451-9F8A-961525DE388E}"/>
    <cellStyle name="40% - Énfasis6 2 3 2 2 2 2 4" xfId="38245" xr:uid="{719BE9F1-A5FF-4683-B439-342659309CC9}"/>
    <cellStyle name="40% - Énfasis6 2 3 2 2 2 3" xfId="24538" xr:uid="{94B0FA92-7F98-47C2-9EC8-B0B732AD38FF}"/>
    <cellStyle name="40% - Énfasis6 2 3 2 2 2 4" xfId="30032" xr:uid="{A5886682-6375-46B4-AD07-E2B0B476B279}"/>
    <cellStyle name="40% - Énfasis6 2 3 2 2 2 5" xfId="35516" xr:uid="{63E20484-9D12-40A7-B6A3-3C242F9677B5}"/>
    <cellStyle name="40% - Énfasis6 2 3 2 2 3" xfId="20296" xr:uid="{AFE00DED-F238-430B-9F15-1B7D8E7E224B}"/>
    <cellStyle name="40% - Énfasis6 2 3 2 2 3 2" xfId="25852" xr:uid="{9D4BECD2-5812-48B4-9A24-182DF4E3A4F0}"/>
    <cellStyle name="40% - Énfasis6 2 3 2 2 3 3" xfId="31346" xr:uid="{B3BC7C09-9602-4C80-9E61-44E1FD2F96DA}"/>
    <cellStyle name="40% - Énfasis6 2 3 2 2 3 4" xfId="36830" xr:uid="{AEC73EA0-0B13-41B6-AB68-D6CA30581AC5}"/>
    <cellStyle name="40% - Énfasis6 2 3 2 2 4" xfId="23123" xr:uid="{A66BAC39-B848-4716-8BE7-78D66E383C97}"/>
    <cellStyle name="40% - Énfasis6 2 3 2 2 5" xfId="28615" xr:uid="{24D520E2-DAD8-465D-82A9-8866B390E6AE}"/>
    <cellStyle name="40% - Énfasis6 2 3 2 2 6" xfId="34099" xr:uid="{A0C94A06-E5BD-49FB-84D8-1CABDEEDE6FF}"/>
    <cellStyle name="40% - Énfasis6 2 3 2 3" xfId="7516" xr:uid="{5F9DD119-7003-4522-8656-E9DE85C9078B}"/>
    <cellStyle name="40% - Énfasis6 2 3 2 3 2" xfId="20400" xr:uid="{84E94B5B-D279-4546-938B-051755103287}"/>
    <cellStyle name="40% - Énfasis6 2 3 2 3 2 2" xfId="25956" xr:uid="{417F9C79-6617-47F0-88CF-3663A467C294}"/>
    <cellStyle name="40% - Énfasis6 2 3 2 3 2 3" xfId="31450" xr:uid="{2467F601-E48D-4211-A71C-065954960831}"/>
    <cellStyle name="40% - Énfasis6 2 3 2 3 2 4" xfId="36934" xr:uid="{96D28DC4-E8EE-4F59-81C1-618E4C60AA8E}"/>
    <cellStyle name="40% - Énfasis6 2 3 2 3 3" xfId="23227" xr:uid="{D6788612-DB14-4DE7-91A8-ED84C63E0B94}"/>
    <cellStyle name="40% - Énfasis6 2 3 2 3 4" xfId="28721" xr:uid="{B31E2BFF-4653-4ACC-9FCD-09DBA91BA232}"/>
    <cellStyle name="40% - Énfasis6 2 3 2 3 5" xfId="34205" xr:uid="{D650622E-4901-4D1F-B529-E4013E18D74B}"/>
    <cellStyle name="40% - Énfasis6 2 3 2 4" xfId="20189" xr:uid="{1005E90F-3097-4501-83E7-BDEF378084C9}"/>
    <cellStyle name="40% - Énfasis6 2 3 2 4 2" xfId="25749" xr:uid="{CBBE5ED1-2EEE-40CF-A794-32D8091B3345}"/>
    <cellStyle name="40% - Énfasis6 2 3 2 4 3" xfId="31243" xr:uid="{BDE49CA9-0EEF-403F-8EA7-EE7181D64F7D}"/>
    <cellStyle name="40% - Énfasis6 2 3 2 4 4" xfId="36727" xr:uid="{D21B3DC1-E269-475A-91DD-9867D86FF5E1}"/>
    <cellStyle name="40% - Énfasis6 2 3 2 5" xfId="22966" xr:uid="{A0941A54-446F-4505-BFBD-B11DFE860735}"/>
    <cellStyle name="40% - Énfasis6 2 3 2 6" xfId="23018" xr:uid="{6698579A-31F1-476F-8EB6-C0C68AF229CD}"/>
    <cellStyle name="40% - Énfasis6 2 3 2 7" xfId="28512" xr:uid="{07BCF340-3A2D-4AED-8DEB-7D7307597B79}"/>
    <cellStyle name="40% - Énfasis6 2 3 2 8" xfId="33996" xr:uid="{4F479022-1084-42E8-A996-F7D8E49E2499}"/>
    <cellStyle name="40% - Énfasis6 2 3 3" xfId="12697" xr:uid="{C3AC52D4-5FE7-4711-9FB2-C2FF9273594A}"/>
    <cellStyle name="40% - Énfasis6 2 4" xfId="1174" xr:uid="{F73EE5F6-D200-449E-80D3-7664177706DE}"/>
    <cellStyle name="40% - Énfasis6 2 4 2" xfId="7410" xr:uid="{333C29CB-8000-43F4-A56F-821CAD8653D0}"/>
    <cellStyle name="40% - Énfasis6 2 4 2 2" xfId="12699" xr:uid="{A1E772C6-C1CA-42E5-9461-74C5E8A32241}"/>
    <cellStyle name="40% - Énfasis6 2 4 2 2 2" xfId="21712" xr:uid="{0AD47AEB-7FC8-4FFD-AE60-35275A00A1F0}"/>
    <cellStyle name="40% - Énfasis6 2 4 2 2 2 2" xfId="27268" xr:uid="{1F90FDC0-74D1-4EC6-B67E-72A6F9FA9026}"/>
    <cellStyle name="40% - Énfasis6 2 4 2 2 2 3" xfId="32762" xr:uid="{3FB73918-CABD-4F7F-A3A9-99CB7AE9938F}"/>
    <cellStyle name="40% - Énfasis6 2 4 2 2 2 4" xfId="38246" xr:uid="{2F33E9A3-2B19-4E8A-A295-31FD5053D112}"/>
    <cellStyle name="40% - Énfasis6 2 4 2 2 3" xfId="24539" xr:uid="{AADDBF5D-7DB4-43DB-96F5-EF7C1BE2788C}"/>
    <cellStyle name="40% - Énfasis6 2 4 2 2 4" xfId="30033" xr:uid="{D2E66C93-A7F8-4786-BD65-8C487970A890}"/>
    <cellStyle name="40% - Énfasis6 2 4 2 2 5" xfId="35517" xr:uid="{E6196B71-0F98-442D-B23E-B69794A8BF3F}"/>
    <cellStyle name="40% - Énfasis6 2 4 2 3" xfId="20297" xr:uid="{205692E0-F25D-4B99-9C5A-9E97FF6F7070}"/>
    <cellStyle name="40% - Énfasis6 2 4 2 3 2" xfId="25853" xr:uid="{75A44D3A-A454-48CB-8E5E-9118A7BA8A61}"/>
    <cellStyle name="40% - Énfasis6 2 4 2 3 3" xfId="31347" xr:uid="{58DB47EC-66DB-46D8-82B6-7A4204758CB2}"/>
    <cellStyle name="40% - Énfasis6 2 4 2 3 4" xfId="36831" xr:uid="{76515547-E57F-435E-BC59-A2B17A1BDC6D}"/>
    <cellStyle name="40% - Énfasis6 2 4 2 4" xfId="23124" xr:uid="{DE4A78DC-33F1-459F-92E5-0E43FCC38482}"/>
    <cellStyle name="40% - Énfasis6 2 4 2 5" xfId="28616" xr:uid="{8CD68883-DB23-45BB-8D0F-C400A7DBCBE4}"/>
    <cellStyle name="40% - Énfasis6 2 4 2 6" xfId="34100" xr:uid="{5E1160E8-3BB5-4CE7-B589-57CEACA959F6}"/>
    <cellStyle name="40% - Énfasis6 2 4 3" xfId="7517" xr:uid="{682EC501-28C9-4786-9BAD-A37971B077E5}"/>
    <cellStyle name="40% - Énfasis6 2 4 3 2" xfId="20401" xr:uid="{EDFA98E9-A443-41E6-BB2E-1632EA3E81E7}"/>
    <cellStyle name="40% - Énfasis6 2 4 3 2 2" xfId="25957" xr:uid="{C1D10B26-FB25-4279-8AE7-9738549EEBB5}"/>
    <cellStyle name="40% - Énfasis6 2 4 3 2 3" xfId="31451" xr:uid="{5EFE4A8E-C018-423C-89C2-575585D1311D}"/>
    <cellStyle name="40% - Énfasis6 2 4 3 2 4" xfId="36935" xr:uid="{3D63AD60-CC64-4292-AE0F-34CD850B3705}"/>
    <cellStyle name="40% - Énfasis6 2 4 3 3" xfId="23228" xr:uid="{E150D73A-67A3-4E0A-8E89-767E08013DD7}"/>
    <cellStyle name="40% - Énfasis6 2 4 3 4" xfId="28722" xr:uid="{5337C1A0-231E-4B49-B2B0-D1CFB52C08A4}"/>
    <cellStyle name="40% - Énfasis6 2 4 3 5" xfId="34206" xr:uid="{1E617B82-2641-4566-A4F1-C1D29C6D7A83}"/>
    <cellStyle name="40% - Énfasis6 2 4 4" xfId="20190" xr:uid="{41F54849-61CB-4726-A61C-9B641ED65DE1}"/>
    <cellStyle name="40% - Énfasis6 2 4 4 2" xfId="25750" xr:uid="{07140B1A-CCB0-4C02-B714-5B8184A30B16}"/>
    <cellStyle name="40% - Énfasis6 2 4 4 3" xfId="31244" xr:uid="{0D72B567-A960-4C8B-AAE8-C36F52250CFE}"/>
    <cellStyle name="40% - Énfasis6 2 4 4 4" xfId="36728" xr:uid="{27C8B3C1-DD01-448A-9E34-B0CAACA304BA}"/>
    <cellStyle name="40% - Énfasis6 2 4 5" xfId="22967" xr:uid="{E94D7D86-E2CE-44BD-9655-F62AFEF02BB2}"/>
    <cellStyle name="40% - Énfasis6 2 4 6" xfId="23019" xr:uid="{C4506B9D-CF57-4A10-AD94-D601F05D4900}"/>
    <cellStyle name="40% - Énfasis6 2 4 7" xfId="28513" xr:uid="{364B6C3F-5586-4970-8813-0893A66B0AEB}"/>
    <cellStyle name="40% - Énfasis6 2 4 8" xfId="33997" xr:uid="{D7FC70C0-163A-4B48-8924-B7B321BDB2C6}"/>
    <cellStyle name="40% - Énfasis6 2 5" xfId="1175" xr:uid="{5AD7CACF-38C7-4DF3-A9A7-7AD9F9FE6B54}"/>
    <cellStyle name="40% - Énfasis6 2 6" xfId="12695" xr:uid="{EF308B34-114E-451D-86FC-D554E8CFFC77}"/>
    <cellStyle name="40% - Énfasis6 2 7" xfId="15535" xr:uid="{A43A0B2E-F6FD-4D7C-BB51-AF2A84752694}"/>
    <cellStyle name="40% - Énfasis6 2 8" xfId="1167" xr:uid="{01391B18-D75A-48F0-BB13-5DCA827F12B2}"/>
    <cellStyle name="40% - Énfasis6 3" xfId="635" xr:uid="{97DA8102-6D54-49C9-98AF-1B69CB6FFEED}"/>
    <cellStyle name="40% - Énfasis6 3 2" xfId="1177" xr:uid="{8E5FD29C-8F09-4D1A-99D5-96D3A27DC17D}"/>
    <cellStyle name="40% - Énfasis6 3 3" xfId="1176" xr:uid="{123BD8FF-F90E-4C06-8998-4E4A69FA712F}"/>
    <cellStyle name="40% - Énfasis6 4" xfId="636" xr:uid="{0ACAAB48-1FF4-40A2-9F41-774F2219A790}"/>
    <cellStyle name="40% - Énfasis6 4 2" xfId="7411" xr:uid="{B9F52E7F-D4DC-4DE2-B4C6-3B1091913EA0}"/>
    <cellStyle name="40% - Énfasis6 4 2 2" xfId="12700" xr:uid="{F6E8AC31-EB66-40A0-B277-97503C2CCDFC}"/>
    <cellStyle name="40% - Énfasis6 4 2 2 2" xfId="21713" xr:uid="{F365B9A1-3972-44EA-9E02-CA5BDEFD3F8B}"/>
    <cellStyle name="40% - Énfasis6 4 2 2 2 2" xfId="27269" xr:uid="{BF4F0BB2-E197-44E1-AA71-BBEA4845EED9}"/>
    <cellStyle name="40% - Énfasis6 4 2 2 2 3" xfId="32763" xr:uid="{89DE1862-7C09-4D27-A378-0DBBBFA134E1}"/>
    <cellStyle name="40% - Énfasis6 4 2 2 2 4" xfId="38247" xr:uid="{389DA389-5EBC-4A59-B788-5C482AD1B8CD}"/>
    <cellStyle name="40% - Énfasis6 4 2 2 3" xfId="24540" xr:uid="{514924AA-4101-4F16-B35B-0FF3E4831B2D}"/>
    <cellStyle name="40% - Énfasis6 4 2 2 4" xfId="30034" xr:uid="{5A028B0E-CB5F-4301-A860-50DA2E451864}"/>
    <cellStyle name="40% - Énfasis6 4 2 2 5" xfId="35518" xr:uid="{03FE5FED-E45B-4F89-8456-A3DB0DB9052D}"/>
    <cellStyle name="40% - Énfasis6 4 2 3" xfId="20298" xr:uid="{F7EDB6C5-D81F-4F4C-8EF5-1287C660A499}"/>
    <cellStyle name="40% - Énfasis6 4 2 3 2" xfId="25854" xr:uid="{70953166-4482-48C7-8A20-29638A8A421B}"/>
    <cellStyle name="40% - Énfasis6 4 2 3 3" xfId="31348" xr:uid="{1B070115-5598-4F1E-BD0D-B68469117FB3}"/>
    <cellStyle name="40% - Énfasis6 4 2 3 4" xfId="36832" xr:uid="{A6F2D789-E6BF-4CC2-96EE-035463786BAD}"/>
    <cellStyle name="40% - Énfasis6 4 2 4" xfId="23125" xr:uid="{D06F1168-C530-4210-941D-A3C509DB8066}"/>
    <cellStyle name="40% - Énfasis6 4 2 5" xfId="28617" xr:uid="{F395AA1E-21CD-439C-B54A-4802A3FFEED9}"/>
    <cellStyle name="40% - Énfasis6 4 2 6" xfId="34101" xr:uid="{A6497E5E-D4E0-45C7-B2D5-D04154C5BF32}"/>
    <cellStyle name="40% - Énfasis6 4 3" xfId="7518" xr:uid="{30294162-82B2-438A-87CF-023C4FCF2864}"/>
    <cellStyle name="40% - Énfasis6 4 3 2" xfId="20402" xr:uid="{68F80BDA-0B80-4565-8889-E51D800A7C33}"/>
    <cellStyle name="40% - Énfasis6 4 3 2 2" xfId="25958" xr:uid="{8F24BE19-D677-4BF6-ADE5-E79D69A9588C}"/>
    <cellStyle name="40% - Énfasis6 4 3 2 3" xfId="31452" xr:uid="{773D42C8-1A4D-425A-A740-CD8A58AA6A1A}"/>
    <cellStyle name="40% - Énfasis6 4 3 2 4" xfId="36936" xr:uid="{94D88621-4FF5-4058-82EB-E29E88470B83}"/>
    <cellStyle name="40% - Énfasis6 4 3 3" xfId="23229" xr:uid="{43113FA3-5007-4E3B-A61D-20EA88F44E4C}"/>
    <cellStyle name="40% - Énfasis6 4 3 4" xfId="28723" xr:uid="{B0AAE982-7581-44E2-9944-8E7162EE47C8}"/>
    <cellStyle name="40% - Énfasis6 4 3 5" xfId="34207" xr:uid="{80062B70-2218-47B1-B47A-A3A7204AF404}"/>
    <cellStyle name="40% - Énfasis6 4 4" xfId="20191" xr:uid="{56691B78-6731-420C-802D-C2DA3565D4CE}"/>
    <cellStyle name="40% - Énfasis6 4 4 2" xfId="25751" xr:uid="{46097376-7945-44A7-B273-7C141114B85C}"/>
    <cellStyle name="40% - Énfasis6 4 4 3" xfId="31245" xr:uid="{538B1B99-E155-4F1D-9420-E99DEEC48FE6}"/>
    <cellStyle name="40% - Énfasis6 4 4 4" xfId="36729" xr:uid="{4F98DCAB-2693-4ABD-8429-751DA626153F}"/>
    <cellStyle name="40% - Énfasis6 4 5" xfId="22968" xr:uid="{B91A6D6D-2A19-4BFE-A4F2-04A6A051E686}"/>
    <cellStyle name="40% - Énfasis6 4 6" xfId="23020" xr:uid="{AAE1CCD3-8469-44B1-9C09-E8CE1F0E6CA1}"/>
    <cellStyle name="40% - Énfasis6 4 7" xfId="28514" xr:uid="{656E1D90-BA22-4367-A6AA-C596A1800F6C}"/>
    <cellStyle name="40% - Énfasis6 4 8" xfId="33998" xr:uid="{E133FCE8-2FD9-49F0-850D-E0CDD1435C20}"/>
    <cellStyle name="40% - Énfasis6 4 9" xfId="1178" xr:uid="{22C0C909-8CFC-4EA7-881B-CB26A0A60C6F}"/>
    <cellStyle name="40% - Énfasis6 5" xfId="637" xr:uid="{78823848-DE1E-4724-880D-B4F8572D007C}"/>
    <cellStyle name="40% - Énfasis6 6" xfId="638" xr:uid="{FD7A40FC-2AE6-40B8-8B25-C44715D9AFB6}"/>
    <cellStyle name="40% - Énfasis6 7" xfId="639" xr:uid="{099E8738-351D-4777-AEBD-5A983FFAEC72}"/>
    <cellStyle name="60% - Accent1" xfId="1179" xr:uid="{1523C5E0-5460-4BC5-8A1D-A66E824AFDC6}"/>
    <cellStyle name="60% - Accent1 2" xfId="1180" xr:uid="{534FC442-99A2-4279-BFA3-F44CD6233748}"/>
    <cellStyle name="60% - Accent1 2 2" xfId="1181" xr:uid="{0B9EF134-E3E7-44DC-B7DD-B04BD392289E}"/>
    <cellStyle name="60% - Accent1 2 2 2" xfId="1182" xr:uid="{39AECFC4-C76D-4496-8284-A29860FC1FA2}"/>
    <cellStyle name="60% - Accent1 2 3" xfId="1183" xr:uid="{5BA7D763-308E-47B0-B460-F8A48BA75BB1}"/>
    <cellStyle name="60% - Accent1 3" xfId="1184" xr:uid="{D880C03F-386A-4376-A3AF-C7DCA914F2BE}"/>
    <cellStyle name="60% - Accent1 3 2" xfId="1185" xr:uid="{B259BE98-9561-48A5-A789-E291B602FC99}"/>
    <cellStyle name="60% - Accent1 3 2 2" xfId="1186" xr:uid="{D96F7BBA-C0F9-4DAD-BC3E-3F4B4365C1C2}"/>
    <cellStyle name="60% - Accent1 3 3" xfId="1187" xr:uid="{477805D9-5E11-4978-B01E-AF826AF28362}"/>
    <cellStyle name="60% - Accent1 3 3 2" xfId="1188" xr:uid="{CBA778B2-C5E3-4AD6-BD2D-5345CE9ACE47}"/>
    <cellStyle name="60% - Accent1 3 4" xfId="1189" xr:uid="{302F1B67-191D-499A-B992-87BF2B21E437}"/>
    <cellStyle name="60% - Accent1 4" xfId="1190" xr:uid="{B14815D5-8BEB-4F2A-B262-D21E175925C0}"/>
    <cellStyle name="60% - Accent1 4 2" xfId="1191" xr:uid="{60076BA3-EB28-44F6-85C5-6E273E28D5F2}"/>
    <cellStyle name="60% - Accent1 5" xfId="1192" xr:uid="{CFB62C8E-C45C-4ED2-A15C-BEEC4860B65E}"/>
    <cellStyle name="60% - Accent1 5 2" xfId="1193" xr:uid="{8DE46F4F-151D-48A7-A7AD-D3F931D2137D}"/>
    <cellStyle name="60% - Accent1 6" xfId="1194" xr:uid="{90F9CF9A-E3B6-4141-95C5-F7449ECEEC53}"/>
    <cellStyle name="60% - Accent2" xfId="1195" xr:uid="{F4C15673-F132-4279-9E21-BB8CC655C92A}"/>
    <cellStyle name="60% - Accent2 2" xfId="1196" xr:uid="{06ED9AB0-BD7B-44A6-A49F-2757E6FB1C23}"/>
    <cellStyle name="60% - Accent2 2 2" xfId="1197" xr:uid="{B21121DB-C8EA-4150-AE45-D6FAE898B515}"/>
    <cellStyle name="60% - Accent2 2 2 2" xfId="1198" xr:uid="{B8E54813-54B7-41DA-89EA-C5DC94B60E4B}"/>
    <cellStyle name="60% - Accent2 2 3" xfId="1199" xr:uid="{6C7E8123-432B-4989-88CF-CB1C9FA4AE8A}"/>
    <cellStyle name="60% - Accent2 3" xfId="1200" xr:uid="{7465535F-6D91-4209-8C4A-92C72B25506D}"/>
    <cellStyle name="60% - Accent2 3 2" xfId="1201" xr:uid="{A745ECF5-5E15-4420-BB8C-6C9F74A78596}"/>
    <cellStyle name="60% - Accent2 3 2 2" xfId="1202" xr:uid="{DEB45B26-CB02-4208-9542-C8D23DEB685D}"/>
    <cellStyle name="60% - Accent2 3 3" xfId="1203" xr:uid="{DA507A00-47A3-404F-8804-99FEE4876FD9}"/>
    <cellStyle name="60% - Accent2 3 3 2" xfId="1204" xr:uid="{F9DAC194-9FD7-4884-88CA-CE61A759645A}"/>
    <cellStyle name="60% - Accent2 3 4" xfId="1205" xr:uid="{685326C9-CCD2-446D-9FDA-C000C771E6BC}"/>
    <cellStyle name="60% - Accent2 4" xfId="1206" xr:uid="{C07BCC8A-F59F-42BD-B006-558FC50BF8CC}"/>
    <cellStyle name="60% - Accent2 4 2" xfId="1207" xr:uid="{531E2F11-C405-4C74-B61B-A9A3FAE9AE2D}"/>
    <cellStyle name="60% - Accent2 5" xfId="1208" xr:uid="{03DAE3FE-0868-45DB-BBF9-0E7AB4E23CB9}"/>
    <cellStyle name="60% - Accent2 5 2" xfId="1209" xr:uid="{03B845FA-D0FC-4128-9D7D-F10B7EF0169C}"/>
    <cellStyle name="60% - Accent2 6" xfId="1210" xr:uid="{1DF2106F-8618-4555-A0D7-0338A0119AD0}"/>
    <cellStyle name="60% - Accent3" xfId="1211" xr:uid="{7618B857-1708-434F-9B1C-1974AE3FB938}"/>
    <cellStyle name="60% - Accent3 2" xfId="1212" xr:uid="{E53FDEAA-BDBA-4D75-8887-44D040158F9C}"/>
    <cellStyle name="60% - Accent3 2 2" xfId="1213" xr:uid="{5EE30226-A5A3-4178-86D3-DBB8C8A2D275}"/>
    <cellStyle name="60% - Accent3 2 2 2" xfId="1214" xr:uid="{D91509A4-479E-4654-8806-419F742DB1BD}"/>
    <cellStyle name="60% - Accent3 2 3" xfId="1215" xr:uid="{9BE163AD-6B76-4927-B250-E4DA164C92BD}"/>
    <cellStyle name="60% - Accent3 3" xfId="1216" xr:uid="{1A209B1D-5911-40FF-BB18-60BEDCBEF8C8}"/>
    <cellStyle name="60% - Accent3 3 2" xfId="1217" xr:uid="{DE2B2A85-14DB-4B96-A593-ACFC39BD4592}"/>
    <cellStyle name="60% - Accent3 3 2 2" xfId="1218" xr:uid="{58B3BB89-69F5-4617-B09D-46892FE2027F}"/>
    <cellStyle name="60% - Accent3 3 3" xfId="1219" xr:uid="{DA4AB07B-83B4-480F-A4C1-0583CDDB8C96}"/>
    <cellStyle name="60% - Accent3 3 3 2" xfId="1220" xr:uid="{D408C8E5-D972-4392-9530-EB28FC30234A}"/>
    <cellStyle name="60% - Accent3 3 4" xfId="1221" xr:uid="{C594C32B-024E-4CF7-B4A2-69FE36638B3F}"/>
    <cellStyle name="60% - Accent3 4" xfId="1222" xr:uid="{563F73E7-F012-41F1-900F-06817BC62A81}"/>
    <cellStyle name="60% - Accent3 4 2" xfId="1223" xr:uid="{4454A393-1FE8-4B6E-97E4-B3312384643C}"/>
    <cellStyle name="60% - Accent3 5" xfId="1224" xr:uid="{4409E6DC-AEA7-4E01-A893-1DA423E4496A}"/>
    <cellStyle name="60% - Accent3 5 2" xfId="1225" xr:uid="{A87EC59C-F6EB-4B9D-98EC-D66C64D85A1C}"/>
    <cellStyle name="60% - Accent3 6" xfId="1226" xr:uid="{A092C99F-102F-42EC-877B-40B00E607279}"/>
    <cellStyle name="60% - Accent4" xfId="1227" xr:uid="{049DAB1E-DF49-40FC-834A-2EA75638D829}"/>
    <cellStyle name="60% - Accent4 2" xfId="1228" xr:uid="{B453578F-31CC-454E-BFEE-ADCA0026B242}"/>
    <cellStyle name="60% - Accent4 2 2" xfId="1229" xr:uid="{3718CE37-E8B2-4B3D-837D-123734DDA187}"/>
    <cellStyle name="60% - Accent4 2 2 2" xfId="1230" xr:uid="{1E21F086-E454-4742-87A5-DCBCE8207A5A}"/>
    <cellStyle name="60% - Accent4 2 3" xfId="1231" xr:uid="{4A44DE51-BEA2-4CEE-AFE6-8760CC5573CE}"/>
    <cellStyle name="60% - Accent4 3" xfId="1232" xr:uid="{43612708-EC87-404E-8ACA-D6A7FA3211EF}"/>
    <cellStyle name="60% - Accent4 3 2" xfId="1233" xr:uid="{A2A9EF1F-7C7F-4F21-BC67-643D9EA3EA18}"/>
    <cellStyle name="60% - Accent4 3 2 2" xfId="1234" xr:uid="{1589AC2C-1751-4BB3-B064-AA557973E654}"/>
    <cellStyle name="60% - Accent4 3 3" xfId="1235" xr:uid="{87A24E47-4319-4931-88D3-F3C84D88A3A8}"/>
    <cellStyle name="60% - Accent4 3 3 2" xfId="1236" xr:uid="{42D6BE4E-9603-447B-9DF7-1099AEDB6773}"/>
    <cellStyle name="60% - Accent4 3 4" xfId="1237" xr:uid="{FCCBEB4E-73C1-4EBE-B012-E3BA72587722}"/>
    <cellStyle name="60% - Accent4 4" xfId="1238" xr:uid="{538C1272-C416-4DC0-BE09-831F6A23E44A}"/>
    <cellStyle name="60% - Accent4 4 2" xfId="1239" xr:uid="{D8BA6516-5421-4D40-80D6-19940C153917}"/>
    <cellStyle name="60% - Accent4 5" xfId="1240" xr:uid="{D636AD5A-28AA-4CA4-8965-ECFF32BCA213}"/>
    <cellStyle name="60% - Accent4 5 2" xfId="1241" xr:uid="{DCDFBAFB-70F7-4D95-B53E-A43539098434}"/>
    <cellStyle name="60% - Accent4 6" xfId="1242" xr:uid="{FB504F6F-41A2-4FAE-AF6C-BA780D9703CB}"/>
    <cellStyle name="60% - Accent5" xfId="1243" xr:uid="{2AB39457-84D7-4BF9-BFBB-352A9C5255FB}"/>
    <cellStyle name="60% - Accent5 2" xfId="1244" xr:uid="{566A86A1-4F32-481E-A175-11A3B27C993D}"/>
    <cellStyle name="60% - Accent5 2 2" xfId="1245" xr:uid="{E55663F6-6DE1-4D70-9E7E-61EAC415A97B}"/>
    <cellStyle name="60% - Accent5 2 2 2" xfId="1246" xr:uid="{088E8F55-2F34-4560-B5C9-09138DF8E28D}"/>
    <cellStyle name="60% - Accent5 2 3" xfId="1247" xr:uid="{54E7ECD9-A6A5-4F90-BF96-977749708B77}"/>
    <cellStyle name="60% - Accent5 3" xfId="1248" xr:uid="{DE99C77F-790A-4721-80B3-893FAF93D587}"/>
    <cellStyle name="60% - Accent5 3 2" xfId="1249" xr:uid="{65B26ED8-3F17-43B4-9851-9568B3C0E2D2}"/>
    <cellStyle name="60% - Accent5 3 2 2" xfId="1250" xr:uid="{C23863CE-0D39-4E8D-B778-A227F9D771BB}"/>
    <cellStyle name="60% - Accent5 3 3" xfId="1251" xr:uid="{2904E6A5-279C-444B-B620-5B769DECB730}"/>
    <cellStyle name="60% - Accent5 3 3 2" xfId="1252" xr:uid="{CAFBCB60-1648-4FE0-BEA6-4088FAD40B9F}"/>
    <cellStyle name="60% - Accent5 3 4" xfId="1253" xr:uid="{93CE0174-FC13-4D26-BB3F-3D5F04DEF1D8}"/>
    <cellStyle name="60% - Accent5 4" xfId="1254" xr:uid="{2F6283EB-2C99-471C-ACA5-C064B75DBD9F}"/>
    <cellStyle name="60% - Accent5 4 2" xfId="1255" xr:uid="{346010FD-8695-47D8-A698-F0C5DDFC8220}"/>
    <cellStyle name="60% - Accent5 5" xfId="1256" xr:uid="{3D4413C8-681F-40E8-9A6A-F360A1C3903C}"/>
    <cellStyle name="60% - Accent5 5 2" xfId="1257" xr:uid="{683BC3C9-A7F8-4BD0-B73F-EEB77F179919}"/>
    <cellStyle name="60% - Accent5 6" xfId="1258" xr:uid="{F0C16A4E-9CF0-4B49-B623-31F1EB581C5E}"/>
    <cellStyle name="60% - Accent6" xfId="1259" xr:uid="{B174D067-B905-42DB-9A0D-AF529374D5D5}"/>
    <cellStyle name="60% - Accent6 2" xfId="1260" xr:uid="{E577121B-596E-4861-85CB-3F69EBE8BCA4}"/>
    <cellStyle name="60% - Accent6 2 2" xfId="1261" xr:uid="{7E221812-1D31-4DEF-AADA-5E654343274E}"/>
    <cellStyle name="60% - Accent6 2 2 2" xfId="1262" xr:uid="{F4013F35-B5EC-4986-BCE7-A1DC5F3FEEE3}"/>
    <cellStyle name="60% - Accent6 2 3" xfId="1263" xr:uid="{D5B79BF4-3EE9-4004-A988-1C2A6F7C7F62}"/>
    <cellStyle name="60% - Accent6 3" xfId="1264" xr:uid="{49027736-3AE4-4DEC-8773-5DCBDAEB3F50}"/>
    <cellStyle name="60% - Accent6 3 2" xfId="1265" xr:uid="{45210554-06AF-4645-A240-3514FD484F52}"/>
    <cellStyle name="60% - Accent6 3 2 2" xfId="1266" xr:uid="{57D47ABA-67A4-4630-AABB-0C248152D198}"/>
    <cellStyle name="60% - Accent6 3 3" xfId="1267" xr:uid="{364F03E8-282C-4D48-BAE6-1D46C432FEB0}"/>
    <cellStyle name="60% - Accent6 3 3 2" xfId="1268" xr:uid="{87B3E0DE-3A54-416A-BA3E-FC92B89A7458}"/>
    <cellStyle name="60% - Accent6 3 4" xfId="1269" xr:uid="{B50A1EE8-8F6B-41EC-92D9-636369ABC713}"/>
    <cellStyle name="60% - Accent6 4" xfId="1270" xr:uid="{8B143262-4859-4D98-A623-DC4707B3EAD3}"/>
    <cellStyle name="60% - Accent6 4 2" xfId="1271" xr:uid="{7AEA48D0-A936-40AF-AF06-FC83A5B0E697}"/>
    <cellStyle name="60% - Accent6 5" xfId="1272" xr:uid="{E21DE209-C1F8-4249-96F3-DFDA206A9904}"/>
    <cellStyle name="60% - Accent6 5 2" xfId="1273" xr:uid="{DB9EA202-3D87-413C-8F66-ED683D7CE1F6}"/>
    <cellStyle name="60% - Accent6 6" xfId="1274" xr:uid="{CF89D2B0-B47B-4CD6-B508-C6B3DBB57370}"/>
    <cellStyle name="60% - Énfasis1" xfId="21" builtinId="32" customBuiltin="1"/>
    <cellStyle name="60% - Énfasis1 2" xfId="640" xr:uid="{C28A1869-D564-4F7A-A41D-7129488DF687}"/>
    <cellStyle name="60% - Énfasis1 2 2" xfId="1276" xr:uid="{298118FE-5276-4F58-9E70-0BAD798B8802}"/>
    <cellStyle name="60% - Énfasis1 2 2 2" xfId="1277" xr:uid="{90BA793F-32F3-4769-83F1-9EE57AC338D6}"/>
    <cellStyle name="60% - Énfasis1 2 2 2 2" xfId="1278" xr:uid="{FA860964-95E1-4F1C-BD70-5D56D85DAFD7}"/>
    <cellStyle name="60% - Énfasis1 2 2 3" xfId="1279" xr:uid="{0D55B6C5-E2E4-4E29-A9AF-C9BF1B26FDB3}"/>
    <cellStyle name="60% - Énfasis1 2 3" xfId="1280" xr:uid="{2DE2AAF8-02E4-443D-8D13-396073B7E75F}"/>
    <cellStyle name="60% - Énfasis1 2 3 2" xfId="12702" xr:uid="{20A45A74-9C99-4B7A-8C2D-7D244249850E}"/>
    <cellStyle name="60% - Énfasis1 2 4" xfId="1281" xr:uid="{0BA5AF67-1AB1-4AC9-9DEE-AB77FF567CF8}"/>
    <cellStyle name="60% - Énfasis1 2 5" xfId="12701" xr:uid="{4BC61C33-897A-4372-8899-31C289ED29A2}"/>
    <cellStyle name="60% - Énfasis1 2 6" xfId="15536" xr:uid="{A213C385-4DE0-4B89-A2D6-2D5443675104}"/>
    <cellStyle name="60% - Énfasis1 2 7" xfId="1275" xr:uid="{F4BB81E8-0347-4697-8D8D-25443DE06917}"/>
    <cellStyle name="60% - Énfasis1 3" xfId="641" xr:uid="{A73B6E15-7109-4F9C-93B6-DD6223C4C64E}"/>
    <cellStyle name="60% - Énfasis1 3 2" xfId="1283" xr:uid="{4CB55C38-55A1-4552-963C-9E65BE6F7DA4}"/>
    <cellStyle name="60% - Énfasis1 3 3" xfId="1282" xr:uid="{3F51CC41-9E69-4241-8D62-E611E960F074}"/>
    <cellStyle name="60% - Énfasis1 4" xfId="642" xr:uid="{19FDF62A-42AE-4D05-999E-CA3C4638B12C}"/>
    <cellStyle name="60% - Énfasis1 4 2" xfId="1284" xr:uid="{4A72DDA2-C4E8-4A89-AA6F-9410C247C0FF}"/>
    <cellStyle name="60% - Énfasis1 5" xfId="643" xr:uid="{DB769E04-D438-4AED-8EB2-28FE795EF098}"/>
    <cellStyle name="60% - Énfasis1 6" xfId="644" xr:uid="{552B9405-2E3A-4704-A5E0-6FB915804EC2}"/>
    <cellStyle name="60% - Énfasis1 7" xfId="645" xr:uid="{7FF8DAF3-47AF-4D35-BB95-2CF024A4E5F3}"/>
    <cellStyle name="60% - Énfasis2" xfId="25" builtinId="36" customBuiltin="1"/>
    <cellStyle name="60% - Énfasis2 2" xfId="646" xr:uid="{8C4D1280-2A46-4ADC-B16D-529F108EECD6}"/>
    <cellStyle name="60% - Énfasis2 2 2" xfId="1286" xr:uid="{79390585-2C2F-4B57-B67E-9D45FE14F401}"/>
    <cellStyle name="60% - Énfasis2 2 2 2" xfId="1287" xr:uid="{D3D71EE7-21EB-4A4F-9752-56B1F3FAF026}"/>
    <cellStyle name="60% - Énfasis2 2 2 2 2" xfId="1288" xr:uid="{5FA9C85D-1C1B-4459-B676-8E281EA95CD9}"/>
    <cellStyle name="60% - Énfasis2 2 2 3" xfId="1289" xr:uid="{82B7F50E-3E60-4138-89D8-53808F06F41F}"/>
    <cellStyle name="60% - Énfasis2 2 3" xfId="1290" xr:uid="{6EBA5716-6AB0-4D23-9F37-352781BAC732}"/>
    <cellStyle name="60% - Énfasis2 2 3 2" xfId="12704" xr:uid="{D3BCED7C-4614-45D3-A9F4-B94AA6116A78}"/>
    <cellStyle name="60% - Énfasis2 2 4" xfId="1291" xr:uid="{1F5D9FB7-A467-4E34-8F1C-86D4DB720D1E}"/>
    <cellStyle name="60% - Énfasis2 2 5" xfId="12703" xr:uid="{0C89B0D8-8BDC-4E00-A253-BE2477E62B14}"/>
    <cellStyle name="60% - Énfasis2 2 6" xfId="15537" xr:uid="{ED700DCA-0DA6-4201-B0A9-095E2D47AE2C}"/>
    <cellStyle name="60% - Énfasis2 2 7" xfId="1285" xr:uid="{0229F042-3997-4F31-B237-2540DF4A0A39}"/>
    <cellStyle name="60% - Énfasis2 3" xfId="647" xr:uid="{C0346BB0-6451-4C40-9AF0-ADBCA906FF2B}"/>
    <cellStyle name="60% - Énfasis2 3 2" xfId="1293" xr:uid="{89A2B3C3-13D7-4E33-BF31-BB0BF8206329}"/>
    <cellStyle name="60% - Énfasis2 3 3" xfId="1292" xr:uid="{0940CEA6-D8DA-427C-A51E-AD0D4BCA58CE}"/>
    <cellStyle name="60% - Énfasis2 4" xfId="648" xr:uid="{FCB4C933-CE5A-4CCD-8717-3D5FE0114F19}"/>
    <cellStyle name="60% - Énfasis2 4 2" xfId="1294" xr:uid="{7D8AE31A-8153-4775-9A52-6CDEC4867E95}"/>
    <cellStyle name="60% - Énfasis2 5" xfId="649" xr:uid="{A71F5AC4-7448-4025-8E27-296F13EB3C25}"/>
    <cellStyle name="60% - Énfasis2 6" xfId="650" xr:uid="{C114BBF5-05A2-4A00-AC2A-5B99847C87A4}"/>
    <cellStyle name="60% - Énfasis2 7" xfId="651" xr:uid="{0FD54CA4-8481-4D45-87F2-20070118B6A5}"/>
    <cellStyle name="60% - Énfasis3" xfId="29" builtinId="40" customBuiltin="1"/>
    <cellStyle name="60% - Énfasis3 2" xfId="652" xr:uid="{EC2696CB-5852-416B-9AB5-A4C2413F7155}"/>
    <cellStyle name="60% - Énfasis3 2 2" xfId="1296" xr:uid="{D60FCC67-E5EF-4BA8-8206-FDC819443843}"/>
    <cellStyle name="60% - Énfasis3 2 2 2" xfId="1297" xr:uid="{EBC847B3-CA5D-4DD7-88B7-0BE61E0993D8}"/>
    <cellStyle name="60% - Énfasis3 2 2 2 2" xfId="1298" xr:uid="{9016DEB5-495F-4FE5-9B4F-C8561B36CF66}"/>
    <cellStyle name="60% - Énfasis3 2 2 3" xfId="1299" xr:uid="{AABD3BA8-8754-491C-AC3B-97C806CDB329}"/>
    <cellStyle name="60% - Énfasis3 2 3" xfId="1300" xr:uid="{2B33F089-0152-4C47-A200-0DAE8561E64D}"/>
    <cellStyle name="60% - Énfasis3 2 3 2" xfId="12706" xr:uid="{DC94D7D0-74D4-4FB7-9B29-CF6999B17E5D}"/>
    <cellStyle name="60% - Énfasis3 2 4" xfId="1301" xr:uid="{4D581F84-005B-4907-A129-B1861348F786}"/>
    <cellStyle name="60% - Énfasis3 2 5" xfId="12705" xr:uid="{D79B0B33-20C1-4662-8123-EBA76B380367}"/>
    <cellStyle name="60% - Énfasis3 2 6" xfId="15538" xr:uid="{27B4385D-4890-45E4-98E6-839DEC77105B}"/>
    <cellStyle name="60% - Énfasis3 2 7" xfId="1295" xr:uid="{0D27CAFF-7B66-49AB-8F6C-53C50E03EB59}"/>
    <cellStyle name="60% - Énfasis3 3" xfId="653" xr:uid="{9516E792-E036-491B-ACCC-D709A4ED3EEE}"/>
    <cellStyle name="60% - Énfasis3 3 2" xfId="1303" xr:uid="{241B615F-833D-4410-A4A0-A41430581981}"/>
    <cellStyle name="60% - Énfasis3 3 3" xfId="1302" xr:uid="{09F3CEAF-B662-4382-AF56-D4A41149D525}"/>
    <cellStyle name="60% - Énfasis3 4" xfId="654" xr:uid="{0D12DA72-3155-4FB6-AC6F-4E197AABA7FE}"/>
    <cellStyle name="60% - Énfasis3 4 2" xfId="1304" xr:uid="{8C23D465-33A7-4A17-9AB2-708B292BD039}"/>
    <cellStyle name="60% - Énfasis3 5" xfId="655" xr:uid="{59ACC2B1-D472-4E2F-8F25-4FC42A4B312B}"/>
    <cellStyle name="60% - Énfasis3 6" xfId="656" xr:uid="{8B33EDEF-126F-4196-ADFA-60344C506631}"/>
    <cellStyle name="60% - Énfasis3 7" xfId="657" xr:uid="{E26B9AF1-92B4-4676-AC85-B959072E7971}"/>
    <cellStyle name="60% - Énfasis4" xfId="33" builtinId="44" customBuiltin="1"/>
    <cellStyle name="60% - Énfasis4 2" xfId="658" xr:uid="{A5215C00-CD0A-4C1F-B848-9C8137FFF63D}"/>
    <cellStyle name="60% - Énfasis4 2 2" xfId="1306" xr:uid="{C0BDEA08-4031-49EC-8285-34FF29FB2063}"/>
    <cellStyle name="60% - Énfasis4 2 2 2" xfId="1307" xr:uid="{DA6BA9C1-E8B2-46DD-B3CE-698F17EEE2CE}"/>
    <cellStyle name="60% - Énfasis4 2 2 2 2" xfId="1308" xr:uid="{3E49C15D-9FCA-4C2B-94B8-FF7A93DBB8A6}"/>
    <cellStyle name="60% - Énfasis4 2 2 3" xfId="1309" xr:uid="{0DBE96CA-272B-4C69-8724-14DC40787902}"/>
    <cellStyle name="60% - Énfasis4 2 3" xfId="1310" xr:uid="{65A19041-C180-4C95-B6DA-6EF7A6F71F6B}"/>
    <cellStyle name="60% - Énfasis4 2 3 2" xfId="12708" xr:uid="{3B64828A-4EE4-4B6A-9D9E-BCB0DC382F78}"/>
    <cellStyle name="60% - Énfasis4 2 4" xfId="1311" xr:uid="{1EEB7E5C-3C5E-4793-8A00-F31A19FDB71E}"/>
    <cellStyle name="60% - Énfasis4 2 5" xfId="12707" xr:uid="{2497514B-A15F-4C6B-A7A7-FC08A1D897EE}"/>
    <cellStyle name="60% - Énfasis4 2 6" xfId="15539" xr:uid="{2DD64D7B-7181-4A10-B79D-E45B2472E2AB}"/>
    <cellStyle name="60% - Énfasis4 2 7" xfId="1305" xr:uid="{FE59B2D2-5BB1-488C-9249-C60AAA3C3D53}"/>
    <cellStyle name="60% - Énfasis4 3" xfId="659" xr:uid="{5348E850-E274-4C8F-843A-A9F110E10147}"/>
    <cellStyle name="60% - Énfasis4 3 2" xfId="1313" xr:uid="{35CCBB9E-6B0E-45DC-99A0-2B82E23FA361}"/>
    <cellStyle name="60% - Énfasis4 3 3" xfId="1312" xr:uid="{95C410F4-577C-45E5-B1FF-A918A77C74B4}"/>
    <cellStyle name="60% - Énfasis4 4" xfId="660" xr:uid="{6F416A4D-8271-457C-B71F-6E78412B13E6}"/>
    <cellStyle name="60% - Énfasis4 4 2" xfId="1314" xr:uid="{C2855397-EF5E-436B-B9BA-CB81FAE28B9D}"/>
    <cellStyle name="60% - Énfasis4 5" xfId="661" xr:uid="{ECEBA205-DA21-485E-807C-4870BB41C820}"/>
    <cellStyle name="60% - Énfasis4 6" xfId="662" xr:uid="{4EBF4269-FBC7-4672-BEFF-CF9AE1FB0E40}"/>
    <cellStyle name="60% - Énfasis4 7" xfId="663" xr:uid="{AEAD94B8-F088-4BD2-B6C7-3A4B78ECB7C5}"/>
    <cellStyle name="60% - Énfasis5" xfId="37" builtinId="48" customBuiltin="1"/>
    <cellStyle name="60% - Énfasis5 2" xfId="664" xr:uid="{40017791-2E88-40CF-8691-1EDA52C64B7C}"/>
    <cellStyle name="60% - Énfasis5 2 2" xfId="1316" xr:uid="{882247FA-AD34-4089-8139-6789313662FE}"/>
    <cellStyle name="60% - Énfasis5 2 2 2" xfId="1317" xr:uid="{E6C31CE2-08D4-4AEB-87DD-582CA26AC062}"/>
    <cellStyle name="60% - Énfasis5 2 2 2 2" xfId="1318" xr:uid="{97A44887-7689-4940-A756-98505DE5BE38}"/>
    <cellStyle name="60% - Énfasis5 2 2 3" xfId="1319" xr:uid="{5AE70121-6078-4D57-83D8-F883F17A487D}"/>
    <cellStyle name="60% - Énfasis5 2 3" xfId="1320" xr:uid="{B3F12904-EF81-492F-A3F2-546C9C34B7EA}"/>
    <cellStyle name="60% - Énfasis5 2 3 2" xfId="12710" xr:uid="{7CFBEFB2-110C-4545-BD3E-E992D7CB7122}"/>
    <cellStyle name="60% - Énfasis5 2 4" xfId="1321" xr:uid="{62A5F8B6-C088-41B9-8561-B6DC083F70EB}"/>
    <cellStyle name="60% - Énfasis5 2 5" xfId="12709" xr:uid="{C921BC82-4E34-4EF1-90ED-14DEB29D887A}"/>
    <cellStyle name="60% - Énfasis5 2 6" xfId="15540" xr:uid="{0DB9C7CA-A911-4BDE-B2DE-BDC6E7667FD8}"/>
    <cellStyle name="60% - Énfasis5 2 7" xfId="1315" xr:uid="{E6C13C59-1522-4872-ABAB-7800F16D6E26}"/>
    <cellStyle name="60% - Énfasis5 3" xfId="665" xr:uid="{6E11462A-4B80-4D8B-9B42-03215CFC0BD3}"/>
    <cellStyle name="60% - Énfasis5 3 2" xfId="1323" xr:uid="{0799979F-362C-4C18-927F-D537A1583F97}"/>
    <cellStyle name="60% - Énfasis5 3 3" xfId="1322" xr:uid="{02E835C7-046C-48BD-B68D-55F6810B1519}"/>
    <cellStyle name="60% - Énfasis5 4" xfId="666" xr:uid="{FA80A37D-0399-43EC-BC0A-9338F2644D14}"/>
    <cellStyle name="60% - Énfasis5 4 2" xfId="1324" xr:uid="{C14DCC9E-6A44-43F8-8FCB-6FFE5A264A1C}"/>
    <cellStyle name="60% - Énfasis5 5" xfId="667" xr:uid="{AC9CE23A-394F-424B-A9EF-9FDFEFD57527}"/>
    <cellStyle name="60% - Énfasis5 6" xfId="668" xr:uid="{14758F6B-829D-4537-B7C6-CE0C01A934DE}"/>
    <cellStyle name="60% - Énfasis5 7" xfId="669" xr:uid="{FC9EFD55-58EE-4AEA-A2E1-5FB3C5D23B41}"/>
    <cellStyle name="60% - Énfasis6" xfId="41" builtinId="52" customBuiltin="1"/>
    <cellStyle name="60% - Énfasis6 2" xfId="670" xr:uid="{33F5F172-6322-4C53-BF7B-8C6C4DE66A4D}"/>
    <cellStyle name="60% - Énfasis6 2 2" xfId="1326" xr:uid="{CDB8209B-1F56-4E8C-BCBC-0BEA4A507564}"/>
    <cellStyle name="60% - Énfasis6 2 2 2" xfId="1327" xr:uid="{D4666BCF-9FC0-45D7-89E4-DD22839EE748}"/>
    <cellStyle name="60% - Énfasis6 2 2 2 2" xfId="1328" xr:uid="{53FBF64D-B6CE-481F-9FD1-A99D672BA3BB}"/>
    <cellStyle name="60% - Énfasis6 2 2 3" xfId="1329" xr:uid="{A0348975-CAC9-41BF-B440-E4CFE2BFDE2C}"/>
    <cellStyle name="60% - Énfasis6 2 3" xfId="1330" xr:uid="{E2635855-86E5-460A-8AC8-24A0A60FAF49}"/>
    <cellStyle name="60% - Énfasis6 2 3 2" xfId="12712" xr:uid="{FFC96DC3-1A69-45E2-9730-DE2D0352EA5B}"/>
    <cellStyle name="60% - Énfasis6 2 4" xfId="1331" xr:uid="{56B747C1-C2E3-4A23-B4F7-509BCFF16025}"/>
    <cellStyle name="60% - Énfasis6 2 5" xfId="12711" xr:uid="{FA0CAEB8-CEFB-4DA1-958E-4D12872F774F}"/>
    <cellStyle name="60% - Énfasis6 2 6" xfId="15541" xr:uid="{3C4296BB-3AE5-4E4B-B052-E3FE1EFF7CE8}"/>
    <cellStyle name="60% - Énfasis6 2 7" xfId="1325" xr:uid="{22AEC9A8-A47D-4370-A331-16A4C205CA0D}"/>
    <cellStyle name="60% - Énfasis6 3" xfId="671" xr:uid="{7856999B-E2FF-4ECB-8FD9-F12505D96B09}"/>
    <cellStyle name="60% - Énfasis6 3 2" xfId="1333" xr:uid="{7DA4E70E-52A6-4250-AD39-2E2217053CC9}"/>
    <cellStyle name="60% - Énfasis6 3 3" xfId="1332" xr:uid="{C5C1A4F9-CDB5-412C-BAC1-0F8C794327E5}"/>
    <cellStyle name="60% - Énfasis6 4" xfId="672" xr:uid="{318DA09C-DFF4-4D97-BE9A-F61D947E781D}"/>
    <cellStyle name="60% - Énfasis6 4 2" xfId="1334" xr:uid="{AE3FBF43-E5C4-4943-B4D8-4F8A983148D3}"/>
    <cellStyle name="60% - Énfasis6 5" xfId="673" xr:uid="{831AC0E5-7318-4F6E-9468-8ECCF5A89BFF}"/>
    <cellStyle name="60% - Énfasis6 6" xfId="674" xr:uid="{2BBBDE59-8F33-45BF-8592-0CC5C257D8F6}"/>
    <cellStyle name="60% - Énfasis6 7" xfId="675" xr:uid="{1B55CFEE-AD9C-49F3-BC16-00C085408C57}"/>
    <cellStyle name="Accent1" xfId="1335" xr:uid="{0F6B3746-DDC5-4E62-851A-9846E3121E1D}"/>
    <cellStyle name="Accent1 2" xfId="1336" xr:uid="{E7B70061-22E6-4E3C-89E7-2D9D1DCBDE98}"/>
    <cellStyle name="Accent1 2 2" xfId="1337" xr:uid="{815CC863-6984-4FFA-864B-58BF4DF4600E}"/>
    <cellStyle name="Accent1 2 2 2" xfId="1338" xr:uid="{3A24E6CC-66DD-44DA-9F85-1F14505310F7}"/>
    <cellStyle name="Accent1 2 3" xfId="1339" xr:uid="{DAE25463-C5EC-48AD-9254-7B38A4A0DB08}"/>
    <cellStyle name="Accent1 3" xfId="1340" xr:uid="{2E43E452-AD05-4C70-88F8-D25F2BDC0A7A}"/>
    <cellStyle name="Accent1 3 2" xfId="1341" xr:uid="{E514E8EB-A128-4E52-9433-6734CCC325EE}"/>
    <cellStyle name="Accent1 3 2 2" xfId="1342" xr:uid="{C8353CFD-FE0B-4229-988B-496525AF11DA}"/>
    <cellStyle name="Accent1 3 3" xfId="1343" xr:uid="{C1332BE9-47FF-42AC-B71A-BB13231C253D}"/>
    <cellStyle name="Accent1 3 3 2" xfId="1344" xr:uid="{290C275D-F495-4451-916C-273797EC6C20}"/>
    <cellStyle name="Accent1 3 4" xfId="1345" xr:uid="{3293164D-D10D-45E8-9380-461FF7998601}"/>
    <cellStyle name="Accent1 4" xfId="1346" xr:uid="{1CC52B37-243A-4103-AA2B-AE081D526E68}"/>
    <cellStyle name="Accent1 4 2" xfId="1347" xr:uid="{CBCF736B-38F6-4C35-AE92-15FBB4B9068C}"/>
    <cellStyle name="Accent1 5" xfId="1348" xr:uid="{65A211AB-1E45-45C2-BAD6-59DF929E3E4D}"/>
    <cellStyle name="Accent1 5 2" xfId="1349" xr:uid="{D4239693-F84D-4586-99B5-DCCC5AF8D8AD}"/>
    <cellStyle name="Accent1 6" xfId="1350" xr:uid="{577803AD-1C0D-49FD-BD1C-AC38973029C4}"/>
    <cellStyle name="Accent2" xfId="1351" xr:uid="{6D71ABE6-DC3B-4E99-9E95-82187C295A85}"/>
    <cellStyle name="Accent2 2" xfId="1352" xr:uid="{DDFC7A4C-0A19-4294-8691-5C2066C512B2}"/>
    <cellStyle name="Accent2 2 2" xfId="1353" xr:uid="{CAF8B132-3CF0-490A-9BD2-7CCF232483F1}"/>
    <cellStyle name="Accent2 2 2 2" xfId="1354" xr:uid="{0D6F2EE1-67CB-46E4-A356-ED042C083B19}"/>
    <cellStyle name="Accent2 2 3" xfId="1355" xr:uid="{EA377108-0E9D-46B6-BE7A-3EC6A5AC7861}"/>
    <cellStyle name="Accent2 3" xfId="1356" xr:uid="{9BFA50EC-A716-4F7E-B5E4-98C85D550896}"/>
    <cellStyle name="Accent2 3 2" xfId="1357" xr:uid="{98BE87B1-AA3F-4ED1-98E3-D56CCAE4759D}"/>
    <cellStyle name="Accent2 3 2 2" xfId="1358" xr:uid="{2E7499C1-80D2-4C9A-A054-CE9BA1EA1A75}"/>
    <cellStyle name="Accent2 3 3" xfId="1359" xr:uid="{60BF32BD-06FE-4211-B96D-4EB022333552}"/>
    <cellStyle name="Accent2 3 3 2" xfId="1360" xr:uid="{3614A360-59B0-4BD1-B580-F0A328A0CC9F}"/>
    <cellStyle name="Accent2 3 4" xfId="1361" xr:uid="{36FEB62D-3EC9-47FB-AD87-B4356D46B521}"/>
    <cellStyle name="Accent2 4" xfId="1362" xr:uid="{7DCB79B5-B472-47CC-97ED-1A9F58E3F6C8}"/>
    <cellStyle name="Accent2 4 2" xfId="1363" xr:uid="{16947D70-B68E-4786-975A-FFA5F609403A}"/>
    <cellStyle name="Accent2 5" xfId="1364" xr:uid="{433F22CF-F837-4181-8A56-013B91883BF4}"/>
    <cellStyle name="Accent2 5 2" xfId="1365" xr:uid="{DEB26194-A839-417D-B2CE-4F9DB41C3BAC}"/>
    <cellStyle name="Accent2 6" xfId="1366" xr:uid="{6EAB8645-9DC1-438B-8CB6-4C4132F39E9F}"/>
    <cellStyle name="Accent3" xfId="1367" xr:uid="{22D5281F-9065-4F5B-9F66-EABA396BC51B}"/>
    <cellStyle name="Accent3 2" xfId="1368" xr:uid="{608F65A6-779B-41C8-B860-2E61E77AD2F7}"/>
    <cellStyle name="Accent3 2 2" xfId="1369" xr:uid="{8FE2347D-4CC7-4212-ADAD-3168E5129560}"/>
    <cellStyle name="Accent3 2 2 2" xfId="1370" xr:uid="{2E88BD37-ABEE-45D3-AF8E-1E452603679C}"/>
    <cellStyle name="Accent3 2 3" xfId="1371" xr:uid="{380409F6-F14D-4C62-8D15-A6E1518835DA}"/>
    <cellStyle name="Accent3 3" xfId="1372" xr:uid="{EBAAA6F9-B0ED-4BEF-8E7A-FEF8DC66609B}"/>
    <cellStyle name="Accent3 3 2" xfId="1373" xr:uid="{40016851-C1EC-4822-9653-073D652845C9}"/>
    <cellStyle name="Accent3 3 2 2" xfId="1374" xr:uid="{EC86987C-EC57-42B7-B5FC-6A0F6D303E82}"/>
    <cellStyle name="Accent3 3 3" xfId="1375" xr:uid="{9F51F999-2F31-4B98-A2B0-7CA68330B5D1}"/>
    <cellStyle name="Accent3 3 3 2" xfId="1376" xr:uid="{0C8B5F9A-33DD-4268-9A68-FB9F5E199453}"/>
    <cellStyle name="Accent3 3 4" xfId="1377" xr:uid="{22E7FA9E-4468-45F1-B011-A6597E8BD077}"/>
    <cellStyle name="Accent3 4" xfId="1378" xr:uid="{CAD670D8-1A15-4C1A-A1C9-510420E2274A}"/>
    <cellStyle name="Accent3 4 2" xfId="1379" xr:uid="{079EE11E-89A1-40BA-B099-3F4CAB010B88}"/>
    <cellStyle name="Accent3 5" xfId="1380" xr:uid="{4AD6DB70-E33B-4D16-877C-A4A2F1BD57DA}"/>
    <cellStyle name="Accent3 5 2" xfId="1381" xr:uid="{E4EA2D4F-1D6F-47D6-B34D-A8475100F8A8}"/>
    <cellStyle name="Accent3 6" xfId="1382" xr:uid="{66A860DE-F264-40BF-8131-8C4870CCB3E1}"/>
    <cellStyle name="Accent4" xfId="1383" xr:uid="{5885E585-C126-41FC-ABF7-EB554577EFDA}"/>
    <cellStyle name="Accent4 2" xfId="1384" xr:uid="{5B979591-8CD8-4BB7-8E08-223A5A878713}"/>
    <cellStyle name="Accent4 2 2" xfId="1385" xr:uid="{561C1009-38A1-47C0-99C5-3679D9B382ED}"/>
    <cellStyle name="Accent4 2 2 2" xfId="1386" xr:uid="{C42C6261-92B1-40E4-9A93-7BFE0E0897F7}"/>
    <cellStyle name="Accent4 2 3" xfId="1387" xr:uid="{4EE2BC68-F3D2-4063-BB11-A5718EF22782}"/>
    <cellStyle name="Accent4 3" xfId="1388" xr:uid="{E17D2BDF-7956-4359-8CDF-336E23B64AB4}"/>
    <cellStyle name="Accent4 3 2" xfId="1389" xr:uid="{76590127-1166-43CD-9F3A-0017F1CD0CBB}"/>
    <cellStyle name="Accent4 3 2 2" xfId="1390" xr:uid="{7E92A9CA-C61E-4448-AEE1-E943618B744A}"/>
    <cellStyle name="Accent4 3 3" xfId="1391" xr:uid="{F5E3F346-7BEA-4A97-B60E-AC5D445442FA}"/>
    <cellStyle name="Accent4 3 3 2" xfId="1392" xr:uid="{71F9E141-1B72-44EB-98C8-0F5BDDBD2844}"/>
    <cellStyle name="Accent4 3 4" xfId="1393" xr:uid="{601C1368-509A-40E4-94C1-FE3BE590666B}"/>
    <cellStyle name="Accent4 4" xfId="1394" xr:uid="{C68D468C-353C-4A7F-AF9E-BBD312DA578D}"/>
    <cellStyle name="Accent4 4 2" xfId="1395" xr:uid="{88DFDABA-14BE-4D05-A36D-06BF0920429A}"/>
    <cellStyle name="Accent4 5" xfId="1396" xr:uid="{4E4305C4-BFC8-451E-8C5D-DA9255462709}"/>
    <cellStyle name="Accent4 5 2" xfId="1397" xr:uid="{94CA41D9-7890-425B-92B3-1989AC8587DD}"/>
    <cellStyle name="Accent4 6" xfId="1398" xr:uid="{02241DF1-F34D-4FD3-813B-0DB1193AF119}"/>
    <cellStyle name="Accent5" xfId="1399" xr:uid="{DB719435-0A07-41C1-B6DE-58ED75BF0B95}"/>
    <cellStyle name="Accent5 2" xfId="1400" xr:uid="{AFF97E82-9CDD-4D0A-973A-712AFBA54707}"/>
    <cellStyle name="Accent5 2 2" xfId="1401" xr:uid="{FE7B289A-698C-4853-A79E-FA399575BA0A}"/>
    <cellStyle name="Accent5 3" xfId="1402" xr:uid="{C5E7389C-2932-46C0-8D2A-6CC78D0195A5}"/>
    <cellStyle name="Accent6" xfId="1403" xr:uid="{14F99ADF-B1D6-4FEF-A5B5-8352CFB559E8}"/>
    <cellStyle name="Accent6 2" xfId="1404" xr:uid="{E6C41CBD-AB75-4374-98FC-45A9DEA30C2B}"/>
    <cellStyle name="Accent6 2 2" xfId="1405" xr:uid="{1452C463-8FC6-4779-B80C-7E9218FD4964}"/>
    <cellStyle name="Accent6 2 2 2" xfId="1406" xr:uid="{954AEC5E-F06B-4C8C-93AB-4C6980401216}"/>
    <cellStyle name="Accent6 2 3" xfId="1407" xr:uid="{CEAF32F0-2E6D-46F2-989C-F83F08CC31A6}"/>
    <cellStyle name="Accent6 3" xfId="1408" xr:uid="{16B8633F-0A7D-4DBD-A3A1-2E09CBDAEC00}"/>
    <cellStyle name="Accent6 3 2" xfId="1409" xr:uid="{055A5269-5A46-4BDC-99F8-A2E3A1253CF5}"/>
    <cellStyle name="Accent6 3 2 2" xfId="1410" xr:uid="{3BD9AB2F-2BA0-4659-80C1-03141C53729C}"/>
    <cellStyle name="Accent6 3 3" xfId="1411" xr:uid="{5ED61C8A-1B6E-42ED-95AC-C6A98CCD8DF2}"/>
    <cellStyle name="Accent6 3 3 2" xfId="1412" xr:uid="{D188791E-7162-460E-A5B9-74ED69F4EA48}"/>
    <cellStyle name="Accent6 3 4" xfId="1413" xr:uid="{7081DAA4-CD1D-43D2-8175-8B5DFC6176AD}"/>
    <cellStyle name="Accent6 4" xfId="1414" xr:uid="{C9D1E5A9-2767-41CE-92E6-67EB106C395A}"/>
    <cellStyle name="Accent6 4 2" xfId="1415" xr:uid="{8FFA77FD-B62C-4017-B256-8D954B581B3B}"/>
    <cellStyle name="Accent6 5" xfId="1416" xr:uid="{F36B5491-D6B0-451A-A87A-05CB98529474}"/>
    <cellStyle name="Accent6 5 2" xfId="1417" xr:uid="{AF439FE9-F4DF-4C6B-AE71-B7961C039E56}"/>
    <cellStyle name="Accent6 6" xfId="1418" xr:uid="{F8CF490B-3230-4A12-886B-E16D3F79FF1C}"/>
    <cellStyle name="Bad" xfId="1419" xr:uid="{CC8AA8BD-BF1E-48FB-8530-A7D12CE71BAC}"/>
    <cellStyle name="Bad 2" xfId="1420" xr:uid="{67BC7CE4-AD88-4974-85CA-2D1C114C9FA8}"/>
    <cellStyle name="Bad 2 2" xfId="1421" xr:uid="{9A700CBE-146B-4AAF-B984-F50F38E09A03}"/>
    <cellStyle name="Bad 2 2 2" xfId="1422" xr:uid="{1D26E553-34BA-404C-B7B8-15FB245DB22F}"/>
    <cellStyle name="Bad 2 3" xfId="1423" xr:uid="{0FC9A58D-50A3-46B9-9206-8CB9CD382F8F}"/>
    <cellStyle name="Bad 3" xfId="1424" xr:uid="{58E44F20-340A-44DA-9298-D5F0D950B2FD}"/>
    <cellStyle name="Bad 3 2" xfId="1425" xr:uid="{507AA6D6-C1F8-4A2D-9FFD-885D2CA3D1A7}"/>
    <cellStyle name="Bad 3 2 2" xfId="1426" xr:uid="{267E132C-E185-41A1-826C-11606AE3ECC5}"/>
    <cellStyle name="Bad 3 3" xfId="1427" xr:uid="{23F32E7D-E1F4-423D-B51B-5CBB86F5B6BE}"/>
    <cellStyle name="Bad 3 3 2" xfId="1428" xr:uid="{B92B6834-FE6A-451D-BC1B-5FA3166092D8}"/>
    <cellStyle name="Bad 3 4" xfId="1429" xr:uid="{0D3C8F53-0255-45AA-B094-1DE66C207B9C}"/>
    <cellStyle name="Bad 4" xfId="1430" xr:uid="{F92B0310-E3DD-4625-AE99-A55B75A6F752}"/>
    <cellStyle name="Bad 4 2" xfId="1431" xr:uid="{856A16D9-FCC5-44B1-A838-9FA037081B2E}"/>
    <cellStyle name="Bad 5" xfId="1432" xr:uid="{9C3C397C-0104-4C9F-B03D-5D3E2F161BF3}"/>
    <cellStyle name="Bad 5 2" xfId="1433" xr:uid="{B728C44A-ABFB-4F17-8DC9-97BB6281F367}"/>
    <cellStyle name="Bad 6" xfId="1434" xr:uid="{BFBD34E8-61B5-4C4B-BA32-52F33FEF126B}"/>
    <cellStyle name="Buena 2" xfId="676" xr:uid="{86BC4E3E-6505-4199-969F-987C4B16E53B}"/>
    <cellStyle name="Buena 2 2" xfId="1436" xr:uid="{5CED9C5A-77E0-4B4E-B96D-F4F00C61D03B}"/>
    <cellStyle name="Buena 2 2 2" xfId="1437" xr:uid="{E1D7B97D-BCCB-4B5D-B66E-CC6FA3128C07}"/>
    <cellStyle name="Buena 2 2 2 2" xfId="1438" xr:uid="{44E2A581-EFEE-4E6C-928F-D55966FD26EE}"/>
    <cellStyle name="Buena 2 2 3" xfId="1439" xr:uid="{D53EE89D-145C-4082-A037-F05BC1F2B386}"/>
    <cellStyle name="Buena 2 3" xfId="1440" xr:uid="{49F375AB-0F08-4FAE-8807-93A0E8F38ECC}"/>
    <cellStyle name="Buena 2 3 2" xfId="12714" xr:uid="{0C32CF34-E0CF-4919-80F9-281014FDDB2A}"/>
    <cellStyle name="Buena 2 4" xfId="1441" xr:uid="{6B3F8318-3845-4438-B887-0F2BF856F14A}"/>
    <cellStyle name="Buena 2 5" xfId="12713" xr:uid="{C6AEEA8D-BEA1-451A-A539-DDDF904C1C88}"/>
    <cellStyle name="Buena 2 6" xfId="15542" xr:uid="{BF8F8B8B-3C0D-42B7-8DB5-059871584EB1}"/>
    <cellStyle name="Buena 2 7" xfId="1435" xr:uid="{EEB6C68F-247C-4F66-B284-0E521CE5B886}"/>
    <cellStyle name="Buena 3" xfId="677" xr:uid="{9BBD7F3E-D1F9-4B74-B181-CE3C3BB13C44}"/>
    <cellStyle name="Buena 3 2" xfId="1443" xr:uid="{8CE0B1E2-9E7C-433D-81DD-12DAFB247806}"/>
    <cellStyle name="Buena 3 3" xfId="1442" xr:uid="{1B58DA3D-4471-48D5-BAE2-07B98CF0AA68}"/>
    <cellStyle name="Buena 4" xfId="678" xr:uid="{CE9B05BC-0CB8-4623-83CD-24E98880E940}"/>
    <cellStyle name="Buena 4 2" xfId="1444" xr:uid="{6CD63972-3928-411C-B8C8-38F0177D3227}"/>
    <cellStyle name="Buena 5" xfId="679" xr:uid="{B12D6537-0748-43BB-BD0B-7E201D0FB267}"/>
    <cellStyle name="Buena 6" xfId="680" xr:uid="{0BA9E0B8-50C4-441F-A941-9B6F1909C090}"/>
    <cellStyle name="Buena 7" xfId="681" xr:uid="{B501C5C0-AC5E-4445-A79B-7455BE84CEB7}"/>
    <cellStyle name="Bueno" xfId="6" builtinId="26" customBuiltin="1"/>
    <cellStyle name="Calculation" xfId="1445" xr:uid="{997B593C-902C-4C88-B5A5-EBFEFD72AE84}"/>
    <cellStyle name="Calculation 2" xfId="1446" xr:uid="{56875898-82A7-440A-8237-E5BB6BCB8338}"/>
    <cellStyle name="Calculation 3" xfId="1447" xr:uid="{35F6D3A3-2430-4FC2-8C82-14BC2C427C7D}"/>
    <cellStyle name="Calculation 3 2" xfId="1448" xr:uid="{B2000AA0-68E9-4E76-86B2-9725CB4B0DCA}"/>
    <cellStyle name="Calculation 4" xfId="1449" xr:uid="{7B16EF77-7C01-4424-99C5-A69A22880BE5}"/>
    <cellStyle name="Calculation 4 2" xfId="12715" xr:uid="{990B3EA6-71E2-4673-BB80-48D93B69BB00}"/>
    <cellStyle name="Cálculo" xfId="11" builtinId="22" customBuiltin="1"/>
    <cellStyle name="Cálculo 2" xfId="682" xr:uid="{771DE51B-84E8-4D28-A0BA-01410E661133}"/>
    <cellStyle name="Cálculo 2 2" xfId="1451" xr:uid="{5FF28CFF-3E3B-458E-ACBD-F4C0C2A588B7}"/>
    <cellStyle name="Cálculo 2 2 2" xfId="1452" xr:uid="{4F742681-6FFE-4519-A797-E74457CA8761}"/>
    <cellStyle name="Cálculo 2 3" xfId="1453" xr:uid="{FC9CF4B0-4B2F-443E-A576-E9E5D0D65C28}"/>
    <cellStyle name="Cálculo 2 3 2" xfId="12717" xr:uid="{401D718D-0013-44DA-B843-2195776C87B1}"/>
    <cellStyle name="Cálculo 2 4" xfId="1454" xr:uid="{A27BE413-44EC-492D-BC08-5A40924CB49A}"/>
    <cellStyle name="Cálculo 2 5" xfId="12716" xr:uid="{08430CA9-368D-4D6B-8780-032D0C6CB412}"/>
    <cellStyle name="Cálculo 2 6" xfId="15543" xr:uid="{67A66C24-AC4F-4BDB-B066-D91178114C80}"/>
    <cellStyle name="Cálculo 2 7" xfId="1450" xr:uid="{AAAC86FE-781F-41B0-A8D8-DE13D1817E11}"/>
    <cellStyle name="Cálculo 3" xfId="683" xr:uid="{9CC1B5AE-1653-4190-8A7C-60D0FCFD1BE7}"/>
    <cellStyle name="Cálculo 3 2" xfId="1456" xr:uid="{81472E0A-924E-469B-838B-94F8641C3FC6}"/>
    <cellStyle name="Cálculo 3 3" xfId="1455" xr:uid="{A9AE4411-4705-42E6-AD0D-1B938EF4DFC6}"/>
    <cellStyle name="Cálculo 4" xfId="684" xr:uid="{94B91A4B-F81F-43F8-90F6-D5AD633CFFDA}"/>
    <cellStyle name="Cálculo 4 2" xfId="12718" xr:uid="{9935E64C-2182-4918-93C5-83B988D03CA6}"/>
    <cellStyle name="Cálculo 4 3" xfId="10305" xr:uid="{AED484EF-34C1-48CF-8B4F-BF894063AE01}"/>
    <cellStyle name="Cálculo 4 4" xfId="1457" xr:uid="{EB29A023-4972-4B44-B967-D6839940B643}"/>
    <cellStyle name="Cálculo 5" xfId="685" xr:uid="{E89185FD-5639-4537-ACD6-36241D8362DD}"/>
    <cellStyle name="Cálculo 6" xfId="686" xr:uid="{0194DCBD-24B5-4823-8CCC-42824E670DF7}"/>
    <cellStyle name="Cálculo 7" xfId="687" xr:uid="{FA24A094-F1A1-4A43-A6C2-60F891380027}"/>
    <cellStyle name="Celda de comprobación" xfId="13" builtinId="23" customBuiltin="1"/>
    <cellStyle name="Celda de comprobación 2" xfId="688" xr:uid="{C3F22381-9221-45A0-B6E4-6A0BCA36F309}"/>
    <cellStyle name="Celda de comprobación 2 2" xfId="1459" xr:uid="{8D823B6C-FE62-4DAC-BAD6-00A521A4EBFC}"/>
    <cellStyle name="Celda de comprobación 2 2 2" xfId="1460" xr:uid="{7A6A00F6-F660-47AC-9CDB-557913FA54D9}"/>
    <cellStyle name="Celda de comprobación 2 2 2 2" xfId="12720" xr:uid="{3D021638-68FB-4FF5-9E8A-E6A32945C806}"/>
    <cellStyle name="Celda de comprobación 2 2 3" xfId="1461" xr:uid="{F82A55E5-3BDA-4DAA-BDC3-91D206A592A4}"/>
    <cellStyle name="Celda de comprobación 2 3" xfId="1462" xr:uid="{ED9F7B82-B0DE-4CBD-9DAE-9F4B349077E1}"/>
    <cellStyle name="Celda de comprobación 2 3 2" xfId="12721" xr:uid="{CF2B9689-3C3E-43FA-AED8-03D0F3FBB4C7}"/>
    <cellStyle name="Celda de comprobación 2 4" xfId="1463" xr:uid="{A298D647-82C0-48A8-AA9D-C3A40600DC25}"/>
    <cellStyle name="Celda de comprobación 2 5" xfId="12719" xr:uid="{BEBD33A5-38A6-47B1-B0DC-0DE19125D48B}"/>
    <cellStyle name="Celda de comprobación 2 6" xfId="15544" xr:uid="{7A1834A9-F786-487C-9D6B-9741C169846D}"/>
    <cellStyle name="Celda de comprobación 2 7" xfId="1458" xr:uid="{FE542D71-DF9E-4BC6-A307-322693EF3A75}"/>
    <cellStyle name="Celda de comprobación 3" xfId="689" xr:uid="{EA3C6FB5-CF49-4B64-8210-52046EAA079F}"/>
    <cellStyle name="Celda de comprobación 3 2" xfId="1465" xr:uid="{D9A1DA89-37BD-4D3F-AC06-5F55EC8AC13A}"/>
    <cellStyle name="Celda de comprobación 3 3" xfId="1464" xr:uid="{40C2FD1B-684A-49E1-B71C-3A00EC2A76C9}"/>
    <cellStyle name="Celda de comprobación 4" xfId="690" xr:uid="{3BC01272-632C-4FEF-9714-65FE0D116172}"/>
    <cellStyle name="Celda de comprobación 5" xfId="691" xr:uid="{29D6A1B8-90FD-4F52-8EBE-FE5233E2EB8F}"/>
    <cellStyle name="Celda de comprobación 6" xfId="692" xr:uid="{E20F34E6-D6F8-41C2-BDB3-A80133451057}"/>
    <cellStyle name="Celda de comprobación 7" xfId="693" xr:uid="{11208172-BEC3-4D90-8519-8F7C43044F6F}"/>
    <cellStyle name="Celda vinculada" xfId="12" builtinId="24" customBuiltin="1"/>
    <cellStyle name="Celda vinculada 2" xfId="694" xr:uid="{3BB482FB-C78C-4BF9-8422-0914C587380C}"/>
    <cellStyle name="Celda vinculada 2 2" xfId="1467" xr:uid="{A24300F2-1EE2-4E52-9551-4BB4B4D877C5}"/>
    <cellStyle name="Celda vinculada 2 3" xfId="1468" xr:uid="{FFA056E4-881B-4F87-87CA-F530FEA4B690}"/>
    <cellStyle name="Celda vinculada 2 3 2" xfId="12723" xr:uid="{B2AD7D75-8A37-4AEC-AC79-B9C903B7AA3F}"/>
    <cellStyle name="Celda vinculada 2 4" xfId="1469" xr:uid="{1B17628E-1C9C-4ADD-816F-14ABAB8D5496}"/>
    <cellStyle name="Celda vinculada 2 5" xfId="12722" xr:uid="{31CCD690-9A3A-45FF-BEBD-03CFF5CEE41C}"/>
    <cellStyle name="Celda vinculada 2 6" xfId="15545" xr:uid="{85A0B91B-4767-440D-9D2F-3D275D342758}"/>
    <cellStyle name="Celda vinculada 2 7" xfId="1466" xr:uid="{BC772DDA-2E58-4A5E-A880-CDC9DC691FD6}"/>
    <cellStyle name="Celda vinculada 3" xfId="695" xr:uid="{FF2003BF-24E2-49E7-8DEE-DF2852A04AD0}"/>
    <cellStyle name="Celda vinculada 3 2" xfId="1471" xr:uid="{B6D694B5-F9B0-4F9E-BB1E-D15D9AFDE1B0}"/>
    <cellStyle name="Celda vinculada 3 3" xfId="1470" xr:uid="{46CCCA6F-C305-46FB-BB2C-C34A510EB081}"/>
    <cellStyle name="Celda vinculada 4" xfId="696" xr:uid="{6566F1AA-6A42-485E-B39E-73A7D5F874ED}"/>
    <cellStyle name="Celda vinculada 4 2" xfId="7412" xr:uid="{B6BE2ED1-1C90-4E07-8672-D24DC97B45FF}"/>
    <cellStyle name="Celda vinculada 4 3" xfId="23021" xr:uid="{69F027EB-8EBE-4CEA-AC8F-3E1F8980D0F9}"/>
    <cellStyle name="Celda vinculada 4 4" xfId="1472" xr:uid="{871E984B-239E-4718-B2F1-C4C1D5062563}"/>
    <cellStyle name="Celda vinculada 5" xfId="697" xr:uid="{CA5F2407-A3CD-4C1A-9D4B-28B07F4E2749}"/>
    <cellStyle name="Celda vinculada 6" xfId="698" xr:uid="{7923011E-C589-4F78-B6A1-665F404BA1DB}"/>
    <cellStyle name="Celda vinculada 7" xfId="699" xr:uid="{0A51A3A8-97F6-4D36-84D4-6F2156799A01}"/>
    <cellStyle name="Check Cell" xfId="1473" xr:uid="{6457D9A5-3A83-4D29-9D3D-69782A7813B9}"/>
    <cellStyle name="Check Cell 2" xfId="1474" xr:uid="{897C7712-66E6-49F1-8448-D602DB15BDD2}"/>
    <cellStyle name="Check Cell 2 2" xfId="1475" xr:uid="{8E8A0EAB-A50E-451E-8D7A-48650E0B6640}"/>
    <cellStyle name="Check Cell 3" xfId="1476" xr:uid="{EE804DA4-0E13-4698-9F23-DE8F8FAB1995}"/>
    <cellStyle name="Column_Title" xfId="1477" xr:uid="{093FB701-A75F-4CD9-AC75-E7E41B7CBE09}"/>
    <cellStyle name="Comma [0] 2" xfId="75" xr:uid="{00000000-0005-0000-0000-00001E000000}"/>
    <cellStyle name="Comma [0] 2 2" xfId="77" xr:uid="{00000000-0005-0000-0000-00001F000000}"/>
    <cellStyle name="Comma [0] 2 2 2" xfId="108" xr:uid="{00000000-0005-0000-0000-000020000000}"/>
    <cellStyle name="Comma [0] 2 2 2 2" xfId="203" xr:uid="{00000000-0005-0000-0000-000021000000}"/>
    <cellStyle name="Comma [0] 2 2 2 2 2" xfId="426" xr:uid="{DFADA1D7-5967-41CF-80F5-B475CDEFE66F}"/>
    <cellStyle name="Comma [0] 2 2 2 3" xfId="156" xr:uid="{00000000-0005-0000-0000-000022000000}"/>
    <cellStyle name="Comma [0] 2 2 2 3 2" xfId="386" xr:uid="{E1CA8911-F6F8-4D3C-AE1B-5DCB40A3A679}"/>
    <cellStyle name="Comma [0] 2 2 2 4" xfId="361" xr:uid="{54E71621-7906-461F-997B-0EF209ABE64B}"/>
    <cellStyle name="Comma [0] 2 2 3" xfId="190" xr:uid="{00000000-0005-0000-0000-000023000000}"/>
    <cellStyle name="Comma [0] 2 2 3 2" xfId="416" xr:uid="{8CA2D8F6-69A7-4EFE-B354-B972F951944B}"/>
    <cellStyle name="Comma [0] 2 2 4" xfId="178" xr:uid="{00000000-0005-0000-0000-000024000000}"/>
    <cellStyle name="Comma [0] 2 2 4 2" xfId="406" xr:uid="{FEE4FD1B-5250-4695-9EDA-5E3AC6FB87FD}"/>
    <cellStyle name="Comma [0] 2 2 5" xfId="146" xr:uid="{00000000-0005-0000-0000-000025000000}"/>
    <cellStyle name="Comma [0] 2 2 5 2" xfId="376" xr:uid="{23A5B75F-BF7F-4A99-A6C1-6AA64E3B6DB7}"/>
    <cellStyle name="Comma [0] 2 2 6" xfId="351" xr:uid="{E23D1321-E857-4952-A82C-73A0543C3EB0}"/>
    <cellStyle name="Comma [0] 2 3" xfId="107" xr:uid="{00000000-0005-0000-0000-000026000000}"/>
    <cellStyle name="Comma [0] 2 3 2" xfId="202" xr:uid="{00000000-0005-0000-0000-000027000000}"/>
    <cellStyle name="Comma [0] 2 3 2 2" xfId="425" xr:uid="{8AA8F21C-6270-4D10-AA56-2B0C8EE78DBC}"/>
    <cellStyle name="Comma [0] 2 3 3" xfId="155" xr:uid="{00000000-0005-0000-0000-000028000000}"/>
    <cellStyle name="Comma [0] 2 3 3 2" xfId="385" xr:uid="{F2C0344C-2DA5-42E0-8985-DAE49884DD4F}"/>
    <cellStyle name="Comma [0] 2 3 4" xfId="360" xr:uid="{EB4F1E4A-B1D1-49A5-A439-EAA858FF45BF}"/>
    <cellStyle name="Comma [0] 2 4" xfId="143" xr:uid="{00000000-0005-0000-0000-000029000000}"/>
    <cellStyle name="Comma [0] 2 5" xfId="177" xr:uid="{00000000-0005-0000-0000-00002A000000}"/>
    <cellStyle name="Comma [0] 2 5 2" xfId="405" xr:uid="{0123EFC6-F857-4419-BE80-956448C54432}"/>
    <cellStyle name="Comma [0] 2 6" xfId="350" xr:uid="{FE7B6D04-562D-4715-9035-DC5F61536174}"/>
    <cellStyle name="Comma 2" xfId="50" xr:uid="{00000000-0005-0000-0000-00002B000000}"/>
    <cellStyle name="Comma 2 2" xfId="55" xr:uid="{00000000-0005-0000-0000-00002C000000}"/>
    <cellStyle name="Comma 2 2 2" xfId="95" xr:uid="{00000000-0005-0000-0000-00002D000000}"/>
    <cellStyle name="Comma 2 2 2 2" xfId="113" xr:uid="{00000000-0005-0000-0000-00002E000000}"/>
    <cellStyle name="Comma 2 2 2 2 2" xfId="208" xr:uid="{00000000-0005-0000-0000-00002F000000}"/>
    <cellStyle name="Comma 2 2 2 2 2 2" xfId="431" xr:uid="{55FE04BE-72A4-4851-9A66-A2E8F0CC4BE5}"/>
    <cellStyle name="Comma 2 2 2 2 3" xfId="161" xr:uid="{00000000-0005-0000-0000-000030000000}"/>
    <cellStyle name="Comma 2 2 2 2 3 2" xfId="391" xr:uid="{EA2D5DB6-D843-480A-8E1B-6DD033CCCA41}"/>
    <cellStyle name="Comma 2 2 2 2 4" xfId="366" xr:uid="{9CE7D937-EFEC-460C-AD41-FDF7618AF459}"/>
    <cellStyle name="Comma 2 2 2 3" xfId="194" xr:uid="{00000000-0005-0000-0000-000031000000}"/>
    <cellStyle name="Comma 2 2 2 3 2" xfId="420" xr:uid="{CC0048A5-E67D-43E5-BFB7-B96D48FB1A49}"/>
    <cellStyle name="Comma 2 2 2 4" xfId="183" xr:uid="{00000000-0005-0000-0000-000032000000}"/>
    <cellStyle name="Comma 2 2 2 4 2" xfId="411" xr:uid="{80DFF6C4-0B29-46AD-8235-DEA762128834}"/>
    <cellStyle name="Comma 2 2 2 5" xfId="150" xr:uid="{00000000-0005-0000-0000-000033000000}"/>
    <cellStyle name="Comma 2 2 2 5 2" xfId="380" xr:uid="{DB995BDE-FD1A-4DA8-902F-0E7D82F0DCD6}"/>
    <cellStyle name="Comma 2 2 2 6" xfId="356" xr:uid="{431542B3-D7F8-4521-8CBF-93446F2D4166}"/>
    <cellStyle name="Comma 2 2 2 7" xfId="1480" xr:uid="{FF063949-596B-4391-8220-C207AC2D8794}"/>
    <cellStyle name="Comma 2 2 2 8" xfId="40424" xr:uid="{157B2C3E-99DD-4E69-8083-9181B6E89DDC}"/>
    <cellStyle name="Comma 2 2 3" xfId="111" xr:uid="{00000000-0005-0000-0000-000034000000}"/>
    <cellStyle name="Comma 2 2 3 2" xfId="206" xr:uid="{00000000-0005-0000-0000-000035000000}"/>
    <cellStyle name="Comma 2 2 3 2 2" xfId="429" xr:uid="{D060B6C4-AF93-4EA6-AB95-6AE2C3C7DF3C}"/>
    <cellStyle name="Comma 2 2 3 3" xfId="159" xr:uid="{00000000-0005-0000-0000-000036000000}"/>
    <cellStyle name="Comma 2 2 3 3 2" xfId="389" xr:uid="{09A2F134-218D-499B-81BE-DAA874A8A5FE}"/>
    <cellStyle name="Comma 2 2 3 4" xfId="364" xr:uid="{982692F8-960F-45A0-BDB8-7F96E4F91D86}"/>
    <cellStyle name="Comma 2 2 3 5" xfId="1481" xr:uid="{3C10A2EC-1D87-4F41-B12C-5A01E3C749B7}"/>
    <cellStyle name="Comma 2 2 4" xfId="139" xr:uid="{00000000-0005-0000-0000-000037000000}"/>
    <cellStyle name="Comma 2 2 5" xfId="181" xr:uid="{00000000-0005-0000-0000-000038000000}"/>
    <cellStyle name="Comma 2 2 5 2" xfId="409" xr:uid="{A0899EA4-97A2-4475-93BE-620A1428ED2C}"/>
    <cellStyle name="Comma 2 2 6" xfId="92" xr:uid="{00000000-0005-0000-0000-000039000000}"/>
    <cellStyle name="Comma 2 2 7" xfId="62" xr:uid="{00000000-0005-0000-0000-00003A000000}"/>
    <cellStyle name="Comma 2 2 8" xfId="222" xr:uid="{EBCBA480-D8EC-43C6-98AE-D73CDD995F5B}"/>
    <cellStyle name="Comma 2 2 8 2" xfId="1479" xr:uid="{CBAFC137-D13A-4444-9118-8C8B873483F7}"/>
    <cellStyle name="Comma 2 2 9" xfId="40420" xr:uid="{A269F269-6FCD-4F6D-AC26-24BFDA5C6BE6}"/>
    <cellStyle name="Comma 2 3" xfId="109" xr:uid="{00000000-0005-0000-0000-00003B000000}"/>
    <cellStyle name="Comma 2 3 2" xfId="204" xr:uid="{00000000-0005-0000-0000-00003C000000}"/>
    <cellStyle name="Comma 2 3 2 2" xfId="427" xr:uid="{82D148C2-1AA6-4047-AFC2-B830ECC1A27D}"/>
    <cellStyle name="Comma 2 3 3" xfId="157" xr:uid="{00000000-0005-0000-0000-00003D000000}"/>
    <cellStyle name="Comma 2 3 3 2" xfId="387" xr:uid="{ED9099B9-2EC8-4E21-AD1A-6E77D7D84219}"/>
    <cellStyle name="Comma 2 3 4" xfId="362" xr:uid="{3BB2D2A4-898F-40DD-AE40-2CBC24B47AAB}"/>
    <cellStyle name="Comma 2 3 5" xfId="1482" xr:uid="{150F874D-F42A-40B5-84B0-ABD4E5A8A1E9}"/>
    <cellStyle name="Comma 2 3 6" xfId="40428" xr:uid="{2A0C46BD-02EB-496A-8DB0-39EB3C4B2AF6}"/>
    <cellStyle name="Comma 2 4" xfId="191" xr:uid="{00000000-0005-0000-0000-00003E000000}"/>
    <cellStyle name="Comma 2 4 2" xfId="417" xr:uid="{CD06F47D-C1A3-47A4-8040-519364BE5818}"/>
    <cellStyle name="Comma 2 4 2 2" xfId="1484" xr:uid="{39F96912-E330-49D4-AA74-BEE873206542}"/>
    <cellStyle name="Comma 2 4 3" xfId="1485" xr:uid="{CEBA360A-E920-40EF-8F5A-3EBE85F8F3C4}"/>
    <cellStyle name="Comma 2 4 4" xfId="1486" xr:uid="{5E85F1F3-2FE7-4B1B-8DE3-11018D340375}"/>
    <cellStyle name="Comma 2 4 5" xfId="1483" xr:uid="{DF4A54E0-034F-49F9-AAC5-12286AAD0141}"/>
    <cellStyle name="Comma 2 5" xfId="179" xr:uid="{00000000-0005-0000-0000-00003F000000}"/>
    <cellStyle name="Comma 2 5 2" xfId="407" xr:uid="{E5FBDC45-859B-45D3-B23A-ABDB8ACC6648}"/>
    <cellStyle name="Comma 2 5 3" xfId="1487" xr:uid="{BCD0A558-7A68-4638-A4E5-884B29D944B2}"/>
    <cellStyle name="Comma 2 6" xfId="147" xr:uid="{00000000-0005-0000-0000-000040000000}"/>
    <cellStyle name="Comma 2 6 2" xfId="377" xr:uid="{BD5BBF38-A1D4-4BAF-A20A-47FD8EA36C45}"/>
    <cellStyle name="Comma 2 7" xfId="78" xr:uid="{00000000-0005-0000-0000-000041000000}"/>
    <cellStyle name="Comma 2 7 2" xfId="352" xr:uid="{3D360097-5B76-43D1-903D-728543B35695}"/>
    <cellStyle name="Comma 2 8" xfId="282" xr:uid="{9001020F-DE69-4F34-A039-2BAAD21EE0FD}"/>
    <cellStyle name="Comma 2 8 2" xfId="318" xr:uid="{B392C022-5014-4792-9228-747D6F559C92}"/>
    <cellStyle name="Comma 2 8 3" xfId="1478" xr:uid="{D4C58CB6-CD24-49EA-B06F-81272BA6650F}"/>
    <cellStyle name="Comma 3" xfId="88" xr:uid="{00000000-0005-0000-0000-000042000000}"/>
    <cellStyle name="Comma 3 2" xfId="128" xr:uid="{00000000-0005-0000-0000-000043000000}"/>
    <cellStyle name="Comma 3 2 2" xfId="1489" xr:uid="{A50094C8-21BC-4D16-A8BE-44BEEB699F0F}"/>
    <cellStyle name="Comma 3 3" xfId="1490" xr:uid="{A5E3F553-D3A7-46BC-BB48-4F2EE59AD549}"/>
    <cellStyle name="Comma 3 4" xfId="1488" xr:uid="{87EE267C-A4A3-4E06-A288-A5968128B37D}"/>
    <cellStyle name="Comma 4" xfId="89" xr:uid="{00000000-0005-0000-0000-000044000000}"/>
    <cellStyle name="Comma 4 2" xfId="129" xr:uid="{00000000-0005-0000-0000-000045000000}"/>
    <cellStyle name="Comma 4 2 2" xfId="517" xr:uid="{B0D544F7-476F-40EF-B000-8B0D1303DEDF}"/>
    <cellStyle name="Comma 4 3" xfId="1491" xr:uid="{3EF4D8C1-6308-465D-A4B7-179D2FB8F5E4}"/>
    <cellStyle name="Comma 5" xfId="76" xr:uid="{00000000-0005-0000-0000-000046000000}"/>
    <cellStyle name="Comma 5 2" xfId="126" xr:uid="{00000000-0005-0000-0000-000047000000}"/>
    <cellStyle name="Comma 5 2 2" xfId="1493" xr:uid="{3DEE8972-FEB9-487A-872E-9AA78B108F46}"/>
    <cellStyle name="Comma 5 3" xfId="1492" xr:uid="{715F8F85-1D7D-403F-A122-2214A205FE5B}"/>
    <cellStyle name="Comma 6" xfId="85" xr:uid="{00000000-0005-0000-0000-000048000000}"/>
    <cellStyle name="Comma 6 2" xfId="127" xr:uid="{00000000-0005-0000-0000-000049000000}"/>
    <cellStyle name="Comma 7" xfId="90" xr:uid="{00000000-0005-0000-0000-00004A000000}"/>
    <cellStyle name="Comma 7 2" xfId="130" xr:uid="{00000000-0005-0000-0000-00004B000000}"/>
    <cellStyle name="Comma 8" xfId="91" xr:uid="{00000000-0005-0000-0000-00004C000000}"/>
    <cellStyle name="Comma 8 2" xfId="131" xr:uid="{00000000-0005-0000-0000-00004D000000}"/>
    <cellStyle name="Comma_Worksheet in   AIPSA Estados al 31.12" xfId="1494" xr:uid="{550325BA-9CE8-4A5A-B628-96BBD4882464}"/>
    <cellStyle name="Encabezado 1" xfId="2" builtinId="16" customBuiltin="1"/>
    <cellStyle name="Encabezado 4" xfId="5" builtinId="19" customBuiltin="1"/>
    <cellStyle name="Encabezado 4 2" xfId="700" xr:uid="{1711347D-DE3C-4296-AA35-C1704FACBA8F}"/>
    <cellStyle name="Encabezado 4 2 2" xfId="1496" xr:uid="{B1658CAC-5F75-4A0D-B304-961F4EC155AC}"/>
    <cellStyle name="Encabezado 4 2 3" xfId="1497" xr:uid="{A35A1255-9676-4C8B-9781-F7286B8A4F49}"/>
    <cellStyle name="Encabezado 4 2 3 2" xfId="12725" xr:uid="{C8337D59-096C-44D2-9C3C-31506F7CE498}"/>
    <cellStyle name="Encabezado 4 2 4" xfId="1498" xr:uid="{003A673A-EE80-4522-BE28-75CB96E45415}"/>
    <cellStyle name="Encabezado 4 2 5" xfId="12724" xr:uid="{27914829-447F-4A5F-A0D0-BE18E42F65B9}"/>
    <cellStyle name="Encabezado 4 2 6" xfId="15546" xr:uid="{D2ECB8A9-8DA9-4FC8-BF3F-C72D4FC2C280}"/>
    <cellStyle name="Encabezado 4 2 7" xfId="1495" xr:uid="{0CAF8251-1292-421A-A5A7-3DE408903EEB}"/>
    <cellStyle name="Encabezado 4 3" xfId="701" xr:uid="{8BF18959-42B7-4562-9566-EAE9914AB705}"/>
    <cellStyle name="Encabezado 4 3 2" xfId="1500" xr:uid="{0E1F42FE-AA46-43F0-B1C6-6FDD571EB820}"/>
    <cellStyle name="Encabezado 4 3 3" xfId="1499" xr:uid="{B4D59C89-05EB-4007-A17D-45A100F59A65}"/>
    <cellStyle name="Encabezado 4 4" xfId="702" xr:uid="{F5E5C825-5EA1-4DC0-AF94-E7E302BC459B}"/>
    <cellStyle name="Encabezado 4 4 2" xfId="1501" xr:uid="{A4FDE14A-6CF6-46E8-AD06-BC218391AF13}"/>
    <cellStyle name="Encabezado 4 5" xfId="703" xr:uid="{EFB70C7E-ABFD-498A-818C-4A8DC4B7D175}"/>
    <cellStyle name="Encabezado 4 6" xfId="704" xr:uid="{C517B4BE-2E70-4B00-95F7-F766A37BBE70}"/>
    <cellStyle name="Encabezado 4 7" xfId="705" xr:uid="{4ACBBDBE-DFEA-4163-8C08-7CB93A37ABE7}"/>
    <cellStyle name="Énfasis1" xfId="18" builtinId="29" customBuiltin="1"/>
    <cellStyle name="Énfasis1 2" xfId="706" xr:uid="{1DC57600-7471-4694-AE13-EC4867059347}"/>
    <cellStyle name="Énfasis1 2 2" xfId="1503" xr:uid="{ABB0C516-4FFA-40C9-B28E-A987F050371B}"/>
    <cellStyle name="Énfasis1 2 2 2" xfId="1504" xr:uid="{773FE7E2-BB4C-42FE-9127-50980AC482D2}"/>
    <cellStyle name="Énfasis1 2 2 2 2" xfId="1505" xr:uid="{FE2135C3-3259-4E24-B1D4-A2E3A71FA446}"/>
    <cellStyle name="Énfasis1 2 2 3" xfId="1506" xr:uid="{0FB063E7-D1B0-4523-8C68-1751DBD45916}"/>
    <cellStyle name="Énfasis1 2 3" xfId="1507" xr:uid="{ACDF1964-6FE4-4AFB-914C-0AF14CB55BFF}"/>
    <cellStyle name="Énfasis1 2 3 2" xfId="12727" xr:uid="{1D5A7E71-26C0-4483-AC7C-3AB173E994F0}"/>
    <cellStyle name="Énfasis1 2 4" xfId="1508" xr:uid="{D6BAB2B4-E797-4047-B8BB-A99C4A2C8B89}"/>
    <cellStyle name="Énfasis1 2 5" xfId="12726" xr:uid="{F3ED72B4-1D4C-44E3-B99B-009F8B0089FC}"/>
    <cellStyle name="Énfasis1 2 6" xfId="15547" xr:uid="{D429DE44-CEB2-4A02-9449-1B04704C0F3E}"/>
    <cellStyle name="Énfasis1 2 7" xfId="1502" xr:uid="{3F572CCC-9627-4E83-A17A-FA2C3200E001}"/>
    <cellStyle name="Énfasis1 3" xfId="707" xr:uid="{B87CEB2E-AF39-49DE-AC6A-D3C12B89F5AC}"/>
    <cellStyle name="Énfasis1 3 2" xfId="1510" xr:uid="{F392D9C1-A4F6-409F-96D2-412AA39084FE}"/>
    <cellStyle name="Énfasis1 3 3" xfId="1509" xr:uid="{53B17A7D-1B3E-4C04-98CA-A520F8193267}"/>
    <cellStyle name="Énfasis1 4" xfId="708" xr:uid="{3998A591-6716-4AA6-9139-7B6BDC8AB0AA}"/>
    <cellStyle name="Énfasis1 4 2" xfId="1511" xr:uid="{5BA6722A-C389-41BC-942A-07A08234F9FC}"/>
    <cellStyle name="Énfasis1 5" xfId="709" xr:uid="{2DA62493-98C1-416D-AC15-79F43392BE3C}"/>
    <cellStyle name="Énfasis1 6" xfId="710" xr:uid="{04F399AF-300F-4698-9833-CA15955BA7E6}"/>
    <cellStyle name="Énfasis1 7" xfId="711" xr:uid="{D201688D-FAB0-4816-A346-247E89B4F78D}"/>
    <cellStyle name="Énfasis2" xfId="22" builtinId="33" customBuiltin="1"/>
    <cellStyle name="Énfasis2 2" xfId="712" xr:uid="{F41FFF96-C876-4596-85D4-EEEF178DEC46}"/>
    <cellStyle name="Énfasis2 2 2" xfId="1513" xr:uid="{F8051D20-901C-434F-AB0D-3C18E362C1E5}"/>
    <cellStyle name="Énfasis2 2 2 2" xfId="1514" xr:uid="{5877582B-B7CA-4FE6-8607-E42F4C69EBE1}"/>
    <cellStyle name="Énfasis2 2 2 2 2" xfId="1515" xr:uid="{AF542EC8-C61D-437B-BB57-00577ACFD55F}"/>
    <cellStyle name="Énfasis2 2 2 3" xfId="1516" xr:uid="{C05997C7-6B86-4116-A8C4-9B50D74A0F94}"/>
    <cellStyle name="Énfasis2 2 3" xfId="1517" xr:uid="{48A0CFDA-9DA4-44A3-B82F-BB628068DDC9}"/>
    <cellStyle name="Énfasis2 2 3 2" xfId="12729" xr:uid="{0A7ACEA6-9ABB-4FD0-BA9A-1167EE22D57E}"/>
    <cellStyle name="Énfasis2 2 4" xfId="1518" xr:uid="{9BE6D7C7-0129-4BE4-AE80-76F6D19616EC}"/>
    <cellStyle name="Énfasis2 2 5" xfId="12728" xr:uid="{29A0E444-9B72-4EEF-BD66-264E10A00ECA}"/>
    <cellStyle name="Énfasis2 2 6" xfId="15548" xr:uid="{D27620EE-AC7A-4D7D-A977-7E19999B75C3}"/>
    <cellStyle name="Énfasis2 2 7" xfId="1512" xr:uid="{03725CD1-8387-4871-B3F4-468419051B21}"/>
    <cellStyle name="Énfasis2 3" xfId="713" xr:uid="{83BB5CB7-3DB9-48A4-93A6-4665CA1BBC48}"/>
    <cellStyle name="Énfasis2 3 2" xfId="1520" xr:uid="{A2BA4F44-BA22-46C2-81CA-19DC1AB97B22}"/>
    <cellStyle name="Énfasis2 3 3" xfId="1519" xr:uid="{64903DCA-BC51-4808-8D74-494BEB24DFF9}"/>
    <cellStyle name="Énfasis2 4" xfId="714" xr:uid="{4F4F12A7-E69B-487C-8405-7B8A95ECF2AE}"/>
    <cellStyle name="Énfasis2 4 2" xfId="1521" xr:uid="{34A7DBAA-D6E7-4368-A509-DCCE8427FAF9}"/>
    <cellStyle name="Énfasis2 5" xfId="715" xr:uid="{8F012867-E01F-4A75-AF10-8CD613A2B10E}"/>
    <cellStyle name="Énfasis2 6" xfId="716" xr:uid="{1BD51060-4CC7-4627-A07B-D9D7D6F313BE}"/>
    <cellStyle name="Énfasis2 7" xfId="717" xr:uid="{9A00842B-2186-4B2B-8268-71A9C4F04FC7}"/>
    <cellStyle name="Énfasis3" xfId="26" builtinId="37" customBuiltin="1"/>
    <cellStyle name="Énfasis3 2" xfId="718" xr:uid="{3D339069-0D47-40FB-98A2-923EBABE3342}"/>
    <cellStyle name="Énfasis3 2 2" xfId="1523" xr:uid="{3C185D70-B843-49B5-AA27-B26810E552FF}"/>
    <cellStyle name="Énfasis3 2 2 2" xfId="1524" xr:uid="{8AF39F41-335E-4F3F-A7F8-5ECC52CC4B39}"/>
    <cellStyle name="Énfasis3 2 2 2 2" xfId="1525" xr:uid="{A889A459-005E-4F73-9432-0D8BD5348EAA}"/>
    <cellStyle name="Énfasis3 2 2 3" xfId="1526" xr:uid="{12BC1BC5-EE53-44E0-9D2A-0713329B5C2A}"/>
    <cellStyle name="Énfasis3 2 3" xfId="1527" xr:uid="{A2CE569D-6A84-4535-B4D5-B3622604EF6E}"/>
    <cellStyle name="Énfasis3 2 3 2" xfId="12731" xr:uid="{1BF0FF0B-EFFF-4208-8B67-3D1D2DA6D1CC}"/>
    <cellStyle name="Énfasis3 2 4" xfId="1528" xr:uid="{D69FBFD3-88C9-4EF0-8921-7E407ACD84E0}"/>
    <cellStyle name="Énfasis3 2 5" xfId="12730" xr:uid="{7583910B-E884-45D3-A3D8-07A254126F3D}"/>
    <cellStyle name="Énfasis3 2 6" xfId="15549" xr:uid="{FFA3F2B6-F229-400B-A2EA-4759F31A9422}"/>
    <cellStyle name="Énfasis3 2 7" xfId="1522" xr:uid="{435A8384-3F51-4D13-B15B-735BCB09F009}"/>
    <cellStyle name="Énfasis3 3" xfId="719" xr:uid="{92396F81-E0C8-43DB-A7D3-CA78EB48D2E8}"/>
    <cellStyle name="Énfasis3 3 2" xfId="1530" xr:uid="{4E2F22EE-2ADB-49AC-89DF-EA120AC1D936}"/>
    <cellStyle name="Énfasis3 3 3" xfId="1529" xr:uid="{03DEC312-EE3E-4F0C-A0E6-F707D22DA9A7}"/>
    <cellStyle name="Énfasis3 4" xfId="720" xr:uid="{5B75C203-7C49-488D-9430-88225A139E93}"/>
    <cellStyle name="Énfasis3 4 2" xfId="1531" xr:uid="{8BB1F7C0-0318-4378-A8BB-58CC4F5E12A7}"/>
    <cellStyle name="Énfasis3 5" xfId="721" xr:uid="{5C965696-A9FB-4CEB-9A0C-AC290ACCAC1E}"/>
    <cellStyle name="Énfasis3 6" xfId="722" xr:uid="{D2172BC5-80E9-4576-97E0-6B9603FAF8C6}"/>
    <cellStyle name="Énfasis3 7" xfId="723" xr:uid="{B20AECAB-F2B4-4EAA-A170-0635D75DB9F7}"/>
    <cellStyle name="Énfasis4" xfId="30" builtinId="41" customBuiltin="1"/>
    <cellStyle name="Énfasis4 2" xfId="724" xr:uid="{4364CB4B-7118-4DCF-82CB-EB2C78DF1173}"/>
    <cellStyle name="Énfasis4 2 2" xfId="1533" xr:uid="{13D9DD00-10E1-4AD9-A34B-AAC556DCD226}"/>
    <cellStyle name="Énfasis4 2 2 2" xfId="1534" xr:uid="{DB672013-DBAB-4A51-AAD2-292BC27F4FC6}"/>
    <cellStyle name="Énfasis4 2 2 2 2" xfId="1535" xr:uid="{98CD1087-EEA9-47C7-962E-E208900D780A}"/>
    <cellStyle name="Énfasis4 2 2 3" xfId="1536" xr:uid="{0C46CE5C-8E92-4298-960F-0E6949D170A0}"/>
    <cellStyle name="Énfasis4 2 3" xfId="1537" xr:uid="{A901535A-7F36-432A-A60D-37DA4D4F3B34}"/>
    <cellStyle name="Énfasis4 2 3 2" xfId="12733" xr:uid="{F0C06915-2FA6-444B-AB49-2FB7E26E4CC0}"/>
    <cellStyle name="Énfasis4 2 4" xfId="1538" xr:uid="{51B629B6-7F5F-4BC4-AF7D-2A7C3ECC39AB}"/>
    <cellStyle name="Énfasis4 2 5" xfId="12732" xr:uid="{02996DBA-7E28-42B4-863C-1EBB826F1F9E}"/>
    <cellStyle name="Énfasis4 2 6" xfId="15550" xr:uid="{82C54E28-1C71-4E73-85C2-B40DFA9E9041}"/>
    <cellStyle name="Énfasis4 2 7" xfId="1532" xr:uid="{49EB7068-355A-4CFF-9AF0-7C732E7E9425}"/>
    <cellStyle name="Énfasis4 3" xfId="725" xr:uid="{98EB3656-1471-467E-BAAD-70A80B93D24C}"/>
    <cellStyle name="Énfasis4 3 2" xfId="1540" xr:uid="{4AE16C36-7435-4DA4-9585-2F3DBF8DEA78}"/>
    <cellStyle name="Énfasis4 3 3" xfId="1539" xr:uid="{6327883A-6E16-41FF-B66C-835FA0778191}"/>
    <cellStyle name="Énfasis4 4" xfId="726" xr:uid="{657FE339-25DC-44D7-9BD7-60DB6F79275B}"/>
    <cellStyle name="Énfasis4 4 2" xfId="1541" xr:uid="{DAB0BE31-E736-4BCB-B5BB-FDB25BA15275}"/>
    <cellStyle name="Énfasis4 5" xfId="727" xr:uid="{556D5772-ECDF-4A00-B4B1-D5C8AFABFEDA}"/>
    <cellStyle name="Énfasis4 6" xfId="728" xr:uid="{8475B04B-A9B7-4B4E-A893-CD2870AE9735}"/>
    <cellStyle name="Énfasis4 7" xfId="729" xr:uid="{D4B82EDE-8BB0-4E47-8EA8-C80C63CA5047}"/>
    <cellStyle name="Énfasis5" xfId="34" builtinId="45" customBuiltin="1"/>
    <cellStyle name="Énfasis5 2" xfId="730" xr:uid="{894B0423-AAE2-4CF0-88C6-A5BFC8F9B0BC}"/>
    <cellStyle name="Énfasis5 2 2" xfId="1543" xr:uid="{AB7911BB-2B37-4C31-A141-9698E62B5286}"/>
    <cellStyle name="Énfasis5 2 2 2" xfId="1544" xr:uid="{A76E89E9-9EA9-4D72-99B4-40F1D3B745A1}"/>
    <cellStyle name="Énfasis5 2 2 2 2" xfId="12735" xr:uid="{8B9CAC98-E1FD-46B8-A495-AC7418AE427A}"/>
    <cellStyle name="Énfasis5 2 2 3" xfId="1545" xr:uid="{198E07EB-C09D-4BA2-A297-D18D7AD172DC}"/>
    <cellStyle name="Énfasis5 2 3" xfId="1546" xr:uid="{1C4B29E6-C4B6-4D95-A1D8-3885853CD2C4}"/>
    <cellStyle name="Énfasis5 2 3 2" xfId="12736" xr:uid="{7C90210E-82EE-4BA1-8177-6E5E35C0DC92}"/>
    <cellStyle name="Énfasis5 2 4" xfId="1547" xr:uid="{9BF4FE00-DB63-4CDB-9091-CAAA7A7C59AE}"/>
    <cellStyle name="Énfasis5 2 5" xfId="12734" xr:uid="{C3974F05-DC68-4B28-8C58-E2A72833BD9D}"/>
    <cellStyle name="Énfasis5 2 6" xfId="15551" xr:uid="{740A2109-62D0-4979-8D61-AFB24A308BA0}"/>
    <cellStyle name="Énfasis5 2 7" xfId="1542" xr:uid="{4E9EE75A-96D9-4B79-9D01-2FFEFF7553F2}"/>
    <cellStyle name="Énfasis5 3" xfId="731" xr:uid="{CED038D4-D6DF-457E-96EB-7BE0405E9C52}"/>
    <cellStyle name="Énfasis5 3 2" xfId="1549" xr:uid="{523EB4FC-24F9-40D7-A25C-5F04A77CC8FA}"/>
    <cellStyle name="Énfasis5 3 3" xfId="1548" xr:uid="{37BCF9CD-F6C0-4E4D-8BD2-DA9D6BFF4868}"/>
    <cellStyle name="Énfasis5 4" xfId="732" xr:uid="{8957DF6F-9544-4748-8A5E-4D4B12D58785}"/>
    <cellStyle name="Énfasis5 5" xfId="733" xr:uid="{B7688924-9D60-4073-97F8-0091C506333A}"/>
    <cellStyle name="Énfasis5 6" xfId="734" xr:uid="{19F479B6-61BE-46CA-9701-D97210432338}"/>
    <cellStyle name="Énfasis5 7" xfId="735" xr:uid="{6D756EF5-7A2D-4030-9053-6A3A0EDBAA11}"/>
    <cellStyle name="Énfasis6" xfId="38" builtinId="49" customBuiltin="1"/>
    <cellStyle name="Énfasis6 2" xfId="736" xr:uid="{36437E71-23FB-48D4-8AE4-0058EF118C99}"/>
    <cellStyle name="Énfasis6 2 2" xfId="1551" xr:uid="{0CACD675-C5D8-436F-A4AC-DED386362C3A}"/>
    <cellStyle name="Énfasis6 2 2 2" xfId="1552" xr:uid="{73AC2FFF-01D4-4E6B-AE50-75CEF9CB9793}"/>
    <cellStyle name="Énfasis6 2 2 2 2" xfId="1553" xr:uid="{44799D1C-5A0D-4DA4-A96B-7A79EFDC0E41}"/>
    <cellStyle name="Énfasis6 2 2 3" xfId="1554" xr:uid="{E074024E-D3FA-4714-9BE8-A66C8BE87C60}"/>
    <cellStyle name="Énfasis6 2 3" xfId="1555" xr:uid="{709286FA-CC00-4E20-85E7-77243F3FEC56}"/>
    <cellStyle name="Énfasis6 2 3 2" xfId="12738" xr:uid="{DC191F23-8926-467C-A89A-B4C311EC0052}"/>
    <cellStyle name="Énfasis6 2 4" xfId="1556" xr:uid="{EC8B3764-5675-4154-84FD-3C0295C0B56B}"/>
    <cellStyle name="Énfasis6 2 5" xfId="12737" xr:uid="{68FE76BF-56A9-47E7-8A84-CEAA11978512}"/>
    <cellStyle name="Énfasis6 2 6" xfId="15552" xr:uid="{9B0E4269-9456-4EA3-A7B2-120887839171}"/>
    <cellStyle name="Énfasis6 2 7" xfId="1550" xr:uid="{5D68AEC1-7C98-49D9-886E-23AFA0021A7D}"/>
    <cellStyle name="Énfasis6 3" xfId="737" xr:uid="{8475E55B-B466-4997-8A9C-2800471514E8}"/>
    <cellStyle name="Énfasis6 3 2" xfId="1558" xr:uid="{754166C6-6C63-4A12-8361-46E98C434811}"/>
    <cellStyle name="Énfasis6 3 3" xfId="1557" xr:uid="{5229F231-B9F9-4B7D-9579-2001A24046D6}"/>
    <cellStyle name="Énfasis6 4" xfId="738" xr:uid="{5AF26D73-DCF8-4636-BA6E-6281E5042A40}"/>
    <cellStyle name="Énfasis6 4 2" xfId="1559" xr:uid="{18952D73-A6F7-4FD5-B78F-D4497410A21A}"/>
    <cellStyle name="Énfasis6 5" xfId="739" xr:uid="{3D180FB0-1B13-434F-98D5-5EBB28172A90}"/>
    <cellStyle name="Énfasis6 6" xfId="740" xr:uid="{DC92F637-1291-4A02-882D-C319ECBF0297}"/>
    <cellStyle name="Énfasis6 7" xfId="741" xr:uid="{41B8EA49-4EF9-420B-B550-5A956B8542FF}"/>
    <cellStyle name="Entrada" xfId="9" builtinId="20" customBuiltin="1"/>
    <cellStyle name="Entrada 2" xfId="742" xr:uid="{E7146E3E-334B-4113-88ED-AC9E3BFE3B8C}"/>
    <cellStyle name="Entrada 2 2" xfId="1561" xr:uid="{8D5FDC08-6455-4A60-BA44-C6A75B8AAD01}"/>
    <cellStyle name="Entrada 2 2 2" xfId="1562" xr:uid="{AE0C15C4-6DF5-48D7-AA63-ADC585C68E8D}"/>
    <cellStyle name="Entrada 2 2 2 2" xfId="1563" xr:uid="{3E1D3EE4-ECB7-444D-AECB-6BBB2DC4B6B9}"/>
    <cellStyle name="Entrada 2 2 3" xfId="1564" xr:uid="{A7C27BC6-F5F6-4E76-B7A3-84D96199B948}"/>
    <cellStyle name="Entrada 2 3" xfId="1565" xr:uid="{C8E3D68A-1858-465D-993D-0F0327094191}"/>
    <cellStyle name="Entrada 2 3 2" xfId="12740" xr:uid="{42989D5B-4B47-41C8-A228-1FF10C8C7E27}"/>
    <cellStyle name="Entrada 2 4" xfId="1566" xr:uid="{808FDB58-6B65-4A9D-8F42-39AE03D78D9E}"/>
    <cellStyle name="Entrada 2 5" xfId="12739" xr:uid="{BCB0860D-D74A-410D-9A60-91DFBFC68C65}"/>
    <cellStyle name="Entrada 2 6" xfId="15553" xr:uid="{D4271631-B4C7-47FA-8F5E-D0D04C4DD35B}"/>
    <cellStyle name="Entrada 2 7" xfId="1560" xr:uid="{4AD3B7F4-6661-475F-A254-CB3778383281}"/>
    <cellStyle name="Entrada 3" xfId="743" xr:uid="{61D12343-7994-4C90-95B3-15E6DD2EA204}"/>
    <cellStyle name="Entrada 3 2" xfId="1568" xr:uid="{E023316F-8DF9-480C-99B3-A0D169E9C819}"/>
    <cellStyle name="Entrada 3 3" xfId="1567" xr:uid="{1E9903A0-B0DA-4BD1-90D1-C166E65BFE85}"/>
    <cellStyle name="Entrada 4" xfId="744" xr:uid="{FF4BC32C-B36E-4045-B2E7-CEC661ABAADA}"/>
    <cellStyle name="Entrada 4 2" xfId="1569" xr:uid="{ACF0E014-120B-43EF-85F6-3500CF4659C6}"/>
    <cellStyle name="Entrada 5" xfId="745" xr:uid="{451854C8-6FAD-46BE-87D0-DE7619B78893}"/>
    <cellStyle name="Entrada 6" xfId="746" xr:uid="{F315B2F6-A3CA-4966-8576-AE0422A8FC51}"/>
    <cellStyle name="Entrada 7" xfId="747" xr:uid="{B210A720-D28D-41CE-B13F-6F5016CEEE61}"/>
    <cellStyle name="Euro" xfId="1570" xr:uid="{F2DC37E7-ECF0-4334-A889-2CCBB2FEB3A9}"/>
    <cellStyle name="Euro 2" xfId="1571" xr:uid="{FCDE625E-781D-4C14-9D3A-7DA846E800E5}"/>
    <cellStyle name="Euro 2 2" xfId="1572" xr:uid="{57F36DD9-69DB-4E67-AF2F-7B7A61F34E3A}"/>
    <cellStyle name="Euro 2 3" xfId="1573" xr:uid="{7C06FA21-E2E7-4EAC-BF75-AAD6C77D269A}"/>
    <cellStyle name="Euro 2 4" xfId="1574" xr:uid="{8E6B6103-0BA3-448A-B6D6-6ACB422575BB}"/>
    <cellStyle name="Euro 2 4 2" xfId="1575" xr:uid="{A22D6F0A-1256-4E06-A712-171191DEB184}"/>
    <cellStyle name="Euro 2 4 3" xfId="1576" xr:uid="{49437A0F-6EDF-4107-8177-2E1039D8588B}"/>
    <cellStyle name="Euro 2 4 3 2" xfId="12741" xr:uid="{7AD26FA2-CA53-4960-8806-B92395E2495D}"/>
    <cellStyle name="Euro 2 4 3 3" xfId="15554" xr:uid="{8ADD13B8-3F17-4E26-9BA7-EC6FCCFC009D}"/>
    <cellStyle name="Euro 2 5" xfId="1577" xr:uid="{EF365D98-CABF-4C8D-8EE8-0B0636BE028B}"/>
    <cellStyle name="Euro 2 5 2" xfId="1578" xr:uid="{430CD9B9-A0A6-428F-95B6-F675F56DFDFB}"/>
    <cellStyle name="Euro 2 5 3" xfId="15555" xr:uid="{E2BBF840-49D1-4D97-9723-61BD5F9AF4B8}"/>
    <cellStyle name="Euro 2 6" xfId="1579" xr:uid="{F693F2AD-ED37-4B72-A6B3-9A924E8CAA30}"/>
    <cellStyle name="Euro 2 6 2" xfId="12742" xr:uid="{AA7C293E-76F4-4127-B400-AB417E34B33A}"/>
    <cellStyle name="Euro 2 6 3" xfId="15556" xr:uid="{E77E66ED-3098-4638-B3BA-123F2A75BFF1}"/>
    <cellStyle name="Euro 3" xfId="1580" xr:uid="{26F2B706-7DA2-4BB0-8140-952F0F61CC0A}"/>
    <cellStyle name="Euro 4" xfId="1581" xr:uid="{D2F13BA0-8847-4DBC-9BBE-62F94EA8D465}"/>
    <cellStyle name="Euro 4 2" xfId="1582" xr:uid="{17D39DBC-C252-450D-AE8F-60E9CB7F1108}"/>
    <cellStyle name="Euro 4 3" xfId="1583" xr:uid="{5261DAD3-1379-4129-8F83-3688E2DB7984}"/>
    <cellStyle name="Euro 5" xfId="1584" xr:uid="{A05B7019-D32A-42D7-84C7-282073D10BD8}"/>
    <cellStyle name="Euro 5 2" xfId="1585" xr:uid="{B2F9B488-63A4-4B69-A976-A619DC6A8E36}"/>
    <cellStyle name="Euro 5 3" xfId="1586" xr:uid="{B71C56BB-9C5C-458F-9001-2EC4F571BF22}"/>
    <cellStyle name="Euro 5 3 2" xfId="1587" xr:uid="{508B1710-5E8B-438D-94DE-59F6483FD937}"/>
    <cellStyle name="Euro 5 3 3" xfId="12743" xr:uid="{F26E0DB5-DAFD-41EF-9090-96CE49CFE6EA}"/>
    <cellStyle name="Euro 5 3 4" xfId="15557" xr:uid="{3CABF7CA-1EC4-4DB8-996E-3F0446C7A99B}"/>
    <cellStyle name="Excel Built-in Normal" xfId="562" xr:uid="{61EC8281-7A0F-4898-922F-F56BF0459685}"/>
    <cellStyle name="Explanatory Text" xfId="1588" xr:uid="{647EF08D-D03A-4DF9-8007-1FE8B724119D}"/>
    <cellStyle name="Explanatory Text 2" xfId="1589" xr:uid="{FCCC4997-FC87-40E4-A9B2-06E17974AAF3}"/>
    <cellStyle name="Explanatory Text 2 2" xfId="1590" xr:uid="{1A3DDBEB-B5B5-45C4-B148-AAEDD3734C32}"/>
    <cellStyle name="Explanatory Text 3" xfId="1591" xr:uid="{D1AD5607-C3A0-4479-8FAC-4232528AC3DA}"/>
    <cellStyle name="Good" xfId="1592" xr:uid="{E02AC2B4-20E0-4D84-8AD4-4D51A2574366}"/>
    <cellStyle name="Good 2" xfId="1593" xr:uid="{575BE308-3FFE-4623-B5AD-F997193FD49A}"/>
    <cellStyle name="Good 2 2" xfId="1594" xr:uid="{F9CA3E9B-E4EB-4532-AA4B-8D697E7F2808}"/>
    <cellStyle name="Good 2 2 2" xfId="1595" xr:uid="{D1F95234-8DBB-4DA5-91B3-79CD501EB593}"/>
    <cellStyle name="Good 2 3" xfId="1596" xr:uid="{C09E05C1-1389-42A5-B5D1-1C0EB70AD916}"/>
    <cellStyle name="Good 3" xfId="1597" xr:uid="{5C9DFA30-80D9-481A-AEC6-317F36D92D0C}"/>
    <cellStyle name="Good 3 2" xfId="1598" xr:uid="{BFFDE6AF-F12B-40B9-9F47-4457EDCFB8C9}"/>
    <cellStyle name="Good 3 2 2" xfId="1599" xr:uid="{06622816-E909-4B31-9EB4-5A5A58E8BF19}"/>
    <cellStyle name="Good 3 3" xfId="1600" xr:uid="{434B14A4-2DF9-4452-AF54-EB7BF4219196}"/>
    <cellStyle name="Good 3 3 2" xfId="1601" xr:uid="{DD38E705-B92F-4E03-A71C-5CCE6FBE1FE7}"/>
    <cellStyle name="Good 3 4" xfId="1602" xr:uid="{178A9748-79DF-4BF8-8119-0C2919ED853B}"/>
    <cellStyle name="Good 4" xfId="1603" xr:uid="{55C15C1F-2698-40E1-B0E4-6F0AF640E1D7}"/>
    <cellStyle name="Good 4 2" xfId="1604" xr:uid="{EA0E4BBF-A333-43AF-8154-A377823529B2}"/>
    <cellStyle name="Good 5" xfId="1605" xr:uid="{C9F4118F-6ED3-4CCC-B0C5-CC699627A84B}"/>
    <cellStyle name="Good 5 2" xfId="1606" xr:uid="{11D6C98F-457F-4DE3-923D-C417DA2A50DA}"/>
    <cellStyle name="Good 6" xfId="1607" xr:uid="{B0BE8820-E463-46D5-A3A5-742CB1CCE323}"/>
    <cellStyle name="Heading" xfId="1608" xr:uid="{1684AC37-81CC-4D1D-9A9F-E2CE2FD16720}"/>
    <cellStyle name="Heading 1" xfId="1609" xr:uid="{B2DEE822-0CFD-4E5D-BB8B-3BE5E6E8E540}"/>
    <cellStyle name="Heading 1 2" xfId="1610" xr:uid="{DA29533A-6D7E-4574-B673-E3150C162111}"/>
    <cellStyle name="Heading 1 3" xfId="1611" xr:uid="{325F5B08-E8A4-44EE-A457-BEDA605B9B8B}"/>
    <cellStyle name="Heading 1 3 2" xfId="1612" xr:uid="{11AAF8B0-A53F-442E-ACE4-4F2932DA8BA6}"/>
    <cellStyle name="Heading 1 4" xfId="1613" xr:uid="{A5C58CE3-21CE-4CB8-BAE0-AE4185FF2C1D}"/>
    <cellStyle name="Heading 1 4 2" xfId="12744" xr:uid="{91F4367B-AEDB-49EF-8B81-0B5F68694140}"/>
    <cellStyle name="Heading 2" xfId="1614" xr:uid="{87CE74DF-854E-48A3-9648-B4630AA35284}"/>
    <cellStyle name="Heading 2 2" xfId="1615" xr:uid="{13C608FC-68B2-45D3-BC50-680A57567AC7}"/>
    <cellStyle name="Heading 2 3" xfId="1616" xr:uid="{8E40EB81-2FAB-44B7-B872-8214316D279E}"/>
    <cellStyle name="Heading 2 4" xfId="1617" xr:uid="{04ECB129-909D-4805-B22D-ED944BBD8E64}"/>
    <cellStyle name="Heading 2 5" xfId="1618" xr:uid="{09158D41-9276-4E19-9E1F-5FB8C0B97913}"/>
    <cellStyle name="Heading 2 5 2" xfId="1619" xr:uid="{10F8F502-B683-4D6C-8E4C-8CF6CE5BAA49}"/>
    <cellStyle name="Heading 2 6" xfId="1620" xr:uid="{FBD0D869-76FA-4E35-BA3D-DC33A2CDBFF4}"/>
    <cellStyle name="Heading 2 6 2" xfId="12745" xr:uid="{37DED831-0784-4684-AD40-7CB3F90DF0E1}"/>
    <cellStyle name="Heading 2_Anexo I" xfId="1621" xr:uid="{77DEE0BC-3009-4CED-BC58-499748307EC1}"/>
    <cellStyle name="Heading 3" xfId="1622" xr:uid="{C17984FB-BECC-4230-AE7E-74ECA87C2463}"/>
    <cellStyle name="Heading 3 2" xfId="1623" xr:uid="{516CC13B-47C3-403A-9BA7-F3ECB935BED2}"/>
    <cellStyle name="Heading 3 3" xfId="1624" xr:uid="{E3D11BD4-550B-45D9-83B1-F598C32E056E}"/>
    <cellStyle name="Heading 3 3 2" xfId="1625" xr:uid="{833BF045-634C-46CF-88EE-D7A0993C3092}"/>
    <cellStyle name="Heading 3 4" xfId="1626" xr:uid="{F8A56AB4-7102-430E-93B3-B827E281A1F4}"/>
    <cellStyle name="Heading 3 4 2" xfId="12746" xr:uid="{ECCBD66A-EE95-471B-BAA1-7B6EADAC0127}"/>
    <cellStyle name="Heading 4" xfId="1627" xr:uid="{3B0AAF35-8C66-4282-94EB-A2E12D79389D}"/>
    <cellStyle name="Heading 4 2" xfId="1628" xr:uid="{2A33BC06-F338-473B-96FA-E8AC767E05D6}"/>
    <cellStyle name="Heading 4 3" xfId="1629" xr:uid="{A220313E-AD24-47EC-85BD-3CD715692D39}"/>
    <cellStyle name="Heading 4 3 2" xfId="1630" xr:uid="{4E3B431E-F8B9-4CEC-885D-37181494C35B}"/>
    <cellStyle name="Heading 4 4" xfId="1631" xr:uid="{B964BD18-F1D8-48AE-B72C-FD819C03B4F2}"/>
    <cellStyle name="Heading 4 4 2" xfId="12747" xr:uid="{6A394034-F53E-4730-8321-95B70D297581}"/>
    <cellStyle name="Heading 5" xfId="1632" xr:uid="{D244B39F-4825-4AA7-B28D-AC3CF3B257E4}"/>
    <cellStyle name="Hipervínculo" xfId="219" builtinId="8"/>
    <cellStyle name="Hipervínculo 2" xfId="561" xr:uid="{B647F2BA-C5EB-46CB-BB89-773068E86020}"/>
    <cellStyle name="Incorrecto" xfId="7" builtinId="27" customBuiltin="1"/>
    <cellStyle name="Incorrecto 2" xfId="748" xr:uid="{F1633F77-3052-4DB0-8EAA-4B869590DC52}"/>
    <cellStyle name="Incorrecto 2 2" xfId="1634" xr:uid="{C3834DD8-58C2-48E7-81DA-69D292A0A2EC}"/>
    <cellStyle name="Incorrecto 2 2 2" xfId="1635" xr:uid="{4F44260C-8688-40E9-8A90-B82D5F6D54D8}"/>
    <cellStyle name="Incorrecto 2 2 2 2" xfId="1636" xr:uid="{65CACD22-4F98-4E31-8DFE-37297574DC2B}"/>
    <cellStyle name="Incorrecto 2 2 3" xfId="1637" xr:uid="{7B647058-3F99-464F-AD92-A6DE8889CA09}"/>
    <cellStyle name="Incorrecto 2 3" xfId="1638" xr:uid="{9E56EA7B-36A5-4848-BD3E-1BC6342AC9EB}"/>
    <cellStyle name="Incorrecto 2 3 2" xfId="12749" xr:uid="{5A920E20-2D94-4AF7-8C88-56439DBB172C}"/>
    <cellStyle name="Incorrecto 2 4" xfId="1639" xr:uid="{553FC754-42BB-451F-9A9B-5E319F47EC5E}"/>
    <cellStyle name="Incorrecto 2 5" xfId="12748" xr:uid="{3DC847A6-703A-4873-8A0B-12B1809DBF9D}"/>
    <cellStyle name="Incorrecto 2 6" xfId="15558" xr:uid="{4738AA7C-1C96-47F9-A421-7B0D7BD8E197}"/>
    <cellStyle name="Incorrecto 2 7" xfId="1633" xr:uid="{435D4D0F-4698-4E1E-B001-C3EF0A22296E}"/>
    <cellStyle name="Incorrecto 3" xfId="749" xr:uid="{C2BB7912-1C5E-4931-BA25-F4AD5BC96DFB}"/>
    <cellStyle name="Incorrecto 3 2" xfId="1641" xr:uid="{DB999ACF-5A5F-45D9-8EB4-CB7FD83D82CE}"/>
    <cellStyle name="Incorrecto 3 3" xfId="1640" xr:uid="{1ACCC206-EDCF-442D-BE2E-FE531D36E690}"/>
    <cellStyle name="Incorrecto 4" xfId="750" xr:uid="{6ECA11AC-7F52-4C8C-A92B-C8DD1CAE4962}"/>
    <cellStyle name="Incorrecto 4 2" xfId="1642" xr:uid="{E8A6441F-019C-44C8-B5D7-98E85426E898}"/>
    <cellStyle name="Incorrecto 5" xfId="751" xr:uid="{45F11FEF-E3A5-4668-859F-2F27BB55EC29}"/>
    <cellStyle name="Incorrecto 6" xfId="752" xr:uid="{9706FE0F-5D45-473E-93A3-62D597AFA86F}"/>
    <cellStyle name="Incorrecto 7" xfId="753" xr:uid="{66C0A88B-17E7-4BA7-90C0-39608F19C2CE}"/>
    <cellStyle name="Input" xfId="1643" xr:uid="{AFEBD8E0-697E-47AC-A6E8-F0EB9F2C3973}"/>
    <cellStyle name="Input 2" xfId="1644" xr:uid="{052025AD-4096-42DA-96C6-A813C64A70D3}"/>
    <cellStyle name="Input 2 2" xfId="1645" xr:uid="{EF902E43-018F-4794-B907-A3060F828813}"/>
    <cellStyle name="Input 2 2 2" xfId="1646" xr:uid="{5400B4AB-A779-4D8C-851C-458A0B2AABA3}"/>
    <cellStyle name="Input 2 3" xfId="1647" xr:uid="{48FA156E-D21B-4692-8E23-B11A7726E0E3}"/>
    <cellStyle name="Input 3" xfId="1648" xr:uid="{DEA1FCD4-7E31-4FA8-AAB4-8957A74AF53C}"/>
    <cellStyle name="Input 3 2" xfId="1649" xr:uid="{27A72DD3-0BC9-46C4-93FA-6C6836E403E4}"/>
    <cellStyle name="Input 3 2 2" xfId="1650" xr:uid="{646F1381-B309-421D-98D9-B6D6A4643DFF}"/>
    <cellStyle name="Input 3 3" xfId="1651" xr:uid="{EEF74B7C-9B8C-4733-8061-BB9A2C6CA8AE}"/>
    <cellStyle name="Input 3 3 2" xfId="1652" xr:uid="{C751B36D-DD26-4867-8FAB-0AD6255B1307}"/>
    <cellStyle name="Input 3 4" xfId="1653" xr:uid="{5CAD1A20-DDE4-4D7A-881A-8242F6D9D5D9}"/>
    <cellStyle name="Input 4" xfId="1654" xr:uid="{1343DEB3-10E0-445D-8E6A-DA4EBBB25627}"/>
    <cellStyle name="Input 4 2" xfId="1655" xr:uid="{B0CB56CA-CE13-4DA8-9C42-22764CFED6E2}"/>
    <cellStyle name="Input 5" xfId="1656" xr:uid="{E5FB2649-41F5-4097-8DCB-9262E6444436}"/>
    <cellStyle name="Input 5 2" xfId="1657" xr:uid="{247D9FF4-3251-4EFA-A02F-70490633AD31}"/>
    <cellStyle name="Input 6" xfId="1658" xr:uid="{9B4340C4-0A2D-4384-B807-B926B207C3BC}"/>
    <cellStyle name="Intermitente" xfId="233" xr:uid="{94A151FA-4EF8-4EA6-B9AF-682D0E8141B0}"/>
    <cellStyle name="Linked Cell" xfId="1659" xr:uid="{AE11FADC-F963-411F-8E8B-609E8CE2A9CB}"/>
    <cellStyle name="Linked Cell 2" xfId="1660" xr:uid="{BD238DDC-3EA2-4293-9089-2688CE397D2A}"/>
    <cellStyle name="Linked Cell 2 2" xfId="1661" xr:uid="{5E2AE311-4D43-46AF-A7EC-0C4C1B01FFFA}"/>
    <cellStyle name="Linked Cell 2 2 2" xfId="1662" xr:uid="{DC21F5D9-76E6-4180-AA65-6C23FADE8E3C}"/>
    <cellStyle name="Linked Cell 2 3" xfId="1663" xr:uid="{37B44DAF-2DA8-4504-9C72-064817B82415}"/>
    <cellStyle name="Linked Cell 3" xfId="1664" xr:uid="{FF3F24F0-4530-4C59-B4A0-82B27CBA7097}"/>
    <cellStyle name="Linked Cell 3 2" xfId="1665" xr:uid="{67D50CF5-2580-4901-9C19-086A6CF7F658}"/>
    <cellStyle name="Linked Cell 3 2 2" xfId="1666" xr:uid="{4E5556F4-CA12-474B-8160-9BF954E52C17}"/>
    <cellStyle name="Linked Cell 3 3" xfId="1667" xr:uid="{8142C018-778C-4404-8E5B-12E2729FC6A7}"/>
    <cellStyle name="Linked Cell 3 3 2" xfId="1668" xr:uid="{C73B66A2-AB88-40EC-A267-7C0AE6D7D6F7}"/>
    <cellStyle name="Linked Cell 3 4" xfId="1669" xr:uid="{7E861318-5540-4C3E-878A-4A81E90DF51A}"/>
    <cellStyle name="Linked Cell 4" xfId="1670" xr:uid="{1F98654D-8A29-475C-ACF4-D3F6C5D6FC4F}"/>
    <cellStyle name="Linked Cell 4 2" xfId="1671" xr:uid="{CEC6C62F-6775-4DDB-8E7E-DC7A6EE9620A}"/>
    <cellStyle name="Linked Cell 5" xfId="1672" xr:uid="{A67E4E58-16D5-4F0C-A180-CAD1CC7C4457}"/>
    <cellStyle name="Millares" xfId="1" builtinId="3"/>
    <cellStyle name="Millares [0]" xfId="51" builtinId="6"/>
    <cellStyle name="Millares [0] 10" xfId="93" xr:uid="{00000000-0005-0000-0000-000057000000}"/>
    <cellStyle name="Millares [0] 10 2" xfId="354" xr:uid="{02F7F3E0-BDB8-47B9-B660-F15730611EF9}"/>
    <cellStyle name="Millares [0] 10 2 2" xfId="40410" xr:uid="{C05422B2-4609-46F4-B6C8-9DD3A8E6FB97}"/>
    <cellStyle name="Millares [0] 10 3" xfId="537" xr:uid="{05FB5510-4F0C-49CA-8C34-BEAE7CCFBAD9}"/>
    <cellStyle name="Millares [0] 10 4" xfId="40376" xr:uid="{6EB99FCF-93E4-411C-9448-8F33D27F0324}"/>
    <cellStyle name="Millares [0] 11" xfId="64" xr:uid="{00000000-0005-0000-0000-000058000000}"/>
    <cellStyle name="Millares [0] 11 2" xfId="560" xr:uid="{78216D5B-57FA-4D0B-82F4-C301CCA68ED2}"/>
    <cellStyle name="Millares [0] 11 2 2" xfId="40399" xr:uid="{99465D09-8EE7-4C1D-92B5-F7A67679E7D2}"/>
    <cellStyle name="Millares [0] 11 3" xfId="40383" xr:uid="{58DBFB4F-97DA-4E1F-A035-9F9246218FCD}"/>
    <cellStyle name="Millares [0] 12" xfId="59" xr:uid="{00000000-0005-0000-0000-000059000000}"/>
    <cellStyle name="Millares [0] 12 2" xfId="40379" xr:uid="{8096741A-8D9E-40F1-9062-E51D309DE94B}"/>
    <cellStyle name="Millares [0] 13" xfId="220" xr:uid="{533AC327-7B37-4970-8B9D-8FE54A9F145A}"/>
    <cellStyle name="Millares [0] 13 2" xfId="40381" xr:uid="{46B9D390-0606-4F36-8435-8382A2949110}"/>
    <cellStyle name="Millares [0] 14" xfId="227" xr:uid="{5FEC3437-D501-43B7-9916-C1EC5A54B198}"/>
    <cellStyle name="Millares [0] 14 2" xfId="40403" xr:uid="{AFB4D1CF-61C2-429E-8272-367C316F8F9E}"/>
    <cellStyle name="Millares [0] 14 3" xfId="852" xr:uid="{558E5E26-1E66-4D7E-B6D8-2CB785D1D7EC}"/>
    <cellStyle name="Millares [0] 15" xfId="252" xr:uid="{3454E67C-4BC4-4DA2-9809-8F4A9DD12994}"/>
    <cellStyle name="Millares [0] 15 2" xfId="40418" xr:uid="{F720BD95-99C9-4DC9-A644-E0AC03213A30}"/>
    <cellStyle name="Millares [0] 16" xfId="279" xr:uid="{3467C129-76A9-4A19-A3FA-BC32CFC62B5A}"/>
    <cellStyle name="Millares [0] 2" xfId="45" xr:uid="{00000000-0005-0000-0000-00005A000000}"/>
    <cellStyle name="Millares [0] 2 2" xfId="54" xr:uid="{00000000-0005-0000-0000-00005B000000}"/>
    <cellStyle name="Millares [0] 2 2 2" xfId="116" xr:uid="{00000000-0005-0000-0000-00005C000000}"/>
    <cellStyle name="Millares [0] 2 2 2 2" xfId="211" xr:uid="{00000000-0005-0000-0000-00005D000000}"/>
    <cellStyle name="Millares [0] 2 2 2 2 2" xfId="434" xr:uid="{33FFB0D2-0947-4F5B-9C7C-82F4E0949A96}"/>
    <cellStyle name="Millares [0] 2 2 2 3" xfId="164" xr:uid="{00000000-0005-0000-0000-00005E000000}"/>
    <cellStyle name="Millares [0] 2 2 2 3 2" xfId="394" xr:uid="{9D662762-861B-4C95-AD16-D9CE11BD24FB}"/>
    <cellStyle name="Millares [0] 2 2 2 4" xfId="369" xr:uid="{ECEB5D82-D381-42BE-8EA3-D689D4B41C88}"/>
    <cellStyle name="Millares [0] 2 2 2 5" xfId="40423" xr:uid="{75BBAF40-A9CE-4C48-A433-D65CAB400664}"/>
    <cellStyle name="Millares [0] 2 2 3" xfId="199" xr:uid="{00000000-0005-0000-0000-00005F000000}"/>
    <cellStyle name="Millares [0] 2 2 3 2" xfId="423" xr:uid="{AED5BE3B-5CCB-4DF6-9180-C1D9DC6E74D9}"/>
    <cellStyle name="Millares [0] 2 2 4" xfId="153" xr:uid="{00000000-0005-0000-0000-000060000000}"/>
    <cellStyle name="Millares [0] 2 2 4 2" xfId="383" xr:uid="{A89B887F-4DD6-4DA6-A0C9-3AC388037E4A}"/>
    <cellStyle name="Millares [0] 2 2 5" xfId="105" xr:uid="{00000000-0005-0000-0000-000061000000}"/>
    <cellStyle name="Millares [0] 2 2 6" xfId="61" xr:uid="{00000000-0005-0000-0000-000062000000}"/>
    <cellStyle name="Millares [0] 2 2 6 2" xfId="552" xr:uid="{649E7220-BB0B-4C7D-9F8A-B2D5B9EEDED2}"/>
    <cellStyle name="Millares [0] 2 2 6 3" xfId="538" xr:uid="{EC18DE3F-134E-4A97-AB92-A529CC098284}"/>
    <cellStyle name="Millares [0] 2 2 7" xfId="221" xr:uid="{5858A0C6-0425-4A40-A063-100A378719E8}"/>
    <cellStyle name="Millares [0] 2 2 7 2" xfId="539" xr:uid="{CB90010A-F7A1-49D6-89A5-3BE520F1CCA6}"/>
    <cellStyle name="Millares [0] 2 2 8" xfId="40405" xr:uid="{2429F859-9B94-4453-BF6B-118374947C69}"/>
    <cellStyle name="Millares [0] 2 2 9" xfId="40419" xr:uid="{B2763A8D-ACFE-4DB7-B9DE-90B8DE294477}"/>
    <cellStyle name="Millares [0] 2 3" xfId="140" xr:uid="{00000000-0005-0000-0000-000063000000}"/>
    <cellStyle name="Millares [0] 2 3 2" xfId="550" xr:uid="{E30B0909-2EE7-4256-A0D4-F8531AC40329}"/>
    <cellStyle name="Millares [0] 2 3 3" xfId="40427" xr:uid="{306FE592-53D0-4651-AB37-37792CC5B64D}"/>
    <cellStyle name="Millares [0] 2 4" xfId="173" xr:uid="{00000000-0005-0000-0000-000064000000}"/>
    <cellStyle name="Millares [0] 2 4 2" xfId="402" xr:uid="{53FE00BA-55E1-4E41-B90B-604D49C253EE}"/>
    <cellStyle name="Millares [0] 2 5" xfId="94" xr:uid="{00000000-0005-0000-0000-000065000000}"/>
    <cellStyle name="Millares [0] 2 5 2" xfId="355" xr:uid="{BD0BC5CE-707C-42F2-ADF1-47298059E152}"/>
    <cellStyle name="Millares [0] 2 6" xfId="253" xr:uid="{3DEDBCE2-F152-4FCC-A689-201DE9B825F7}"/>
    <cellStyle name="Millares [0] 2 7" xfId="281" xr:uid="{91084B99-7C82-4D6B-8019-873CE9AEA9FD}"/>
    <cellStyle name="Millares [0] 2 7 2" xfId="317" xr:uid="{90FF2820-3884-48FD-8BBA-E8EE1092B0A2}"/>
    <cellStyle name="Millares [0] 2 7 3" xfId="445" xr:uid="{702EC3A0-D0AD-4807-A560-97DE68807BBC}"/>
    <cellStyle name="Millares [0] 2 8" xfId="1674" xr:uid="{DCD2333D-ADEE-4B66-9A29-E50BCE0E45CA}"/>
    <cellStyle name="Millares [0] 3" xfId="56" xr:uid="{00000000-0005-0000-0000-000066000000}"/>
    <cellStyle name="Millares [0] 3 10" xfId="40421" xr:uid="{404210BD-50EB-4555-8635-BF0A622A23D2}"/>
    <cellStyle name="Millares [0] 3 2" xfId="115" xr:uid="{00000000-0005-0000-0000-000067000000}"/>
    <cellStyle name="Millares [0] 3 2 2" xfId="210" xr:uid="{00000000-0005-0000-0000-000068000000}"/>
    <cellStyle name="Millares [0] 3 2 2 2" xfId="433" xr:uid="{21F42DA6-E27A-4EB8-B7D5-0E59AF95DAE1}"/>
    <cellStyle name="Millares [0] 3 2 3" xfId="163" xr:uid="{00000000-0005-0000-0000-000069000000}"/>
    <cellStyle name="Millares [0] 3 2 3 2" xfId="393" xr:uid="{F723CA23-D98C-49C5-A165-42FDD4D630A5}"/>
    <cellStyle name="Millares [0] 3 2 4" xfId="368" xr:uid="{F293F1A7-4D19-4561-9445-27C31F5FCC08}"/>
    <cellStyle name="Millares [0] 3 2 5" xfId="540" xr:uid="{C8A496B7-E8C0-43D1-B5D8-38463FEDA8DB}"/>
    <cellStyle name="Millares [0] 3 2 6" xfId="40408" xr:uid="{6A1CFFDA-0AC9-4EB7-BA42-05FDAB0C583E}"/>
    <cellStyle name="Millares [0] 3 2 7" xfId="40425" xr:uid="{21A5E7DE-AE07-4A2C-A28B-4A06831E66FC}"/>
    <cellStyle name="Millares [0] 3 3" xfId="198" xr:uid="{00000000-0005-0000-0000-00006A000000}"/>
    <cellStyle name="Millares [0] 3 3 2" xfId="422" xr:uid="{76469B64-A166-4D29-A652-98F2E72B07B9}"/>
    <cellStyle name="Millares [0] 3 4" xfId="182" xr:uid="{00000000-0005-0000-0000-00006B000000}"/>
    <cellStyle name="Millares [0] 3 4 2" xfId="410" xr:uid="{9F3971B5-38C0-4692-8D18-FA21B6D139B5}"/>
    <cellStyle name="Millares [0] 3 5" xfId="152" xr:uid="{00000000-0005-0000-0000-00006C000000}"/>
    <cellStyle name="Millares [0] 3 5 2" xfId="382" xr:uid="{E442F907-AC7A-4951-A381-4B5E6058FE81}"/>
    <cellStyle name="Millares [0] 3 6" xfId="103" xr:uid="{00000000-0005-0000-0000-00006D000000}"/>
    <cellStyle name="Millares [0] 3 6 2" xfId="358" xr:uid="{316D7AF4-953A-418D-A55F-7536CF41258F}"/>
    <cellStyle name="Millares [0] 3 7" xfId="67" xr:uid="{00000000-0005-0000-0000-00006E000000}"/>
    <cellStyle name="Millares [0] 3 7 2" xfId="284" xr:uid="{65D402BB-FC72-4276-8627-A3DDF7B7C7DB}"/>
    <cellStyle name="Millares [0] 3 7 2 2" xfId="320" xr:uid="{06D875B5-29F3-4AC9-92B5-17798C5E65DF}"/>
    <cellStyle name="Millares [0] 3 7 3" xfId="300" xr:uid="{E6359EC5-E4DD-44F6-ACAB-B9CEC626FE08}"/>
    <cellStyle name="Millares [0] 3 7 4" xfId="336" xr:uid="{74A680B4-9845-4F4F-A7F0-509685F09A08}"/>
    <cellStyle name="Millares [0] 3 8" xfId="63" xr:uid="{00000000-0005-0000-0000-00006F000000}"/>
    <cellStyle name="Millares [0] 3 8 2" xfId="524" xr:uid="{BBE6ED1D-EBD7-40B0-A9AC-3F7BA89F7819}"/>
    <cellStyle name="Millares [0] 3 9" xfId="223" xr:uid="{B61DE1D2-8F4B-4591-9216-42FC238ED55A}"/>
    <cellStyle name="Millares [0] 3 9 2" xfId="39501" xr:uid="{16F70EC9-17C5-4CC9-8F4B-937FEF6818BC}"/>
    <cellStyle name="Millares [0] 4" xfId="112" xr:uid="{00000000-0005-0000-0000-000070000000}"/>
    <cellStyle name="Millares [0] 4 2" xfId="207" xr:uid="{00000000-0005-0000-0000-000071000000}"/>
    <cellStyle name="Millares [0] 4 2 2" xfId="430" xr:uid="{4BDB34A9-C238-4978-AFBD-38F2EFC38AED}"/>
    <cellStyle name="Millares [0] 4 2 3" xfId="40409" xr:uid="{D9E97E57-CD0A-43CD-BCD9-F92E3ACA72F0}"/>
    <cellStyle name="Millares [0] 4 3" xfId="186" xr:uid="{00000000-0005-0000-0000-000072000000}"/>
    <cellStyle name="Millares [0] 4 3 2" xfId="414" xr:uid="{99BD0F6A-D5BC-4E14-8F10-3DC0A8CD4BCA}"/>
    <cellStyle name="Millares [0] 4 4" xfId="160" xr:uid="{00000000-0005-0000-0000-000073000000}"/>
    <cellStyle name="Millares [0] 4 4 2" xfId="390" xr:uid="{87E40805-8283-4772-8D3D-AD41108FEDE5}"/>
    <cellStyle name="Millares [0] 4 5" xfId="365" xr:uid="{5BC5C5B7-4451-4B13-9C3F-143FF2EFA161}"/>
    <cellStyle name="Millares [0] 4 6" xfId="40110" xr:uid="{475A50B1-BEDB-4D2A-886F-D454EDDA6856}"/>
    <cellStyle name="Millares [0] 4 7" xfId="40422" xr:uid="{F5CF149A-7E4E-4B8A-BE1B-8D3901524EE8}"/>
    <cellStyle name="Millares [0] 5" xfId="122" xr:uid="{00000000-0005-0000-0000-000074000000}"/>
    <cellStyle name="Millares [0] 5 2" xfId="212" xr:uid="{00000000-0005-0000-0000-000075000000}"/>
    <cellStyle name="Millares [0] 5 2 2" xfId="435" xr:uid="{F82AB4E8-3DB2-456B-B188-64F58F1A6CDC}"/>
    <cellStyle name="Millares [0] 5 2 3" xfId="40414" xr:uid="{1BF076A7-526A-4F70-B588-01C7C2568C81}"/>
    <cellStyle name="Millares [0] 5 3" xfId="174" xr:uid="{00000000-0005-0000-0000-000076000000}"/>
    <cellStyle name="Millares [0] 5 3 2" xfId="403" xr:uid="{15151FD6-F948-4FAA-9CAC-07D14B4D3C92}"/>
    <cellStyle name="Millares [0] 5 4" xfId="166" xr:uid="{00000000-0005-0000-0000-000077000000}"/>
    <cellStyle name="Millares [0] 5 4 2" xfId="395" xr:uid="{24AF0D6F-4703-4E85-AD0E-BA4E2E127814}"/>
    <cellStyle name="Millares [0] 5 5" xfId="370" xr:uid="{A99D9A5C-00AD-4D1A-A5AD-8A830FAD91D3}"/>
    <cellStyle name="Millares [0] 5 6" xfId="40156" xr:uid="{D600C1D7-76AD-4BB3-8556-605BE359AD32}"/>
    <cellStyle name="Millares [0] 6" xfId="135" xr:uid="{00000000-0005-0000-0000-000078000000}"/>
    <cellStyle name="Millares [0] 6 2" xfId="217" xr:uid="{00000000-0005-0000-0000-000079000000}"/>
    <cellStyle name="Millares [0] 6 2 2" xfId="440" xr:uid="{A35DE658-4A9E-49B6-81E7-614656706E68}"/>
    <cellStyle name="Millares [0] 6 3" xfId="187" xr:uid="{00000000-0005-0000-0000-00007A000000}"/>
    <cellStyle name="Millares [0] 6 3 2" xfId="415" xr:uid="{909B2B3B-29F4-48C3-BAE6-34B0FE0BE015}"/>
    <cellStyle name="Millares [0] 6 4" xfId="171" xr:uid="{00000000-0005-0000-0000-00007B000000}"/>
    <cellStyle name="Millares [0] 6 4 2" xfId="400" xr:uid="{D0E76ADA-3E5D-41B2-B988-3E39C650338B}"/>
    <cellStyle name="Millares [0] 6 5" xfId="375" xr:uid="{E8850DBE-B225-4966-8E53-B25BE0711BBE}"/>
    <cellStyle name="Millares [0] 7" xfId="121" xr:uid="{00000000-0005-0000-0000-00007C000000}"/>
    <cellStyle name="Millares [0] 7 2" xfId="851" xr:uid="{32C9B3A7-F9F0-48BD-84B0-E008DEDD2AC9}"/>
    <cellStyle name="Millares [0] 7 3" xfId="850" xr:uid="{01337263-6953-4F9B-B5BB-51D9C721032D}"/>
    <cellStyle name="Millares [0] 7 4" xfId="556" xr:uid="{8671A725-F9B9-4F44-9EDE-B2BB45BC9127}"/>
    <cellStyle name="Millares [0] 8" xfId="193" xr:uid="{00000000-0005-0000-0000-00007D000000}"/>
    <cellStyle name="Millares [0] 8 2" xfId="419" xr:uid="{E6975797-D185-4C3D-9B1E-F067FB52F2CD}"/>
    <cellStyle name="Millares [0] 8 2 2" xfId="40392" xr:uid="{EE624E72-A958-4E5C-BE90-CF55A3E4DA2A}"/>
    <cellStyle name="Millares [0] 8 3" xfId="40305" xr:uid="{133CFDA8-18BA-485D-8C00-55F8FF91E3E9}"/>
    <cellStyle name="Millares [0] 9" xfId="149" xr:uid="{00000000-0005-0000-0000-00007E000000}"/>
    <cellStyle name="Millares [0] 9 2" xfId="379" xr:uid="{8DAF4751-C31F-4244-B526-8D6563003CED}"/>
    <cellStyle name="Millares [0] 9 3" xfId="534" xr:uid="{0A0FEFF0-BBD6-4D78-B431-C1C2953EBBA3}"/>
    <cellStyle name="Millares [0] 9 4" xfId="40311" xr:uid="{3AAF8954-122A-4F9A-9177-8BBF59DED73D}"/>
    <cellStyle name="Millares 10" xfId="118" xr:uid="{00000000-0005-0000-0000-00007F000000}"/>
    <cellStyle name="Millares 10 10" xfId="1676" xr:uid="{BB6AA0FF-8B23-406E-8272-1FC0F135720C}"/>
    <cellStyle name="Millares 10 10 2" xfId="1677" xr:uid="{ACF96F79-FBCD-493E-B649-8C3EA6458EAE}"/>
    <cellStyle name="Millares 10 10 2 2" xfId="1678" xr:uid="{92D05F75-8820-4475-883A-D698EBD6EADD}"/>
    <cellStyle name="Millares 10 10 3" xfId="1679" xr:uid="{5FE94C5C-9199-4E51-9F88-3174C58573F3}"/>
    <cellStyle name="Millares 10 10 3 2" xfId="1680" xr:uid="{984675FD-ABD0-47E4-B662-ADCB128E63C6}"/>
    <cellStyle name="Millares 10 10 4" xfId="1681" xr:uid="{B0EDF91A-A1E5-40A0-9470-C49AD2FD0858}"/>
    <cellStyle name="Millares 10 10 4 2" xfId="1682" xr:uid="{E2C71B44-808D-4185-9843-96C9A669BDF4}"/>
    <cellStyle name="Millares 10 10 5" xfId="1683" xr:uid="{06584C4E-7248-49B0-B759-0509653B57E4}"/>
    <cellStyle name="Millares 10 11" xfId="1684" xr:uid="{C97E19FF-4BFC-4606-B112-4C6F05344168}"/>
    <cellStyle name="Millares 10 11 2" xfId="1685" xr:uid="{0AA95E0C-EA93-45BD-8255-FEE19EC20859}"/>
    <cellStyle name="Millares 10 11 2 2" xfId="1686" xr:uid="{AAC8D6A0-8D2F-40D5-9D96-E5E05D83D925}"/>
    <cellStyle name="Millares 10 11 3" xfId="1687" xr:uid="{45EA8642-A051-4234-9A93-A149525BF73D}"/>
    <cellStyle name="Millares 10 11 3 2" xfId="1688" xr:uid="{F2731AD6-F972-48AE-B199-FBB90EE02653}"/>
    <cellStyle name="Millares 10 11 4" xfId="1689" xr:uid="{01FB5E22-4388-4B91-B830-21E8ED6958B6}"/>
    <cellStyle name="Millares 10 11 4 2" xfId="1690" xr:uid="{DBBA37F9-24C2-4DAC-9596-6EC59D52C3FB}"/>
    <cellStyle name="Millares 10 11 5" xfId="1691" xr:uid="{AAA917F8-B845-45AB-8A70-230BF1163869}"/>
    <cellStyle name="Millares 10 12" xfId="1692" xr:uid="{B66ADDD4-F85D-4020-8E1F-BD96025FF9EE}"/>
    <cellStyle name="Millares 10 12 2" xfId="1693" xr:uid="{3F8CDD0D-A1A7-4CCB-BFFE-864181297715}"/>
    <cellStyle name="Millares 10 12 2 2" xfId="1694" xr:uid="{09B32654-45AF-4D65-8026-A19591A7DD06}"/>
    <cellStyle name="Millares 10 12 3" xfId="1695" xr:uid="{9E96B307-16D9-460D-AC51-EF75C16640A9}"/>
    <cellStyle name="Millares 10 12 3 2" xfId="1696" xr:uid="{8AB4A396-1660-43C6-9824-B3D37D01140A}"/>
    <cellStyle name="Millares 10 12 4" xfId="1697" xr:uid="{0B779C8A-A0A2-4700-8CA3-C5E20423AA66}"/>
    <cellStyle name="Millares 10 12 4 2" xfId="1698" xr:uid="{19BB2E59-9011-4C97-9DC1-6DB47B0969E3}"/>
    <cellStyle name="Millares 10 12 5" xfId="1699" xr:uid="{DB497D9C-AFA0-49E2-A377-6AC2E74DF5F4}"/>
    <cellStyle name="Millares 10 13" xfId="1700" xr:uid="{63A6508B-F666-476B-B582-706AD95A40B5}"/>
    <cellStyle name="Millares 10 13 2" xfId="1701" xr:uid="{483F02F0-63DE-4B9F-9E69-7007DDD0A345}"/>
    <cellStyle name="Millares 10 13 2 2" xfId="1702" xr:uid="{93044039-1945-4E27-B109-C1D280CD7F07}"/>
    <cellStyle name="Millares 10 13 3" xfId="1703" xr:uid="{B83F2B00-CD76-4A1F-9048-F18B0DF5BB29}"/>
    <cellStyle name="Millares 10 13 3 2" xfId="1704" xr:uid="{F310BBE0-091A-4464-BC85-BEB990AB32D5}"/>
    <cellStyle name="Millares 10 13 4" xfId="1705" xr:uid="{94CC0EC9-2B6E-4F04-9B45-A49D4F5B22BA}"/>
    <cellStyle name="Millares 10 13 4 2" xfId="1706" xr:uid="{8F04E904-4EB8-49B4-BD30-BEF5479B7B0A}"/>
    <cellStyle name="Millares 10 13 5" xfId="1707" xr:uid="{10981C66-CF52-4E2C-BD24-267E4F860DB0}"/>
    <cellStyle name="Millares 10 14" xfId="1708" xr:uid="{62D32090-3F93-408D-B9F9-AA025166658F}"/>
    <cellStyle name="Millares 10 14 2" xfId="1709" xr:uid="{2CDEE1FE-4870-4A14-A9DC-98D5DE9FB37E}"/>
    <cellStyle name="Millares 10 14 2 2" xfId="1710" xr:uid="{1A922837-5183-45D4-9A0F-796267C944A6}"/>
    <cellStyle name="Millares 10 14 3" xfId="1711" xr:uid="{C22797E6-E2D5-4AB9-A48D-3B453466D7CD}"/>
    <cellStyle name="Millares 10 14 3 2" xfId="1712" xr:uid="{9BE89B6E-1754-47A7-812B-198F976B7023}"/>
    <cellStyle name="Millares 10 14 4" xfId="1713" xr:uid="{EAD56690-EC3F-473B-8D7D-EA82523C317A}"/>
    <cellStyle name="Millares 10 14 4 2" xfId="1714" xr:uid="{0A8B812E-49A8-40DF-96C1-D7EDCD5F4C8A}"/>
    <cellStyle name="Millares 10 14 5" xfId="1715" xr:uid="{7C94A344-8A24-4F51-A3F1-41F814E9D2F7}"/>
    <cellStyle name="Millares 10 15" xfId="1716" xr:uid="{1DA1576D-D04C-4BD7-8299-3EABDDFCCDE3}"/>
    <cellStyle name="Millares 10 15 2" xfId="1717" xr:uid="{A44B5164-BF43-4794-9C12-8CFAC78B0AD2}"/>
    <cellStyle name="Millares 10 15 2 2" xfId="1718" xr:uid="{53FF9C2B-8AA9-4E7A-A62D-C4C9060C3A75}"/>
    <cellStyle name="Millares 10 15 3" xfId="1719" xr:uid="{D88748B2-D0A0-4659-B57A-B789DAC45F5B}"/>
    <cellStyle name="Millares 10 15 3 2" xfId="1720" xr:uid="{FCC45A8E-837B-41EC-8354-BDF4F8B808DA}"/>
    <cellStyle name="Millares 10 15 4" xfId="1721" xr:uid="{1AB9F5DB-22B7-403B-A023-2730F9252E1B}"/>
    <cellStyle name="Millares 10 15 4 2" xfId="1722" xr:uid="{EBB2A4FB-6E33-4FEE-85B2-1C9093B61649}"/>
    <cellStyle name="Millares 10 15 5" xfId="1723" xr:uid="{7EBA6690-EDEE-4D54-AC21-C055BC2205A3}"/>
    <cellStyle name="Millares 10 16" xfId="1724" xr:uid="{7C90E55D-9F72-4525-AD57-1401DD6D9F51}"/>
    <cellStyle name="Millares 10 16 2" xfId="1725" xr:uid="{896F47BF-3B1C-4775-985D-DEBBE2BAB02D}"/>
    <cellStyle name="Millares 10 16 2 2" xfId="1726" xr:uid="{01BDCC33-44D4-44D0-8A19-5C6C73E9D912}"/>
    <cellStyle name="Millares 10 16 3" xfId="1727" xr:uid="{7E41B25C-D012-4727-AFD9-3D2E1D94EBF2}"/>
    <cellStyle name="Millares 10 16 3 2" xfId="1728" xr:uid="{3FB314C7-23AA-4100-888F-00A3CE6CA289}"/>
    <cellStyle name="Millares 10 16 4" xfId="1729" xr:uid="{EEA95095-C803-44DA-AA5C-4ED5FD33E212}"/>
    <cellStyle name="Millares 10 16 4 2" xfId="1730" xr:uid="{0A365940-01BE-48B8-BB27-047D287B1743}"/>
    <cellStyle name="Millares 10 16 5" xfId="1731" xr:uid="{245D9479-A407-4E03-8A62-3024A06552F0}"/>
    <cellStyle name="Millares 10 17" xfId="1732" xr:uid="{8C93B354-A9F8-42E3-ADD5-7CB73DD10BEE}"/>
    <cellStyle name="Millares 10 17 2" xfId="1733" xr:uid="{5DD63D6E-A188-40AD-9059-3F2463488E8F}"/>
    <cellStyle name="Millares 10 17 2 2" xfId="1734" xr:uid="{80290C95-1C67-421B-9166-0D3E3FD69E68}"/>
    <cellStyle name="Millares 10 17 3" xfId="1735" xr:uid="{09473FB7-4E04-42B0-ADA6-286F97F47A5D}"/>
    <cellStyle name="Millares 10 17 3 2" xfId="1736" xr:uid="{CB61D69D-8C66-4724-B45C-BA128FC2B8C4}"/>
    <cellStyle name="Millares 10 17 4" xfId="1737" xr:uid="{997D490A-7702-41E9-ACD3-B3A34029B280}"/>
    <cellStyle name="Millares 10 17 4 2" xfId="1738" xr:uid="{B58EB280-0439-4DEF-A1C7-AFDAEB44DA51}"/>
    <cellStyle name="Millares 10 17 5" xfId="1739" xr:uid="{D89E6C78-AEFA-4A5B-AF39-0659760B274F}"/>
    <cellStyle name="Millares 10 18" xfId="1740" xr:uid="{234507B5-6849-4ED0-9A7B-B2F5CCD401C5}"/>
    <cellStyle name="Millares 10 18 2" xfId="1741" xr:uid="{9108152B-EED7-43EE-8CB4-A37C4F5F6544}"/>
    <cellStyle name="Millares 10 18 2 2" xfId="1742" xr:uid="{0920F329-E691-481A-B6FB-AD542C6C2553}"/>
    <cellStyle name="Millares 10 18 3" xfId="1743" xr:uid="{97A13C54-A351-4DF8-9033-C6E276BC9796}"/>
    <cellStyle name="Millares 10 18 3 2" xfId="1744" xr:uid="{ECF004FF-6B93-40FB-BA38-B2AF66B1FB81}"/>
    <cellStyle name="Millares 10 18 4" xfId="1745" xr:uid="{E4F2D912-CD28-47F8-B8AC-F4EE761C2E5D}"/>
    <cellStyle name="Millares 10 18 4 2" xfId="1746" xr:uid="{D8E63D12-F8FE-4078-AC01-15029FE7F4A2}"/>
    <cellStyle name="Millares 10 18 5" xfId="1747" xr:uid="{2FE58A31-4B40-451A-B904-F6C163053CF0}"/>
    <cellStyle name="Millares 10 19" xfId="1748" xr:uid="{2EBEC608-BEDE-4A18-8E4B-C95DADA284D1}"/>
    <cellStyle name="Millares 10 19 2" xfId="1749" xr:uid="{908D5652-7191-4711-8636-CAADB1B60DA5}"/>
    <cellStyle name="Millares 10 19 2 2" xfId="1750" xr:uid="{4E693E3E-967E-4899-A00B-084469BB7B37}"/>
    <cellStyle name="Millares 10 19 3" xfId="1751" xr:uid="{4583A9F6-9388-445B-9341-BFBF52483AE7}"/>
    <cellStyle name="Millares 10 19 3 2" xfId="1752" xr:uid="{7216FC4F-BE68-459A-AD62-BF07234E8C47}"/>
    <cellStyle name="Millares 10 19 4" xfId="1753" xr:uid="{6ECF74ED-AB82-4E72-B12A-793FE0A780C5}"/>
    <cellStyle name="Millares 10 19 4 2" xfId="1754" xr:uid="{31A69DA1-E01B-4E3D-A843-97F303BF8ED7}"/>
    <cellStyle name="Millares 10 19 5" xfId="1755" xr:uid="{67A28195-CD04-4EC4-8036-57BCF53EBB7C}"/>
    <cellStyle name="Millares 10 2" xfId="138" xr:uid="{00000000-0005-0000-0000-000080000000}"/>
    <cellStyle name="Millares 10 2 2" xfId="541" xr:uid="{292B1EC7-B9C3-418B-ADE9-C4D88AFB58DF}"/>
    <cellStyle name="Millares 10 2 2 2" xfId="1758" xr:uid="{1F55DB40-263E-48BE-B201-518E3384771F}"/>
    <cellStyle name="Millares 10 2 2 2 2" xfId="1759" xr:uid="{373C8591-E322-4C16-A1AC-874E4AE1A561}"/>
    <cellStyle name="Millares 10 2 2 3" xfId="1760" xr:uid="{3ED10BEF-3EE7-4C7E-A98E-021123AF573F}"/>
    <cellStyle name="Millares 10 2 2 3 2" xfId="1761" xr:uid="{63FF13FB-236C-4ADC-B4CD-0893382FDB7A}"/>
    <cellStyle name="Millares 10 2 2 4" xfId="1762" xr:uid="{E7F5B8DE-36EC-4D8A-9915-9D6F2F706C2D}"/>
    <cellStyle name="Millares 10 2 2 4 2" xfId="1763" xr:uid="{89848B57-A163-4C99-BB24-9AAA788A1D98}"/>
    <cellStyle name="Millares 10 2 2 5" xfId="1764" xr:uid="{E08A777B-CDDC-443A-8237-0FA1EEF9162F}"/>
    <cellStyle name="Millares 10 2 2 6" xfId="1757" xr:uid="{67047832-55EC-4D6C-A133-73D889ABF020}"/>
    <cellStyle name="Millares 10 2 3" xfId="755" xr:uid="{FDBA251D-0CA3-4360-B918-10C4F3866EB6}"/>
    <cellStyle name="Millares 10 2 3 2" xfId="1765" xr:uid="{96A57916-A562-4E06-A6C1-5B5D5F26D945}"/>
    <cellStyle name="Millares 10 2 4" xfId="1766" xr:uid="{09BF11C8-549F-47F4-90C8-9192A5A94A9E}"/>
    <cellStyle name="Millares 10 2 4 2" xfId="1767" xr:uid="{FDE0EB7E-A9E0-41EC-9483-666CF31FFCB9}"/>
    <cellStyle name="Millares 10 2 5" xfId="1768" xr:uid="{20226C82-199D-4B27-9FAC-BAF7E9D1099B}"/>
    <cellStyle name="Millares 10 2 6" xfId="1769" xr:uid="{0233CD59-0ED2-4300-9123-E65BEDB0A7CC}"/>
    <cellStyle name="Millares 10 2 7" xfId="1756" xr:uid="{7ED873A6-27F4-4D29-BF83-055A98249953}"/>
    <cellStyle name="Millares 10 20" xfId="1770" xr:uid="{01FBFE9A-DBB8-4A14-89F8-F8316151D9A0}"/>
    <cellStyle name="Millares 10 20 2" xfId="1771" xr:uid="{24DAC4D4-727C-4A75-BEB9-9ACA2BCF388C}"/>
    <cellStyle name="Millares 10 20 2 2" xfId="1772" xr:uid="{06526B5D-936E-4C48-8EA3-56DB24BBE00E}"/>
    <cellStyle name="Millares 10 20 3" xfId="1773" xr:uid="{96498CA6-CF4F-4972-96D3-E25CF6B24DE5}"/>
    <cellStyle name="Millares 10 20 3 2" xfId="1774" xr:uid="{03B500CC-40F1-4463-B0D9-E41E1C5D02F5}"/>
    <cellStyle name="Millares 10 20 4" xfId="1775" xr:uid="{F1D18537-48B0-48D6-BE33-6905F6C60DCF}"/>
    <cellStyle name="Millares 10 20 4 2" xfId="1776" xr:uid="{E29BF94F-4AAB-46D2-89DF-32908B1304ED}"/>
    <cellStyle name="Millares 10 20 5" xfId="1777" xr:uid="{BBCA2D82-0227-4BF6-94F5-B0B4D7BFAFD8}"/>
    <cellStyle name="Millares 10 21" xfId="1778" xr:uid="{7F952161-BC3C-4B22-9838-4C86D249A57D}"/>
    <cellStyle name="Millares 10 21 2" xfId="1779" xr:uid="{02FAE8AD-5E6D-4541-BE7D-10F1882ED9A2}"/>
    <cellStyle name="Millares 10 21 2 2" xfId="1780" xr:uid="{BE910348-EE0F-45E9-BA63-287B58AAED2F}"/>
    <cellStyle name="Millares 10 21 3" xfId="1781" xr:uid="{383E7414-DD9C-43DD-B6F3-9451D1122267}"/>
    <cellStyle name="Millares 10 21 3 2" xfId="1782" xr:uid="{283B09D6-8258-4445-8C12-D203BAFCD4D8}"/>
    <cellStyle name="Millares 10 21 4" xfId="1783" xr:uid="{17349523-F7AF-450E-BFEB-1EEE92D32CC6}"/>
    <cellStyle name="Millares 10 21 4 2" xfId="1784" xr:uid="{785897F3-2531-4BAD-8C0B-0FA8B4711C27}"/>
    <cellStyle name="Millares 10 21 5" xfId="1785" xr:uid="{16771E59-1DF1-4D8A-B07F-5DC38BB30295}"/>
    <cellStyle name="Millares 10 22" xfId="1786" xr:uid="{38079D71-CB1F-4B26-94AE-D389339194AE}"/>
    <cellStyle name="Millares 10 22 2" xfId="1787" xr:uid="{22882835-0440-4E4F-9512-21613A55F6D9}"/>
    <cellStyle name="Millares 10 22 2 2" xfId="1788" xr:uid="{FBA28470-0B45-4B07-9D5E-AD6F5558A1F2}"/>
    <cellStyle name="Millares 10 22 3" xfId="1789" xr:uid="{85A58395-E41A-430F-94E0-FBC8660B6398}"/>
    <cellStyle name="Millares 10 22 3 2" xfId="1790" xr:uid="{12DB62EA-F538-4639-9800-A7C619000B87}"/>
    <cellStyle name="Millares 10 22 4" xfId="1791" xr:uid="{F207E0E7-31E7-4D1E-9CA5-497CB63BE3E8}"/>
    <cellStyle name="Millares 10 22 4 2" xfId="1792" xr:uid="{C1874BAC-B544-44AA-B60D-6A5F67E668E7}"/>
    <cellStyle name="Millares 10 22 5" xfId="1793" xr:uid="{6B71B81D-93D8-43D8-9DA7-33CB431D452D}"/>
    <cellStyle name="Millares 10 23" xfId="1794" xr:uid="{79F76C60-B257-41CE-881E-625334923B3E}"/>
    <cellStyle name="Millares 10 23 2" xfId="1795" xr:uid="{8C15A713-6641-456D-A92F-ADAD0F0FB744}"/>
    <cellStyle name="Millares 10 23 2 2" xfId="1796" xr:uid="{01D6BA42-AFFF-4D79-BAF9-727302B10962}"/>
    <cellStyle name="Millares 10 23 3" xfId="1797" xr:uid="{A9FFE5D3-355C-4D49-9F8B-38DB10F06760}"/>
    <cellStyle name="Millares 10 23 3 2" xfId="1798" xr:uid="{8F04A808-9E96-44E8-A1C6-057CB8E5F653}"/>
    <cellStyle name="Millares 10 23 4" xfId="1799" xr:uid="{2A6AC64A-98E2-4040-80BE-1E03E94B2847}"/>
    <cellStyle name="Millares 10 23 4 2" xfId="1800" xr:uid="{34D6AD25-5906-46E6-8BB6-812FB6A29504}"/>
    <cellStyle name="Millares 10 23 5" xfId="1801" xr:uid="{CDF8078E-1B52-4F18-B942-8A2F8EF6EFFC}"/>
    <cellStyle name="Millares 10 24" xfId="1802" xr:uid="{9EBEAFDD-C088-4F22-BD9D-E9EB9685BF57}"/>
    <cellStyle name="Millares 10 24 2" xfId="1803" xr:uid="{F841E34B-0330-4C35-9BF5-5BC1D3D29BAD}"/>
    <cellStyle name="Millares 10 24 2 2" xfId="1804" xr:uid="{ABAA2A22-3A4D-4E5A-AD52-56C1FF29682B}"/>
    <cellStyle name="Millares 10 24 3" xfId="1805" xr:uid="{B30CFC37-1E9D-40F2-B662-DF4199B213E5}"/>
    <cellStyle name="Millares 10 24 3 2" xfId="1806" xr:uid="{547245F5-9826-4522-8376-013299D3E35C}"/>
    <cellStyle name="Millares 10 24 4" xfId="1807" xr:uid="{CBC0F77E-2BD4-4168-9646-3C6DF62C70AD}"/>
    <cellStyle name="Millares 10 24 4 2" xfId="1808" xr:uid="{F9672C3C-63F1-44E2-ADF4-DC7346A57E6E}"/>
    <cellStyle name="Millares 10 24 5" xfId="1809" xr:uid="{5FF82085-EE28-447C-BB9C-6B0E92E4C690}"/>
    <cellStyle name="Millares 10 25" xfId="1810" xr:uid="{2278BF66-C991-4402-8220-510165F0AAD2}"/>
    <cellStyle name="Millares 10 25 2" xfId="1811" xr:uid="{D26AB0E8-CF8A-4123-9E04-9FD1B742E9FD}"/>
    <cellStyle name="Millares 10 25 2 2" xfId="1812" xr:uid="{065DF132-BD5A-4C16-91C3-D1BCAE80B9CC}"/>
    <cellStyle name="Millares 10 25 3" xfId="1813" xr:uid="{3A3D08F8-538F-4AB1-B27C-3562288A152A}"/>
    <cellStyle name="Millares 10 25 3 2" xfId="1814" xr:uid="{DE3C0308-37D9-42F9-A554-3EB9687556EE}"/>
    <cellStyle name="Millares 10 25 4" xfId="1815" xr:uid="{63FCAA3E-5FB5-4504-B5B8-D47A41A57060}"/>
    <cellStyle name="Millares 10 25 4 2" xfId="1816" xr:uid="{8DE3BBBD-23AA-46CE-9FFD-D1764F0F3C6A}"/>
    <cellStyle name="Millares 10 25 5" xfId="1817" xr:uid="{3CBDA95F-0DF6-4EBE-B21C-F47C13BA5FE9}"/>
    <cellStyle name="Millares 10 26" xfId="1818" xr:uid="{773EB49C-60A9-4286-A35E-4E7EFC891A2B}"/>
    <cellStyle name="Millares 10 26 2" xfId="1819" xr:uid="{E638539B-F535-4998-898A-D5B87672BC92}"/>
    <cellStyle name="Millares 10 26 2 2" xfId="1820" xr:uid="{822DEDD4-D69B-46CD-BDD3-FF39EBF6F193}"/>
    <cellStyle name="Millares 10 26 3" xfId="1821" xr:uid="{9D7016B2-0890-4E86-A709-0BEFDFFE27E1}"/>
    <cellStyle name="Millares 10 26 3 2" xfId="1822" xr:uid="{14195473-8D19-4CC8-A446-EB8B122F838E}"/>
    <cellStyle name="Millares 10 26 4" xfId="1823" xr:uid="{9394575A-7416-4D8D-A913-F6FAAFC54C5C}"/>
    <cellStyle name="Millares 10 26 4 2" xfId="1824" xr:uid="{1C868F0A-4999-480F-9330-EF7D43C30953}"/>
    <cellStyle name="Millares 10 26 5" xfId="1825" xr:uid="{7EE17A1E-D248-40E9-83FD-45112C5B0D67}"/>
    <cellStyle name="Millares 10 27" xfId="1826" xr:uid="{331BA152-E308-4BAA-9F9D-4F9CCF2B8DE4}"/>
    <cellStyle name="Millares 10 27 2" xfId="1827" xr:uid="{839AEDF0-1908-4EBE-8E58-6F75BB211736}"/>
    <cellStyle name="Millares 10 27 2 2" xfId="1828" xr:uid="{AA14039F-B7F1-4A6B-AA54-3CC79E0CC231}"/>
    <cellStyle name="Millares 10 27 3" xfId="1829" xr:uid="{E6C5F943-62FE-49BE-8BA8-BCD8B2A4F451}"/>
    <cellStyle name="Millares 10 27 3 2" xfId="1830" xr:uid="{DD72B12C-3B53-4BB1-AA57-E2B6ACBA4EE7}"/>
    <cellStyle name="Millares 10 27 4" xfId="1831" xr:uid="{73446AB0-9DFA-4FFD-B11C-CDF551B51808}"/>
    <cellStyle name="Millares 10 27 4 2" xfId="1832" xr:uid="{A7C8008E-EB9E-4535-9912-C1F9C26A0B48}"/>
    <cellStyle name="Millares 10 27 5" xfId="1833" xr:uid="{5F9F2778-E885-4A9F-BD9B-AC092395B37E}"/>
    <cellStyle name="Millares 10 28" xfId="1834" xr:uid="{B9A1DDBC-8231-4379-BF17-6A4732D2DD37}"/>
    <cellStyle name="Millares 10 28 2" xfId="1835" xr:uid="{6F7C0F69-CD41-404C-92B9-0B25B77E3246}"/>
    <cellStyle name="Millares 10 28 2 2" xfId="1836" xr:uid="{7ED5719B-DF3F-422F-9EDE-DF14EACD549E}"/>
    <cellStyle name="Millares 10 28 3" xfId="1837" xr:uid="{6CE6677A-3D7D-4A47-B76D-E98CE762FFA8}"/>
    <cellStyle name="Millares 10 28 3 2" xfId="1838" xr:uid="{0F9BAAC6-0038-487C-B8EF-8AB43F9FE0E5}"/>
    <cellStyle name="Millares 10 28 4" xfId="1839" xr:uid="{A2DD391B-D6E9-4D91-AA88-E2C273A637CD}"/>
    <cellStyle name="Millares 10 28 4 2" xfId="1840" xr:uid="{911449D7-6E52-4687-BDDB-C5CE9127E39D}"/>
    <cellStyle name="Millares 10 28 5" xfId="1841" xr:uid="{756291CD-84F8-4796-99ED-071372EFD6B5}"/>
    <cellStyle name="Millares 10 29" xfId="1842" xr:uid="{73A19CC6-5B1F-45AD-92FE-BC3B8E74898B}"/>
    <cellStyle name="Millares 10 29 2" xfId="1843" xr:uid="{79A865C9-F999-45AA-8A29-9A5B03DCF944}"/>
    <cellStyle name="Millares 10 29 2 2" xfId="1844" xr:uid="{AA9070F2-46EE-4EE1-853C-F3B873F582FA}"/>
    <cellStyle name="Millares 10 29 3" xfId="1845" xr:uid="{A2192020-DA46-42FB-B3A3-0755EA8877B0}"/>
    <cellStyle name="Millares 10 29 3 2" xfId="1846" xr:uid="{C700E54A-863F-4D3C-89A9-17BBE2B14CB9}"/>
    <cellStyle name="Millares 10 29 4" xfId="1847" xr:uid="{746BD896-2B54-46B6-B93D-27243209BCAC}"/>
    <cellStyle name="Millares 10 29 4 2" xfId="1848" xr:uid="{1B87EFF5-AA30-4086-B18E-723C32C2FDE2}"/>
    <cellStyle name="Millares 10 29 5" xfId="1849" xr:uid="{59E5C3DB-C109-49CC-9E10-1240DEC5119A}"/>
    <cellStyle name="Millares 10 3" xfId="238" xr:uid="{F89E1AC4-171F-402C-90C1-62318C0BE0F8}"/>
    <cellStyle name="Millares 10 3 2" xfId="1851" xr:uid="{5C52E8F0-06AE-427D-86E9-5F8BD646F971}"/>
    <cellStyle name="Millares 10 3 2 2" xfId="1852" xr:uid="{E0F9D1A3-9B8D-4951-829C-C41C9242D82B}"/>
    <cellStyle name="Millares 10 3 3" xfId="1853" xr:uid="{66593B62-3676-43AA-9267-97201A56CC2C}"/>
    <cellStyle name="Millares 10 3 3 2" xfId="1854" xr:uid="{3280EB16-86F5-49E7-B8DF-3864576D8C76}"/>
    <cellStyle name="Millares 10 3 4" xfId="1855" xr:uid="{B75FDC62-8CDD-448F-9E48-57B0665B00A4}"/>
    <cellStyle name="Millares 10 3 4 2" xfId="1856" xr:uid="{E0A16279-83D5-4EDD-A9D1-4C2069AC10C8}"/>
    <cellStyle name="Millares 10 3 5" xfId="1857" xr:uid="{DE0CBCF4-89EA-42D6-A0E6-0F1196B1C4DA}"/>
    <cellStyle name="Millares 10 3 6" xfId="1850" xr:uid="{3596287E-DD77-4344-9C0B-89FC1088F965}"/>
    <cellStyle name="Millares 10 3 7" xfId="754" xr:uid="{167F91A0-30A0-4426-A68B-EE8F3B10F41B}"/>
    <cellStyle name="Millares 10 30" xfId="1858" xr:uid="{FE253703-B0D1-4DBE-A824-D607B987E801}"/>
    <cellStyle name="Millares 10 30 2" xfId="1859" xr:uid="{77693211-E308-4593-854C-8CABD4A0F471}"/>
    <cellStyle name="Millares 10 30 2 2" xfId="1860" xr:uid="{1B4D5CCB-3D19-42A3-89CA-41E41770CD55}"/>
    <cellStyle name="Millares 10 30 3" xfId="1861" xr:uid="{2FC3F2AA-2930-4DCA-94AF-4E056C767B63}"/>
    <cellStyle name="Millares 10 30 3 2" xfId="1862" xr:uid="{6F80B9E5-2CA1-40BA-9781-A01BD18B4574}"/>
    <cellStyle name="Millares 10 30 4" xfId="1863" xr:uid="{71801000-8547-4543-BF4F-B10431A9D49F}"/>
    <cellStyle name="Millares 10 30 4 2" xfId="1864" xr:uid="{DC570669-0366-43F2-BAEB-0F791DD00F39}"/>
    <cellStyle name="Millares 10 30 5" xfId="1865" xr:uid="{ED2DD16E-D282-4951-B849-14B9F30010D4}"/>
    <cellStyle name="Millares 10 31" xfId="1866" xr:uid="{6C89018B-D9EB-438F-8457-94FEADEAD83C}"/>
    <cellStyle name="Millares 10 31 2" xfId="1867" xr:uid="{E515DE6F-445A-40DA-AD90-F7C5103C6084}"/>
    <cellStyle name="Millares 10 31 2 2" xfId="1868" xr:uid="{86BDAE21-F056-425C-A537-11F520A2FE80}"/>
    <cellStyle name="Millares 10 31 3" xfId="1869" xr:uid="{86BBC0FC-47BB-4EF7-85BA-8AE620E65B6E}"/>
    <cellStyle name="Millares 10 31 3 2" xfId="1870" xr:uid="{365847A4-5DE2-42FE-AEB9-8B23482B2077}"/>
    <cellStyle name="Millares 10 31 4" xfId="1871" xr:uid="{3B46817B-4250-46AD-A5A3-DEF6A9E71915}"/>
    <cellStyle name="Millares 10 31 4 2" xfId="1872" xr:uid="{75F67E3D-55E9-4B47-9B43-09558E5393F0}"/>
    <cellStyle name="Millares 10 31 5" xfId="1873" xr:uid="{5493A58C-A340-480C-824D-8409D0EBDB32}"/>
    <cellStyle name="Millares 10 32" xfId="1874" xr:uid="{ADBAAC68-46F9-46CF-908F-47B44D8E3AB3}"/>
    <cellStyle name="Millares 10 32 2" xfId="1875" xr:uid="{99599D37-EFD2-4BC7-A55B-6623D9384644}"/>
    <cellStyle name="Millares 10 32 2 2" xfId="1876" xr:uid="{E9092C69-338D-4397-A99C-72A58AB40E94}"/>
    <cellStyle name="Millares 10 32 3" xfId="1877" xr:uid="{E8AECE7B-AD41-452B-BFB0-F7F5A636E4C2}"/>
    <cellStyle name="Millares 10 32 3 2" xfId="1878" xr:uid="{9A96C9B4-54FD-4869-9B59-EACD4A5E4A0B}"/>
    <cellStyle name="Millares 10 32 4" xfId="1879" xr:uid="{E08A1656-4548-4EA7-BBF4-504E842ADCED}"/>
    <cellStyle name="Millares 10 32 4 2" xfId="1880" xr:uid="{3E45EDFE-C375-49E1-B0A0-F63092FB5126}"/>
    <cellStyle name="Millares 10 32 5" xfId="1881" xr:uid="{BEBE6FA7-F8FD-4A54-A3AB-31C3CC991E42}"/>
    <cellStyle name="Millares 10 33" xfId="1882" xr:uid="{33468790-E50A-472E-802F-6F50083FBE72}"/>
    <cellStyle name="Millares 10 33 2" xfId="1883" xr:uid="{D7CB06D6-0EAD-4825-843E-849D797183E2}"/>
    <cellStyle name="Millares 10 33 2 2" xfId="1884" xr:uid="{BB78CF97-E1AB-4E6C-BC28-2741B817304E}"/>
    <cellStyle name="Millares 10 33 3" xfId="1885" xr:uid="{F6FBFEF2-3942-4AB9-A413-1D2FD5C0DAD9}"/>
    <cellStyle name="Millares 10 33 3 2" xfId="1886" xr:uid="{247B01B3-FE3F-49E2-8AB7-E42961D8CC61}"/>
    <cellStyle name="Millares 10 33 4" xfId="1887" xr:uid="{97A818AB-4CDF-48FF-8890-563F7509AA65}"/>
    <cellStyle name="Millares 10 33 4 2" xfId="1888" xr:uid="{CDDD1594-435E-4A38-81B0-D41B8879F114}"/>
    <cellStyle name="Millares 10 33 5" xfId="1889" xr:uid="{785FE734-DF1F-44C5-B5A4-5DE2D468A8A3}"/>
    <cellStyle name="Millares 10 34" xfId="1890" xr:uid="{8CDD5243-D20E-48F8-A5C6-9214C056FFBB}"/>
    <cellStyle name="Millares 10 34 2" xfId="1891" xr:uid="{004E6225-6812-40CE-B17C-0BE84B9CA84A}"/>
    <cellStyle name="Millares 10 34 2 2" xfId="1892" xr:uid="{A9664F0D-EADD-4FAC-A136-0A100EF7D378}"/>
    <cellStyle name="Millares 10 34 3" xfId="1893" xr:uid="{226BDA01-F3A0-403B-A96D-6E92B4D90254}"/>
    <cellStyle name="Millares 10 34 3 2" xfId="1894" xr:uid="{5610248D-4388-424D-B385-B3858AAFE4E0}"/>
    <cellStyle name="Millares 10 34 4" xfId="1895" xr:uid="{57617A3B-0357-4934-A8A9-7AECF8D580FE}"/>
    <cellStyle name="Millares 10 34 4 2" xfId="1896" xr:uid="{AC60C5ED-3796-4140-96C3-E7EBA5E87CF7}"/>
    <cellStyle name="Millares 10 34 5" xfId="1897" xr:uid="{4B01B541-370B-4ADE-8D0A-D5DCDAFFFC5C}"/>
    <cellStyle name="Millares 10 35" xfId="1898" xr:uid="{19B88D5A-DC11-47CA-9250-E856252106C5}"/>
    <cellStyle name="Millares 10 35 2" xfId="1899" xr:uid="{7F23A23F-615A-4909-8196-81264F680233}"/>
    <cellStyle name="Millares 10 35 2 2" xfId="1900" xr:uid="{DC2FE4FB-B329-40A6-9D1E-4BDE17F960DE}"/>
    <cellStyle name="Millares 10 35 3" xfId="1901" xr:uid="{7A3ED259-B5C5-404C-B6CE-6624D425EB0D}"/>
    <cellStyle name="Millares 10 35 3 2" xfId="1902" xr:uid="{DF963E1A-83A6-4740-8709-1FF4C0B495B7}"/>
    <cellStyle name="Millares 10 35 4" xfId="1903" xr:uid="{9F0E8500-85F9-4524-8645-BDA81CEC3142}"/>
    <cellStyle name="Millares 10 35 4 2" xfId="1904" xr:uid="{4A950190-601E-4EB0-9114-3ACC0E93F12A}"/>
    <cellStyle name="Millares 10 35 5" xfId="1905" xr:uid="{9ACBB172-A7A2-4FE8-8AFF-8553AFBF3FAC}"/>
    <cellStyle name="Millares 10 36" xfId="1906" xr:uid="{DC267616-7E54-45BE-AEB8-6905EC301D10}"/>
    <cellStyle name="Millares 10 36 2" xfId="1907" xr:uid="{708768E8-62F7-4E99-A0E0-DECC2613A1C4}"/>
    <cellStyle name="Millares 10 36 2 2" xfId="1908" xr:uid="{6432ED79-D0A9-47CC-8E0B-BB29324039E3}"/>
    <cellStyle name="Millares 10 36 3" xfId="1909" xr:uid="{57F92BB9-7F76-4638-BD44-9353E5FC0D30}"/>
    <cellStyle name="Millares 10 36 3 2" xfId="1910" xr:uid="{A36FC7B9-5E10-4E3B-8EB7-A0B9D300A867}"/>
    <cellStyle name="Millares 10 36 4" xfId="1911" xr:uid="{5E7D7A5F-3DAE-43CA-BC4A-5084422259AA}"/>
    <cellStyle name="Millares 10 36 4 2" xfId="1912" xr:uid="{986DCEE6-0ABF-4A1D-BE57-65DF4DFAA66B}"/>
    <cellStyle name="Millares 10 36 5" xfId="1913" xr:uid="{A4BC3AEE-5485-4A2D-9F84-212991005577}"/>
    <cellStyle name="Millares 10 37" xfId="1914" xr:uid="{6DA2627C-B271-48A5-938F-FD7B271D8900}"/>
    <cellStyle name="Millares 10 37 2" xfId="1915" xr:uid="{A3422C0F-B5F8-4AAE-AABF-8F1E2B2C6D86}"/>
    <cellStyle name="Millares 10 37 2 2" xfId="1916" xr:uid="{E93010F8-40F6-402D-8436-D4C07912FDA3}"/>
    <cellStyle name="Millares 10 37 3" xfId="1917" xr:uid="{9AC8A42D-C8CE-4675-9BE6-95F07E6BDEF1}"/>
    <cellStyle name="Millares 10 37 3 2" xfId="1918" xr:uid="{2E35B55F-14E0-4BC1-9458-881554F7043C}"/>
    <cellStyle name="Millares 10 37 4" xfId="1919" xr:uid="{26478085-4DD5-4549-8321-DFA0A2D2AB03}"/>
    <cellStyle name="Millares 10 37 4 2" xfId="1920" xr:uid="{669B999E-45CA-4BAE-AD89-F5F088C99002}"/>
    <cellStyle name="Millares 10 37 5" xfId="1921" xr:uid="{93090F41-F2E8-4A35-AFF6-3F89347CA0B1}"/>
    <cellStyle name="Millares 10 38" xfId="1922" xr:uid="{E832320C-23CE-4CAF-8972-F6EE9B5C93CA}"/>
    <cellStyle name="Millares 10 38 2" xfId="1923" xr:uid="{A2103D37-CE5B-4243-8948-6FB21A2824AF}"/>
    <cellStyle name="Millares 10 38 2 2" xfId="1924" xr:uid="{D8C14067-96DA-45DA-AF05-23609C447722}"/>
    <cellStyle name="Millares 10 38 3" xfId="1925" xr:uid="{E3DE459C-B04E-412F-ABD7-9D912BFC7055}"/>
    <cellStyle name="Millares 10 38 3 2" xfId="1926" xr:uid="{07FFF4C5-D68E-4246-BF2B-5B0C2C07DFB2}"/>
    <cellStyle name="Millares 10 38 4" xfId="1927" xr:uid="{2792798A-75E3-4C06-8C9D-E84554177866}"/>
    <cellStyle name="Millares 10 38 4 2" xfId="1928" xr:uid="{6DC2161D-8840-4B2B-AB50-CEC02F8A2A2D}"/>
    <cellStyle name="Millares 10 38 5" xfId="1929" xr:uid="{4EB43C3C-050B-4890-8503-7E8BCB4549EE}"/>
    <cellStyle name="Millares 10 39" xfId="1930" xr:uid="{F1DA2750-FF3A-4611-8798-42C3E9C82F97}"/>
    <cellStyle name="Millares 10 39 2" xfId="1931" xr:uid="{3F8F7645-8DD6-40DD-B8C1-86C10E779DCD}"/>
    <cellStyle name="Millares 10 39 2 2" xfId="1932" xr:uid="{023B190D-3CB6-451B-81D3-BD460F26F66A}"/>
    <cellStyle name="Millares 10 39 3" xfId="1933" xr:uid="{45AEF1FE-0245-4AE2-AC88-A3EFC57D4A5D}"/>
    <cellStyle name="Millares 10 4" xfId="262" xr:uid="{840A4372-C494-4353-92C9-D9CEA8922031}"/>
    <cellStyle name="Millares 10 4 2" xfId="1935" xr:uid="{860C9E29-56A3-48E7-BE8B-953B1DFBF8C3}"/>
    <cellStyle name="Millares 10 4 2 2" xfId="1936" xr:uid="{29C753C3-9C35-4CF4-9DB3-F3990BB3B1CD}"/>
    <cellStyle name="Millares 10 4 3" xfId="1937" xr:uid="{08E0779E-A6FF-4EFA-873E-E24DA741FA07}"/>
    <cellStyle name="Millares 10 4 3 2" xfId="1938" xr:uid="{B677D2A5-E64B-4F94-B3CE-F5AB8AA20A2F}"/>
    <cellStyle name="Millares 10 4 4" xfId="1939" xr:uid="{95D57F7D-9AFA-44B9-8AFD-39CA85BEAA3E}"/>
    <cellStyle name="Millares 10 4 4 2" xfId="1940" xr:uid="{D054D00C-C2BE-4E0A-93E1-9234493654C7}"/>
    <cellStyle name="Millares 10 4 5" xfId="1941" xr:uid="{7ABB76F5-0CE1-4682-83E7-AEA6F48035E0}"/>
    <cellStyle name="Millares 10 4 6" xfId="1934" xr:uid="{D8541FCC-92A2-46E2-8E16-1688EB790EBE}"/>
    <cellStyle name="Millares 10 40" xfId="1942" xr:uid="{578793E3-72CD-4086-8A8F-A48A6095DE86}"/>
    <cellStyle name="Millares 10 40 2" xfId="1943" xr:uid="{EFAB372B-55DC-424A-81CC-5A1CEAACDE1B}"/>
    <cellStyle name="Millares 10 40 2 2" xfId="1944" xr:uid="{77C23FA1-67D5-4A32-893D-5FE0E60C16E0}"/>
    <cellStyle name="Millares 10 40 3" xfId="1945" xr:uid="{B1DCC7FB-67C9-4992-BF4F-9C76A472222E}"/>
    <cellStyle name="Millares 10 41" xfId="1946" xr:uid="{E116A492-8410-49EF-A63D-890EAB54074F}"/>
    <cellStyle name="Millares 10 41 2" xfId="1947" xr:uid="{9669C304-68EC-45C0-8566-145B4D5B481E}"/>
    <cellStyle name="Millares 10 42" xfId="1948" xr:uid="{6744CC29-2A9F-4479-9445-5B44A53D56C0}"/>
    <cellStyle name="Millares 10 42 2" xfId="1949" xr:uid="{D3ABDF7F-1115-45AF-8974-EED4FB03E381}"/>
    <cellStyle name="Millares 10 43" xfId="1675" xr:uid="{6EF314FF-69DE-4B60-AD3E-0E2180741807}"/>
    <cellStyle name="Millares 10 5" xfId="1950" xr:uid="{D48E0462-70A7-4771-99B8-9022AEE9CF2A}"/>
    <cellStyle name="Millares 10 5 2" xfId="1951" xr:uid="{FA58DBC3-4F10-48AA-9A37-DBB64324B288}"/>
    <cellStyle name="Millares 10 5 2 2" xfId="1952" xr:uid="{CDFAAC22-AAFF-4C55-958B-06054FFD1229}"/>
    <cellStyle name="Millares 10 5 3" xfId="1953" xr:uid="{C2374261-677D-4FDE-87FD-E7F6A918B8D8}"/>
    <cellStyle name="Millares 10 5 3 2" xfId="1954" xr:uid="{F9447ED3-38A1-4739-AC8B-A76A87D5CA36}"/>
    <cellStyle name="Millares 10 5 4" xfId="1955" xr:uid="{9C3034A6-91C2-4982-BE9D-FF1A5F5EB541}"/>
    <cellStyle name="Millares 10 5 4 2" xfId="1956" xr:uid="{1DAE056B-AAB6-40C2-A91E-059AE423C9F3}"/>
    <cellStyle name="Millares 10 5 5" xfId="1957" xr:uid="{9A1B441D-A808-4301-9396-20260DB1C4AF}"/>
    <cellStyle name="Millares 10 6" xfId="1958" xr:uid="{C895CD1A-952E-49A4-AB1C-9AC56EFB34C3}"/>
    <cellStyle name="Millares 10 6 2" xfId="1959" xr:uid="{1AF110DA-1836-474C-9B01-5F5305A0486D}"/>
    <cellStyle name="Millares 10 6 2 2" xfId="1960" xr:uid="{E487E48A-C030-44B8-8A17-33808F876628}"/>
    <cellStyle name="Millares 10 6 3" xfId="1961" xr:uid="{F34B86FD-57B3-44A1-A6E0-145C716534C0}"/>
    <cellStyle name="Millares 10 6 3 2" xfId="1962" xr:uid="{178AF0D6-94E4-4DF5-95EB-7AAEC47323F5}"/>
    <cellStyle name="Millares 10 6 4" xfId="1963" xr:uid="{E8BD24FA-6CEC-4DEB-A124-8AC2A219827C}"/>
    <cellStyle name="Millares 10 6 4 2" xfId="1964" xr:uid="{D2DE4DA0-B3AD-49EA-B018-4BEF59A578AD}"/>
    <cellStyle name="Millares 10 6 5" xfId="1965" xr:uid="{C955A799-FF1C-4D9F-B1F4-46CD7BA670BA}"/>
    <cellStyle name="Millares 10 7" xfId="1966" xr:uid="{E0592A58-3D32-44D0-8B6C-1D6E2CEA3B8E}"/>
    <cellStyle name="Millares 10 7 2" xfId="1967" xr:uid="{97093A53-EACA-478C-BA74-D6A484D4B2F2}"/>
    <cellStyle name="Millares 10 7 2 2" xfId="1968" xr:uid="{DEB1DB68-98BC-4D28-815D-191834940A6F}"/>
    <cellStyle name="Millares 10 7 3" xfId="1969" xr:uid="{AFC6E29A-5348-41FC-9AFA-B887A8ECAEFE}"/>
    <cellStyle name="Millares 10 7 3 2" xfId="1970" xr:uid="{E744E135-45CE-44A7-B770-3865DCFAB1E8}"/>
    <cellStyle name="Millares 10 7 4" xfId="1971" xr:uid="{2E24A6D6-83A3-41B6-986D-6901BB26365E}"/>
    <cellStyle name="Millares 10 7 4 2" xfId="1972" xr:uid="{AC51318D-9C4C-4AC4-8B88-D61EF9518C44}"/>
    <cellStyle name="Millares 10 7 5" xfId="1973" xr:uid="{8927FC07-3DDD-4348-AEA9-FAEFC02231C1}"/>
    <cellStyle name="Millares 10 8" xfId="1974" xr:uid="{BDBFE321-B251-490A-92BE-DB09C544DACD}"/>
    <cellStyle name="Millares 10 8 2" xfId="1975" xr:uid="{0EC3CF45-51B9-4973-BAC1-F6F34101752B}"/>
    <cellStyle name="Millares 10 8 2 2" xfId="1976" xr:uid="{66311078-A82F-43C2-9C7F-F06780B3ECB5}"/>
    <cellStyle name="Millares 10 8 3" xfId="1977" xr:uid="{ABEDA7DE-4686-4E91-86DB-94368797A0C9}"/>
    <cellStyle name="Millares 10 8 3 2" xfId="1978" xr:uid="{C69CED05-E952-47D1-A6D3-E431D7EF45CE}"/>
    <cellStyle name="Millares 10 8 4" xfId="1979" xr:uid="{B5088862-4434-4D67-B828-F3D308D47AF6}"/>
    <cellStyle name="Millares 10 8 4 2" xfId="1980" xr:uid="{A9487905-5F8D-4BFA-912A-AD10BE7F0226}"/>
    <cellStyle name="Millares 10 8 5" xfId="1981" xr:uid="{05FE0DDF-2714-444C-A475-F1F04AFC9C09}"/>
    <cellStyle name="Millares 10 9" xfId="1982" xr:uid="{759F3642-3CC0-497D-B51C-1743B31E1222}"/>
    <cellStyle name="Millares 10 9 2" xfId="1983" xr:uid="{D7132A05-94E9-428D-B3D5-4951CEDFD2BF}"/>
    <cellStyle name="Millares 10 9 2 2" xfId="1984" xr:uid="{F3111FB8-01E0-419B-BE39-B908DC1BFC38}"/>
    <cellStyle name="Millares 10 9 3" xfId="1985" xr:uid="{BB649F7C-C56A-45C7-AB97-645D2F31C876}"/>
    <cellStyle name="Millares 10 9 3 2" xfId="1986" xr:uid="{958FA68C-E801-4B6A-88AA-8CB8931733E0}"/>
    <cellStyle name="Millares 10 9 4" xfId="1987" xr:uid="{D4871DDB-8756-4D13-BF63-748588614EB5}"/>
    <cellStyle name="Millares 10 9 4 2" xfId="1988" xr:uid="{DCE11BFF-97A8-43FD-B5C2-6645C1FB0AE2}"/>
    <cellStyle name="Millares 10 9 5" xfId="1989" xr:uid="{5DA19715-7C61-4947-B33E-845CF01DDC3D}"/>
    <cellStyle name="Millares 100" xfId="1990" xr:uid="{E5889A21-C1ED-4FCC-A5D9-DBAED9F2F4B9}"/>
    <cellStyle name="Millares 100 10" xfId="1991" xr:uid="{ECD899BC-B09F-4814-B2B2-32300BE9823C}"/>
    <cellStyle name="Millares 100 11" xfId="455" xr:uid="{541BBE0F-9637-4675-A0AA-C27AC6D84C38}"/>
    <cellStyle name="Millares 100 11 2" xfId="12751" xr:uid="{5BA59540-808F-4A76-B8FA-9783D47A1E40}"/>
    <cellStyle name="Millares 100 11 3" xfId="20096" xr:uid="{7532DABB-51CC-46A5-ADC7-1C6CE2033BD5}"/>
    <cellStyle name="Millares 100 11 3 2" xfId="22830" xr:uid="{F9B12F3A-F594-4FF5-98F1-BE2954802F65}"/>
    <cellStyle name="Millares 100 11 3 2 2" xfId="28386" xr:uid="{3D76A2AF-C88B-4768-827A-298418B0C94A}"/>
    <cellStyle name="Millares 100 11 3 2 3" xfId="33880" xr:uid="{ECDA94DF-F371-4D2A-8EA3-16FDBDE9FB2B}"/>
    <cellStyle name="Millares 100 11 3 2 4" xfId="39364" xr:uid="{58984F41-BBE7-4067-B28C-A4ED330D0697}"/>
    <cellStyle name="Millares 100 11 3 3" xfId="25657" xr:uid="{49784D92-15CB-4F1E-8C48-6BA398F36C83}"/>
    <cellStyle name="Millares 100 11 3 4" xfId="31151" xr:uid="{BB190F4B-F5D7-4048-8CCF-CE005CC8EA19}"/>
    <cellStyle name="Millares 100 11 3 5" xfId="36635" xr:uid="{7CA5B013-8240-4FE6-9DA8-083BF72FF3E4}"/>
    <cellStyle name="Millares 100 11 4" xfId="7520" xr:uid="{CDE9ED15-5D2D-42EB-960D-FAD7749937E4}"/>
    <cellStyle name="Millares 100 11 5" xfId="20224" xr:uid="{A9B6F003-B304-4FAF-8F30-75F71FE524F6}"/>
    <cellStyle name="Millares 100 11 5 2" xfId="25780" xr:uid="{D392AF9C-2C69-4F7E-BA4B-BCB5326DEF31}"/>
    <cellStyle name="Millares 100 11 5 3" xfId="31274" xr:uid="{416DEFFD-AEDC-4157-A39D-8A3B4A01570D}"/>
    <cellStyle name="Millares 100 11 5 4" xfId="36758" xr:uid="{79E5358A-C99E-49E7-8EE5-8274923DA0F1}"/>
    <cellStyle name="Millares 100 11 6" xfId="23051" xr:uid="{59C9AF50-341A-4A9C-BB14-32A98C519C6D}"/>
    <cellStyle name="Millares 100 11 7" xfId="28543" xr:uid="{8459D6C4-8420-4085-84D7-1E802DD2B367}"/>
    <cellStyle name="Millares 100 11 8" xfId="34027" xr:uid="{F14C3833-5A58-40D8-8FED-2294944E3E60}"/>
    <cellStyle name="Millares 100 11 9" xfId="40314" xr:uid="{48BF1481-8F22-4847-B3F2-1EE711B0F268}"/>
    <cellStyle name="Millares 100 12" xfId="7419" xr:uid="{B0C5BB36-B1DE-45F3-A2B6-95AF7307EA01}"/>
    <cellStyle name="Millares 100 12 2" xfId="20113" xr:uid="{DFA09DEA-0744-41E7-BF2C-2B659BA95CCA}"/>
    <cellStyle name="Millares 100 12 2 2" xfId="22847" xr:uid="{9BDA8847-9BEA-4E81-8854-EB5CBD1BBF09}"/>
    <cellStyle name="Millares 100 12 2 2 2" xfId="28403" xr:uid="{573D1481-C798-4DE8-BEF8-F1A644579885}"/>
    <cellStyle name="Millares 100 12 2 2 3" xfId="33897" xr:uid="{051965D3-C56F-4F53-8FA3-A189C57F7F76}"/>
    <cellStyle name="Millares 100 12 2 2 4" xfId="39381" xr:uid="{67E4E6B0-1F2E-4899-BE42-1048C42D4DDD}"/>
    <cellStyle name="Millares 100 12 2 3" xfId="25674" xr:uid="{33F60C9B-B0FD-421E-99E3-88F1A09C2E0C}"/>
    <cellStyle name="Millares 100 12 2 4" xfId="31168" xr:uid="{BCFA5BB1-EED0-4626-A782-F39CAA95271B}"/>
    <cellStyle name="Millares 100 12 2 5" xfId="36652" xr:uid="{85139706-F2B6-474A-8E81-BFBA3101A6CE}"/>
    <cellStyle name="Millares 100 12 3" xfId="20303" xr:uid="{3BB2922D-CEFA-4923-BF11-93766716A289}"/>
    <cellStyle name="Millares 100 12 3 2" xfId="25859" xr:uid="{5FA3BCE3-F7EA-474F-92BE-2891B692B0FD}"/>
    <cellStyle name="Millares 100 12 3 3" xfId="31353" xr:uid="{166BA8E5-F293-469E-AAD5-BFCA43A422E0}"/>
    <cellStyle name="Millares 100 12 3 4" xfId="36837" xr:uid="{0DB2B999-00ED-4226-814B-BE7C44835BA2}"/>
    <cellStyle name="Millares 100 12 4" xfId="23130" xr:uid="{FD96164E-EEF2-489A-BFD8-DCC0DB907993}"/>
    <cellStyle name="Millares 100 12 5" xfId="28622" xr:uid="{B4411E11-EEE9-4607-B8E2-314800BD5003}"/>
    <cellStyle name="Millares 100 12 6" xfId="34106" xr:uid="{31B25949-762B-4361-B3A2-8D68373E477E}"/>
    <cellStyle name="Millares 100 13" xfId="7480" xr:uid="{A64B76B5-0CA9-4F95-9CEA-52A35C999F7A}"/>
    <cellStyle name="Millares 100 13 2" xfId="20364" xr:uid="{C503B727-CA83-440E-AD30-6474D9306BC9}"/>
    <cellStyle name="Millares 100 13 2 2" xfId="25920" xr:uid="{9D820FE9-4634-4544-8AFF-9407B3774540}"/>
    <cellStyle name="Millares 100 13 2 3" xfId="31414" xr:uid="{B72445D2-0952-415B-853E-A392AF5ACDEF}"/>
    <cellStyle name="Millares 100 13 2 4" xfId="36898" xr:uid="{8AC949B8-36AD-4A8F-BAFB-982741182246}"/>
    <cellStyle name="Millares 100 13 3" xfId="23191" xr:uid="{2606DC5C-C131-4A2A-B864-F5AA862F4D46}"/>
    <cellStyle name="Millares 100 13 4" xfId="28685" xr:uid="{F2DA6B55-369E-43DB-A4EA-428D9E4590BB}"/>
    <cellStyle name="Millares 100 13 5" xfId="34169" xr:uid="{54F8730D-B32B-4F08-A3AB-4238C96D652A}"/>
    <cellStyle name="Millares 100 2" xfId="1992" xr:uid="{58BA25DE-5F5B-48DF-AFFB-496FA0DC40F0}"/>
    <cellStyle name="Millares 100 2 2" xfId="1993" xr:uid="{48153470-8CFB-4DB3-A715-977183B1FA61}"/>
    <cellStyle name="Millares 100 2 2 2" xfId="1994" xr:uid="{A4EB84FB-ED47-4992-9E39-D20A4619A482}"/>
    <cellStyle name="Millares 100 2 3" xfId="1995" xr:uid="{4CFE217C-7F0D-4B8E-98F9-80BF3E493A51}"/>
    <cellStyle name="Millares 100 2 3 2" xfId="1996" xr:uid="{3952F415-5929-46D8-9E24-BD80FFA248A8}"/>
    <cellStyle name="Millares 100 2 4" xfId="1997" xr:uid="{5CFDC72C-8F4F-449E-B0C7-683A87830B6B}"/>
    <cellStyle name="Millares 100 2 4 2" xfId="1998" xr:uid="{DCE4101A-CAFC-4B36-A083-765FA044A913}"/>
    <cellStyle name="Millares 100 2 5" xfId="1999" xr:uid="{C98C44AA-682A-40D2-944F-B04D0F715A9C}"/>
    <cellStyle name="Millares 100 3" xfId="2000" xr:uid="{7DB9F3A3-C2BC-40D5-9887-3EE6979DDEF6}"/>
    <cellStyle name="Millares 100 3 2" xfId="2001" xr:uid="{FB315F72-70D2-4E59-90A1-B8F85A39412B}"/>
    <cellStyle name="Millares 100 4" xfId="2002" xr:uid="{870E5667-1139-40AD-82AC-22FE71CC7C56}"/>
    <cellStyle name="Millares 100 4 2" xfId="2003" xr:uid="{0AB61B43-7CA6-4A17-86E7-B72F10B3682C}"/>
    <cellStyle name="Millares 100 4 3" xfId="2004" xr:uid="{F0C5A278-297A-4AD2-8004-5453E6CC3FAF}"/>
    <cellStyle name="Millares 100 4 4" xfId="2005" xr:uid="{D4D030AF-58EB-497B-8584-74CF6AE0B97D}"/>
    <cellStyle name="Millares 100 5" xfId="2006" xr:uid="{527255BA-EEDB-4047-89A1-CB24E04E75F3}"/>
    <cellStyle name="Millares 100 5 2" xfId="2007" xr:uid="{1EB03A4B-1125-4A3C-B138-4F2883C7D6A6}"/>
    <cellStyle name="Millares 100 5 3" xfId="2008" xr:uid="{DEA9831F-1AFC-4DF5-A01B-E1DBBFE2EF49}"/>
    <cellStyle name="Millares 100 6" xfId="2009" xr:uid="{8E597DC0-C200-4D80-8945-CF1098EE9F65}"/>
    <cellStyle name="Millares 100 6 2" xfId="2010" xr:uid="{CE11877D-873F-4CED-A6B3-E4E3CA989500}"/>
    <cellStyle name="Millares 100 7" xfId="2011" xr:uid="{B3D8A5D5-B2B7-49EA-B21B-08DA78936504}"/>
    <cellStyle name="Millares 100 8" xfId="2012" xr:uid="{800463E6-A5AC-4346-8FAF-888907873821}"/>
    <cellStyle name="Millares 100 9" xfId="2013" xr:uid="{66531CE7-9B81-44F1-95B1-B47CAF9E5B12}"/>
    <cellStyle name="Millares 101" xfId="2014" xr:uid="{7B6143B8-8022-4D52-9220-FFA4B83B522E}"/>
    <cellStyle name="Millares 101 10" xfId="2015" xr:uid="{6F2C8901-5D0A-4CCC-A753-5541BFE72BB6}"/>
    <cellStyle name="Millares 101 11" xfId="7336" xr:uid="{CC4C4D04-8890-4198-844B-A24019E8A114}"/>
    <cellStyle name="Millares 101 11 2" xfId="12752" xr:uid="{69A82B87-76D4-4186-ABAF-2C0616E9C3A6}"/>
    <cellStyle name="Millares 101 11 3" xfId="20095" xr:uid="{652C49E3-4CFC-446A-9562-18EA99A89BB1}"/>
    <cellStyle name="Millares 101 11 4" xfId="7521" xr:uid="{33B4B861-05E7-497F-A591-2C036CD6A280}"/>
    <cellStyle name="Millares 101 2" xfId="2016" xr:uid="{37869F9F-56BE-4595-9E26-6D836915E4F2}"/>
    <cellStyle name="Millares 101 2 2" xfId="2017" xr:uid="{F7480F13-6EEA-42CA-9E7A-EE39D83D3674}"/>
    <cellStyle name="Millares 101 2 2 2" xfId="2018" xr:uid="{208137FF-B3A3-4FB6-9C67-CE61FB887221}"/>
    <cellStyle name="Millares 101 2 2 2 2" xfId="2019" xr:uid="{4A4781ED-89D9-46F7-A5EF-6AD2B1F53778}"/>
    <cellStyle name="Millares 101 2 2 3" xfId="2020" xr:uid="{0497950E-DE50-479A-8F37-51EF204D2AA5}"/>
    <cellStyle name="Millares 101 2 2 4" xfId="2021" xr:uid="{A95576AF-7FA8-4BCF-B1B1-C390DA348967}"/>
    <cellStyle name="Millares 101 2 3" xfId="2022" xr:uid="{4D0C06CA-1671-45B8-AAC8-5FAD0FFD0CB9}"/>
    <cellStyle name="Millares 101 2 3 2" xfId="2023" xr:uid="{63C71624-4A36-4913-9824-DB0E15D34943}"/>
    <cellStyle name="Millares 101 2 4" xfId="2024" xr:uid="{B9068A44-F0F3-4708-B8EF-F2F9BA84ED36}"/>
    <cellStyle name="Millares 101 2 5" xfId="2025" xr:uid="{F92CEE39-CA7B-4D41-8888-572E5E7A9BF0}"/>
    <cellStyle name="Millares 101 2 6" xfId="2026" xr:uid="{8735AF02-7E6B-430A-B1FB-0227E2B5A0D0}"/>
    <cellStyle name="Millares 101 2 6 2" xfId="2027" xr:uid="{24A88EDC-4A16-4098-B7EA-DB5494B51ACA}"/>
    <cellStyle name="Millares 101 2 7" xfId="2028" xr:uid="{1FE17D32-F8F9-4027-B304-2551E8327A11}"/>
    <cellStyle name="Millares 101 2 8" xfId="2029" xr:uid="{BB56A3C5-C69D-4745-A994-3E786AC9E5C8}"/>
    <cellStyle name="Millares 101 3" xfId="2030" xr:uid="{C1BB8EE2-ED8D-4C49-AC38-A6F1B3D9F8DE}"/>
    <cellStyle name="Millares 101 4" xfId="2031" xr:uid="{52DA4654-05B1-4BF1-B151-90E55255B3DE}"/>
    <cellStyle name="Millares 101 4 2" xfId="2032" xr:uid="{B05F1A5E-C988-4381-AD7D-34D5875916DC}"/>
    <cellStyle name="Millares 101 4 3" xfId="2033" xr:uid="{46D9ECF8-3419-4FEF-B9CA-FEE63FBD14A6}"/>
    <cellStyle name="Millares 101 5" xfId="2034" xr:uid="{CDBD2BC5-E031-4D56-A5B1-64AE5AC8C7E8}"/>
    <cellStyle name="Millares 101 5 2" xfId="2035" xr:uid="{E6B98DCF-365D-4A1A-BD2C-963CE3EE4327}"/>
    <cellStyle name="Millares 101 6" xfId="2036" xr:uid="{09AB6D85-6786-4419-9E02-5DDA09E42E0B}"/>
    <cellStyle name="Millares 101 6 2" xfId="2037" xr:uid="{2D507440-1B19-4C7E-85A7-7AE588B9E2EE}"/>
    <cellStyle name="Millares 101 7" xfId="2038" xr:uid="{A8A2FC30-3256-4EF8-9807-5B9C394FAAA4}"/>
    <cellStyle name="Millares 101 8" xfId="2039" xr:uid="{54C441C4-A12C-449E-90D3-81B4A80A88C9}"/>
    <cellStyle name="Millares 101 9" xfId="2040" xr:uid="{79BA8E22-11B0-4EE4-99C5-4C519557197E}"/>
    <cellStyle name="Millares 102" xfId="2041" xr:uid="{4B78A857-2296-46B5-AEB4-5E8B2A4432B2}"/>
    <cellStyle name="Millares 102 2" xfId="2042" xr:uid="{DC389D80-2D95-4301-9651-41952FE3522B}"/>
    <cellStyle name="Millares 102 2 2" xfId="2043" xr:uid="{BC459403-90DB-43D5-A6C5-7F888E2524C3}"/>
    <cellStyle name="Millares 102 2 2 2" xfId="2044" xr:uid="{7550D0A1-FEA3-43EC-9152-800F4AD2571F}"/>
    <cellStyle name="Millares 102 2 3" xfId="2045" xr:uid="{EAB4D5BC-8D7B-41ED-B567-1E84B7AC7625}"/>
    <cellStyle name="Millares 102 2 3 2" xfId="2046" xr:uid="{2A7D6D59-E6B4-42F7-85CC-A48A71E64F23}"/>
    <cellStyle name="Millares 102 2 4" xfId="2047" xr:uid="{201E8D8D-3A12-4FAE-85D1-731D6629C894}"/>
    <cellStyle name="Millares 102 2 5" xfId="2048" xr:uid="{AA858FB0-5999-41B1-ACE1-AE08ADB57695}"/>
    <cellStyle name="Millares 102 3" xfId="2049" xr:uid="{852840EB-FBDD-4283-A104-584693321AF2}"/>
    <cellStyle name="Millares 102 3 2" xfId="2050" xr:uid="{873495FC-03C8-4546-8E1C-D078A43F5F82}"/>
    <cellStyle name="Millares 102 3 2 2" xfId="2051" xr:uid="{6572125A-1983-483D-B65A-9CE503959BDA}"/>
    <cellStyle name="Millares 102 4" xfId="2052" xr:uid="{35326E1B-2E9F-47A1-BBBC-B4944B25BF58}"/>
    <cellStyle name="Millares 102 4 2" xfId="2053" xr:uid="{9D647DC6-2E12-4E4E-BF08-6D8EC07B94E3}"/>
    <cellStyle name="Millares 102 4 3" xfId="12753" xr:uid="{DC74D84D-DD23-4D95-8438-BA93A813E18A}"/>
    <cellStyle name="Millares 103" xfId="2054" xr:uid="{FF60E778-432E-4D65-B3BD-5DCE6B30DF49}"/>
    <cellStyle name="Millares 103 2" xfId="2055" xr:uid="{7CF5D7AA-F038-400E-A615-39DFB939CE31}"/>
    <cellStyle name="Millares 103 2 2" xfId="2056" xr:uid="{2844921D-6876-4889-82CD-FF7F22BEA9A5}"/>
    <cellStyle name="Millares 103 2 3" xfId="2057" xr:uid="{FF67071D-CC1D-49EF-A2AD-ED25D5737A48}"/>
    <cellStyle name="Millares 103 3" xfId="2058" xr:uid="{9B7D73AB-4CD0-4F75-9473-57F4C2D2F815}"/>
    <cellStyle name="Millares 103 3 2" xfId="2059" xr:uid="{839981CE-E5E2-4DBE-A663-B59EAAB27B6E}"/>
    <cellStyle name="Millares 103 3 2 2" xfId="2060" xr:uid="{2EAB2CC6-DBC7-4E31-B05B-6D04E6A8B53E}"/>
    <cellStyle name="Millares 103 3 2 2 2" xfId="12754" xr:uid="{823F66E1-386E-4650-BF14-AA391F735834}"/>
    <cellStyle name="Millares 103 3 2 2 3" xfId="15560" xr:uid="{69F400A9-6833-4FE8-847A-B6A31DE32FFC}"/>
    <cellStyle name="Millares 103 3 3" xfId="2061" xr:uid="{EAFA48B0-7DDB-442D-9B3A-8866C85CC2E0}"/>
    <cellStyle name="Millares 103 3 3 2" xfId="12755" xr:uid="{82E3F14C-5153-45B0-ADC6-611FBE3011EE}"/>
    <cellStyle name="Millares 103 3 3 3" xfId="15561" xr:uid="{C04F6CA1-C901-4392-B284-5A70D447D3ED}"/>
    <cellStyle name="Millares 103 3 4" xfId="2062" xr:uid="{24432096-484D-4B85-BFB4-A9F159EDB185}"/>
    <cellStyle name="Millares 103 3 5" xfId="7522" xr:uid="{55ABE133-EC54-4196-AEF8-163128E3D8C6}"/>
    <cellStyle name="Millares 103 4" xfId="2063" xr:uid="{C41F3477-63DE-4A38-9D2D-AEA23D743375}"/>
    <cellStyle name="Millares 103 4 2" xfId="2064" xr:uid="{403578B1-DA04-4380-8323-2E20B86C5C56}"/>
    <cellStyle name="Millares 103 4 2 2" xfId="2065" xr:uid="{9D422591-3C11-445F-9F55-296D85CD6DED}"/>
    <cellStyle name="Millares 103 5" xfId="2066" xr:uid="{F08936AE-A9C9-4C74-9CDA-CD9F919D78AA}"/>
    <cellStyle name="Millares 103 6" xfId="2067" xr:uid="{0FB6443B-B478-4DAF-A2D1-41B874F7E79B}"/>
    <cellStyle name="Millares 103 6 2" xfId="12756" xr:uid="{83A4A4A5-626D-4790-AA6B-4DDBE60CDC06}"/>
    <cellStyle name="Millares 103 6 3" xfId="15562" xr:uid="{33ECFF99-D7CA-4802-A441-5AF4847569A9}"/>
    <cellStyle name="Millares 104" xfId="2068" xr:uid="{8DBD3642-D166-497F-B65B-82A7C8AA2C8B}"/>
    <cellStyle name="Millares 104 2" xfId="2069" xr:uid="{A86883FB-F346-41B1-815E-490E4753AD6A}"/>
    <cellStyle name="Millares 104 2 2" xfId="2070" xr:uid="{1BFD0678-F928-4253-AA3F-1E36836BC8EC}"/>
    <cellStyle name="Millares 104 2 3" xfId="2071" xr:uid="{83B0267C-4C3C-4EE0-B2EF-04D350F54E96}"/>
    <cellStyle name="Millares 104 3" xfId="2072" xr:uid="{FB6C2630-4D2F-420C-A31D-2898E4FD5228}"/>
    <cellStyle name="Millares 104 3 2" xfId="2073" xr:uid="{0A11D7FF-8C04-4EDE-A70C-2DFAE4B07ED0}"/>
    <cellStyle name="Millares 104 3 2 2" xfId="2074" xr:uid="{EB3B9375-2802-40F2-BD00-365926C31A84}"/>
    <cellStyle name="Millares 104 3 2 2 2" xfId="12757" xr:uid="{BFCAF8D4-FCAE-4B00-B916-A2C3FBA1C7DB}"/>
    <cellStyle name="Millares 104 3 2 2 3" xfId="15563" xr:uid="{583192E8-5CE8-47A3-A27E-88E8133732D6}"/>
    <cellStyle name="Millares 104 3 3" xfId="2075" xr:uid="{F5123B09-825E-463D-A25D-D2F5102CB798}"/>
    <cellStyle name="Millares 104 3 4" xfId="7523" xr:uid="{ABB0E653-8961-44DC-AEFB-84D8352C941F}"/>
    <cellStyle name="Millares 104 4" xfId="2076" xr:uid="{9FEBF91C-F437-4200-8980-DBE76B789635}"/>
    <cellStyle name="Millares 104 4 2" xfId="2077" xr:uid="{EA8EBBDF-4100-45FD-961D-6566AA66D79D}"/>
    <cellStyle name="Millares 104 5" xfId="2078" xr:uid="{D556C0A4-8207-4C57-87F3-E71F7A474724}"/>
    <cellStyle name="Millares 105" xfId="2079" xr:uid="{743DF1AC-B4DB-4037-B93B-0FA75B27EA3B}"/>
    <cellStyle name="Millares 105 10" xfId="2080" xr:uid="{8D88E390-BAEF-4741-AAFB-308502445504}"/>
    <cellStyle name="Millares 105 11" xfId="7335" xr:uid="{AC628CB9-BA9E-4ACE-BDC8-A2EDA348DC1D}"/>
    <cellStyle name="Millares 105 11 2" xfId="12758" xr:uid="{B5BD3A9F-F4FC-440E-B54E-48353C88B2EA}"/>
    <cellStyle name="Millares 105 11 3" xfId="20094" xr:uid="{BBC34711-5577-4577-84A5-49AB3FAFEF37}"/>
    <cellStyle name="Millares 105 11 3 2" xfId="22829" xr:uid="{1634E168-DA2A-4FBD-9CF5-54E753CD380A}"/>
    <cellStyle name="Millares 105 11 3 2 2" xfId="28385" xr:uid="{55A2B64E-9814-443B-B8A1-FDDFDFFC10B9}"/>
    <cellStyle name="Millares 105 11 3 2 3" xfId="33879" xr:uid="{16FC358D-9941-45B3-9793-BA8D836A16A1}"/>
    <cellStyle name="Millares 105 11 3 2 4" xfId="39363" xr:uid="{796CF172-3FE3-4BF5-B8D2-F448B420C7F8}"/>
    <cellStyle name="Millares 105 11 3 3" xfId="25656" xr:uid="{39D68301-6A9C-4397-A872-FD1F2054356E}"/>
    <cellStyle name="Millares 105 11 3 4" xfId="31150" xr:uid="{6BA562A1-12F0-45BD-9FE4-9032662C5EC6}"/>
    <cellStyle name="Millares 105 11 3 5" xfId="36634" xr:uid="{D04AA94A-B506-475C-BD6B-1E2BC6420B98}"/>
    <cellStyle name="Millares 105 11 4" xfId="7524" xr:uid="{A9375869-0A6C-4058-9E6A-6D3164298229}"/>
    <cellStyle name="Millares 105 11 5" xfId="20223" xr:uid="{6D80E55C-502F-4DDA-BE60-4F94C43DE99C}"/>
    <cellStyle name="Millares 105 11 5 2" xfId="25779" xr:uid="{346FCE69-BEB0-4CA9-A624-F8B0AA82C6AC}"/>
    <cellStyle name="Millares 105 11 5 3" xfId="31273" xr:uid="{E8C58D1F-874F-457C-B06F-66E0C21ABBE4}"/>
    <cellStyle name="Millares 105 11 5 4" xfId="36757" xr:uid="{DDFFB9A7-2807-429F-94CE-02F575C08F1D}"/>
    <cellStyle name="Millares 105 11 6" xfId="23050" xr:uid="{A5B8A3EE-758B-40E2-8103-88AA75AEAEF4}"/>
    <cellStyle name="Millares 105 11 7" xfId="28542" xr:uid="{1D4D21AE-1A5D-4B65-BEEF-0321A6C49C42}"/>
    <cellStyle name="Millares 105 11 8" xfId="34026" xr:uid="{89290E3E-95F7-4240-8DBF-E26B171B761D}"/>
    <cellStyle name="Millares 105 12" xfId="7420" xr:uid="{05AA6E09-1E16-49F4-B767-FBBBD67748FA}"/>
    <cellStyle name="Millares 105 12 2" xfId="20114" xr:uid="{430745B1-0421-4795-B745-4559BB6AEE1D}"/>
    <cellStyle name="Millares 105 12 2 2" xfId="22848" xr:uid="{DC432F0A-9300-4FF2-A084-FE495BF836B3}"/>
    <cellStyle name="Millares 105 12 2 2 2" xfId="28404" xr:uid="{20A3F9F5-B783-40DB-8E88-2AFE689BD352}"/>
    <cellStyle name="Millares 105 12 2 2 3" xfId="33898" xr:uid="{98CE49EC-113E-4627-993B-7C13ADBB276F}"/>
    <cellStyle name="Millares 105 12 2 2 4" xfId="39382" xr:uid="{15BB7ED3-A36D-4E7C-A747-9BAA171F552E}"/>
    <cellStyle name="Millares 105 12 2 3" xfId="25675" xr:uid="{E0562AAD-9226-4242-8DA0-57EAA7AAF1DF}"/>
    <cellStyle name="Millares 105 12 2 4" xfId="31169" xr:uid="{7B4A6276-027F-474D-AD64-298A04992887}"/>
    <cellStyle name="Millares 105 12 2 5" xfId="36653" xr:uid="{C70C2A01-75B9-4C6A-9912-B7FC1C0055DA}"/>
    <cellStyle name="Millares 105 12 3" xfId="20304" xr:uid="{0DFB60F8-16C7-4206-B8EE-55884AC37E1B}"/>
    <cellStyle name="Millares 105 12 3 2" xfId="25860" xr:uid="{896C6F5C-D086-47B6-82EA-8E4C366996E3}"/>
    <cellStyle name="Millares 105 12 3 3" xfId="31354" xr:uid="{E41740FE-E43C-452D-9099-1CB5CC699696}"/>
    <cellStyle name="Millares 105 12 3 4" xfId="36838" xr:uid="{7344F52A-35D6-486C-8CB6-67D61A9316DB}"/>
    <cellStyle name="Millares 105 12 4" xfId="23131" xr:uid="{D2DCAC02-1399-4634-91CA-F47AD972BE8A}"/>
    <cellStyle name="Millares 105 12 5" xfId="28623" xr:uid="{C4A88958-ABFF-4329-A33E-84984C92A984}"/>
    <cellStyle name="Millares 105 12 6" xfId="34107" xr:uid="{A11C69C5-4E4F-4617-88CD-7119CBFBC760}"/>
    <cellStyle name="Millares 105 13" xfId="7479" xr:uid="{2E7D72A5-7B6C-476C-9AB2-F1E72B46C0D7}"/>
    <cellStyle name="Millares 105 13 2" xfId="20363" xr:uid="{60D1BD1B-E2F7-48E0-9BA3-CCBC395715EB}"/>
    <cellStyle name="Millares 105 13 2 2" xfId="25919" xr:uid="{7B09D3B5-A66E-4C68-8C87-96EC72B3A0A9}"/>
    <cellStyle name="Millares 105 13 2 3" xfId="31413" xr:uid="{A7992963-8068-4B16-BB00-6B9F3532D717}"/>
    <cellStyle name="Millares 105 13 2 4" xfId="36897" xr:uid="{84DBF98C-41B8-44A9-A3F8-6BC147989099}"/>
    <cellStyle name="Millares 105 13 3" xfId="23190" xr:uid="{BB49C580-F8FB-4D37-8763-0C33FCC925B8}"/>
    <cellStyle name="Millares 105 13 4" xfId="28684" xr:uid="{F1090593-F63E-416D-AC64-7F4954CD0049}"/>
    <cellStyle name="Millares 105 13 5" xfId="34168" xr:uid="{EDAEF125-70C4-494E-8C50-79A3D54DB2F2}"/>
    <cellStyle name="Millares 105 2" xfId="2081" xr:uid="{03EE3C3D-29A9-4BDD-B0C8-85521DECE421}"/>
    <cellStyle name="Millares 105 2 2" xfId="2082" xr:uid="{3A36DB9B-21B7-40E7-802C-89A5E04ECCAE}"/>
    <cellStyle name="Millares 105 2 2 2" xfId="2083" xr:uid="{1FDBEB53-81EA-4B8B-BC2D-EE8FA699BB27}"/>
    <cellStyle name="Millares 105 2 3" xfId="2084" xr:uid="{1F7FDD44-5027-4E68-869E-838469D052D9}"/>
    <cellStyle name="Millares 105 2 3 2" xfId="2085" xr:uid="{18494A24-5AA0-4240-AD10-5BCA9727C9E8}"/>
    <cellStyle name="Millares 105 2 4" xfId="2086" xr:uid="{397D7295-8B3C-4DF7-B723-4DCB9575D36E}"/>
    <cellStyle name="Millares 105 2 4 2" xfId="2087" xr:uid="{F53C7797-7352-417E-B386-3FE4DB6BD8F6}"/>
    <cellStyle name="Millares 105 2 5" xfId="2088" xr:uid="{876A8585-8A26-4313-8910-AC7BD2ACA061}"/>
    <cellStyle name="Millares 105 3" xfId="2089" xr:uid="{01C205E7-B1DE-4F2A-86D6-8128440956DB}"/>
    <cellStyle name="Millares 105 3 2" xfId="2090" xr:uid="{AEF42277-EF70-45F5-BA8A-BC5D78429303}"/>
    <cellStyle name="Millares 105 3 2 2" xfId="2091" xr:uid="{D5E8C8BF-FCD7-4D50-AF1E-07C271FE2037}"/>
    <cellStyle name="Millares 105 3 2 3" xfId="2092" xr:uid="{2F31195F-39BC-4625-A4A2-6B6EFBED180E}"/>
    <cellStyle name="Millares 105 3 3" xfId="2093" xr:uid="{CA1C9FA4-2C38-4DCC-8B4F-01BB46EE21A9}"/>
    <cellStyle name="Millares 105 3 4" xfId="2094" xr:uid="{BE1F6C70-9EE1-4483-94AB-6866E6C31EAA}"/>
    <cellStyle name="Millares 105 3 4 2" xfId="12759" xr:uid="{59398F91-C0B9-47E8-9FB9-FC42178455D3}"/>
    <cellStyle name="Millares 105 3 4 3" xfId="15564" xr:uid="{1D17946F-C36A-4BEB-841B-60560F0C079F}"/>
    <cellStyle name="Millares 105 3 5" xfId="2095" xr:uid="{5DFC2F1D-8C87-49CD-835F-645B2CB30C0B}"/>
    <cellStyle name="Millares 105 4" xfId="2096" xr:uid="{A6772F76-7712-4B9E-8AC9-C29E698D08BF}"/>
    <cellStyle name="Millares 105 4 2" xfId="2097" xr:uid="{5ECDCB8E-7AB9-4A1C-8665-CEF1C4440327}"/>
    <cellStyle name="Millares 105 4 3" xfId="2098" xr:uid="{B7EB5784-378C-49F6-B983-492FA5D3844B}"/>
    <cellStyle name="Millares 105 4 4" xfId="2099" xr:uid="{C1BAE27B-E447-4670-B082-9CA34EB8555E}"/>
    <cellStyle name="Millares 105 4 5" xfId="2100" xr:uid="{6668B199-B145-4B28-90E5-F88300AB754F}"/>
    <cellStyle name="Millares 105 5" xfId="2101" xr:uid="{34DEAEC1-3964-4F8D-840C-2BD290B50DCC}"/>
    <cellStyle name="Millares 105 5 2" xfId="2102" xr:uid="{75F35725-DCE4-42F8-821B-D4CDFD610C09}"/>
    <cellStyle name="Millares 105 5 3" xfId="2103" xr:uid="{ECC921B1-72A9-401C-B081-D9C4891E591F}"/>
    <cellStyle name="Millares 105 6" xfId="2104" xr:uid="{6C866882-78B0-4494-AC22-8FB7A388EE68}"/>
    <cellStyle name="Millares 105 6 2" xfId="2105" xr:uid="{FC9691E3-87B5-4ED3-BC6A-808149C0C4C4}"/>
    <cellStyle name="Millares 105 6 3" xfId="12760" xr:uid="{57A1E4AE-FFA5-4AB8-8169-A55E807E6CA9}"/>
    <cellStyle name="Millares 105 6 4" xfId="15565" xr:uid="{E0F5D56C-B4BC-43F8-9B23-C770C033CCAC}"/>
    <cellStyle name="Millares 105 7" xfId="2106" xr:uid="{D9623CB9-E5CC-4B9F-B3EF-8AC92D17E788}"/>
    <cellStyle name="Millares 105 7 2" xfId="2107" xr:uid="{E51E98D9-84F8-4EB4-8415-460D6926D075}"/>
    <cellStyle name="Millares 105 8" xfId="2108" xr:uid="{3889F8FB-B9BC-421B-B075-A225DB9612B3}"/>
    <cellStyle name="Millares 105 9" xfId="2109" xr:uid="{4BFC75D7-812C-4ED1-9812-7F1F0E29A351}"/>
    <cellStyle name="Millares 106" xfId="2110" xr:uid="{7A6AE096-71FE-4B62-9C33-200438815F2D}"/>
    <cellStyle name="Millares 106 2" xfId="2111" xr:uid="{BA897BF0-D224-4A1A-8DFB-26D12505019E}"/>
    <cellStyle name="Millares 106 2 2" xfId="2112" xr:uid="{4CE1E48E-9732-4C6B-9A3B-977BFCEB72C8}"/>
    <cellStyle name="Millares 106 2 2 2" xfId="2113" xr:uid="{311747F9-ADB5-4928-B01F-6D4E23339F17}"/>
    <cellStyle name="Millares 106 2 3" xfId="2114" xr:uid="{1C52E9AB-8047-43E6-A719-0BD03A3D93AC}"/>
    <cellStyle name="Millares 106 2 3 2" xfId="2115" xr:uid="{1316658D-2D59-484B-BFF4-D162B965AA19}"/>
    <cellStyle name="Millares 106 2 4" xfId="2116" xr:uid="{0C422B45-2958-4733-9761-99E40AD00430}"/>
    <cellStyle name="Millares 106 2 5" xfId="2117" xr:uid="{6B6DEF07-FAB2-4408-AFB5-59DB320FEF27}"/>
    <cellStyle name="Millares 106 3" xfId="2118" xr:uid="{7D25C159-5F54-40DF-BBA7-A2EF496A3F29}"/>
    <cellStyle name="Millares 106 3 2" xfId="2119" xr:uid="{F07E3789-2654-42F2-B960-67875A17E45A}"/>
    <cellStyle name="Millares 106 3 2 2" xfId="2120" xr:uid="{38FFDA31-576F-4FB4-81DC-8FBFAAEDAFDC}"/>
    <cellStyle name="Millares 106 3 3" xfId="2121" xr:uid="{004DDC5F-05BB-4287-BEE5-3F627985072B}"/>
    <cellStyle name="Millares 106 3 4" xfId="2122" xr:uid="{372A4198-D032-46AF-9C09-59F653B18EEC}"/>
    <cellStyle name="Millares 106 3 4 2" xfId="12761" xr:uid="{528F5465-4313-4CC9-9472-625BF38C4623}"/>
    <cellStyle name="Millares 106 3 4 3" xfId="15566" xr:uid="{5FDFA48A-A344-4F5A-A6C1-6B82E0854042}"/>
    <cellStyle name="Millares 106 4" xfId="2123" xr:uid="{D120B278-EC6A-49F4-A171-99C5E46EAD1E}"/>
    <cellStyle name="Millares 106 5" xfId="2124" xr:uid="{CF56683B-A909-41D8-A2F9-211C979B922D}"/>
    <cellStyle name="Millares 106 5 2" xfId="2125" xr:uid="{46BFA8BE-1D19-465D-8BC6-B6C98C5AF5A0}"/>
    <cellStyle name="Millares 106 5 3" xfId="12762" xr:uid="{1CD3956B-30A0-4EA5-9E9C-33B2EF2A61BD}"/>
    <cellStyle name="Millares 106 5 4" xfId="15567" xr:uid="{930FFE0D-D3D6-4528-AA91-16EA1FBE0BCE}"/>
    <cellStyle name="Millares 106 6" xfId="2126" xr:uid="{1D77FC89-891B-440F-99FF-A8A4AA7DCD86}"/>
    <cellStyle name="Millares 106 6 2" xfId="2127" xr:uid="{0F8D5B4C-2F17-4D06-8E2B-64C0D41506C1}"/>
    <cellStyle name="Millares 106 6 3" xfId="12763" xr:uid="{3BFE9D50-8659-4C5B-A7F2-026BFCCF082E}"/>
    <cellStyle name="Millares 107" xfId="2128" xr:uid="{A8B1420F-F408-4DDB-8F6C-3349576074C5}"/>
    <cellStyle name="Millares 107 2" xfId="2129" xr:uid="{5D894811-DC59-493E-BFDE-86F2E4DB1942}"/>
    <cellStyle name="Millares 107 2 2" xfId="2130" xr:uid="{D0C5F483-8648-4A78-BD30-6870EBEFEBEC}"/>
    <cellStyle name="Millares 107 2 2 2" xfId="2131" xr:uid="{61FEB312-B254-4E71-B6FB-3AC985C31913}"/>
    <cellStyle name="Millares 107 2 2 3" xfId="2132" xr:uid="{A92F3AFB-53D2-43F3-AAED-2EDF68996F80}"/>
    <cellStyle name="Millares 107 2 3" xfId="2133" xr:uid="{F5CDA468-C769-4158-ACDE-3E7E70CDD772}"/>
    <cellStyle name="Millares 107 2 3 2" xfId="2134" xr:uid="{C3532B73-6086-4323-82CF-0B80F60AD90A}"/>
    <cellStyle name="Millares 107 2 4" xfId="2135" xr:uid="{5D008262-FC62-480E-A278-1484967BDD9B}"/>
    <cellStyle name="Millares 107 2 4 2" xfId="12764" xr:uid="{BBCE48FC-ACFD-4F4A-B730-5C05FBF385A2}"/>
    <cellStyle name="Millares 107 2 4 3" xfId="15568" xr:uid="{6691EA78-46D7-4B1C-B237-6BB435549BD1}"/>
    <cellStyle name="Millares 107 2 5" xfId="2136" xr:uid="{E952578E-4C34-412F-8BCA-6279C77E206C}"/>
    <cellStyle name="Millares 107 3" xfId="2137" xr:uid="{223BF1DD-0548-49A6-AB64-2D34CCF27F37}"/>
    <cellStyle name="Millares 107 3 2" xfId="2138" xr:uid="{4D24FCF3-873E-4956-85F9-1AFF7645B1F0}"/>
    <cellStyle name="Millares 107 3 3" xfId="12765" xr:uid="{DEC5F381-2118-4992-A830-D1EED4B755D4}"/>
    <cellStyle name="Millares 107 4" xfId="2139" xr:uid="{9796095F-634C-4D8B-9703-40F31F86D130}"/>
    <cellStyle name="Millares 107 4 2" xfId="2140" xr:uid="{B5F05DE0-01CC-4A5C-AD4D-313B2D502827}"/>
    <cellStyle name="Millares 107 4 3" xfId="2141" xr:uid="{29E1DC8D-E150-4CC5-9083-5D767CAC4282}"/>
    <cellStyle name="Millares 107 5" xfId="2142" xr:uid="{6739F43E-41C4-4405-829C-E0DA26C0BD38}"/>
    <cellStyle name="Millares 107 5 2" xfId="2143" xr:uid="{907D10F0-D504-49AE-8B18-F171B5515340}"/>
    <cellStyle name="Millares 107 5 3" xfId="12766" xr:uid="{B4350C15-A4F3-4301-9B79-07D73F1091B6}"/>
    <cellStyle name="Millares 107 5 4" xfId="15569" xr:uid="{AA04D8E9-E713-444D-8B58-4B28FEFC08AE}"/>
    <cellStyle name="Millares 107 6" xfId="2144" xr:uid="{0544A4CC-4938-4BA7-89C7-AA0402D611ED}"/>
    <cellStyle name="Millares 107 6 2" xfId="2145" xr:uid="{0CDA4154-6ECD-416D-9FF6-2A0CD50EF04E}"/>
    <cellStyle name="Millares 107 7" xfId="2146" xr:uid="{363AC1C2-8FCE-4C8C-881C-0B836314A107}"/>
    <cellStyle name="Millares 107 8" xfId="2147" xr:uid="{0328206C-87F9-4CF9-8C73-9017D764A320}"/>
    <cellStyle name="Millares 107 9" xfId="2148" xr:uid="{E4D0C0ED-1F8A-40FC-BB23-3C4F5D8FB8F7}"/>
    <cellStyle name="Millares 108" xfId="2149" xr:uid="{ABDA4A65-7DD2-4335-AF4A-4C31F15AC79F}"/>
    <cellStyle name="Millares 108 2" xfId="2150" xr:uid="{09909611-9AFB-4E22-9CFF-EFAEF069914C}"/>
    <cellStyle name="Millares 108 3" xfId="2151" xr:uid="{60004CF2-B31C-4365-9BB0-9E8386C38BC2}"/>
    <cellStyle name="Millares 108 3 2" xfId="2152" xr:uid="{42B3A160-B7FF-4E79-AF60-B2CBE019DF27}"/>
    <cellStyle name="Millares 108 4" xfId="2153" xr:uid="{E9E6CA9E-1A55-499C-9FA7-18E89742C329}"/>
    <cellStyle name="Millares 108 4 2" xfId="2154" xr:uid="{F03E65EC-B881-4C56-90DA-64C4813832A7}"/>
    <cellStyle name="Millares 108 5" xfId="2155" xr:uid="{04E350B5-E5E9-4B19-9972-884BFF983C3B}"/>
    <cellStyle name="Millares 108 6" xfId="2156" xr:uid="{801853EF-EC73-4F8F-9222-74106F4D5824}"/>
    <cellStyle name="Millares 109" xfId="2157" xr:uid="{60514048-4ABD-49B7-80B1-F9F5B5F6F385}"/>
    <cellStyle name="Millares 109 2" xfId="2158" xr:uid="{F4A9DE37-C462-43D0-8E2E-2337E5387D18}"/>
    <cellStyle name="Millares 109 3" xfId="2159" xr:uid="{9C6977FC-9F4D-4DA9-9A96-B3036ADF0ECB}"/>
    <cellStyle name="Millares 109 3 2" xfId="2160" xr:uid="{BE2A0042-C8B6-4155-BCF9-F1AC5E4DF49C}"/>
    <cellStyle name="Millares 109 4" xfId="2161" xr:uid="{FE1646B3-41F3-4A16-A755-FD89E09FB5D0}"/>
    <cellStyle name="Millares 109 4 2" xfId="2162" xr:uid="{071D183C-C48F-4FFB-B8CF-AB42F9FB27D8}"/>
    <cellStyle name="Millares 109 5" xfId="2163" xr:uid="{0F10BA08-7024-4E8F-BC51-AEF731A347BF}"/>
    <cellStyle name="Millares 109 6" xfId="2164" xr:uid="{8499C635-257E-489A-9346-E85DDF461591}"/>
    <cellStyle name="Millares 11" xfId="144" xr:uid="{00000000-0005-0000-0000-000081000000}"/>
    <cellStyle name="Millares 11 10" xfId="2166" xr:uid="{C4D59184-B8F9-4B97-A611-34AC0EE26FA4}"/>
    <cellStyle name="Millares 11 10 2" xfId="2167" xr:uid="{D6C1C71C-84AC-4997-920C-4F42ABA38306}"/>
    <cellStyle name="Millares 11 10 2 2" xfId="2168" xr:uid="{7C493B6D-DD3D-4288-8FF4-C10198B3CC0C}"/>
    <cellStyle name="Millares 11 10 3" xfId="2169" xr:uid="{9DC99F10-35F1-4ABC-8394-0793704BA0A8}"/>
    <cellStyle name="Millares 11 10 3 2" xfId="2170" xr:uid="{23D955F3-4F75-4340-8DAB-A09FE450ADED}"/>
    <cellStyle name="Millares 11 10 4" xfId="2171" xr:uid="{12F17C3C-22CC-4DC8-9CCD-2929E52F9BAA}"/>
    <cellStyle name="Millares 11 10 4 2" xfId="2172" xr:uid="{A3F0AA37-E088-4461-9C9F-4DFA78B2D6AB}"/>
    <cellStyle name="Millares 11 10 5" xfId="2173" xr:uid="{8DD2DD72-670A-4D86-9CB6-00589B33B335}"/>
    <cellStyle name="Millares 11 11" xfId="2174" xr:uid="{FA11359C-0EAE-48A5-B357-47AA82288471}"/>
    <cellStyle name="Millares 11 11 2" xfId="2175" xr:uid="{FB33FBEE-7612-4C29-902A-A1F00827F969}"/>
    <cellStyle name="Millares 11 11 2 2" xfId="2176" xr:uid="{67C78661-135B-4231-BF8C-0246BEB5F6F5}"/>
    <cellStyle name="Millares 11 11 3" xfId="2177" xr:uid="{EA2ED095-0B97-4678-A08F-49C8A92E5202}"/>
    <cellStyle name="Millares 11 11 3 2" xfId="2178" xr:uid="{045536EC-0550-4C08-9EE9-9086D553EE1A}"/>
    <cellStyle name="Millares 11 11 4" xfId="2179" xr:uid="{2C7D877E-19D6-49BA-904E-306BB0E57774}"/>
    <cellStyle name="Millares 11 11 4 2" xfId="2180" xr:uid="{D53B6C75-D595-42FD-989D-1E058418D1EC}"/>
    <cellStyle name="Millares 11 11 5" xfId="2181" xr:uid="{B23D75DD-D525-4416-9AC9-4ACC36DE2DAA}"/>
    <cellStyle name="Millares 11 12" xfId="2182" xr:uid="{05C66F1C-C086-4FBB-AB59-1F2D0CD26936}"/>
    <cellStyle name="Millares 11 12 2" xfId="2183" xr:uid="{706874D4-E03F-4134-88CA-600D8F197DA3}"/>
    <cellStyle name="Millares 11 12 2 2" xfId="2184" xr:uid="{3AA00944-6F32-4FA3-B6CB-99501695FCAE}"/>
    <cellStyle name="Millares 11 12 3" xfId="2185" xr:uid="{C5823BDA-01A5-4A3E-B301-80CD2CC8C57A}"/>
    <cellStyle name="Millares 11 12 3 2" xfId="2186" xr:uid="{3FAC8D66-6CDF-46F9-8D25-BF593083BD46}"/>
    <cellStyle name="Millares 11 12 4" xfId="2187" xr:uid="{185D1BE1-F609-4B19-B7E1-058AD4EB4E9F}"/>
    <cellStyle name="Millares 11 12 4 2" xfId="2188" xr:uid="{B2AF1F22-2DBA-472F-AD7F-07EC4C97817C}"/>
    <cellStyle name="Millares 11 12 5" xfId="2189" xr:uid="{89316A78-A427-4D31-9E45-55EA65199A45}"/>
    <cellStyle name="Millares 11 13" xfId="2190" xr:uid="{66674AEF-55F5-44CE-9F11-4C9C82527A6E}"/>
    <cellStyle name="Millares 11 13 2" xfId="2191" xr:uid="{3B3DBA31-0CC7-4109-885F-5A887243153C}"/>
    <cellStyle name="Millares 11 13 2 2" xfId="2192" xr:uid="{71D0822D-C0BB-4380-998F-6C4B01F0A9DB}"/>
    <cellStyle name="Millares 11 13 3" xfId="2193" xr:uid="{DB792EE6-FBCF-4047-B8AA-B099ED1C5AD9}"/>
    <cellStyle name="Millares 11 13 3 2" xfId="2194" xr:uid="{1D038D7E-95DA-4A04-ABD5-CD0C7B70ABB9}"/>
    <cellStyle name="Millares 11 13 4" xfId="2195" xr:uid="{07426B96-52EF-4EE7-B737-7889E27630BA}"/>
    <cellStyle name="Millares 11 13 4 2" xfId="2196" xr:uid="{569B8DC1-007D-4B6F-A3B1-C6A072EE7190}"/>
    <cellStyle name="Millares 11 13 5" xfId="2197" xr:uid="{670973F0-62C0-4997-9B22-E18AD221D7AC}"/>
    <cellStyle name="Millares 11 14" xfId="2198" xr:uid="{57A25996-8090-4790-B346-CED8EAFDA859}"/>
    <cellStyle name="Millares 11 14 2" xfId="2199" xr:uid="{14FFD0DF-0C85-4965-9CF3-E9B7A4B1EDBF}"/>
    <cellStyle name="Millares 11 14 2 2" xfId="2200" xr:uid="{AD0060DD-741A-4F34-B174-0A238AA0E6F3}"/>
    <cellStyle name="Millares 11 14 3" xfId="2201" xr:uid="{B7342965-0AF5-474B-A1A1-982155C1614C}"/>
    <cellStyle name="Millares 11 14 3 2" xfId="2202" xr:uid="{C2A086FD-A4FA-4B5F-8207-C9716BF09722}"/>
    <cellStyle name="Millares 11 14 4" xfId="2203" xr:uid="{3A59AC37-1B4C-4C57-992C-B30173518DB6}"/>
    <cellStyle name="Millares 11 14 4 2" xfId="2204" xr:uid="{E47DAF62-3765-41BC-92DB-4E09B45532FE}"/>
    <cellStyle name="Millares 11 14 5" xfId="2205" xr:uid="{7199F4EE-008E-4CC1-B3F6-97C822AB970C}"/>
    <cellStyle name="Millares 11 15" xfId="2206" xr:uid="{96C6048D-AA94-46E3-AC7A-12A0AE265A4D}"/>
    <cellStyle name="Millares 11 15 2" xfId="2207" xr:uid="{95A72916-4F23-437A-B27C-3F1EF22AA800}"/>
    <cellStyle name="Millares 11 15 2 2" xfId="2208" xr:uid="{83860CFE-51C4-4581-A10A-60B8B7888695}"/>
    <cellStyle name="Millares 11 15 3" xfId="2209" xr:uid="{851326C6-9B5F-4D72-8C23-13A7AFD6BA2C}"/>
    <cellStyle name="Millares 11 15 3 2" xfId="2210" xr:uid="{CFD287DC-840A-4464-A17E-32FDBE51E9E4}"/>
    <cellStyle name="Millares 11 15 4" xfId="2211" xr:uid="{D91801A1-D6F0-4CD3-B53B-AC27E618137E}"/>
    <cellStyle name="Millares 11 15 4 2" xfId="2212" xr:uid="{B98CFD3D-549A-4F99-8B58-D65486E967D3}"/>
    <cellStyle name="Millares 11 15 5" xfId="2213" xr:uid="{31E297E9-0530-4366-B007-2EA7AEF6AE12}"/>
    <cellStyle name="Millares 11 16" xfId="2214" xr:uid="{217C1A24-BACA-409F-B2ED-26DBD17273D6}"/>
    <cellStyle name="Millares 11 16 2" xfId="2215" xr:uid="{F61124D0-6291-4EC4-BFBC-7392CAC11098}"/>
    <cellStyle name="Millares 11 16 2 2" xfId="2216" xr:uid="{B50CC4AA-7A79-4F94-A5FF-CC7328CA8724}"/>
    <cellStyle name="Millares 11 16 3" xfId="2217" xr:uid="{14D0AF51-5CDD-49CC-ACD7-B0ED7389FB92}"/>
    <cellStyle name="Millares 11 16 3 2" xfId="2218" xr:uid="{5197D0A5-9CBF-4F9C-8FA0-0342A0E78F7B}"/>
    <cellStyle name="Millares 11 16 4" xfId="2219" xr:uid="{C3FCF603-BA60-47CF-8DD8-7A8E6631F544}"/>
    <cellStyle name="Millares 11 16 4 2" xfId="2220" xr:uid="{DEAF9B16-6151-4111-8DB5-292A3A0D19A5}"/>
    <cellStyle name="Millares 11 16 5" xfId="2221" xr:uid="{20D7BBD3-F3DD-4A52-A77B-119D31FBAC54}"/>
    <cellStyle name="Millares 11 17" xfId="2222" xr:uid="{2A29FBD2-FCD6-4AA6-813B-11963C6B1949}"/>
    <cellStyle name="Millares 11 17 2" xfId="2223" xr:uid="{0EA87839-6998-46CC-A316-3BEA2FE1582C}"/>
    <cellStyle name="Millares 11 17 2 2" xfId="2224" xr:uid="{5EF670DA-A4F9-471A-A22B-A14E7A51771B}"/>
    <cellStyle name="Millares 11 17 3" xfId="2225" xr:uid="{ADC11CDE-B681-45C6-A873-E8947B2565AD}"/>
    <cellStyle name="Millares 11 17 3 2" xfId="2226" xr:uid="{51AEB452-9AA8-4142-ADB8-A134F7D58525}"/>
    <cellStyle name="Millares 11 17 4" xfId="2227" xr:uid="{362E673C-ED02-4BD9-8F8A-81DBE5ACBFF3}"/>
    <cellStyle name="Millares 11 17 4 2" xfId="2228" xr:uid="{E989C938-02BE-41B3-B089-C47830E3EF0D}"/>
    <cellStyle name="Millares 11 17 5" xfId="2229" xr:uid="{72FE82B4-137C-446E-9236-BA4763A60939}"/>
    <cellStyle name="Millares 11 18" xfId="2230" xr:uid="{DCAB03F3-D90B-48A0-BCAB-96DA0D16C556}"/>
    <cellStyle name="Millares 11 18 2" xfId="2231" xr:uid="{2015E80D-CBDD-4D36-8982-92D62F3C2BE1}"/>
    <cellStyle name="Millares 11 18 2 2" xfId="2232" xr:uid="{419994CF-DC8B-4B89-A8F3-5CC852C50E7E}"/>
    <cellStyle name="Millares 11 18 3" xfId="2233" xr:uid="{3C28AFFC-2611-46B8-8098-38101344130D}"/>
    <cellStyle name="Millares 11 18 3 2" xfId="2234" xr:uid="{D3256A32-0527-4975-9AAC-7D18A95F397F}"/>
    <cellStyle name="Millares 11 18 4" xfId="2235" xr:uid="{3CFB91AC-2E81-4A45-A1BE-B104E50549A5}"/>
    <cellStyle name="Millares 11 18 4 2" xfId="2236" xr:uid="{11277B52-5155-4B80-BCC1-F875EF377167}"/>
    <cellStyle name="Millares 11 18 5" xfId="2237" xr:uid="{925C2538-6B4D-429E-8CA6-D5AA283F07F4}"/>
    <cellStyle name="Millares 11 19" xfId="2238" xr:uid="{19CB3E01-57CE-42A6-9675-281E1692154A}"/>
    <cellStyle name="Millares 11 19 2" xfId="2239" xr:uid="{31CAD46B-A7CA-4314-9EA3-F8487F039A30}"/>
    <cellStyle name="Millares 11 19 2 2" xfId="2240" xr:uid="{76A8EFF6-9B02-49A1-A237-ED2F3502D56E}"/>
    <cellStyle name="Millares 11 19 3" xfId="2241" xr:uid="{E6B9E03E-D835-4E8F-BC0A-58F6BF5A9008}"/>
    <cellStyle name="Millares 11 19 3 2" xfId="2242" xr:uid="{174DBB6F-E4E7-48DB-A0DD-756BF0BAA915}"/>
    <cellStyle name="Millares 11 19 4" xfId="2243" xr:uid="{58F81297-CE6D-47A0-85EE-6BA16633E584}"/>
    <cellStyle name="Millares 11 19 4 2" xfId="2244" xr:uid="{2A2D1A86-D331-4FEB-B5B7-4E6B5204B835}"/>
    <cellStyle name="Millares 11 19 5" xfId="2245" xr:uid="{5453F54B-DD2A-4A70-B022-0130F714ED51}"/>
    <cellStyle name="Millares 11 2" xfId="218" xr:uid="{00000000-0005-0000-0000-000082000000}"/>
    <cellStyle name="Millares 11 2 2" xfId="441" xr:uid="{00300487-AA34-4197-91EA-544C0877DAD0}"/>
    <cellStyle name="Millares 11 2 2 2" xfId="2248" xr:uid="{EED9B94B-2A09-41F1-A16D-6008F7E37C48}"/>
    <cellStyle name="Millares 11 2 2 3" xfId="2247" xr:uid="{CA6A49D1-3600-4F95-92F9-8AD0803F8A52}"/>
    <cellStyle name="Millares 11 2 3" xfId="2249" xr:uid="{B640854E-F674-4254-B528-B831669FBF79}"/>
    <cellStyle name="Millares 11 2 3 2" xfId="2250" xr:uid="{C71CC862-BB7C-4CE8-BB7C-DA1463CA9D58}"/>
    <cellStyle name="Millares 11 2 4" xfId="2251" xr:uid="{897DE970-484B-4F66-99FD-532EDFF2B3D1}"/>
    <cellStyle name="Millares 11 2 4 2" xfId="2252" xr:uid="{6370DC3E-C00A-4EF3-AF99-1E989E3C6598}"/>
    <cellStyle name="Millares 11 2 5" xfId="2253" xr:uid="{BE73174B-D751-4271-9FF0-E6C06655620E}"/>
    <cellStyle name="Millares 11 2 6" xfId="2254" xr:uid="{FB1FB171-B522-45BB-BD52-28C59103E620}"/>
    <cellStyle name="Millares 11 2 7" xfId="2246" xr:uid="{371D63CF-82E7-4B8B-8DE2-D84D04FD4597}"/>
    <cellStyle name="Millares 11 20" xfId="2255" xr:uid="{54135D62-DCBD-478C-99DC-5F2C6A9BACC2}"/>
    <cellStyle name="Millares 11 20 2" xfId="2256" xr:uid="{B98FD38E-630E-48F4-8FD9-3906036F58F6}"/>
    <cellStyle name="Millares 11 20 2 2" xfId="2257" xr:uid="{6FDA09AD-820C-44FA-BD50-1E3F95B13141}"/>
    <cellStyle name="Millares 11 20 3" xfId="2258" xr:uid="{35379A7A-1323-48CA-A068-9395EA752171}"/>
    <cellStyle name="Millares 11 20 3 2" xfId="2259" xr:uid="{4ABD4944-55D9-4583-8ECE-565C6FC5D384}"/>
    <cellStyle name="Millares 11 20 4" xfId="2260" xr:uid="{0233C2D7-93CC-4EAE-9BB8-A944DE82730A}"/>
    <cellStyle name="Millares 11 20 4 2" xfId="2261" xr:uid="{8C2C6CF3-D809-467E-8B85-17AA3FB93710}"/>
    <cellStyle name="Millares 11 20 5" xfId="2262" xr:uid="{42E6ED38-6ACD-455E-A539-7109DBB55847}"/>
    <cellStyle name="Millares 11 21" xfId="2263" xr:uid="{60C01A2A-12F5-4161-8F25-A592E626A201}"/>
    <cellStyle name="Millares 11 21 2" xfId="2264" xr:uid="{FAEFE495-5474-4D98-A233-F93B611D7D01}"/>
    <cellStyle name="Millares 11 21 2 2" xfId="2265" xr:uid="{8C304CFD-5B53-4D84-9E7B-E1244907F547}"/>
    <cellStyle name="Millares 11 21 3" xfId="2266" xr:uid="{BF18B2AC-3E7E-4F11-A4B8-5C0B983A0418}"/>
    <cellStyle name="Millares 11 21 3 2" xfId="2267" xr:uid="{B626EB61-FC67-46EA-B983-B959B14CB3E5}"/>
    <cellStyle name="Millares 11 21 4" xfId="2268" xr:uid="{239D5A03-0A1C-4929-B9E6-6FFAEA8E7292}"/>
    <cellStyle name="Millares 11 21 4 2" xfId="2269" xr:uid="{8ED1A404-57A0-4B3F-84A8-34479FA435B6}"/>
    <cellStyle name="Millares 11 21 5" xfId="2270" xr:uid="{EA11ECFF-9734-4AFB-A93B-C404F441E6AA}"/>
    <cellStyle name="Millares 11 22" xfId="2271" xr:uid="{CD81F905-733C-4583-A9C2-D013E72483DF}"/>
    <cellStyle name="Millares 11 22 2" xfId="2272" xr:uid="{10563D4E-9FF0-4260-A34C-B1EA7183F78E}"/>
    <cellStyle name="Millares 11 22 2 2" xfId="2273" xr:uid="{88933D27-A175-4391-AA11-DF352A5C7BD1}"/>
    <cellStyle name="Millares 11 22 3" xfId="2274" xr:uid="{25D9F5F6-6DB1-4A57-B6FD-FDF64BD6FB85}"/>
    <cellStyle name="Millares 11 22 3 2" xfId="2275" xr:uid="{26DB3378-68AD-4CB6-BA95-282F6342AED8}"/>
    <cellStyle name="Millares 11 22 4" xfId="2276" xr:uid="{0A4AF910-91CA-4E84-A0E6-172D637B6E56}"/>
    <cellStyle name="Millares 11 22 4 2" xfId="2277" xr:uid="{BC3C48DD-C30A-493B-9C1F-9C5DF228FAB1}"/>
    <cellStyle name="Millares 11 22 5" xfId="2278" xr:uid="{0191F280-6EDA-4362-BD0C-0F2E9E3BEB1C}"/>
    <cellStyle name="Millares 11 23" xfId="2279" xr:uid="{6F2F0052-E75F-4072-8659-DA68E4C50AB6}"/>
    <cellStyle name="Millares 11 23 2" xfId="2280" xr:uid="{0B92E8F2-126D-4296-9B05-DA4506C4930F}"/>
    <cellStyle name="Millares 11 23 2 2" xfId="2281" xr:uid="{2D67577B-E999-446C-8D11-5FD4FA11ACDC}"/>
    <cellStyle name="Millares 11 23 3" xfId="2282" xr:uid="{D9670B1C-62C1-4BE6-99A2-999C52B3ED3C}"/>
    <cellStyle name="Millares 11 23 3 2" xfId="2283" xr:uid="{12CF5E77-0F38-4289-8414-27BF505C8F23}"/>
    <cellStyle name="Millares 11 23 4" xfId="2284" xr:uid="{CE875A7E-774B-487D-BE22-649888934841}"/>
    <cellStyle name="Millares 11 23 4 2" xfId="2285" xr:uid="{6DED3AAE-ADAA-4D88-A8D1-68EFB9F06E0D}"/>
    <cellStyle name="Millares 11 23 5" xfId="2286" xr:uid="{66D0B049-04AD-409C-8842-260DB5773A66}"/>
    <cellStyle name="Millares 11 24" xfId="2287" xr:uid="{356489D1-0C2E-4259-BAFE-08C47F679399}"/>
    <cellStyle name="Millares 11 24 2" xfId="2288" xr:uid="{2C3C0ADD-4545-4879-96A5-C6679EA37198}"/>
    <cellStyle name="Millares 11 24 2 2" xfId="2289" xr:uid="{E7CE5245-8A28-46D1-A367-3710D7FF0C1A}"/>
    <cellStyle name="Millares 11 24 3" xfId="2290" xr:uid="{3825E139-B765-451D-A661-9B29B4AE27BB}"/>
    <cellStyle name="Millares 11 24 3 2" xfId="2291" xr:uid="{170B53AB-90A5-45A4-AAF2-561DE99E59E1}"/>
    <cellStyle name="Millares 11 24 4" xfId="2292" xr:uid="{AF40933C-D25F-478B-BD65-F1E7C4DFF7B5}"/>
    <cellStyle name="Millares 11 24 4 2" xfId="2293" xr:uid="{656BC326-0707-40B6-9BA9-1917D6A44DB2}"/>
    <cellStyle name="Millares 11 24 5" xfId="2294" xr:uid="{91FAC0B3-969A-4D4D-A768-02F746D5ECC2}"/>
    <cellStyle name="Millares 11 25" xfId="2295" xr:uid="{2D27C118-8EDD-4D8A-8F38-7DB9F4E537BE}"/>
    <cellStyle name="Millares 11 25 2" xfId="2296" xr:uid="{2C1E44EC-042D-4CBF-B031-C97D633294C8}"/>
    <cellStyle name="Millares 11 25 2 2" xfId="2297" xr:uid="{EE3E59C0-664F-45C3-9637-D9D56C8066C9}"/>
    <cellStyle name="Millares 11 25 3" xfId="2298" xr:uid="{96180C86-FF80-4D21-8F4D-E6A628958D61}"/>
    <cellStyle name="Millares 11 25 3 2" xfId="2299" xr:uid="{22A6848E-9AD1-4905-B08A-445A8F6A85D7}"/>
    <cellStyle name="Millares 11 25 4" xfId="2300" xr:uid="{473F6A7D-D3CF-436A-8EC0-2C98A0E986F9}"/>
    <cellStyle name="Millares 11 25 4 2" xfId="2301" xr:uid="{A55FD284-4716-4F1D-8181-9C02D39FF4F7}"/>
    <cellStyle name="Millares 11 25 5" xfId="2302" xr:uid="{4337F573-EA9E-4443-BD8C-91165DDBBD8C}"/>
    <cellStyle name="Millares 11 26" xfId="2303" xr:uid="{C03E1647-9CAD-4446-BE28-6E50AA33D84E}"/>
    <cellStyle name="Millares 11 26 2" xfId="2304" xr:uid="{270F3934-6241-4858-9F13-1B7601B96029}"/>
    <cellStyle name="Millares 11 26 2 2" xfId="2305" xr:uid="{6A1A0890-38C1-42AC-B52D-D167BDC74678}"/>
    <cellStyle name="Millares 11 26 3" xfId="2306" xr:uid="{B6EA3007-36A8-4C1B-AA40-FF6027713EB5}"/>
    <cellStyle name="Millares 11 26 3 2" xfId="2307" xr:uid="{8A56DDD2-81CF-4D74-93E7-22FE940A8B2D}"/>
    <cellStyle name="Millares 11 26 4" xfId="2308" xr:uid="{1F1AE5B0-C263-46EC-89F7-06EBECA2AECD}"/>
    <cellStyle name="Millares 11 26 4 2" xfId="2309" xr:uid="{8F2330A8-2919-4BCF-A730-23E42415D600}"/>
    <cellStyle name="Millares 11 26 5" xfId="2310" xr:uid="{10A478E7-6361-48F6-97A7-D20C3D4483BC}"/>
    <cellStyle name="Millares 11 27" xfId="2311" xr:uid="{B1EA25B7-4A28-419D-A6DE-10CB1B4E3BD0}"/>
    <cellStyle name="Millares 11 27 2" xfId="2312" xr:uid="{C22EF21D-C263-4ADC-9C0D-E6FA82012E16}"/>
    <cellStyle name="Millares 11 27 2 2" xfId="2313" xr:uid="{7035D398-B4B5-426F-961F-0C042A6EB306}"/>
    <cellStyle name="Millares 11 27 3" xfId="2314" xr:uid="{3293EFDF-6C1B-4204-8783-23ED1C4E6575}"/>
    <cellStyle name="Millares 11 27 3 2" xfId="2315" xr:uid="{08E2B9B0-EACE-405F-B04F-12C861E29BAC}"/>
    <cellStyle name="Millares 11 27 4" xfId="2316" xr:uid="{B05F0503-929D-4490-B754-B8534BB3C011}"/>
    <cellStyle name="Millares 11 27 4 2" xfId="2317" xr:uid="{AF56AB0C-13DB-49DA-B898-D9CFDF7207DB}"/>
    <cellStyle name="Millares 11 27 5" xfId="2318" xr:uid="{17CAD54A-F4ED-421C-977C-955FCE9D8B8B}"/>
    <cellStyle name="Millares 11 28" xfId="2319" xr:uid="{62016A3C-5795-47D0-9C94-C9E5EF43F542}"/>
    <cellStyle name="Millares 11 28 2" xfId="2320" xr:uid="{FD77514E-2DD4-4ED7-AEC3-356CC5217B07}"/>
    <cellStyle name="Millares 11 28 2 2" xfId="2321" xr:uid="{1DB95487-D90B-4B45-BDD3-1696DF1C2C84}"/>
    <cellStyle name="Millares 11 28 3" xfId="2322" xr:uid="{F93AE161-D746-45C9-A21F-9F0452AFA24E}"/>
    <cellStyle name="Millares 11 28 3 2" xfId="2323" xr:uid="{A43826C6-EEBE-4B3C-8D94-1A0BD8927668}"/>
    <cellStyle name="Millares 11 28 4" xfId="2324" xr:uid="{B5C45E20-5443-4521-8567-29432D741DF1}"/>
    <cellStyle name="Millares 11 28 4 2" xfId="2325" xr:uid="{C624F9A9-84A6-4544-AD61-AC9A2D9637A7}"/>
    <cellStyle name="Millares 11 28 5" xfId="2326" xr:uid="{1256228F-F883-4D7A-B1DB-79CD3228F6A2}"/>
    <cellStyle name="Millares 11 29" xfId="2327" xr:uid="{037DA6DD-F87A-4D82-A3DC-0A96F1889973}"/>
    <cellStyle name="Millares 11 29 2" xfId="2328" xr:uid="{8D003049-8812-4AE7-A890-31D204498E58}"/>
    <cellStyle name="Millares 11 29 2 2" xfId="2329" xr:uid="{09432459-B827-4D4C-956E-C8FD56D6887A}"/>
    <cellStyle name="Millares 11 29 3" xfId="2330" xr:uid="{6399C34B-C827-45B1-B520-2A0FB444D1F0}"/>
    <cellStyle name="Millares 11 29 3 2" xfId="2331" xr:uid="{B31000DF-D33D-45E9-8DBE-0604309786BD}"/>
    <cellStyle name="Millares 11 29 4" xfId="2332" xr:uid="{F171A39D-CAAE-4BAD-9A9F-D6DCE7B1A40D}"/>
    <cellStyle name="Millares 11 29 4 2" xfId="2333" xr:uid="{AC53C11B-EF33-41A9-A178-191BE0074446}"/>
    <cellStyle name="Millares 11 29 5" xfId="2334" xr:uid="{8793ED49-92F5-42F7-B718-884F810C52C9}"/>
    <cellStyle name="Millares 11 3" xfId="172" xr:uid="{00000000-0005-0000-0000-000083000000}"/>
    <cellStyle name="Millares 11 3 2" xfId="401" xr:uid="{A1FB2FB2-1037-43C7-8180-E36BD2950442}"/>
    <cellStyle name="Millares 11 3 2 2" xfId="2337" xr:uid="{6AE657CE-2A83-49DA-8283-0E2529B70B3C}"/>
    <cellStyle name="Millares 11 3 2 3" xfId="2336" xr:uid="{C25E5C44-A423-495A-93E6-B24A23EF2188}"/>
    <cellStyle name="Millares 11 3 3" xfId="2338" xr:uid="{CA171E92-3284-44A4-9AD0-AC4DB8D207D6}"/>
    <cellStyle name="Millares 11 3 3 2" xfId="2339" xr:uid="{44C7C74D-A343-422F-854F-8C8623E8346B}"/>
    <cellStyle name="Millares 11 3 4" xfId="2340" xr:uid="{F6DA6203-37F0-4395-9682-BDC4CB20E3EE}"/>
    <cellStyle name="Millares 11 3 4 2" xfId="2341" xr:uid="{08FDB99D-31B6-4B60-A460-DDEF3A82006C}"/>
    <cellStyle name="Millares 11 3 5" xfId="2342" xr:uid="{E27CCACA-E1F5-4804-B378-174DB9E4FC50}"/>
    <cellStyle name="Millares 11 3 6" xfId="2343" xr:uid="{44767AA1-AF35-4E00-8C3C-49F27E6D6039}"/>
    <cellStyle name="Millares 11 3 7" xfId="2335" xr:uid="{4FC98DF3-0408-4A5E-A868-C9F44650FAC6}"/>
    <cellStyle name="Millares 11 30" xfId="2344" xr:uid="{510935C9-EE32-4994-B186-5131056966F6}"/>
    <cellStyle name="Millares 11 30 2" xfId="2345" xr:uid="{F3613D82-4980-4D1D-B9DC-E71143CD9DBB}"/>
    <cellStyle name="Millares 11 30 2 2" xfId="2346" xr:uid="{0ED031AF-46D8-4012-A7C0-74F1EEDEC6F9}"/>
    <cellStyle name="Millares 11 30 3" xfId="2347" xr:uid="{105C22CA-A003-49E4-BA24-8B3A52455540}"/>
    <cellStyle name="Millares 11 30 3 2" xfId="2348" xr:uid="{2668457F-A330-4333-9E65-3F7C7C69CA0B}"/>
    <cellStyle name="Millares 11 30 4" xfId="2349" xr:uid="{EA4A0197-78AA-47FB-981C-6FC05D5BF9DD}"/>
    <cellStyle name="Millares 11 30 4 2" xfId="2350" xr:uid="{34C6F0D3-EEB0-4885-8ACA-B17715BD44FB}"/>
    <cellStyle name="Millares 11 30 5" xfId="2351" xr:uid="{B73AEBEA-0C6A-44DC-87A7-CE11ACE5ACF2}"/>
    <cellStyle name="Millares 11 31" xfId="2352" xr:uid="{FE520874-4386-4549-B631-C54F32B24FC7}"/>
    <cellStyle name="Millares 11 31 2" xfId="2353" xr:uid="{299D8D8C-C840-44CF-8FDD-B5E61A621147}"/>
    <cellStyle name="Millares 11 31 2 2" xfId="2354" xr:uid="{503EEA99-661D-4563-8A42-60BA2E77CEA2}"/>
    <cellStyle name="Millares 11 31 3" xfId="2355" xr:uid="{16F1E8E0-ECDD-482F-89D5-583229AB1F8A}"/>
    <cellStyle name="Millares 11 31 3 2" xfId="2356" xr:uid="{BDE5A779-A88A-4A97-BB79-88AF2DEC5547}"/>
    <cellStyle name="Millares 11 31 4" xfId="2357" xr:uid="{6CE99988-52D1-4286-B840-E72E91085CAA}"/>
    <cellStyle name="Millares 11 31 4 2" xfId="2358" xr:uid="{96908418-FD55-437B-9DC0-6CAD7BE964C0}"/>
    <cellStyle name="Millares 11 31 5" xfId="2359" xr:uid="{C39BBCCC-68A1-4FAA-8375-D1FFA6FC5874}"/>
    <cellStyle name="Millares 11 32" xfId="2360" xr:uid="{1ADEF36E-E9D3-47F6-B72F-FC079E23CDD0}"/>
    <cellStyle name="Millares 11 32 2" xfId="2361" xr:uid="{31A833DD-048D-419B-9542-F5EC4CF49C24}"/>
    <cellStyle name="Millares 11 32 2 2" xfId="2362" xr:uid="{C6C0FAD9-EDB9-453E-A8E6-43FC091EB156}"/>
    <cellStyle name="Millares 11 32 3" xfId="2363" xr:uid="{60C3091B-80CB-46AA-B4D2-B18777A6AA11}"/>
    <cellStyle name="Millares 11 32 3 2" xfId="2364" xr:uid="{150C45ED-4611-4A2D-9707-099B16C65F9C}"/>
    <cellStyle name="Millares 11 32 4" xfId="2365" xr:uid="{1167B3FA-7656-4886-BEEA-FF6E39900CB8}"/>
    <cellStyle name="Millares 11 32 4 2" xfId="2366" xr:uid="{0A4FADDB-D189-4297-8EF6-6E4E29413EB3}"/>
    <cellStyle name="Millares 11 32 5" xfId="2367" xr:uid="{1471B5BA-8156-42AC-BD31-C0905D934AD2}"/>
    <cellStyle name="Millares 11 33" xfId="2368" xr:uid="{2AB991CA-CC26-4D70-BDEB-0838389B16EA}"/>
    <cellStyle name="Millares 11 33 2" xfId="2369" xr:uid="{A3BEF562-C58E-4F19-9C85-9A9ED4CE5410}"/>
    <cellStyle name="Millares 11 33 2 2" xfId="2370" xr:uid="{9BD005FF-ACFE-49E2-83F7-866EC96D6883}"/>
    <cellStyle name="Millares 11 33 3" xfId="2371" xr:uid="{29376B1C-017B-4D0A-B1B2-ED99C1FD6D52}"/>
    <cellStyle name="Millares 11 33 3 2" xfId="2372" xr:uid="{F9CCAA78-E8E8-4F3D-B0DE-5E30C1053D83}"/>
    <cellStyle name="Millares 11 33 4" xfId="2373" xr:uid="{7B7CC571-F185-4413-A468-A288BAA590A7}"/>
    <cellStyle name="Millares 11 33 4 2" xfId="2374" xr:uid="{B290203C-7980-4A87-8CD4-22BD2FA94F55}"/>
    <cellStyle name="Millares 11 33 5" xfId="2375" xr:uid="{C6AE7362-CD6B-4511-9205-F5222340096B}"/>
    <cellStyle name="Millares 11 34" xfId="2376" xr:uid="{8C61BB87-A9F6-4125-BE65-91F7BDFAE22B}"/>
    <cellStyle name="Millares 11 34 2" xfId="2377" xr:uid="{C521B580-3DE4-4A71-8EEC-6A9E70011666}"/>
    <cellStyle name="Millares 11 34 2 2" xfId="2378" xr:uid="{27A60E26-CDC1-4AB1-9ADA-7BAF05457AE1}"/>
    <cellStyle name="Millares 11 34 3" xfId="2379" xr:uid="{71E9CC31-609F-43F0-92D9-E01E5EE0EE6A}"/>
    <cellStyle name="Millares 11 34 3 2" xfId="2380" xr:uid="{767CF436-12F2-47CB-A8CB-C704C1F7C22F}"/>
    <cellStyle name="Millares 11 34 4" xfId="2381" xr:uid="{45E48B5B-4CE3-490C-B1E4-1C957B18EEFE}"/>
    <cellStyle name="Millares 11 34 4 2" xfId="2382" xr:uid="{D8AAB709-DA19-4428-BC43-298D20A031EC}"/>
    <cellStyle name="Millares 11 34 5" xfId="2383" xr:uid="{38F555BE-EBC5-4A9E-B12C-6EC6F3EF6E3E}"/>
    <cellStyle name="Millares 11 35" xfId="2384" xr:uid="{CB60B49C-79CB-4B5C-A6DA-919DE6402EDE}"/>
    <cellStyle name="Millares 11 35 2" xfId="2385" xr:uid="{9E1FA16F-1E27-49E4-BA54-C54712465122}"/>
    <cellStyle name="Millares 11 35 2 2" xfId="2386" xr:uid="{20890DDE-C35E-4A53-902C-F813F9ADA9EF}"/>
    <cellStyle name="Millares 11 35 3" xfId="2387" xr:uid="{20CA36E6-AE36-4114-A562-C4992A3E5AD9}"/>
    <cellStyle name="Millares 11 35 3 2" xfId="2388" xr:uid="{45A9A3C9-90BE-454B-813D-3DC633CCA38B}"/>
    <cellStyle name="Millares 11 35 4" xfId="2389" xr:uid="{7A0380AC-7BBC-4FDC-B5BC-1849C5D3A64F}"/>
    <cellStyle name="Millares 11 35 4 2" xfId="2390" xr:uid="{7A24B469-B9BF-4055-9218-84B75A4405EF}"/>
    <cellStyle name="Millares 11 35 5" xfId="2391" xr:uid="{317A7669-9ED3-4953-9FB0-FC98178E20BB}"/>
    <cellStyle name="Millares 11 36" xfId="2392" xr:uid="{D3DA77A2-649B-431D-942B-D3195DB505C9}"/>
    <cellStyle name="Millares 11 36 2" xfId="2393" xr:uid="{F3E84B20-0226-4D6E-9ECB-7D3AA8D8D9C6}"/>
    <cellStyle name="Millares 11 36 2 2" xfId="2394" xr:uid="{3A651664-BD8B-47F8-AD66-DB439D20010C}"/>
    <cellStyle name="Millares 11 36 3" xfId="2395" xr:uid="{27F7F237-A756-4747-B628-B42D97B97884}"/>
    <cellStyle name="Millares 11 36 3 2" xfId="2396" xr:uid="{5A16B9A3-B4A0-4AF5-8CFE-406ACF81382C}"/>
    <cellStyle name="Millares 11 36 4" xfId="2397" xr:uid="{159D38EC-5942-45A1-9D98-59D964CED040}"/>
    <cellStyle name="Millares 11 36 4 2" xfId="2398" xr:uid="{E3319FA0-7161-40B4-AFEE-6C9C557FC9A6}"/>
    <cellStyle name="Millares 11 36 5" xfId="2399" xr:uid="{F21E3DAE-3EDF-4BBF-8D55-2C87D9462930}"/>
    <cellStyle name="Millares 11 37" xfId="2400" xr:uid="{6CAC2396-6028-4B24-9918-6BD25A3EB87E}"/>
    <cellStyle name="Millares 11 37 2" xfId="2401" xr:uid="{12C16621-504C-4357-9192-D5EBBD47405D}"/>
    <cellStyle name="Millares 11 37 3" xfId="2402" xr:uid="{236C81FD-DD63-4A57-BC1E-8F098760C0AE}"/>
    <cellStyle name="Millares 11 37 4" xfId="2403" xr:uid="{6CF8EA81-DD0C-4FD5-B241-C455186D8A2C}"/>
    <cellStyle name="Millares 11 38" xfId="2404" xr:uid="{06743B15-23DF-4377-9E35-B8A3D3D142FA}"/>
    <cellStyle name="Millares 11 38 2" xfId="2405" xr:uid="{08377B56-3492-47F6-91C5-C32CC8B74D86}"/>
    <cellStyle name="Millares 11 38 3" xfId="2406" xr:uid="{D620493D-7B61-4A14-B862-9F44ADB31C73}"/>
    <cellStyle name="Millares 11 39" xfId="2407" xr:uid="{0EDE2FBE-7B50-490F-AB8C-826D1E51F1B6}"/>
    <cellStyle name="Millares 11 4" xfId="263" xr:uid="{34847520-2C6C-4825-AA12-B36D3D3D950D}"/>
    <cellStyle name="Millares 11 4 2" xfId="2409" xr:uid="{2E7A89D0-A3AE-4CE7-A252-3470FBE26552}"/>
    <cellStyle name="Millares 11 4 2 2" xfId="2410" xr:uid="{8815B270-7A3E-4436-A441-BF5C0E26307B}"/>
    <cellStyle name="Millares 11 4 3" xfId="2411" xr:uid="{C37E68AF-C02D-4411-BF54-FA03C1A16D70}"/>
    <cellStyle name="Millares 11 4 3 2" xfId="2412" xr:uid="{0F146310-5464-4B81-A13C-336D72249A27}"/>
    <cellStyle name="Millares 11 4 4" xfId="2413" xr:uid="{00653192-F1C4-4858-9E7F-1A86F9D90192}"/>
    <cellStyle name="Millares 11 4 4 2" xfId="2414" xr:uid="{A3CA1144-7178-4196-9805-99DFF757B010}"/>
    <cellStyle name="Millares 11 4 5" xfId="2415" xr:uid="{6AE74679-182E-482F-A6EC-E91A32CDA09A}"/>
    <cellStyle name="Millares 11 4 6" xfId="2416" xr:uid="{0B9E3D37-FB0A-49E3-955A-3E1BD922F451}"/>
    <cellStyle name="Millares 11 4 7" xfId="2408" xr:uid="{C9DD28C2-B7D7-4DF6-91B1-0D0620C85CD8}"/>
    <cellStyle name="Millares 11 40" xfId="2165" xr:uid="{E8066982-30F0-47B4-BA4F-D3F2A7EA0945}"/>
    <cellStyle name="Millares 11 5" xfId="853" xr:uid="{A8948F7C-F9F6-401D-BF2C-7424BE7B6E6A}"/>
    <cellStyle name="Millares 11 5 2" xfId="2418" xr:uid="{C2431A0D-B7D4-4F65-B704-3F8A851ECA77}"/>
    <cellStyle name="Millares 11 5 2 2" xfId="2419" xr:uid="{1C1EDB08-0FBD-41CB-924B-544FCD2FE22E}"/>
    <cellStyle name="Millares 11 5 3" xfId="2420" xr:uid="{32D639CB-8099-41A5-B6BE-A863C4591572}"/>
    <cellStyle name="Millares 11 5 3 2" xfId="2421" xr:uid="{C48B8DE2-DED3-4AC4-BE62-DF3907D4E7B0}"/>
    <cellStyle name="Millares 11 5 4" xfId="2422" xr:uid="{34CCFA65-DE8A-454C-AB29-628740756984}"/>
    <cellStyle name="Millares 11 5 4 2" xfId="2423" xr:uid="{6D33AE7E-E9B3-4A83-86A2-EE8B75D1BF2F}"/>
    <cellStyle name="Millares 11 5 5" xfId="2424" xr:uid="{10660D58-0970-43DD-A150-FC59FE07DEE6}"/>
    <cellStyle name="Millares 11 5 6" xfId="2417" xr:uid="{C3521C89-FF06-41F1-9681-41227E459A7D}"/>
    <cellStyle name="Millares 11 6" xfId="2425" xr:uid="{1BA02830-C17A-48D9-B03D-683C8FF960DA}"/>
    <cellStyle name="Millares 11 6 2" xfId="2426" xr:uid="{CB3867C5-597C-4401-A812-96A3CD0423A0}"/>
    <cellStyle name="Millares 11 6 2 2" xfId="2427" xr:uid="{82291DDF-CBCF-4DE5-A9C9-9BB13BD42E0B}"/>
    <cellStyle name="Millares 11 6 3" xfId="2428" xr:uid="{EAE9B8DF-DC94-43F1-9024-CAD19ACA4AB0}"/>
    <cellStyle name="Millares 11 6 3 2" xfId="2429" xr:uid="{1429B607-F4C6-4D15-BB5D-80F2E997F543}"/>
    <cellStyle name="Millares 11 6 4" xfId="2430" xr:uid="{0122E0A4-E2A9-41B0-B1F9-CBE1C5C828B5}"/>
    <cellStyle name="Millares 11 6 4 2" xfId="2431" xr:uid="{BEB79501-7E10-4E95-B5B7-C8250EF53B41}"/>
    <cellStyle name="Millares 11 6 5" xfId="2432" xr:uid="{8E7D9E8D-62AA-4896-B18D-F4320E98CA9E}"/>
    <cellStyle name="Millares 11 7" xfId="2433" xr:uid="{C0B40886-7C95-47B2-B6FA-B4AA5130ADD6}"/>
    <cellStyle name="Millares 11 7 2" xfId="2434" xr:uid="{6D8FCB33-1FF8-4055-8C6E-6827AC84667A}"/>
    <cellStyle name="Millares 11 7 2 2" xfId="2435" xr:uid="{2DF90F40-6E99-4708-AE09-A8A526A43EC1}"/>
    <cellStyle name="Millares 11 7 3" xfId="2436" xr:uid="{5788AAA9-4413-4D34-9F43-47412BAE967B}"/>
    <cellStyle name="Millares 11 7 3 2" xfId="2437" xr:uid="{204A4F1F-E6A1-4B5F-8251-53B69EAF326C}"/>
    <cellStyle name="Millares 11 7 4" xfId="2438" xr:uid="{96B5DE5C-175E-49B8-9028-05F296C2D8F3}"/>
    <cellStyle name="Millares 11 7 4 2" xfId="2439" xr:uid="{FF9A27A3-242B-488F-9FEB-3CB83947AF03}"/>
    <cellStyle name="Millares 11 7 5" xfId="2440" xr:uid="{34E586D6-87B0-4EE1-A8EC-FFE7AC2B1D03}"/>
    <cellStyle name="Millares 11 8" xfId="2441" xr:uid="{2CAE5EEB-3FB0-4A50-BF52-2E7879F0DC5E}"/>
    <cellStyle name="Millares 11 8 2" xfId="2442" xr:uid="{D93D20B4-85D3-4BCD-A418-D0D36FE89893}"/>
    <cellStyle name="Millares 11 8 2 2" xfId="2443" xr:uid="{19A1B6A3-19A2-4491-9589-B9B26C6AF41A}"/>
    <cellStyle name="Millares 11 8 3" xfId="2444" xr:uid="{A76D42FF-AAA2-4711-AF6B-A67E73467980}"/>
    <cellStyle name="Millares 11 8 3 2" xfId="2445" xr:uid="{482EE351-5F6D-4061-858F-070DCE4E32AF}"/>
    <cellStyle name="Millares 11 8 4" xfId="2446" xr:uid="{CFD8CC85-32FD-44DA-8960-81A42D4158DD}"/>
    <cellStyle name="Millares 11 8 4 2" xfId="2447" xr:uid="{B3C19D31-6351-4447-AA51-BC023C54AFB5}"/>
    <cellStyle name="Millares 11 8 5" xfId="2448" xr:uid="{36EC0FD4-765C-4BB9-98F7-612B5B883202}"/>
    <cellStyle name="Millares 11 9" xfId="2449" xr:uid="{60EE9E6B-DBF6-44AA-8C6A-E3C21660D3C9}"/>
    <cellStyle name="Millares 11 9 2" xfId="2450" xr:uid="{F2A81B18-A232-4ECD-A051-B2DAB709F986}"/>
    <cellStyle name="Millares 11 9 2 2" xfId="2451" xr:uid="{F316F8CC-65EF-488E-8346-299A4CF4F818}"/>
    <cellStyle name="Millares 11 9 3" xfId="2452" xr:uid="{06E45244-6AA0-456F-857D-65BF63BA79A4}"/>
    <cellStyle name="Millares 11 9 3 2" xfId="2453" xr:uid="{089C8EE6-EA5C-448D-97AD-25B08723120B}"/>
    <cellStyle name="Millares 11 9 4" xfId="2454" xr:uid="{29B2E24D-731D-4667-BFAE-034EB143E289}"/>
    <cellStyle name="Millares 11 9 4 2" xfId="2455" xr:uid="{EB1A2B6C-9ED1-462D-9106-50910EEBB447}"/>
    <cellStyle name="Millares 11 9 5" xfId="2456" xr:uid="{D645BA40-AC9E-4E8C-A203-E429B46D01C2}"/>
    <cellStyle name="Millares 110" xfId="2457" xr:uid="{490118CE-BEBA-4FB0-97BC-C838A69256AA}"/>
    <cellStyle name="Millares 110 2" xfId="2458" xr:uid="{F1AA9A02-C83A-4463-B1A1-A72E3A1A2B30}"/>
    <cellStyle name="Millares 110 2 2" xfId="2459" xr:uid="{F708E4AF-5E07-40F6-813B-2DCB24ED35E6}"/>
    <cellStyle name="Millares 110 2 3" xfId="2460" xr:uid="{27FB3515-E63B-4A2E-B008-7860E8D32717}"/>
    <cellStyle name="Millares 110 3" xfId="2461" xr:uid="{BC8D71A2-D814-4767-AE59-F3B4906A53B8}"/>
    <cellStyle name="Millares 110 3 2" xfId="2462" xr:uid="{ECD2709C-DA91-4B3B-8578-970FD56C1873}"/>
    <cellStyle name="Millares 110 4" xfId="2463" xr:uid="{343DF604-25AD-4B4E-88A9-8BE0164F269A}"/>
    <cellStyle name="Millares 110 4 2" xfId="2464" xr:uid="{FF349AE2-DB5C-4B4F-804E-283D9454F1E1}"/>
    <cellStyle name="Millares 110 4 3" xfId="2465" xr:uid="{49AF5756-4D60-491D-A5E0-493A027788EF}"/>
    <cellStyle name="Millares 110 5" xfId="2466" xr:uid="{305E515B-DFC7-4B9D-A217-8B77CEE6FC52}"/>
    <cellStyle name="Millares 110 5 2" xfId="2467" xr:uid="{D4519B6B-1FF5-4CD1-8720-B04E32A90A70}"/>
    <cellStyle name="Millares 110 6" xfId="2468" xr:uid="{1D57A4F3-9200-4CE6-AFBD-6196C357F1E8}"/>
    <cellStyle name="Millares 111" xfId="2469" xr:uid="{1CA1D9AE-74D4-4341-8DE5-3AD4CE22F643}"/>
    <cellStyle name="Millares 111 2" xfId="2470" xr:uid="{81341282-A4B8-433B-A3DC-7CCDD24BA89E}"/>
    <cellStyle name="Millares 111 2 2" xfId="2471" xr:uid="{06508356-4A43-4D83-8DC7-8FBF2EB80E30}"/>
    <cellStyle name="Millares 111 2 3" xfId="2472" xr:uid="{9AEE46BF-3337-4F22-8E3A-A3DF33610621}"/>
    <cellStyle name="Millares 111 3" xfId="2473" xr:uid="{E52B0169-26BF-498A-9A09-2C6CF7B98640}"/>
    <cellStyle name="Millares 111 3 2" xfId="2474" xr:uid="{A17EFAE0-78E2-422A-BFA4-7DCFF900D166}"/>
    <cellStyle name="Millares 111 4" xfId="2475" xr:uid="{1336CB60-F678-4E66-8CED-B2F952C8C4DA}"/>
    <cellStyle name="Millares 111 4 2" xfId="2476" xr:uid="{36D2CC71-FA05-48BE-A4FD-1DDBD378E450}"/>
    <cellStyle name="Millares 111 4 3" xfId="2477" xr:uid="{F0140C34-7BF4-4143-A16E-8626BD7DFADD}"/>
    <cellStyle name="Millares 111 5" xfId="2478" xr:uid="{FD4F6F17-98D0-4431-A828-40255F195978}"/>
    <cellStyle name="Millares 111 5 2" xfId="2479" xr:uid="{705FE231-1BD5-427A-8102-C5137EC98ED5}"/>
    <cellStyle name="Millares 111 6" xfId="2480" xr:uid="{32855347-28CB-402D-931E-E23574844DD9}"/>
    <cellStyle name="Millares 111 7" xfId="2481" xr:uid="{61842CD4-AACF-4579-94AA-9E2C045A894C}"/>
    <cellStyle name="Millares 112" xfId="2482" xr:uid="{93232477-EF96-4B84-8CE2-414FF3237FE9}"/>
    <cellStyle name="Millares 112 2" xfId="2483" xr:uid="{F99E1DE8-A880-49DD-B3DD-9172E489E21B}"/>
    <cellStyle name="Millares 112 3" xfId="2484" xr:uid="{60C642FC-1197-47F7-B5BF-6A082FFC7841}"/>
    <cellStyle name="Millares 112 3 2" xfId="2485" xr:uid="{227A0193-C287-45D6-B504-938DE2C3010D}"/>
    <cellStyle name="Millares 112 4" xfId="2486" xr:uid="{2AED1936-7F8C-4F99-9087-501FBC848F89}"/>
    <cellStyle name="Millares 112 4 2" xfId="2487" xr:uid="{5FC1EC7E-00BB-4AE4-9D20-CB11BF9D9DE0}"/>
    <cellStyle name="Millares 112 5" xfId="2488" xr:uid="{6C2416BB-53EF-404E-A422-81856A4DE18A}"/>
    <cellStyle name="Millares 112 5 2" xfId="2489" xr:uid="{CE3DDD55-96E7-4983-BD4A-93459E978DBB}"/>
    <cellStyle name="Millares 112 6" xfId="2490" xr:uid="{CC825B41-919C-4C87-8ABA-C8E0810E8483}"/>
    <cellStyle name="Millares 112 7" xfId="2491" xr:uid="{757DE4BB-5121-4218-91F6-9AC866047E73}"/>
    <cellStyle name="Millares 113" xfId="2492" xr:uid="{0F96B45A-6169-47CA-A9C4-F8F2CE1AF8D7}"/>
    <cellStyle name="Millares 113 2" xfId="2493" xr:uid="{E74A4D9E-7D57-43C7-8A42-78860852FA09}"/>
    <cellStyle name="Millares 113 3" xfId="2494" xr:uid="{81E58DFF-9A43-4EAD-A36C-990750E4CF87}"/>
    <cellStyle name="Millares 113 3 2" xfId="2495" xr:uid="{008445C6-1847-4F40-A6E9-AC5B6419518F}"/>
    <cellStyle name="Millares 113 4" xfId="2496" xr:uid="{42C27488-5EA4-42F0-B6FE-D605924B5936}"/>
    <cellStyle name="Millares 113 4 2" xfId="2497" xr:uid="{D61C1EF8-0E82-40CE-BFF8-896B7A622B24}"/>
    <cellStyle name="Millares 113 5" xfId="2498" xr:uid="{D42B7E64-F6F8-4225-8A6F-667E57EE3B21}"/>
    <cellStyle name="Millares 113 6" xfId="2499" xr:uid="{83A8A7DA-230C-4510-A792-63FCE2EF3680}"/>
    <cellStyle name="Millares 114" xfId="2500" xr:uid="{4E9A8960-907C-498B-9A59-2EA901C6217E}"/>
    <cellStyle name="Millares 114 2" xfId="2501" xr:uid="{9D516882-6E46-4C67-973D-7571EEAB9609}"/>
    <cellStyle name="Millares 114 3" xfId="2502" xr:uid="{54A41940-6B0C-41EC-A03E-A4A962B0A0A3}"/>
    <cellStyle name="Millares 114 3 2" xfId="2503" xr:uid="{DBFF2B8C-CBD6-4364-A33A-2E84DD68991D}"/>
    <cellStyle name="Millares 114 4" xfId="2504" xr:uid="{A96DA5FE-41B9-4DD9-BC37-B9E9AE011D1E}"/>
    <cellStyle name="Millares 114 4 2" xfId="2505" xr:uid="{006D0B8E-7B67-40CE-85A9-E606924364F2}"/>
    <cellStyle name="Millares 114 5" xfId="2506" xr:uid="{777A92E3-6ADD-4E9E-83A1-E36B8B85103E}"/>
    <cellStyle name="Millares 114 6" xfId="2507" xr:uid="{49B9E812-999F-4410-A887-C131FFBAF06E}"/>
    <cellStyle name="Millares 115" xfId="2508" xr:uid="{3AF8BB34-F239-453B-941A-83C69EB78A8C}"/>
    <cellStyle name="Millares 115 2" xfId="2509" xr:uid="{C92B9033-CE7B-4064-B7E9-1EB15ADC423A}"/>
    <cellStyle name="Millares 115 2 2" xfId="2510" xr:uid="{CE9444DC-1714-46C3-A15C-02DC26FC5F15}"/>
    <cellStyle name="Millares 115 2 2 2" xfId="2511" xr:uid="{1966D97C-661D-4B17-B3AB-5AFA4A376266}"/>
    <cellStyle name="Millares 115 2 3" xfId="2512" xr:uid="{2EDDD597-C715-4487-901E-76E58B134EC8}"/>
    <cellStyle name="Millares 115 2 3 2" xfId="2513" xr:uid="{B2AE565B-F557-4248-87CD-EB1144BF4A91}"/>
    <cellStyle name="Millares 115 2 4" xfId="2514" xr:uid="{699220C0-3F55-468A-BE2E-5B1E39806558}"/>
    <cellStyle name="Millares 115 3" xfId="2515" xr:uid="{4CD571AA-43B1-451B-B201-0FFCFE066E77}"/>
    <cellStyle name="Millares 115 3 2" xfId="2516" xr:uid="{70ABDE1F-5D3A-4E65-9FD4-5C4576E73C4A}"/>
    <cellStyle name="Millares 115 4" xfId="2517" xr:uid="{05FD882A-436B-410D-AE68-B341456FA1D9}"/>
    <cellStyle name="Millares 115 4 2" xfId="2518" xr:uid="{59D031E8-0943-4246-AB0F-AE6BED7AA554}"/>
    <cellStyle name="Millares 115 4 3" xfId="2519" xr:uid="{DB8192F8-E260-44E4-B62B-192F07354281}"/>
    <cellStyle name="Millares 115 5" xfId="2520" xr:uid="{FBE6C114-3522-4ACB-9158-9693728C29BC}"/>
    <cellStyle name="Millares 115 5 2" xfId="2521" xr:uid="{CC604A7B-7B70-47CE-ACCF-19E70AED4681}"/>
    <cellStyle name="Millares 115 6" xfId="2522" xr:uid="{00C24133-7C46-488E-811A-565388E5E232}"/>
    <cellStyle name="Millares 115 6 2" xfId="2523" xr:uid="{56E229D2-8C01-407C-BF7A-63BF23BE742B}"/>
    <cellStyle name="Millares 115 7" xfId="2524" xr:uid="{6F5E1AC1-F0A4-4170-BDA3-31341DC7DB6A}"/>
    <cellStyle name="Millares 115 8" xfId="2525" xr:uid="{657315B9-9E17-49C6-8768-F00D54849A01}"/>
    <cellStyle name="Millares 116" xfId="2526" xr:uid="{041F0A0A-182F-4AB0-AD51-A176103D10E6}"/>
    <cellStyle name="Millares 116 2" xfId="2527" xr:uid="{D0A02032-680E-48A8-B4DA-22D651E36E41}"/>
    <cellStyle name="Millares 116 2 2" xfId="2528" xr:uid="{45AA205E-C666-46CB-8DCC-89DA4EF07F41}"/>
    <cellStyle name="Millares 116 2 2 2" xfId="2529" xr:uid="{70B87D85-1D1E-47C8-B3A9-214ABFDED605}"/>
    <cellStyle name="Millares 116 2 2 2 2" xfId="12767" xr:uid="{FFD8CF34-DF1B-4141-9A0F-227670913FA1}"/>
    <cellStyle name="Millares 116 2 2 2 3" xfId="15570" xr:uid="{74646F91-CF31-4FEA-9339-C7C235B8D05E}"/>
    <cellStyle name="Millares 116 2 3" xfId="2530" xr:uid="{4E991369-6274-41E6-A053-5A25ADF06C43}"/>
    <cellStyle name="Millares 116 2 3 2" xfId="12768" xr:uid="{BEAE5C56-4158-4A94-9FA7-5ED9D9D86171}"/>
    <cellStyle name="Millares 116 2 3 3" xfId="15571" xr:uid="{AF2B4A8D-9038-4D9E-A30D-6670A7A6EADA}"/>
    <cellStyle name="Millares 116 2 4" xfId="2531" xr:uid="{8C2592D6-96D3-467E-87C7-621D543F918A}"/>
    <cellStyle name="Millares 116 2 5" xfId="7525" xr:uid="{65637CB0-6919-47F1-AF85-29FCB26888FE}"/>
    <cellStyle name="Millares 116 3" xfId="2532" xr:uid="{6E7A77F2-2692-476C-8FF4-B505320A4EA1}"/>
    <cellStyle name="Millares 116 3 2" xfId="2533" xr:uid="{D9C9AE9A-E0E4-4BB2-BC63-9232632EC50A}"/>
    <cellStyle name="Millares 116 4" xfId="2534" xr:uid="{D66B7196-E92A-413F-B4D3-3FD123D67F72}"/>
    <cellStyle name="Millares 116 4 2" xfId="2535" xr:uid="{61ECE588-1332-4F4C-B824-683E2B542355}"/>
    <cellStyle name="Millares 116 4 3" xfId="2536" xr:uid="{1D626770-8F38-4E0C-94E7-A7096FB01A7F}"/>
    <cellStyle name="Millares 116 5" xfId="2537" xr:uid="{F4531F57-D881-49A2-A1BD-64CBB9FE9284}"/>
    <cellStyle name="Millares 116 5 2" xfId="2538" xr:uid="{78735B1F-E099-490F-9363-9A931E5EE0BE}"/>
    <cellStyle name="Millares 116 6" xfId="2539" xr:uid="{F9A1A1DE-5403-4D5D-910D-5090E7C49668}"/>
    <cellStyle name="Millares 116 7" xfId="2540" xr:uid="{4DDDDD1B-B008-4D7F-96A9-1B99728540F6}"/>
    <cellStyle name="Millares 117" xfId="2541" xr:uid="{F65E2DB3-0975-4FCD-AA25-5D2A9A3D2999}"/>
    <cellStyle name="Millares 117 2" xfId="2542" xr:uid="{C60E155B-4409-49B7-A1D1-9A0B015AE90E}"/>
    <cellStyle name="Millares 117 2 2" xfId="2543" xr:uid="{53BC0C56-C586-4405-9E06-3C5D6D415479}"/>
    <cellStyle name="Millares 117 2 3" xfId="2544" xr:uid="{962F3D71-964A-4D40-81B4-241E188E3636}"/>
    <cellStyle name="Millares 117 3" xfId="2545" xr:uid="{56D6EDB6-2770-4B9C-B179-02409AB78D48}"/>
    <cellStyle name="Millares 117 3 2" xfId="2546" xr:uid="{950A58CC-3A28-4533-9469-F999471958A3}"/>
    <cellStyle name="Millares 117 4" xfId="2547" xr:uid="{AF214AC6-1D8B-436C-932B-E68ABCED850A}"/>
    <cellStyle name="Millares 117 4 2" xfId="2548" xr:uid="{8C52CF4C-4B8B-4F7D-8F0E-45EFADA47DEB}"/>
    <cellStyle name="Millares 117 5" xfId="2549" xr:uid="{6A666FBD-D964-4F5E-B67F-C1EA7CC55DA9}"/>
    <cellStyle name="Millares 117 6" xfId="2550" xr:uid="{A28B9335-C933-40DB-9817-B49EC9A59E36}"/>
    <cellStyle name="Millares 118" xfId="2551" xr:uid="{773FF094-7AF5-4FC2-88B6-07693CDE484F}"/>
    <cellStyle name="Millares 118 2" xfId="2552" xr:uid="{3C67272D-CA5D-4C4C-806D-991E31D93016}"/>
    <cellStyle name="Millares 118 2 2" xfId="2553" xr:uid="{D95ACC35-3124-47E1-B02F-EDF16A2F851E}"/>
    <cellStyle name="Millares 118 2 3" xfId="2554" xr:uid="{335ADB05-6F3A-4979-9B93-87AB5F09FB29}"/>
    <cellStyle name="Millares 118 3" xfId="2555" xr:uid="{3B31A0B5-1504-4D74-85D0-5DB05E650A1D}"/>
    <cellStyle name="Millares 118 3 2" xfId="2556" xr:uid="{8B4B6EE2-69A0-4AFE-9309-0A2132E1C6F1}"/>
    <cellStyle name="Millares 118 4" xfId="2557" xr:uid="{89FADA8D-A29B-4B30-B774-4B382C413AAF}"/>
    <cellStyle name="Millares 118 4 2" xfId="2558" xr:uid="{8ABCE3DF-A4B8-4D4D-AC17-9D893F953E08}"/>
    <cellStyle name="Millares 118 5" xfId="2559" xr:uid="{BF024593-9BFD-4871-9CA2-7CA6E0BE11A6}"/>
    <cellStyle name="Millares 118 6" xfId="2560" xr:uid="{11013CFB-43F6-4C78-A663-99F567580ED5}"/>
    <cellStyle name="Millares 119" xfId="2561" xr:uid="{8A6D2A04-05E6-48D7-ADBC-F8B638CEF31F}"/>
    <cellStyle name="Millares 119 2" xfId="2562" xr:uid="{F5260DB3-263E-4C2F-9F44-D54B30E4F1E9}"/>
    <cellStyle name="Millares 119 2 2" xfId="2563" xr:uid="{26CA2999-B80D-472E-B850-600EF21D5520}"/>
    <cellStyle name="Millares 119 3" xfId="2564" xr:uid="{F030B668-B466-4C5C-BF34-3ED85E041F05}"/>
    <cellStyle name="Millares 119 3 2" xfId="2565" xr:uid="{8623FFCB-B453-4F2E-B692-27367B71DE6F}"/>
    <cellStyle name="Millares 119 4" xfId="2566" xr:uid="{3959874A-28E3-4E8B-B343-B7CC661D2B99}"/>
    <cellStyle name="Millares 119 4 2" xfId="2567" xr:uid="{E034ACAD-4601-4822-AE3C-2B58899D53E7}"/>
    <cellStyle name="Millares 119 5" xfId="2568" xr:uid="{B2D0CC68-AFF0-45CE-AF5D-45A0C56490E5}"/>
    <cellStyle name="Millares 119 6" xfId="2569" xr:uid="{86C075F3-A34E-4BFE-8205-5DBD7D572378}"/>
    <cellStyle name="Millares 12" xfId="119" xr:uid="{00000000-0005-0000-0000-000084000000}"/>
    <cellStyle name="Millares 12 2" xfId="239" xr:uid="{0A8FE182-B754-44D4-82FB-02E3B92CAAB5}"/>
    <cellStyle name="Millares 12 2 2" xfId="2572" xr:uid="{89BAE620-5518-47BD-9C0C-D3126C83E4CD}"/>
    <cellStyle name="Millares 12 2 3" xfId="2573" xr:uid="{8626C673-DB93-426B-9ACE-26B27CC3E660}"/>
    <cellStyle name="Millares 12 2 4" xfId="2574" xr:uid="{AC9863CC-8029-47C9-A2DF-561D7DAB9F9B}"/>
    <cellStyle name="Millares 12 2 5" xfId="2575" xr:uid="{49496A91-4A31-4B78-A035-61AA27654897}"/>
    <cellStyle name="Millares 12 2 6" xfId="2571" xr:uid="{44F19C9B-8D36-4258-9536-0CC4F6506613}"/>
    <cellStyle name="Millares 12 3" xfId="264" xr:uid="{F9E1B1D1-D274-44CA-A671-0FFCF0B44655}"/>
    <cellStyle name="Millares 12 3 2" xfId="2577" xr:uid="{62026084-F529-4F9B-8295-5629588F06AE}"/>
    <cellStyle name="Millares 12 3 2 2" xfId="2578" xr:uid="{B5525AC3-6660-4CA3-AE09-56765917D4B9}"/>
    <cellStyle name="Millares 12 3 3" xfId="2579" xr:uid="{16972C1A-256E-4B00-890D-C6251FF06F9B}"/>
    <cellStyle name="Millares 12 3 4" xfId="2576" xr:uid="{05BD1105-61E2-4FDE-880C-AB6A0BC09665}"/>
    <cellStyle name="Millares 12 4" xfId="2580" xr:uid="{A3F2EBFA-E249-495C-A523-CA9D6EB34B5E}"/>
    <cellStyle name="Millares 12 4 2" xfId="2581" xr:uid="{A7D08478-3942-4983-93CC-E6B275A608BB}"/>
    <cellStyle name="Millares 12 4 2 2" xfId="2582" xr:uid="{20DC872C-ED1F-441A-AF49-35074971C103}"/>
    <cellStyle name="Millares 12 4 3" xfId="2583" xr:uid="{91CB04A0-4D3A-44D9-B666-BD0A67BE0801}"/>
    <cellStyle name="Millares 12 5" xfId="2584" xr:uid="{984E1A0E-A8A4-471C-9160-C3776E5ED1D1}"/>
    <cellStyle name="Millares 12 5 2" xfId="2585" xr:uid="{4C192EAE-12D5-4BC4-B63C-CA819CD1D694}"/>
    <cellStyle name="Millares 12 6" xfId="2586" xr:uid="{B580B4F4-2BCA-40CA-8185-B9E8CCBFB3F7}"/>
    <cellStyle name="Millares 12 6 2" xfId="12769" xr:uid="{DE3602C0-9BD5-4180-98F7-E5817C9D9ED6}"/>
    <cellStyle name="Millares 12 7" xfId="2570" xr:uid="{1B9EE64B-5D07-48D0-9AD6-55C2CEEC3364}"/>
    <cellStyle name="Millares 120" xfId="2587" xr:uid="{01E07F14-F899-486B-B818-A79A4F0522AD}"/>
    <cellStyle name="Millares 120 2" xfId="2588" xr:uid="{04C6853D-A4C7-43FC-9AE0-67C97D0AD1A3}"/>
    <cellStyle name="Millares 120 2 2" xfId="2589" xr:uid="{728EEE49-CCAA-4ED4-808B-B37F61D19506}"/>
    <cellStyle name="Millares 120 3" xfId="2590" xr:uid="{841A96FF-852D-4A89-B28F-5C8F159A5E8B}"/>
    <cellStyle name="Millares 120 3 2" xfId="2591" xr:uid="{B593161F-CBCD-47F2-96F2-A9922A8C3326}"/>
    <cellStyle name="Millares 120 4" xfId="2592" xr:uid="{CE4365A1-08F1-4C6B-B03E-2B2443C62C1A}"/>
    <cellStyle name="Millares 120 4 2" xfId="2593" xr:uid="{FB55CD11-1ED9-4421-AB57-3C86A4271B02}"/>
    <cellStyle name="Millares 120 5" xfId="2594" xr:uid="{359E4792-F632-4AC6-9309-F98AC9186170}"/>
    <cellStyle name="Millares 120 6" xfId="2595" xr:uid="{E46D30D3-2AB8-4F12-904F-5A923CEA3886}"/>
    <cellStyle name="Millares 121" xfId="2596" xr:uid="{811AD9A6-7C1C-426F-9172-03DFF6EB56C8}"/>
    <cellStyle name="Millares 121 2" xfId="2597" xr:uid="{D578272F-DAE9-40F3-A3CB-F4A297DE1D5E}"/>
    <cellStyle name="Millares 121 2 2" xfId="2598" xr:uid="{AAFF14A3-DB17-4BBD-87BF-5D43AB3C9934}"/>
    <cellStyle name="Millares 121 3" xfId="2599" xr:uid="{E21FE4AD-CAA3-4636-ABA3-3F34610A7CAA}"/>
    <cellStyle name="Millares 121 3 2" xfId="2600" xr:uid="{5786BEA9-028A-41CE-B86E-130B6C365EA3}"/>
    <cellStyle name="Millares 121 4" xfId="2601" xr:uid="{526A637C-E102-4C6B-BA16-202B709DEB22}"/>
    <cellStyle name="Millares 121 4 2" xfId="2602" xr:uid="{5A59A059-975C-4D0D-BD4B-0A3619EB800F}"/>
    <cellStyle name="Millares 121 5" xfId="2603" xr:uid="{60C84F7E-6589-4928-81C3-513CF34FF31A}"/>
    <cellStyle name="Millares 121 6" xfId="2604" xr:uid="{0912CC52-B9B6-4D66-9847-B1252CA02626}"/>
    <cellStyle name="Millares 122" xfId="2605" xr:uid="{B287D26A-4239-43AA-9E5A-9CA5DFBE3069}"/>
    <cellStyle name="Millares 122 2" xfId="2606" xr:uid="{23AD76B9-E020-469F-9A70-13F0E640D958}"/>
    <cellStyle name="Millares 122 2 2" xfId="2607" xr:uid="{49F3DB03-088E-4301-B207-D687037B4C82}"/>
    <cellStyle name="Millares 122 3" xfId="2608" xr:uid="{F0D564DB-1EBF-459F-9510-8CEB655AD570}"/>
    <cellStyle name="Millares 122 3 2" xfId="2609" xr:uid="{EE967070-6B6D-43C8-8FCA-068BABBDE4A3}"/>
    <cellStyle name="Millares 122 4" xfId="2610" xr:uid="{5C4439D4-6BFE-4B8A-99A7-F7511E9D8696}"/>
    <cellStyle name="Millares 122 4 2" xfId="2611" xr:uid="{3126126C-78AC-4DB6-8AF8-DAF60785FE86}"/>
    <cellStyle name="Millares 122 5" xfId="2612" xr:uid="{5669DA57-E504-4AAC-8A80-2BC9D56C3B48}"/>
    <cellStyle name="Millares 122 6" xfId="2613" xr:uid="{7B9C7E23-7D74-46BA-98FA-182135FDDC36}"/>
    <cellStyle name="Millares 123" xfId="2614" xr:uid="{991622E8-E636-4D73-AF2B-7372A43C2722}"/>
    <cellStyle name="Millares 123 2" xfId="2615" xr:uid="{AAE3AA39-7FEE-4144-9362-BFF5E3E31E41}"/>
    <cellStyle name="Millares 123 2 2" xfId="2616" xr:uid="{A40B4F77-0B62-4317-A7BB-04AA16D8C059}"/>
    <cellStyle name="Millares 123 2 2 2" xfId="2617" xr:uid="{FA44D088-8E9F-4FA5-9C66-DD7301E1A67F}"/>
    <cellStyle name="Millares 123 2 2 2 2" xfId="12770" xr:uid="{D54A42A2-8599-40EB-882E-F5C75E14CD80}"/>
    <cellStyle name="Millares 123 2 2 2 3" xfId="15572" xr:uid="{FB8E5C67-64D5-4161-A40A-82CA2E229B73}"/>
    <cellStyle name="Millares 123 2 3" xfId="2618" xr:uid="{742E86C5-CBB6-45F2-850B-C64B9A573E99}"/>
    <cellStyle name="Millares 123 2 4" xfId="7526" xr:uid="{A2AB9F62-7BAC-4613-9405-E9661174EC1C}"/>
    <cellStyle name="Millares 123 3" xfId="2619" xr:uid="{043AB5F0-6AE2-481C-83B1-86227BC6F2E2}"/>
    <cellStyle name="Millares 123 4" xfId="2620" xr:uid="{CA000BD4-1D9A-4661-8898-55154CB5764D}"/>
    <cellStyle name="Millares 124" xfId="2621" xr:uid="{BC3C914D-372B-4923-B3A8-331C81DB2716}"/>
    <cellStyle name="Millares 124 2" xfId="2622" xr:uid="{D2CC2767-156F-48B4-AB27-E58C3212B41E}"/>
    <cellStyle name="Millares 124 3" xfId="2623" xr:uid="{9A42E332-A2FC-4231-9A12-69ABFA86D4A5}"/>
    <cellStyle name="Millares 125" xfId="2624" xr:uid="{E621701E-4CFF-4319-ADC5-BB2733C06B1F}"/>
    <cellStyle name="Millares 125 2" xfId="2625" xr:uid="{F1B83096-2605-42EC-9AF0-D96AFE488DB4}"/>
    <cellStyle name="Millares 125 3" xfId="2626" xr:uid="{6BDE875D-9772-42A0-9835-D49E85A67A2F}"/>
    <cellStyle name="Millares 126" xfId="2627" xr:uid="{70AF9FA0-3C3C-4FD0-B45F-A31AB2CDA76F}"/>
    <cellStyle name="Millares 126 2" xfId="2628" xr:uid="{80137F91-CCB7-4B63-BBCE-1334093F086A}"/>
    <cellStyle name="Millares 126 3" xfId="2629" xr:uid="{0F820323-14C8-4C46-8D53-EBCC91E45BC7}"/>
    <cellStyle name="Millares 127" xfId="2630" xr:uid="{DE5F4EC6-FEA0-450D-B162-50D01428D7E0}"/>
    <cellStyle name="Millares 127 2" xfId="2631" xr:uid="{6F8D65A1-2701-4F22-B1B3-7EFA82CE23C5}"/>
    <cellStyle name="Millares 127 2 2" xfId="2632" xr:uid="{96A78B71-C865-4CFB-BC2B-C982D0437577}"/>
    <cellStyle name="Millares 127 2 3" xfId="2633" xr:uid="{33C33F78-4F63-4013-9BD7-499F339DC8B5}"/>
    <cellStyle name="Millares 127 2 3 2" xfId="2634" xr:uid="{E1D5AAF4-A9C9-4B4F-918E-66B18ABF38D6}"/>
    <cellStyle name="Millares 127 2 4" xfId="2635" xr:uid="{2FCADB7C-F8A8-420F-8907-F59E2EB39FD0}"/>
    <cellStyle name="Millares 127 3" xfId="2636" xr:uid="{CE6DBFAC-4ABA-404F-ACC8-B1BD0245EAE5}"/>
    <cellStyle name="Millares 127 4" xfId="2637" xr:uid="{1255A16E-4C3A-4ACA-8671-DFB6AA7C333D}"/>
    <cellStyle name="Millares 127 4 2" xfId="12771" xr:uid="{B22B8F64-8AD5-47D1-8C17-8DFE5BAA5666}"/>
    <cellStyle name="Millares 127 4 3" xfId="15573" xr:uid="{A16E72ED-467A-4E8D-BA33-C09D42A03BA3}"/>
    <cellStyle name="Millares 127 5" xfId="2638" xr:uid="{CBCFE09A-579C-43FD-84B7-AB5B0BCE2901}"/>
    <cellStyle name="Millares 127 5 2" xfId="2639" xr:uid="{16A19A45-E335-423B-9C73-4598BEBC0F2D}"/>
    <cellStyle name="Millares 127 6" xfId="7527" xr:uid="{70B1825D-8E45-4B71-A96A-672A1B068091}"/>
    <cellStyle name="Millares 128" xfId="2640" xr:uid="{46EB2154-CDD2-40D9-AB7B-947151EB9429}"/>
    <cellStyle name="Millares 128 2" xfId="2641" xr:uid="{42239C51-110E-47B6-B325-724B19AE491A}"/>
    <cellStyle name="Millares 128 2 2" xfId="2642" xr:uid="{AA2860C3-224E-48AB-AA41-8B4FF9AA1DE5}"/>
    <cellStyle name="Millares 128 2 3" xfId="2643" xr:uid="{867CD548-B24F-48AC-BB0D-A6FAE0DCF010}"/>
    <cellStyle name="Millares 128 2 3 2" xfId="12772" xr:uid="{09508215-AC70-45A2-AD88-69CFE0D7035B}"/>
    <cellStyle name="Millares 128 2 4" xfId="2644" xr:uid="{D0224FB3-9623-46D6-8E2E-178FA0A56734}"/>
    <cellStyle name="Millares 128 3" xfId="2645" xr:uid="{21BAB306-B252-4049-B3F6-C4D4FAB65438}"/>
    <cellStyle name="Millares 128 4" xfId="2646" xr:uid="{31C43227-17AF-4A9A-948D-A7BD6AA4A256}"/>
    <cellStyle name="Millares 128 4 2" xfId="12773" xr:uid="{73453F87-3544-4998-9FC3-C63EF45C4234}"/>
    <cellStyle name="Millares 128 4 3" xfId="15574" xr:uid="{F831790A-2C3B-41F8-9146-B0355BFFB061}"/>
    <cellStyle name="Millares 128 5" xfId="2647" xr:uid="{F6914592-F65E-41C6-8788-C63A4D91892E}"/>
    <cellStyle name="Millares 128 6" xfId="7528" xr:uid="{71D168AD-C0A8-48FD-B087-1207654661AF}"/>
    <cellStyle name="Millares 129" xfId="2648" xr:uid="{8825E061-21CB-42FC-ABFC-A85921A69589}"/>
    <cellStyle name="Millares 129 2" xfId="2649" xr:uid="{442E4E9E-80AB-4D22-A25D-E170C7FEED65}"/>
    <cellStyle name="Millares 129 2 2" xfId="2650" xr:uid="{D2C4E778-475D-4129-8C42-E9D83B25B65B}"/>
    <cellStyle name="Millares 129 2 3" xfId="2651" xr:uid="{14A670DD-0053-444D-B356-030EDF72D49B}"/>
    <cellStyle name="Millares 129 2 3 2" xfId="12774" xr:uid="{B2EA687E-13F0-4406-ADF2-41A433E9862D}"/>
    <cellStyle name="Millares 129 2 4" xfId="2652" xr:uid="{E5ED1459-BEC1-4B56-86F7-FCFA74743CDB}"/>
    <cellStyle name="Millares 129 3" xfId="2653" xr:uid="{A1483B9D-B010-4F1F-AE1E-A5B254D70BBE}"/>
    <cellStyle name="Millares 129 4" xfId="2654" xr:uid="{10497E27-2745-4B99-A602-4B91ECDC9A1B}"/>
    <cellStyle name="Millares 129 4 2" xfId="12775" xr:uid="{F2CD001B-78D5-46DB-8218-000EF984AB3C}"/>
    <cellStyle name="Millares 129 4 3" xfId="15575" xr:uid="{078C890D-297D-4D6B-8012-2E2739505388}"/>
    <cellStyle name="Millares 129 5" xfId="2655" xr:uid="{5A5794DA-557B-4377-8954-AE397BF115F7}"/>
    <cellStyle name="Millares 129 6" xfId="7529" xr:uid="{BC6EA6D1-0156-4C67-A187-2F624DA76487}"/>
    <cellStyle name="Millares 13" xfId="189" xr:uid="{00000000-0005-0000-0000-000085000000}"/>
    <cellStyle name="Millares 13 2" xfId="265" xr:uid="{0E677BC7-1F53-463A-A0AB-0D5E1DD7B551}"/>
    <cellStyle name="Millares 13 2 2" xfId="2658" xr:uid="{28DC1A5C-0989-40E4-BDC5-07BF80DE7271}"/>
    <cellStyle name="Millares 13 2 3" xfId="2657" xr:uid="{73D41F66-884F-4506-9D2B-E573ECFA07E2}"/>
    <cellStyle name="Millares 13 3" xfId="2659" xr:uid="{81B23099-1C5B-4D38-9755-C7D9D7683FEC}"/>
    <cellStyle name="Millares 13 4" xfId="2656" xr:uid="{EE4C31D0-848D-46B5-AB85-F29B2C7F0BBC}"/>
    <cellStyle name="Millares 130" xfId="2660" xr:uid="{E684F0C0-C8DC-471B-976A-28F5C890CE37}"/>
    <cellStyle name="Millares 130 2" xfId="2661" xr:uid="{8AC1D864-627C-47E9-9E95-4DC028FDD271}"/>
    <cellStyle name="Millares 130 3" xfId="2662" xr:uid="{52CA18CB-14B9-4694-81F9-BFC4A95071AA}"/>
    <cellStyle name="Millares 130 3 2" xfId="12776" xr:uid="{A67BC67D-E9B8-4717-969C-AA5450643786}"/>
    <cellStyle name="Millares 130 3 3" xfId="15576" xr:uid="{11A31445-A9B8-4C80-B93C-51CBB6105985}"/>
    <cellStyle name="Millares 130 4" xfId="2663" xr:uid="{2F4BBBE6-9234-490D-9DD2-AD7E2357C9ED}"/>
    <cellStyle name="Millares 130 5" xfId="7530" xr:uid="{22A8DAA7-B101-440D-8035-D614A0CF1CF5}"/>
    <cellStyle name="Millares 131" xfId="2664" xr:uid="{20D13683-95AD-471A-B264-4A0C5EE23A62}"/>
    <cellStyle name="Millares 131 2" xfId="2665" xr:uid="{4E2DF817-DBE2-467B-BD84-DABF580A0AC8}"/>
    <cellStyle name="Millares 131 2 2" xfId="2666" xr:uid="{63498E94-97C2-46BE-A60F-271DA6E5A877}"/>
    <cellStyle name="Millares 131 2 2 2" xfId="12777" xr:uid="{9FE62322-2AEF-4735-8D38-F877EEE11AF6}"/>
    <cellStyle name="Millares 131 2 2 3" xfId="15577" xr:uid="{9342EFEB-3C89-4827-8AFA-0150C6327617}"/>
    <cellStyle name="Millares 131 3" xfId="2667" xr:uid="{DCE19437-3AAC-4716-96D8-D364A121CAEB}"/>
    <cellStyle name="Millares 131 3 2" xfId="12778" xr:uid="{AA117F90-D2E5-4EE7-8B23-102622E1C924}"/>
    <cellStyle name="Millares 131 3 3" xfId="15578" xr:uid="{0680D122-ECBD-41AC-ABFD-EC4339655337}"/>
    <cellStyle name="Millares 131 4" xfId="2668" xr:uid="{AF2E3785-119B-472A-9C1D-A0019855E953}"/>
    <cellStyle name="Millares 131 5" xfId="7531" xr:uid="{9823B445-BDC8-47D4-846A-C7929E85F8B0}"/>
    <cellStyle name="Millares 132" xfId="2669" xr:uid="{0871AB19-D228-4F7D-A196-2B5B330ED9B5}"/>
    <cellStyle name="Millares 132 2" xfId="2670" xr:uid="{12F9FF6B-3F4B-4E79-A957-4A4C01BF01FC}"/>
    <cellStyle name="Millares 132 2 2" xfId="2671" xr:uid="{466102F6-41AB-483D-A148-9E3F9E5D562F}"/>
    <cellStyle name="Millares 132 2 3" xfId="2672" xr:uid="{37A7F18B-EDAD-4DAB-8B0E-72F5728B86C8}"/>
    <cellStyle name="Millares 132 2 3 2" xfId="12779" xr:uid="{59460A42-756F-43A7-8DAC-2482268EC870}"/>
    <cellStyle name="Millares 132 2 4" xfId="2673" xr:uid="{F8A87FEC-6579-4E11-929E-B1712D3FF827}"/>
    <cellStyle name="Millares 132 3" xfId="2674" xr:uid="{93A5CA2C-DE9D-4388-B751-B3579ED95C93}"/>
    <cellStyle name="Millares 132 4" xfId="2675" xr:uid="{D5E7E90D-9831-4C24-9C39-26B2E6521C16}"/>
    <cellStyle name="Millares 132 4 2" xfId="12780" xr:uid="{1D23852E-D200-4AD8-903D-CC78EDCE1D4E}"/>
    <cellStyle name="Millares 132 4 3" xfId="15579" xr:uid="{6E8DE91F-6A67-42D4-8FF3-4B0685A3807E}"/>
    <cellStyle name="Millares 132 5" xfId="2676" xr:uid="{CCA87FFB-6120-4B99-987C-B5E99EFDBC16}"/>
    <cellStyle name="Millares 132 6" xfId="7532" xr:uid="{478C34B3-C4F0-46EF-B2D0-0634E4943111}"/>
    <cellStyle name="Millares 133" xfId="2677" xr:uid="{10D2BB46-ABC8-422F-84E3-17D12949EAE3}"/>
    <cellStyle name="Millares 133 2" xfId="2678" xr:uid="{7F229197-B298-468E-A476-6C33F82B202B}"/>
    <cellStyle name="Millares 133 3" xfId="2679" xr:uid="{1DEBC013-0F46-4FAA-837C-423589FBBEBB}"/>
    <cellStyle name="Millares 133 3 2" xfId="12781" xr:uid="{2471F5EE-4368-4EA2-B8A5-7BBC8F16F29C}"/>
    <cellStyle name="Millares 133 3 3" xfId="15580" xr:uid="{84F8B7B7-096C-4F5E-A848-2AAD357CC512}"/>
    <cellStyle name="Millares 133 4" xfId="2680" xr:uid="{1FF53C26-17DD-45A8-8DD9-B4DB19C94AA7}"/>
    <cellStyle name="Millares 133 4 2" xfId="2681" xr:uid="{D0577D39-E74B-4827-AF72-8C90B470A224}"/>
    <cellStyle name="Millares 133 5" xfId="2682" xr:uid="{AE589951-11DB-4240-A088-DBF131C5C285}"/>
    <cellStyle name="Millares 133 6" xfId="2683" xr:uid="{8FDE6738-057E-4DC6-9F7B-644A34F69E17}"/>
    <cellStyle name="Millares 133 7" xfId="7533" xr:uid="{58CA73C0-700F-4197-83E7-BA1B2129BA57}"/>
    <cellStyle name="Millares 134" xfId="2684" xr:uid="{86A05606-3360-4E74-98C6-5FE0F54CDEF6}"/>
    <cellStyle name="Millares 134 2" xfId="2685" xr:uid="{2F7D1EB8-A813-4CD8-A332-9523DE6EBB36}"/>
    <cellStyle name="Millares 134 3" xfId="2686" xr:uid="{01FD580C-1F9A-47F1-8E6D-02897DF18113}"/>
    <cellStyle name="Millares 134 3 2" xfId="12782" xr:uid="{7BF27EB7-547C-4BC7-A319-E229AAF7467B}"/>
    <cellStyle name="Millares 134 3 3" xfId="15581" xr:uid="{86DA5998-FED8-4D13-AFC8-393B76DB684A}"/>
    <cellStyle name="Millares 134 4" xfId="2687" xr:uid="{51643179-52AD-4518-8345-F652CBF5CFEE}"/>
    <cellStyle name="Millares 134 5" xfId="7534" xr:uid="{86CF1ED2-BE7C-4343-83F0-A081A6FB7262}"/>
    <cellStyle name="Millares 135" xfId="2688" xr:uid="{E86F0200-8BBD-4D4A-8EE3-E96E75ED34E3}"/>
    <cellStyle name="Millares 135 2" xfId="2689" xr:uid="{57B79327-6022-402A-8CEC-EC08CA087BD7}"/>
    <cellStyle name="Millares 135 2 2" xfId="2690" xr:uid="{E11E4DD3-45A4-497A-89D4-5D62EB82A37D}"/>
    <cellStyle name="Millares 135 2 3" xfId="2691" xr:uid="{2417CF0C-5E97-4CCE-BF10-1C1D2423C312}"/>
    <cellStyle name="Millares 135 2 3 2" xfId="12783" xr:uid="{8F95F938-C616-4538-A403-5C30954FA115}"/>
    <cellStyle name="Millares 135 2 4" xfId="2692" xr:uid="{65F7F470-74B3-47FB-B971-0C0909007F43}"/>
    <cellStyle name="Millares 135 3" xfId="2693" xr:uid="{DAD3E46E-7831-4C79-B015-4E6968C76B57}"/>
    <cellStyle name="Millares 135 4" xfId="2694" xr:uid="{2B83174E-BC46-47BE-8938-D391709685E6}"/>
    <cellStyle name="Millares 135 4 2" xfId="12784" xr:uid="{A14DDBE2-57AD-4D40-BC3F-3C491748AB2B}"/>
    <cellStyle name="Millares 135 4 3" xfId="15582" xr:uid="{A3FC7F80-CFBE-4D9D-AAAE-9B3C7B6A7DDC}"/>
    <cellStyle name="Millares 135 5" xfId="2695" xr:uid="{773AF44A-8190-4F6D-91F8-433A21B41654}"/>
    <cellStyle name="Millares 135 6" xfId="7535" xr:uid="{1B6A41CD-3AB5-4FF0-934B-992EA54BBCC3}"/>
    <cellStyle name="Millares 136" xfId="2696" xr:uid="{115BE3A9-1F9C-4AC3-AA53-1CF46B9B88C1}"/>
    <cellStyle name="Millares 136 2" xfId="2697" xr:uid="{3E9750B2-F3C5-4EAC-B64F-9B1F109868CD}"/>
    <cellStyle name="Millares 136 3" xfId="2698" xr:uid="{BE913D58-069B-4735-B9D5-24CE288F5EB1}"/>
    <cellStyle name="Millares 136 3 2" xfId="12785" xr:uid="{B83B3BA9-185D-49CA-9A2A-79F4D72342F0}"/>
    <cellStyle name="Millares 136 3 3" xfId="15583" xr:uid="{2EA5FAE3-404D-4D48-A64B-8445943BB7F7}"/>
    <cellStyle name="Millares 136 4" xfId="2699" xr:uid="{8EC93A9D-6CA9-4305-96DA-843E02AF55CD}"/>
    <cellStyle name="Millares 136 5" xfId="7536" xr:uid="{A73576B3-4392-4134-9E97-9C4B3CE8EA2F}"/>
    <cellStyle name="Millares 137" xfId="2700" xr:uid="{A17C102F-99ED-41FB-B9F4-4ABF55915034}"/>
    <cellStyle name="Millares 137 2" xfId="2701" xr:uid="{19FE5DF6-54E7-475A-B17D-201BBCC07E8F}"/>
    <cellStyle name="Millares 137 2 2" xfId="2702" xr:uid="{DD7274EC-23B5-403E-B2C6-68533C857C5A}"/>
    <cellStyle name="Millares 137 2 2 2" xfId="12786" xr:uid="{FA1FA3F7-E93E-4C09-94A8-8DB7AF00324D}"/>
    <cellStyle name="Millares 137 2 2 3" xfId="15584" xr:uid="{2521A7A4-FF32-4BF0-A647-BD0127687076}"/>
    <cellStyle name="Millares 137 3" xfId="2703" xr:uid="{D8AC6F3D-9BAB-495E-A1FB-4D4460F04B57}"/>
    <cellStyle name="Millares 137 4" xfId="7537" xr:uid="{E381DFA5-6FF5-47EC-9506-628C1C8B6F5B}"/>
    <cellStyle name="Millares 138" xfId="2704" xr:uid="{2EF9E855-2CAF-4B72-85A5-12B5D0EA82B9}"/>
    <cellStyle name="Millares 138 2" xfId="2705" xr:uid="{80D74035-68E8-4874-9587-6908BAB581D1}"/>
    <cellStyle name="Millares 138 3" xfId="2706" xr:uid="{1B76E90B-6B93-4CDB-A6B9-13526D4A0521}"/>
    <cellStyle name="Millares 138 3 2" xfId="12787" xr:uid="{39F756EA-D440-480D-947D-3DD7E143CACC}"/>
    <cellStyle name="Millares 138 3 3" xfId="15585" xr:uid="{B69FE8AA-8662-42AD-B4C0-B75BE05D7919}"/>
    <cellStyle name="Millares 138 4" xfId="2707" xr:uid="{57F964D6-D042-4A2E-9AD7-FA83F18863DB}"/>
    <cellStyle name="Millares 138 5" xfId="7538" xr:uid="{140B53D0-EED7-483F-A417-F4CB8B5B1190}"/>
    <cellStyle name="Millares 139" xfId="2708" xr:uid="{E110150B-E7AF-4715-87DA-E1CC8CD6FD0D}"/>
    <cellStyle name="Millares 139 10" xfId="2709" xr:uid="{0C4CAB7F-FDBB-44E7-9388-479ABCD8BAE5}"/>
    <cellStyle name="Millares 139 11" xfId="2710" xr:uid="{57D8E61E-1204-4C47-B8E2-C96C15A10ADC}"/>
    <cellStyle name="Millares 139 12" xfId="2711" xr:uid="{8F4FAC07-31AA-48D7-B3C6-BA244537DDDB}"/>
    <cellStyle name="Millares 139 13" xfId="2712" xr:uid="{15B74C22-ABA8-46E2-8FC5-587936168F62}"/>
    <cellStyle name="Millares 139 13 2" xfId="12788" xr:uid="{BBA5EB30-CADF-41DC-90F4-D53B2F88005D}"/>
    <cellStyle name="Millares 139 14" xfId="2713" xr:uid="{369C32B1-0610-43ED-B378-C5B0A78BA9E1}"/>
    <cellStyle name="Millares 139 14 2" xfId="12789" xr:uid="{CD1C14FF-B3EE-4FC4-9555-CC97D32496A2}"/>
    <cellStyle name="Millares 139 14 3" xfId="12406" xr:uid="{C67171AB-4F1C-4C4A-8DFA-1D58791EB4ED}"/>
    <cellStyle name="Millares 139 14 3 2" xfId="21658" xr:uid="{F820E0F4-46AA-4113-9CA7-22936DDFE4A0}"/>
    <cellStyle name="Millares 139 14 3 2 2" xfId="27214" xr:uid="{E7C7A326-51E5-4BB4-9022-6B0DE8D499D1}"/>
    <cellStyle name="Millares 139 14 3 2 3" xfId="32708" xr:uid="{2B47E9CC-2456-49B1-887F-114746331A1B}"/>
    <cellStyle name="Millares 139 14 3 2 4" xfId="38192" xr:uid="{2273D4DB-3CF0-4E9C-88EF-84BA76783CB5}"/>
    <cellStyle name="Millares 139 14 3 3" xfId="24485" xr:uid="{44BC0AF4-124A-4344-80BB-CF4820CB5812}"/>
    <cellStyle name="Millares 139 14 3 4" xfId="29979" xr:uid="{28C494A1-37CD-4CAB-B4BA-A0194BD38796}"/>
    <cellStyle name="Millares 139 14 3 5" xfId="35463" xr:uid="{E4A08560-B2BB-4DDD-90F8-3DC515E7093F}"/>
    <cellStyle name="Millares 139 15" xfId="7191" xr:uid="{3DE521B1-A1EF-45E9-9D07-5F9B54764419}"/>
    <cellStyle name="Millares 139 15 2" xfId="12790" xr:uid="{5C8A6E17-FA6F-44AC-B800-E3341777AA45}"/>
    <cellStyle name="Millares 139 15 3" xfId="19997" xr:uid="{E7E1D795-549D-471F-8B98-A63EA1D05083}"/>
    <cellStyle name="Millares 139 15 3 2" xfId="22825" xr:uid="{5BF5C1E5-3D67-45EB-88D5-F7213EA201B5}"/>
    <cellStyle name="Millares 139 15 3 2 2" xfId="28381" xr:uid="{ECE0DF64-5E7E-4F79-A464-F5CC43BD087C}"/>
    <cellStyle name="Millares 139 15 3 2 3" xfId="33875" xr:uid="{F7DB2702-6F5D-4CD7-A6A9-355911E61D13}"/>
    <cellStyle name="Millares 139 15 3 2 4" xfId="39359" xr:uid="{1A34D86A-FFD8-4B5C-9CC5-C20BF4628F7D}"/>
    <cellStyle name="Millares 139 15 3 3" xfId="25652" xr:uid="{1B2C772A-6F7C-48F0-9697-F0DA2A0ABDD1}"/>
    <cellStyle name="Millares 139 15 3 4" xfId="31146" xr:uid="{360BBD50-4AFB-4401-8276-D02493EDD4D8}"/>
    <cellStyle name="Millares 139 15 3 5" xfId="36630" xr:uid="{41993C4E-A611-4663-BCA6-838DC418E366}"/>
    <cellStyle name="Millares 139 15 4" xfId="7539" xr:uid="{3CF7ED9F-BF8E-4D78-A37F-B2953A088EAB}"/>
    <cellStyle name="Millares 139 15 5" xfId="20208" xr:uid="{ACC93D2D-8409-470D-A320-72E064450073}"/>
    <cellStyle name="Millares 139 15 5 2" xfId="25764" xr:uid="{EFA3D8F4-FC23-4DC6-9F28-10E48E6E7628}"/>
    <cellStyle name="Millares 139 15 5 3" xfId="31258" xr:uid="{6C5D62EC-7B61-48CE-994C-ACEA380F8A4B}"/>
    <cellStyle name="Millares 139 15 5 4" xfId="36742" xr:uid="{D2A17CFE-39F4-4BCE-B1AC-FFAAC01BF4BE}"/>
    <cellStyle name="Millares 139 15 6" xfId="23035" xr:uid="{C6438F7C-676D-4D85-9B22-9C13D428BFBF}"/>
    <cellStyle name="Millares 139 15 7" xfId="28527" xr:uid="{F504B7B7-ED95-4374-84A5-95AD4A464ADE}"/>
    <cellStyle name="Millares 139 15 8" xfId="34011" xr:uid="{E960F3C3-0CA4-4A53-A4B5-5592CA54AC42}"/>
    <cellStyle name="Millares 139 16" xfId="7337" xr:uid="{0FB42D6F-1B59-4A3B-863A-263E8E70A5FA}"/>
    <cellStyle name="Millares 139 16 2" xfId="12791" xr:uid="{7C846929-9C62-451B-9731-3E415BB0B3C3}"/>
    <cellStyle name="Millares 139 16 3" xfId="20097" xr:uid="{89FB6EDC-C3D9-47FC-B832-30BEE58FCC4C}"/>
    <cellStyle name="Millares 139 16 3 2" xfId="22831" xr:uid="{8E97D9FE-9AEC-4C73-9432-6ED4B1004704}"/>
    <cellStyle name="Millares 139 16 3 2 2" xfId="28387" xr:uid="{CC242134-D695-496E-9284-359959955E90}"/>
    <cellStyle name="Millares 139 16 3 2 3" xfId="33881" xr:uid="{E4CE99EE-919E-4918-BFB7-034990EE1B07}"/>
    <cellStyle name="Millares 139 16 3 2 4" xfId="39365" xr:uid="{7745A493-9D6E-4837-B738-4F5C1495565B}"/>
    <cellStyle name="Millares 139 16 3 3" xfId="25658" xr:uid="{FA738DC5-BE30-4500-9ABA-356FA20AFC9A}"/>
    <cellStyle name="Millares 139 16 3 4" xfId="31152" xr:uid="{AF3BF7A7-CB3E-4ACC-907A-4B368329B386}"/>
    <cellStyle name="Millares 139 16 3 5" xfId="36636" xr:uid="{EBC75C1C-415D-4DA5-A324-446FCC4C1CEB}"/>
    <cellStyle name="Millares 139 16 4" xfId="7540" xr:uid="{87838B58-62B3-4345-9009-6018E79B0D7D}"/>
    <cellStyle name="Millares 139 16 5" xfId="20225" xr:uid="{57B68D3C-EE2D-459E-8D0B-250BB106FDA8}"/>
    <cellStyle name="Millares 139 16 5 2" xfId="25781" xr:uid="{8CD7DC6E-9F34-4BDA-9298-CB645D302E43}"/>
    <cellStyle name="Millares 139 16 5 3" xfId="31275" xr:uid="{BEAC27AA-121E-4203-A087-615C60406424}"/>
    <cellStyle name="Millares 139 16 5 4" xfId="36759" xr:uid="{EB54503C-6938-401A-8B36-34D4443D2E5A}"/>
    <cellStyle name="Millares 139 16 6" xfId="23052" xr:uid="{C7D56B57-A658-471C-862B-58CE612DFB38}"/>
    <cellStyle name="Millares 139 16 7" xfId="28544" xr:uid="{4EB3E5A5-79B1-45E4-A186-8EB5F7A9E4B5}"/>
    <cellStyle name="Millares 139 16 8" xfId="34028" xr:uid="{A69B9956-827D-4299-A35A-2B6E8BC2E8D2}"/>
    <cellStyle name="Millares 139 17" xfId="7445" xr:uid="{A90E9B54-990E-4C1B-8378-34C569A657C0}"/>
    <cellStyle name="Millares 139 17 2" xfId="20126" xr:uid="{BF7A95D2-9DCF-4E88-BB76-360DF6C21E67}"/>
    <cellStyle name="Millares 139 17 2 2" xfId="22860" xr:uid="{90F2DEF7-D5E7-4204-9455-EE1A951B3C41}"/>
    <cellStyle name="Millares 139 17 2 2 2" xfId="28416" xr:uid="{A84D51ED-FD23-43B3-99E0-40A7BE43CDC6}"/>
    <cellStyle name="Millares 139 17 2 2 3" xfId="33910" xr:uid="{E9ACCD63-EBB6-4CE0-828B-D18907CA4885}"/>
    <cellStyle name="Millares 139 17 2 2 4" xfId="39394" xr:uid="{2D055E63-A8C4-4ADF-B98A-0CB8A75CEFFF}"/>
    <cellStyle name="Millares 139 17 2 3" xfId="25687" xr:uid="{EDB391D3-2B5C-4483-B0F5-803C52585854}"/>
    <cellStyle name="Millares 139 17 2 4" xfId="31181" xr:uid="{648480AA-E194-4D81-AF64-75DA107C3275}"/>
    <cellStyle name="Millares 139 17 2 5" xfId="36665" xr:uid="{5DD0177F-9D21-4FA4-92FC-F54062823B4E}"/>
    <cellStyle name="Millares 139 17 3" xfId="7541" xr:uid="{DE8EB231-E177-4588-828A-2C3D1FDB403A}"/>
    <cellStyle name="Millares 139 17 4" xfId="20329" xr:uid="{81E61C44-10C1-4435-86D2-6B6E9C316C52}"/>
    <cellStyle name="Millares 139 17 4 2" xfId="25885" xr:uid="{073C7CC1-E677-4531-B91F-86466C980B47}"/>
    <cellStyle name="Millares 139 17 4 3" xfId="31379" xr:uid="{3834116C-4B23-4088-8393-90AD70ADD427}"/>
    <cellStyle name="Millares 139 17 4 4" xfId="36863" xr:uid="{60948C1C-CE16-43FA-ABB4-37A9C791364B}"/>
    <cellStyle name="Millares 139 17 5" xfId="23156" xr:uid="{55937793-9308-4B80-AF22-C92ECDF57E37}"/>
    <cellStyle name="Millares 139 17 6" xfId="28650" xr:uid="{6CD9BDC8-3B52-4398-A553-366F76BAAEEB}"/>
    <cellStyle name="Millares 139 17 7" xfId="34134" xr:uid="{A8B3CDA7-A3EA-4FB8-80CA-3E92E7E694BD}"/>
    <cellStyle name="Millares 139 18" xfId="22894" xr:uid="{79C8F650-ABD4-43AD-85D9-815F47F0106D}"/>
    <cellStyle name="Millares 139 18 2" xfId="28440" xr:uid="{7C1491D3-6BC3-400E-92DE-788FA1B8E68D}"/>
    <cellStyle name="Millares 139 18 3" xfId="33934" xr:uid="{A596481A-E724-4248-928F-A33DACC18819}"/>
    <cellStyle name="Millares 139 18 4" xfId="39418" xr:uid="{F1EBEE67-2AD2-4DB7-8116-991934895D0A}"/>
    <cellStyle name="Millares 139 2" xfId="2714" xr:uid="{AD59784C-5A8D-4500-B4DD-82489902A03B}"/>
    <cellStyle name="Millares 139 2 2" xfId="2715" xr:uid="{992E6FD6-45DA-424A-A054-E823C0D20716}"/>
    <cellStyle name="Millares 139 2 2 2" xfId="2716" xr:uid="{03CD0679-F351-47C3-B3E5-A6DBEA31AE80}"/>
    <cellStyle name="Millares 139 2 3" xfId="2717" xr:uid="{9327D38E-3956-4C10-AA7F-1B78D9133FE7}"/>
    <cellStyle name="Millares 139 2 3 2" xfId="12792" xr:uid="{8FD8D01C-4FC2-445D-B60F-7FF6EEFA2ACC}"/>
    <cellStyle name="Millares 139 2 4" xfId="2718" xr:uid="{2DE73195-03F5-4C85-AF9A-484FC62CF92D}"/>
    <cellStyle name="Millares 139 3" xfId="2719" xr:uid="{E87756CE-91A3-44DB-974B-DF548933BB02}"/>
    <cellStyle name="Millares 139 3 2" xfId="2720" xr:uid="{93C2E25A-0452-4A27-BCDE-439027C4308B}"/>
    <cellStyle name="Millares 139 4" xfId="2721" xr:uid="{8F3198AE-D3E9-467C-A7B8-A315D9E1D4E9}"/>
    <cellStyle name="Millares 139 4 2" xfId="2722" xr:uid="{3AF3078F-4009-4044-82E0-1F5D8F3CD474}"/>
    <cellStyle name="Millares 139 4 3" xfId="2723" xr:uid="{E12A13BB-0C7A-4CB0-B926-9047DB35B47D}"/>
    <cellStyle name="Millares 139 5" xfId="2724" xr:uid="{8EC15892-3C27-485C-9BE4-E23CD717F46C}"/>
    <cellStyle name="Millares 139 5 2" xfId="2725" xr:uid="{ED78A8A9-5C94-4377-9597-DAED135FC790}"/>
    <cellStyle name="Millares 139 6" xfId="2726" xr:uid="{781439BB-B634-469E-B1F2-1A40B40E8F45}"/>
    <cellStyle name="Millares 139 6 2" xfId="2727" xr:uid="{AB66D049-2C08-488F-8AB3-3FE95F6587EB}"/>
    <cellStyle name="Millares 139 7" xfId="2728" xr:uid="{3F5435E4-AFD2-43D7-9858-27457D946AF8}"/>
    <cellStyle name="Millares 139 7 2" xfId="2729" xr:uid="{6F4BECF0-C839-4E8C-B22B-C37E0E83467C}"/>
    <cellStyle name="Millares 139 8" xfId="2730" xr:uid="{14BA6B29-A687-4C42-8276-D1029A5EF46E}"/>
    <cellStyle name="Millares 139 8 2" xfId="2731" xr:uid="{7DA6AF81-9C94-40FF-93AB-5A3F1481EBBD}"/>
    <cellStyle name="Millares 139 9" xfId="2732" xr:uid="{AEE62549-5FB7-4A77-AB60-755CA34376B8}"/>
    <cellStyle name="Millares 14" xfId="188" xr:uid="{00000000-0005-0000-0000-000086000000}"/>
    <cellStyle name="Millares 14 10" xfId="2734" xr:uid="{7E5A6B05-9764-4743-B10A-3CE1C6E6F9A0}"/>
    <cellStyle name="Millares 14 10 2" xfId="2735" xr:uid="{3C08B88D-12F8-466C-B1F6-43F107C63BC8}"/>
    <cellStyle name="Millares 14 10 2 2" xfId="2736" xr:uid="{70FA8BB9-6CEE-482E-B41C-6F42DD8033FA}"/>
    <cellStyle name="Millares 14 10 3" xfId="2737" xr:uid="{C3D0D8E8-1BD4-4DAB-8656-BF9D0F30A451}"/>
    <cellStyle name="Millares 14 10 3 2" xfId="2738" xr:uid="{755C9D38-0A40-4360-B681-275458077756}"/>
    <cellStyle name="Millares 14 10 4" xfId="2739" xr:uid="{A5E58E95-F10E-4C25-9C88-FA2091571C41}"/>
    <cellStyle name="Millares 14 10 4 2" xfId="2740" xr:uid="{DA1D5EBC-F1ED-4E5D-893C-18D9B94E6745}"/>
    <cellStyle name="Millares 14 10 5" xfId="2741" xr:uid="{C6145BF6-E2C6-4EC6-A65A-14379C4D233D}"/>
    <cellStyle name="Millares 14 11" xfId="2742" xr:uid="{223538DF-9925-4F10-9EF2-0C76B4EB863A}"/>
    <cellStyle name="Millares 14 11 2" xfId="2743" xr:uid="{ED9B3FF1-EAE1-4737-8151-97FF6B1B108B}"/>
    <cellStyle name="Millares 14 11 2 2" xfId="2744" xr:uid="{CA1F064B-923D-41FA-8DE4-3822C44B3183}"/>
    <cellStyle name="Millares 14 11 3" xfId="2745" xr:uid="{9D5CE932-BFC6-4390-99BB-ED160E14DEEA}"/>
    <cellStyle name="Millares 14 11 3 2" xfId="2746" xr:uid="{FFB03177-D152-4993-A783-384D0C15011E}"/>
    <cellStyle name="Millares 14 11 4" xfId="2747" xr:uid="{F24AA2DF-C6CD-49F4-965F-7965584F4FD6}"/>
    <cellStyle name="Millares 14 11 4 2" xfId="2748" xr:uid="{4C499F61-8FCD-4754-B67B-908D0E6494E8}"/>
    <cellStyle name="Millares 14 11 5" xfId="2749" xr:uid="{5263B523-A3A7-4475-A6B4-8F2EA2D76870}"/>
    <cellStyle name="Millares 14 12" xfId="2750" xr:uid="{10E4E51D-E724-4D15-B061-A29CB04F0C1F}"/>
    <cellStyle name="Millares 14 12 2" xfId="2751" xr:uid="{2AE4D9B5-F292-442E-8544-C4FBC71AA12F}"/>
    <cellStyle name="Millares 14 12 2 2" xfId="2752" xr:uid="{9FBC3ADF-D53D-4F81-8D48-B2FFE9D97F7D}"/>
    <cellStyle name="Millares 14 12 3" xfId="2753" xr:uid="{14F20181-CD69-449A-B2DC-CDD1B2A0D7C9}"/>
    <cellStyle name="Millares 14 12 3 2" xfId="2754" xr:uid="{F15A99FE-B410-49E9-BE53-B68333C5061E}"/>
    <cellStyle name="Millares 14 12 4" xfId="2755" xr:uid="{5800FCC6-288A-4DF7-AB12-96F4F73594E7}"/>
    <cellStyle name="Millares 14 12 4 2" xfId="2756" xr:uid="{8F2C74C9-3957-4577-824E-E0117752D97F}"/>
    <cellStyle name="Millares 14 12 5" xfId="2757" xr:uid="{9974775E-F929-4172-9B59-1B24950C0117}"/>
    <cellStyle name="Millares 14 13" xfId="2758" xr:uid="{4B57BB4F-9385-4DF7-A7DE-5A38113445B5}"/>
    <cellStyle name="Millares 14 13 2" xfId="2759" xr:uid="{2D6A299B-AC79-4D4C-B2C5-55DB70836C34}"/>
    <cellStyle name="Millares 14 13 2 2" xfId="2760" xr:uid="{69ECBFB0-9A89-4A27-BB21-3DCD2976671B}"/>
    <cellStyle name="Millares 14 13 3" xfId="2761" xr:uid="{39C6C04D-ED47-4ADA-8A6B-847EEE9C3D14}"/>
    <cellStyle name="Millares 14 13 3 2" xfId="2762" xr:uid="{6B901488-3350-467F-8C94-B3FE85289EB1}"/>
    <cellStyle name="Millares 14 13 4" xfId="2763" xr:uid="{B5D9225D-1D33-40F3-A181-A6F796BFF36F}"/>
    <cellStyle name="Millares 14 13 4 2" xfId="2764" xr:uid="{64C9AD60-E8CE-4A54-A39E-8C1CC5566EB4}"/>
    <cellStyle name="Millares 14 13 5" xfId="2765" xr:uid="{2A7EA701-F230-4244-9254-B4F6A358E69B}"/>
    <cellStyle name="Millares 14 14" xfId="2766" xr:uid="{00C520EC-AA24-435E-A5BB-A10774A8ADE1}"/>
    <cellStyle name="Millares 14 14 2" xfId="2767" xr:uid="{77F974F4-33DD-4DAF-8F0B-831440046136}"/>
    <cellStyle name="Millares 14 14 2 2" xfId="2768" xr:uid="{E9696A64-1731-4F59-A6A6-3057D7B0207C}"/>
    <cellStyle name="Millares 14 14 3" xfId="2769" xr:uid="{CAE32203-0EF6-44B5-908A-760535955639}"/>
    <cellStyle name="Millares 14 14 3 2" xfId="2770" xr:uid="{ACFFFEB8-423A-4BF9-ADF0-EB9C29B21B28}"/>
    <cellStyle name="Millares 14 14 4" xfId="2771" xr:uid="{B9E9DC40-9101-4996-AB70-1A96CF9DFB9E}"/>
    <cellStyle name="Millares 14 14 4 2" xfId="2772" xr:uid="{C49D56A4-3F79-4233-9E62-093912D4F794}"/>
    <cellStyle name="Millares 14 14 5" xfId="2773" xr:uid="{F4C00B3A-4C36-406D-B9CC-6C7CF011FE59}"/>
    <cellStyle name="Millares 14 15" xfId="2774" xr:uid="{F6E0B3ED-8990-4903-BD85-66B29AB6D498}"/>
    <cellStyle name="Millares 14 15 2" xfId="2775" xr:uid="{3B62FFB6-6583-4EB1-AA1C-1AFF7FD67713}"/>
    <cellStyle name="Millares 14 15 2 2" xfId="2776" xr:uid="{50CE2484-D882-456F-8DE4-93919DA8E7D6}"/>
    <cellStyle name="Millares 14 15 3" xfId="2777" xr:uid="{68959E19-19A4-432A-A9F8-BD2C1ED61D0D}"/>
    <cellStyle name="Millares 14 15 3 2" xfId="2778" xr:uid="{CB14476A-8B1C-4CBE-8CC9-CF4584C44CF4}"/>
    <cellStyle name="Millares 14 15 4" xfId="2779" xr:uid="{13AFBF76-1171-4505-9B3C-5454DBF34744}"/>
    <cellStyle name="Millares 14 15 4 2" xfId="2780" xr:uid="{1BF26654-B005-47D5-A363-AEEA7CD598F2}"/>
    <cellStyle name="Millares 14 15 5" xfId="2781" xr:uid="{9D3AF087-EABE-41BE-852A-6D06C6AD2A0F}"/>
    <cellStyle name="Millares 14 16" xfId="2782" xr:uid="{CF0F90CD-6902-4811-9BD3-46205738040D}"/>
    <cellStyle name="Millares 14 16 2" xfId="2783" xr:uid="{E72B28F3-CE90-4993-82CC-9863E8D94D2A}"/>
    <cellStyle name="Millares 14 16 2 2" xfId="2784" xr:uid="{CDB39B71-FA60-435D-A18D-AC7B1BAADE3A}"/>
    <cellStyle name="Millares 14 16 3" xfId="2785" xr:uid="{E22C2C50-03F9-4FC9-B15E-CD8571E7B1C0}"/>
    <cellStyle name="Millares 14 16 3 2" xfId="2786" xr:uid="{A5F9AAA5-D85B-4A79-9AFB-ADAF6975DFDD}"/>
    <cellStyle name="Millares 14 16 4" xfId="2787" xr:uid="{64275C6E-09B8-48BF-AAB3-5108836A40A7}"/>
    <cellStyle name="Millares 14 16 4 2" xfId="2788" xr:uid="{50C1FF94-DA82-4206-99C0-8A1CB3680B37}"/>
    <cellStyle name="Millares 14 16 5" xfId="2789" xr:uid="{F0D1528B-BE51-49CC-9560-A67D935C9C28}"/>
    <cellStyle name="Millares 14 17" xfId="2790" xr:uid="{EC0BBA83-3A5F-4D10-AF0A-201FF31F2E17}"/>
    <cellStyle name="Millares 14 17 2" xfId="2791" xr:uid="{1C0E5F3D-0E0D-4138-B90F-F3B19606BC6D}"/>
    <cellStyle name="Millares 14 17 2 2" xfId="2792" xr:uid="{BCCB7073-B7AA-414A-A212-80C659F40045}"/>
    <cellStyle name="Millares 14 17 3" xfId="2793" xr:uid="{D1A57FB1-A336-4F06-9D65-56609110F24D}"/>
    <cellStyle name="Millares 14 17 3 2" xfId="2794" xr:uid="{4F9AA81D-06F8-43A6-8194-E61DA15DFA07}"/>
    <cellStyle name="Millares 14 17 4" xfId="2795" xr:uid="{761A5A93-61D1-43A7-8480-3AD889596ADC}"/>
    <cellStyle name="Millares 14 17 4 2" xfId="2796" xr:uid="{E25194F4-5748-4A2E-9F40-88F2FD6A6757}"/>
    <cellStyle name="Millares 14 17 5" xfId="2797" xr:uid="{8DA8041E-3C84-405A-871B-D29BCADD6CA3}"/>
    <cellStyle name="Millares 14 18" xfId="2798" xr:uid="{040A62B1-2D04-4F47-B32A-80FA74731B75}"/>
    <cellStyle name="Millares 14 18 2" xfId="2799" xr:uid="{42A84710-DC62-49DE-B6BA-51EDE3A2D726}"/>
    <cellStyle name="Millares 14 18 2 2" xfId="2800" xr:uid="{A2499804-CA47-4A5E-A080-62E39D3E120A}"/>
    <cellStyle name="Millares 14 18 3" xfId="2801" xr:uid="{05803666-A0A6-4EBB-AF36-27DF4A24BA40}"/>
    <cellStyle name="Millares 14 18 3 2" xfId="2802" xr:uid="{BDD20BAB-7475-4776-BD2D-C80CF1055EF8}"/>
    <cellStyle name="Millares 14 18 4" xfId="2803" xr:uid="{7DDFCDB3-CE15-44DE-A14C-EC9B93309FFC}"/>
    <cellStyle name="Millares 14 18 4 2" xfId="2804" xr:uid="{57A987BC-DF8D-4B51-A80B-45FA6222CDD4}"/>
    <cellStyle name="Millares 14 18 5" xfId="2805" xr:uid="{10DDF823-AD09-4A83-8A1F-7C2BAD6B55C0}"/>
    <cellStyle name="Millares 14 19" xfId="2806" xr:uid="{E5156E1D-3FF2-4D91-BF3C-275F313A8159}"/>
    <cellStyle name="Millares 14 19 2" xfId="2807" xr:uid="{FCAB5A18-F6F7-4590-9A26-EBF108D8FF7C}"/>
    <cellStyle name="Millares 14 19 2 2" xfId="2808" xr:uid="{10801BCE-0E11-48CD-9A2F-E8CBC5C78990}"/>
    <cellStyle name="Millares 14 19 3" xfId="2809" xr:uid="{7C1A1B99-42C0-4B9E-9F57-FDDF488ACAE9}"/>
    <cellStyle name="Millares 14 19 3 2" xfId="2810" xr:uid="{3B2EA996-0464-4185-B81B-07DF4868294D}"/>
    <cellStyle name="Millares 14 19 4" xfId="2811" xr:uid="{0EA1AF7E-E2FA-411F-9379-C62B60DF2655}"/>
    <cellStyle name="Millares 14 19 4 2" xfId="2812" xr:uid="{BDBD5386-7AFC-4B66-A16E-95CD502B3016}"/>
    <cellStyle name="Millares 14 19 5" xfId="2813" xr:uid="{9ECFA03E-462A-42E5-B5FA-FBFFD1E3F8C5}"/>
    <cellStyle name="Millares 14 2" xfId="240" xr:uid="{C3EAC7FD-B660-4D84-8560-14EE9D67F5B8}"/>
    <cellStyle name="Millares 14 2 2" xfId="2815" xr:uid="{E648099F-9559-4E0A-A79E-602E4FD7E23E}"/>
    <cellStyle name="Millares 14 2 2 2" xfId="2816" xr:uid="{65530BC2-C4CA-4D77-ADB6-743976BA168D}"/>
    <cellStyle name="Millares 14 2 3" xfId="2817" xr:uid="{D48FDF5A-3671-42AE-9FB7-DD551C8DF50D}"/>
    <cellStyle name="Millares 14 2 3 2" xfId="2818" xr:uid="{CFD39BEC-704B-4341-89FD-99DAA8E8F3BF}"/>
    <cellStyle name="Millares 14 2 3 2 2" xfId="2819" xr:uid="{62E2FAC9-5B40-4D3C-B4C8-84F26F276516}"/>
    <cellStyle name="Millares 14 2 3 3" xfId="2820" xr:uid="{72A8B91D-A389-4D11-AC19-9542DB9D2694}"/>
    <cellStyle name="Millares 14 2 4" xfId="2821" xr:uid="{B718FEE2-6497-4B64-9BCC-BD61F5345CC8}"/>
    <cellStyle name="Millares 14 2 4 2" xfId="2822" xr:uid="{18B3B378-A8A1-4211-93C8-215B3357B8A2}"/>
    <cellStyle name="Millares 14 2 5" xfId="2823" xr:uid="{ECC7DA2F-06A2-47C5-A205-42D2299B9B9D}"/>
    <cellStyle name="Millares 14 2 5 2" xfId="2824" xr:uid="{07158858-6893-426A-BF6E-9598940B7247}"/>
    <cellStyle name="Millares 14 2 6" xfId="2825" xr:uid="{3C917B4C-7155-4EEC-A5AC-AF7E78589ABA}"/>
    <cellStyle name="Millares 14 2 6 2" xfId="12793" xr:uid="{9ED851D8-734C-43D2-A9E0-3A84236B32AA}"/>
    <cellStyle name="Millares 14 2 7" xfId="2826" xr:uid="{DA6971BC-4E47-4F00-AFD6-762AF2FBCDAE}"/>
    <cellStyle name="Millares 14 2 8" xfId="2814" xr:uid="{473B648B-06E7-40F9-BB97-62B35851674E}"/>
    <cellStyle name="Millares 14 20" xfId="2827" xr:uid="{669BADAE-A9A1-4C50-84F2-0F8B320A9FD7}"/>
    <cellStyle name="Millares 14 20 2" xfId="2828" xr:uid="{39A347C3-049C-437A-88C9-F54B4DCD1517}"/>
    <cellStyle name="Millares 14 20 2 2" xfId="2829" xr:uid="{776D15B1-F56B-489C-899C-2C7161DC1705}"/>
    <cellStyle name="Millares 14 20 3" xfId="2830" xr:uid="{62E71972-2435-400F-987B-E253096A10F1}"/>
    <cellStyle name="Millares 14 20 3 2" xfId="2831" xr:uid="{8EF83511-2439-4418-BD18-0CFF4C017788}"/>
    <cellStyle name="Millares 14 20 4" xfId="2832" xr:uid="{EF75F542-720B-4DC1-BDB3-03B62C4A1A7D}"/>
    <cellStyle name="Millares 14 20 4 2" xfId="2833" xr:uid="{899C6C95-FCF8-47CA-8ABD-29ED59884389}"/>
    <cellStyle name="Millares 14 20 5" xfId="2834" xr:uid="{6B053E9D-57B4-4559-A303-3954A7164AD2}"/>
    <cellStyle name="Millares 14 21" xfId="2835" xr:uid="{2F22F490-4B65-4CA3-A9AA-8EF94728CDBE}"/>
    <cellStyle name="Millares 14 21 2" xfId="2836" xr:uid="{E19D09B7-69E2-499B-8A67-C9977903F71E}"/>
    <cellStyle name="Millares 14 21 2 2" xfId="2837" xr:uid="{FA3F7B09-1595-484C-A695-6E6185A84A1E}"/>
    <cellStyle name="Millares 14 21 3" xfId="2838" xr:uid="{9C196AD0-3E1C-428E-8A9D-0A0F49EBE821}"/>
    <cellStyle name="Millares 14 21 3 2" xfId="2839" xr:uid="{748E39FE-DA68-4427-B07E-42AC4E645E01}"/>
    <cellStyle name="Millares 14 21 4" xfId="2840" xr:uid="{3C05CFC6-1EF2-412C-9F6D-EA0C4D187520}"/>
    <cellStyle name="Millares 14 21 4 2" xfId="2841" xr:uid="{3D8F2918-2B57-4167-B999-9B87A85586AC}"/>
    <cellStyle name="Millares 14 21 5" xfId="2842" xr:uid="{D534EC36-BADA-43AD-B47F-88409DF5A022}"/>
    <cellStyle name="Millares 14 22" xfId="2843" xr:uid="{40865C63-B85B-4BB0-98D7-DD1F9FD7F81F}"/>
    <cellStyle name="Millares 14 22 2" xfId="2844" xr:uid="{3C8690E1-534A-4F56-9F50-E5680C0B14DF}"/>
    <cellStyle name="Millares 14 22 2 2" xfId="2845" xr:uid="{8909C655-437F-4DFF-8D27-63A52924FDC3}"/>
    <cellStyle name="Millares 14 22 3" xfId="2846" xr:uid="{418F335E-CEC0-49FD-9EF3-B89DAA071CEA}"/>
    <cellStyle name="Millares 14 22 3 2" xfId="2847" xr:uid="{3783B5F7-0B58-4981-B7FA-FD438E4F847A}"/>
    <cellStyle name="Millares 14 22 4" xfId="2848" xr:uid="{578C9835-13E4-43DA-8172-00ED6897B0CB}"/>
    <cellStyle name="Millares 14 22 4 2" xfId="2849" xr:uid="{22CBE873-A3AF-4873-A51A-44D0D7C16027}"/>
    <cellStyle name="Millares 14 22 5" xfId="2850" xr:uid="{0E903FD8-1E04-45F6-A96A-E494DC840CA1}"/>
    <cellStyle name="Millares 14 23" xfId="2851" xr:uid="{C0528A7B-C0E8-4DE5-A04D-DF78FEFF9037}"/>
    <cellStyle name="Millares 14 23 2" xfId="2852" xr:uid="{3939514A-35FC-4251-A06C-F8CAA37C049C}"/>
    <cellStyle name="Millares 14 23 2 2" xfId="2853" xr:uid="{0972EB3F-2F5E-4135-B44F-73E1D1097DD7}"/>
    <cellStyle name="Millares 14 23 3" xfId="2854" xr:uid="{36205827-4AEF-4AEA-AD38-923BC98AFE82}"/>
    <cellStyle name="Millares 14 23 3 2" xfId="2855" xr:uid="{69D62343-8E4D-4E67-8DA1-959AEE0AEB38}"/>
    <cellStyle name="Millares 14 23 4" xfId="2856" xr:uid="{5B5DA55F-71A6-4C02-B503-E3A071BE8902}"/>
    <cellStyle name="Millares 14 23 4 2" xfId="2857" xr:uid="{CC0BAF65-E8D8-42BA-892D-2F746EFE4996}"/>
    <cellStyle name="Millares 14 23 5" xfId="2858" xr:uid="{0159CB60-6A7A-4356-84DB-0201A84C8061}"/>
    <cellStyle name="Millares 14 24" xfId="2859" xr:uid="{3DE8B182-5E84-4065-A4FD-E36ED0C88909}"/>
    <cellStyle name="Millares 14 24 2" xfId="2860" xr:uid="{8A714670-46D6-49F6-A317-8F36155D0801}"/>
    <cellStyle name="Millares 14 24 2 2" xfId="2861" xr:uid="{207414BE-505F-49E9-A297-26377BF12B2A}"/>
    <cellStyle name="Millares 14 24 3" xfId="2862" xr:uid="{9690351D-3EF7-48D0-BFE4-E94BF5124674}"/>
    <cellStyle name="Millares 14 24 3 2" xfId="2863" xr:uid="{32FB245F-A7DD-44C8-B4BC-AF4072E0B56B}"/>
    <cellStyle name="Millares 14 24 4" xfId="2864" xr:uid="{D6DBF7BC-016E-422E-9BB5-93DD6FFC4EE5}"/>
    <cellStyle name="Millares 14 24 4 2" xfId="2865" xr:uid="{1A2F9D62-3311-49FB-B342-5491C08B9D5D}"/>
    <cellStyle name="Millares 14 24 5" xfId="2866" xr:uid="{288D2521-62F2-49ED-8D36-86FF1BEF47EC}"/>
    <cellStyle name="Millares 14 25" xfId="2867" xr:uid="{7E120FDD-8330-401A-89D9-675D8449111E}"/>
    <cellStyle name="Millares 14 25 2" xfId="2868" xr:uid="{AE5B39D2-F53B-4B08-BC22-937208210D22}"/>
    <cellStyle name="Millares 14 25 2 2" xfId="2869" xr:uid="{37DC42A4-7953-45BB-A4B3-06903C40AE39}"/>
    <cellStyle name="Millares 14 25 3" xfId="2870" xr:uid="{C100C773-EAF5-417F-AC3D-62BA00D3D6A8}"/>
    <cellStyle name="Millares 14 25 3 2" xfId="2871" xr:uid="{650A4289-4670-490B-A037-14BD46660E2A}"/>
    <cellStyle name="Millares 14 25 4" xfId="2872" xr:uid="{B83AE387-F8C5-4A8C-B202-03F971FB747B}"/>
    <cellStyle name="Millares 14 25 4 2" xfId="2873" xr:uid="{33CFAD1E-DB31-4B30-A4C3-EF0B3B870C72}"/>
    <cellStyle name="Millares 14 25 5" xfId="2874" xr:uid="{DEFFAA45-0D6F-47B8-B405-E730E6459D4F}"/>
    <cellStyle name="Millares 14 26" xfId="2875" xr:uid="{FB833850-DE02-43F9-A855-34F27C32D2E1}"/>
    <cellStyle name="Millares 14 26 2" xfId="2876" xr:uid="{EE031C17-DF35-439F-B28C-B852BB976390}"/>
    <cellStyle name="Millares 14 26 2 2" xfId="2877" xr:uid="{5B5D0BBE-6CDE-4D18-B016-EDD380DD93BA}"/>
    <cellStyle name="Millares 14 26 3" xfId="2878" xr:uid="{3EA52890-99A8-4348-BBCC-A889EDA23157}"/>
    <cellStyle name="Millares 14 26 3 2" xfId="2879" xr:uid="{7038C84B-F1F6-462C-B442-ACAA54E12CC0}"/>
    <cellStyle name="Millares 14 26 4" xfId="2880" xr:uid="{1FD0EE0C-B440-4B86-85D7-E540163730A9}"/>
    <cellStyle name="Millares 14 26 4 2" xfId="2881" xr:uid="{453F07EC-28BB-452E-8372-8F761F121B5C}"/>
    <cellStyle name="Millares 14 26 5" xfId="2882" xr:uid="{0493F090-6EDC-42C0-BA21-1244BD53F460}"/>
    <cellStyle name="Millares 14 27" xfId="2883" xr:uid="{1A7E395F-511E-4EFF-8527-9ECCAAFDEE26}"/>
    <cellStyle name="Millares 14 27 2" xfId="2884" xr:uid="{3AA72D9F-1DE1-4643-86F8-6688ACA04285}"/>
    <cellStyle name="Millares 14 27 2 2" xfId="2885" xr:uid="{5AE77A9C-380E-4657-829B-25D0A9ADC747}"/>
    <cellStyle name="Millares 14 27 3" xfId="2886" xr:uid="{6AE34D4A-79B6-48DA-8A4D-942B878D3C8E}"/>
    <cellStyle name="Millares 14 27 3 2" xfId="2887" xr:uid="{5A655341-3779-4CF7-AB27-6B22DC4D9F3E}"/>
    <cellStyle name="Millares 14 27 4" xfId="2888" xr:uid="{9753C587-CE83-4AF1-9ED4-AA8A06D9A60C}"/>
    <cellStyle name="Millares 14 27 4 2" xfId="2889" xr:uid="{92CCEF7C-B70A-42EF-98D0-E308F1329966}"/>
    <cellStyle name="Millares 14 27 5" xfId="2890" xr:uid="{38D6875F-4F4D-4F38-9627-98B2CA123714}"/>
    <cellStyle name="Millares 14 28" xfId="2891" xr:uid="{67CDEC0E-1145-4CEC-8E85-0487225B8AE3}"/>
    <cellStyle name="Millares 14 28 2" xfId="2892" xr:uid="{EE272595-B378-499A-8EE9-32AA84143C8C}"/>
    <cellStyle name="Millares 14 28 2 2" xfId="2893" xr:uid="{D2823203-57FB-4389-AE57-5BD7C2F7C6F3}"/>
    <cellStyle name="Millares 14 28 3" xfId="2894" xr:uid="{0DB49D11-3E29-467D-8D1C-FC2099A9B81A}"/>
    <cellStyle name="Millares 14 28 3 2" xfId="2895" xr:uid="{F04E3AA2-E27A-47AB-9C5E-4FB052DA5031}"/>
    <cellStyle name="Millares 14 28 4" xfId="2896" xr:uid="{2146F082-49EA-43AA-935F-5FA094F80FBB}"/>
    <cellStyle name="Millares 14 28 4 2" xfId="2897" xr:uid="{32D290D3-1F96-46E2-A612-DFDEB8005D20}"/>
    <cellStyle name="Millares 14 28 5" xfId="2898" xr:uid="{37BB32D9-716E-48DE-98D1-13CEF2C80F3C}"/>
    <cellStyle name="Millares 14 29" xfId="2899" xr:uid="{EA711DD3-A6E6-40D5-82F6-702DA4BA37DF}"/>
    <cellStyle name="Millares 14 29 2" xfId="2900" xr:uid="{B85DF000-3E4D-4864-A315-147D7F2754E3}"/>
    <cellStyle name="Millares 14 29 2 2" xfId="2901" xr:uid="{F67CB5B6-4139-4647-B98D-B0BC194C33E6}"/>
    <cellStyle name="Millares 14 29 3" xfId="2902" xr:uid="{265DE97C-3C05-47A0-898F-15A6EB57F960}"/>
    <cellStyle name="Millares 14 29 3 2" xfId="2903" xr:uid="{979542D0-442C-44DF-9572-5B43EDC30471}"/>
    <cellStyle name="Millares 14 29 4" xfId="2904" xr:uid="{D5FF3217-3FB9-4246-8544-83D33F479A98}"/>
    <cellStyle name="Millares 14 29 4 2" xfId="2905" xr:uid="{6DFCEF3F-5BBF-4732-BDE1-3FC3A36FAC07}"/>
    <cellStyle name="Millares 14 29 5" xfId="2906" xr:uid="{1A2B22C7-4C05-4279-836A-15F55E27D512}"/>
    <cellStyle name="Millares 14 3" xfId="266" xr:uid="{7668696E-0EA4-4052-960F-3287844A1B2C}"/>
    <cellStyle name="Millares 14 3 2" xfId="2908" xr:uid="{D7196B12-0110-417F-8AD0-29AD3991F263}"/>
    <cellStyle name="Millares 14 3 2 2" xfId="2909" xr:uid="{B37E28E1-02AF-4719-89FA-7D34C7360380}"/>
    <cellStyle name="Millares 14 3 3" xfId="2910" xr:uid="{0F879FE4-1EFD-4B02-B1AC-3457E128021B}"/>
    <cellStyle name="Millares 14 3 3 2" xfId="2911" xr:uid="{6CBC0913-80D9-4B38-9628-5274E7761407}"/>
    <cellStyle name="Millares 14 3 4" xfId="2912" xr:uid="{3784428E-BF4D-4FDE-9043-1BDE283FC834}"/>
    <cellStyle name="Millares 14 3 4 2" xfId="2913" xr:uid="{1F3706E5-F248-4DED-AE37-AC1D6C9396C6}"/>
    <cellStyle name="Millares 14 3 5" xfId="2914" xr:uid="{D296C454-5FE2-4D3E-AF47-4F9C7C01B502}"/>
    <cellStyle name="Millares 14 3 6" xfId="2907" xr:uid="{F3B31431-6981-4520-88AD-870160B0694A}"/>
    <cellStyle name="Millares 14 30" xfId="2915" xr:uid="{EC67564D-1E9B-43BD-93C8-67F622E4E485}"/>
    <cellStyle name="Millares 14 30 2" xfId="2916" xr:uid="{040EDB71-1CCF-4049-A8B7-470FAE489830}"/>
    <cellStyle name="Millares 14 30 2 2" xfId="2917" xr:uid="{053D5C8D-0996-4796-83F9-C077D04176F1}"/>
    <cellStyle name="Millares 14 30 3" xfId="2918" xr:uid="{753ECCBB-C45D-46C9-B853-9EDBDF3E1E4C}"/>
    <cellStyle name="Millares 14 30 3 2" xfId="2919" xr:uid="{5462F9CF-C0B0-4406-B570-DBDA72429723}"/>
    <cellStyle name="Millares 14 30 4" xfId="2920" xr:uid="{4C27F010-B63B-4122-A028-09DE54222EC0}"/>
    <cellStyle name="Millares 14 30 4 2" xfId="2921" xr:uid="{31228057-DF4C-4B9F-9712-58A9F8538FBC}"/>
    <cellStyle name="Millares 14 30 5" xfId="2922" xr:uid="{59486473-9DBE-4BA4-B728-8FBC38173286}"/>
    <cellStyle name="Millares 14 31" xfId="2923" xr:uid="{94DC919D-9959-490B-BC86-C4A135CBC082}"/>
    <cellStyle name="Millares 14 31 2" xfId="2924" xr:uid="{170B96EC-8EA0-47E9-BACC-203DAE2D57D3}"/>
    <cellStyle name="Millares 14 31 2 2" xfId="2925" xr:uid="{76D3B833-9806-4900-8F0D-5225C022263D}"/>
    <cellStyle name="Millares 14 31 3" xfId="2926" xr:uid="{C934A631-D4D9-4DF5-9C62-86ECAA36EEF6}"/>
    <cellStyle name="Millares 14 31 3 2" xfId="2927" xr:uid="{29F04E3F-A0F9-4C16-861A-51A84F41A125}"/>
    <cellStyle name="Millares 14 31 4" xfId="2928" xr:uid="{353A406B-759B-4652-B4FC-BB5F6691B163}"/>
    <cellStyle name="Millares 14 31 4 2" xfId="2929" xr:uid="{3B5EA322-5AA2-4A22-8CFD-9CF658C85114}"/>
    <cellStyle name="Millares 14 31 5" xfId="2930" xr:uid="{DE3CCE1A-6CCF-4387-89C5-F9B7F7B4A7BE}"/>
    <cellStyle name="Millares 14 32" xfId="2931" xr:uid="{B7F208FA-2691-4D04-974A-0C5295EC1F80}"/>
    <cellStyle name="Millares 14 32 2" xfId="2932" xr:uid="{EFDFBC35-255E-4BBF-9528-5116BAECAAC2}"/>
    <cellStyle name="Millares 14 32 2 2" xfId="2933" xr:uid="{E60CC0F5-BF41-4F15-B657-4FBCFC9DB027}"/>
    <cellStyle name="Millares 14 32 3" xfId="2934" xr:uid="{7E4EF7DD-279D-4E52-BAA0-EF3107A42314}"/>
    <cellStyle name="Millares 14 32 3 2" xfId="2935" xr:uid="{F0990D3A-E1A8-41B8-A0E4-9BC6BA532513}"/>
    <cellStyle name="Millares 14 32 4" xfId="2936" xr:uid="{69E2819B-56D3-47A2-A344-32C930EA89B8}"/>
    <cellStyle name="Millares 14 32 4 2" xfId="2937" xr:uid="{0348175C-A42A-4C9F-836B-F7FD6B9D2057}"/>
    <cellStyle name="Millares 14 32 5" xfId="2938" xr:uid="{D38E30D8-F191-48C4-9706-A3457E7DB46E}"/>
    <cellStyle name="Millares 14 33" xfId="2939" xr:uid="{3692B089-D6AB-4039-9B04-83A8FBB4CB2C}"/>
    <cellStyle name="Millares 14 33 2" xfId="2940" xr:uid="{E8F815BC-24C6-4C90-9DA0-EA42F3877A82}"/>
    <cellStyle name="Millares 14 33 2 2" xfId="2941" xr:uid="{7DB5CC5D-76CC-4D62-9774-554CB2997001}"/>
    <cellStyle name="Millares 14 33 3" xfId="2942" xr:uid="{2898C7EC-BFAB-4050-8355-EE3B6C43055F}"/>
    <cellStyle name="Millares 14 33 3 2" xfId="2943" xr:uid="{6CFE1B63-0DA6-42BA-9B6B-AFFB3B312E6B}"/>
    <cellStyle name="Millares 14 33 4" xfId="2944" xr:uid="{CB890945-AB12-4FDE-9BE8-6AFCE7E05326}"/>
    <cellStyle name="Millares 14 33 4 2" xfId="2945" xr:uid="{7F8B154B-13DA-4B17-A63D-4300F9A14A38}"/>
    <cellStyle name="Millares 14 33 5" xfId="2946" xr:uid="{ADF830BF-A0E9-4F77-8174-A14D7B6C1727}"/>
    <cellStyle name="Millares 14 34" xfId="2947" xr:uid="{D4E6967A-57F9-43C1-BA97-80A4D3E0BB0E}"/>
    <cellStyle name="Millares 14 34 2" xfId="2948" xr:uid="{BE02DEC9-1525-484B-B3F3-AE4C9C81D521}"/>
    <cellStyle name="Millares 14 35" xfId="2949" xr:uid="{911E58EE-15D7-4186-9ADC-212ABADCEFC1}"/>
    <cellStyle name="Millares 14 35 2" xfId="2950" xr:uid="{C196BFDA-6BDA-48A6-BA47-0291C1569106}"/>
    <cellStyle name="Millares 14 35 3" xfId="2951" xr:uid="{8FB73602-60AC-4893-BBFD-EEA3008DC6D4}"/>
    <cellStyle name="Millares 14 36" xfId="2952" xr:uid="{FA88AF05-4A1D-4DEB-AD31-D686F96BE899}"/>
    <cellStyle name="Millares 14 36 2" xfId="2953" xr:uid="{6D9F8A33-B0F0-47B7-A183-70870D427DBA}"/>
    <cellStyle name="Millares 14 37" xfId="2733" xr:uid="{88BE4971-69EB-475B-BE9F-B85AB3B7674F}"/>
    <cellStyle name="Millares 14 4" xfId="2954" xr:uid="{3F889E1B-B86C-4F9F-9935-A044F01DF9C5}"/>
    <cellStyle name="Millares 14 4 2" xfId="2955" xr:uid="{7269E1FA-24C2-4C40-9965-47E8642D615E}"/>
    <cellStyle name="Millares 14 4 2 2" xfId="2956" xr:uid="{7BEA6568-623F-4024-9607-97EB704C2638}"/>
    <cellStyle name="Millares 14 4 3" xfId="2957" xr:uid="{6A9AFDD0-D259-4C73-88EB-F93C0DB99C54}"/>
    <cellStyle name="Millares 14 4 3 2" xfId="2958" xr:uid="{5417E4F8-6D38-49EF-96B0-326C5935F641}"/>
    <cellStyle name="Millares 14 4 4" xfId="2959" xr:uid="{AC273D8A-446E-414D-8293-BFAE805A5112}"/>
    <cellStyle name="Millares 14 4 4 2" xfId="2960" xr:uid="{36315790-6D7D-43C6-A1A3-9630B4534F08}"/>
    <cellStyle name="Millares 14 4 5" xfId="2961" xr:uid="{7B77FAFE-77C6-4DE8-A9B5-6E5C84727008}"/>
    <cellStyle name="Millares 14 5" xfId="2962" xr:uid="{548BED0C-71B9-4422-AA56-2D894F90B2E5}"/>
    <cellStyle name="Millares 14 5 2" xfId="2963" xr:uid="{D50A8E65-244E-4C37-A540-10C28C307793}"/>
    <cellStyle name="Millares 14 5 2 2" xfId="2964" xr:uid="{5A1FFC30-B316-460C-A7AD-09FEBFDC4381}"/>
    <cellStyle name="Millares 14 5 3" xfId="2965" xr:uid="{73DE378E-8F0F-4DC4-96B1-2B8091E0F2A4}"/>
    <cellStyle name="Millares 14 5 3 2" xfId="2966" xr:uid="{255185BF-6680-4CD2-8309-AB88ADEFCF3C}"/>
    <cellStyle name="Millares 14 5 4" xfId="2967" xr:uid="{640C8CF8-8E65-4B17-B9A7-386F389850AC}"/>
    <cellStyle name="Millares 14 5 4 2" xfId="2968" xr:uid="{D4F877D3-ACA6-4067-B4CC-5BBE8F990778}"/>
    <cellStyle name="Millares 14 5 5" xfId="2969" xr:uid="{9E6B724B-3B88-42F2-AC22-7683DD373E05}"/>
    <cellStyle name="Millares 14 6" xfId="2970" xr:uid="{4B36F1F1-941F-490D-9E71-A1CF74FD3623}"/>
    <cellStyle name="Millares 14 6 2" xfId="2971" xr:uid="{228EBC0A-88DD-4532-B9D0-3685B1C9CB3D}"/>
    <cellStyle name="Millares 14 6 2 2" xfId="2972" xr:uid="{B0767602-FF05-4DF7-820E-CA0F46E9872C}"/>
    <cellStyle name="Millares 14 6 3" xfId="2973" xr:uid="{70D9DA96-61C3-491B-A4DA-7DC988580B68}"/>
    <cellStyle name="Millares 14 6 3 2" xfId="2974" xr:uid="{D25C9D11-00EC-4713-B17D-84965D308D8A}"/>
    <cellStyle name="Millares 14 6 4" xfId="2975" xr:uid="{388057DC-3AF6-4EB4-8CD0-E0813D011980}"/>
    <cellStyle name="Millares 14 6 4 2" xfId="2976" xr:uid="{82A1E1A2-7CED-4C81-9A2A-ECE165A78888}"/>
    <cellStyle name="Millares 14 6 5" xfId="2977" xr:uid="{4F5BB71C-4557-45A1-8460-235F8B7FA2FC}"/>
    <cellStyle name="Millares 14 7" xfId="2978" xr:uid="{923AADF2-2DDB-4BC2-B61D-C7337C131D2A}"/>
    <cellStyle name="Millares 14 7 2" xfId="2979" xr:uid="{165A9F06-4EB2-4523-8285-CC5EB250F9D4}"/>
    <cellStyle name="Millares 14 7 2 2" xfId="2980" xr:uid="{DB5E4A73-7918-4345-92F8-CAF871A00E83}"/>
    <cellStyle name="Millares 14 7 3" xfId="2981" xr:uid="{D9688BC0-64B5-41D2-AB5B-03A124318D05}"/>
    <cellStyle name="Millares 14 7 3 2" xfId="2982" xr:uid="{A8E38D26-5EE5-4B6B-90A1-9CFC054B22E4}"/>
    <cellStyle name="Millares 14 7 4" xfId="2983" xr:uid="{C2704F5B-5D98-44FD-9F13-B13770435A40}"/>
    <cellStyle name="Millares 14 7 4 2" xfId="2984" xr:uid="{8F7F3923-24D8-4FA5-A0B8-90C5BEC9BD67}"/>
    <cellStyle name="Millares 14 7 5" xfId="2985" xr:uid="{F257E7D9-86E7-48B7-8A8A-EF9361EA46E0}"/>
    <cellStyle name="Millares 14 8" xfId="2986" xr:uid="{E2B964E2-D1E4-4157-BB6A-B142EA7FD055}"/>
    <cellStyle name="Millares 14 8 2" xfId="2987" xr:uid="{0B0BEE0E-16B9-49C0-9C8F-B2525AE64616}"/>
    <cellStyle name="Millares 14 8 2 2" xfId="2988" xr:uid="{B715835B-25C4-4D15-99AC-718D17A96841}"/>
    <cellStyle name="Millares 14 8 3" xfId="2989" xr:uid="{EE0FEC31-9FDA-46B4-A5BA-9E07DB78A3A6}"/>
    <cellStyle name="Millares 14 8 3 2" xfId="2990" xr:uid="{96782067-4172-4000-AF7F-507BF3314D39}"/>
    <cellStyle name="Millares 14 8 4" xfId="2991" xr:uid="{3255A4AE-AD38-4C57-A35F-AAF58F74C095}"/>
    <cellStyle name="Millares 14 8 4 2" xfId="2992" xr:uid="{A19E0853-7815-496B-A258-7189804A6CCF}"/>
    <cellStyle name="Millares 14 8 5" xfId="2993" xr:uid="{06FC1196-E97A-44D1-92B6-976DE91A0075}"/>
    <cellStyle name="Millares 14 9" xfId="2994" xr:uid="{9831FF02-F58E-4163-9B6C-28A3FB70E8F5}"/>
    <cellStyle name="Millares 14 9 2" xfId="2995" xr:uid="{B60A716D-B8FB-490B-BBF4-D234035B40BE}"/>
    <cellStyle name="Millares 14 9 2 2" xfId="2996" xr:uid="{186B56E5-DF9C-48C6-847C-3770023A0D0D}"/>
    <cellStyle name="Millares 14 9 3" xfId="2997" xr:uid="{8E252181-F22C-48E9-B675-6FEA12959B12}"/>
    <cellStyle name="Millares 14 9 3 2" xfId="2998" xr:uid="{4C880825-B782-43B0-B160-492938ABC133}"/>
    <cellStyle name="Millares 14 9 4" xfId="2999" xr:uid="{60D517F3-0D64-4EE5-BDCA-98B307D1CA83}"/>
    <cellStyle name="Millares 14 9 4 2" xfId="3000" xr:uid="{DFBD8687-4B70-437C-A716-B7C3DE314D82}"/>
    <cellStyle name="Millares 14 9 5" xfId="3001" xr:uid="{3AD6D731-77C0-4371-A3DB-EC64A48924E8}"/>
    <cellStyle name="Millares 140" xfId="3002" xr:uid="{C9E04449-3D66-4A3A-A4D1-249613D35977}"/>
    <cellStyle name="Millares 140 10" xfId="3003" xr:uid="{120E925C-186F-432C-AC9B-9848ACAB64CB}"/>
    <cellStyle name="Millares 140 11" xfId="3004" xr:uid="{9F92CEAF-79F5-4EAF-A600-77978FA383CA}"/>
    <cellStyle name="Millares 140 12" xfId="3005" xr:uid="{2A856229-2ED6-4474-9D86-89FB26A84AFB}"/>
    <cellStyle name="Millares 140 13" xfId="3006" xr:uid="{0398FA30-FAF2-4C9B-828E-5B14A167777D}"/>
    <cellStyle name="Millares 140 13 2" xfId="12794" xr:uid="{DAF7D2C6-8340-43FC-A305-ED12AB3C8FC5}"/>
    <cellStyle name="Millares 140 14" xfId="3007" xr:uid="{90DF6D38-5A47-4DC6-BD43-E266447FF4C0}"/>
    <cellStyle name="Millares 140 14 2" xfId="12795" xr:uid="{470546CD-4786-47BB-95E4-28A19DE3B6E2}"/>
    <cellStyle name="Millares 140 14 3" xfId="12407" xr:uid="{F26F2332-6371-4FFC-B861-BD783791353D}"/>
    <cellStyle name="Millares 140 14 3 2" xfId="21659" xr:uid="{6BDAEC1F-5DED-40F5-9658-678D903547A2}"/>
    <cellStyle name="Millares 140 14 3 2 2" xfId="27215" xr:uid="{56EFDD6A-AF4F-474C-96DA-D4B4B406DCEA}"/>
    <cellStyle name="Millares 140 14 3 2 3" xfId="32709" xr:uid="{58121CFA-8773-475B-9F74-8776B780DC4E}"/>
    <cellStyle name="Millares 140 14 3 2 4" xfId="38193" xr:uid="{F035FC2E-7865-46EC-BDFB-846069FD8A4A}"/>
    <cellStyle name="Millares 140 14 3 3" xfId="24486" xr:uid="{B38AB91B-B085-47A1-A8B1-23CC2101982A}"/>
    <cellStyle name="Millares 140 14 3 4" xfId="29980" xr:uid="{5308A10F-739C-49A5-AB3F-15998189D171}"/>
    <cellStyle name="Millares 140 14 3 5" xfId="35464" xr:uid="{8A751300-BD68-4C82-B5A1-B3141C57EC37}"/>
    <cellStyle name="Millares 140 15" xfId="7241" xr:uid="{75E74F47-064D-48BC-BE8E-FCD879527999}"/>
    <cellStyle name="Millares 140 15 2" xfId="12796" xr:uid="{EFCF4028-26F0-4F03-94A0-AC808773E08A}"/>
    <cellStyle name="Millares 140 15 3" xfId="20021" xr:uid="{259D3599-D4A6-4C2E-8B4F-66DCB95AB6FF}"/>
    <cellStyle name="Millares 140 15 3 2" xfId="22826" xr:uid="{35C8F749-7F5F-487D-8051-C48D5DA6917F}"/>
    <cellStyle name="Millares 140 15 3 2 2" xfId="28382" xr:uid="{C0A0D1D5-7CBF-473B-9B32-5E5C60A379F2}"/>
    <cellStyle name="Millares 140 15 3 2 3" xfId="33876" xr:uid="{EEDDE4AF-3B5F-48A4-8B67-F7CB1A921CE7}"/>
    <cellStyle name="Millares 140 15 3 2 4" xfId="39360" xr:uid="{9D4113EA-7D78-405D-81A9-B77738D310D2}"/>
    <cellStyle name="Millares 140 15 3 3" xfId="25653" xr:uid="{3BD91FBB-2430-446D-8833-76B02C743F27}"/>
    <cellStyle name="Millares 140 15 3 4" xfId="31147" xr:uid="{62FAC2B7-FE45-48AA-8080-AFDA8D9E1F9A}"/>
    <cellStyle name="Millares 140 15 3 5" xfId="36631" xr:uid="{4CE3B178-69F6-48E2-99BA-2002A3052FB4}"/>
    <cellStyle name="Millares 140 15 4" xfId="7542" xr:uid="{CDC5F0FA-4509-4AF3-86A5-2BDB430776F5}"/>
    <cellStyle name="Millares 140 15 5" xfId="20218" xr:uid="{8FC1FE4C-B970-4F54-AB7D-96F0BB334383}"/>
    <cellStyle name="Millares 140 15 5 2" xfId="25774" xr:uid="{82E326C1-E862-497D-B804-3C6976C4161D}"/>
    <cellStyle name="Millares 140 15 5 3" xfId="31268" xr:uid="{D085AF8C-5873-4C80-B8CF-E3D2E426A2B9}"/>
    <cellStyle name="Millares 140 15 5 4" xfId="36752" xr:uid="{D0A5F985-AF97-4941-96FA-68FA029BD25C}"/>
    <cellStyle name="Millares 140 15 6" xfId="23045" xr:uid="{02B0EACB-A531-4C0B-8489-FEE3C5F4836E}"/>
    <cellStyle name="Millares 140 15 7" xfId="28537" xr:uid="{19DFFFD5-1715-4A3F-AFDC-8695FAB9F560}"/>
    <cellStyle name="Millares 140 15 8" xfId="34021" xr:uid="{96D10E14-B243-4665-8E92-4678C8CDEE94}"/>
    <cellStyle name="Millares 140 16" xfId="7338" xr:uid="{07343878-7EB1-4C2B-B297-A0DE402BE2CE}"/>
    <cellStyle name="Millares 140 16 2" xfId="12797" xr:uid="{64088D6E-8EBE-4607-8A12-23447F127F1D}"/>
    <cellStyle name="Millares 140 16 3" xfId="20098" xr:uid="{CBBB1C76-BE33-4FB3-85E3-29D2ECDDD9E0}"/>
    <cellStyle name="Millares 140 16 3 2" xfId="22832" xr:uid="{72102689-7DEE-46D7-8DFD-83A717D1DAAB}"/>
    <cellStyle name="Millares 140 16 3 2 2" xfId="28388" xr:uid="{30395B45-EDEB-4DF6-BDDA-B88590E1D788}"/>
    <cellStyle name="Millares 140 16 3 2 3" xfId="33882" xr:uid="{FFF2F4DB-CE7B-4FDD-9B07-0B999965D5AE}"/>
    <cellStyle name="Millares 140 16 3 2 4" xfId="39366" xr:uid="{954494CB-95E5-4D8A-A7B3-62EE1899F81A}"/>
    <cellStyle name="Millares 140 16 3 3" xfId="25659" xr:uid="{763D754B-E90F-4C97-9ED8-587D067674A1}"/>
    <cellStyle name="Millares 140 16 3 4" xfId="31153" xr:uid="{C4CA4EDA-B395-47D6-A4AE-4C828D105742}"/>
    <cellStyle name="Millares 140 16 3 5" xfId="36637" xr:uid="{FA2F86EE-038C-41AE-B7D5-A31CE88ED5BC}"/>
    <cellStyle name="Millares 140 16 4" xfId="7543" xr:uid="{A7B3C3C3-A0FF-4C45-A5BC-5BDA1ACB4E75}"/>
    <cellStyle name="Millares 140 16 5" xfId="20226" xr:uid="{66102DB4-D57E-4399-BE35-CA0D2220966C}"/>
    <cellStyle name="Millares 140 16 5 2" xfId="25782" xr:uid="{AC609A84-2F16-4B8A-A172-9856203F0285}"/>
    <cellStyle name="Millares 140 16 5 3" xfId="31276" xr:uid="{870A7D97-13DB-4180-8286-28A42BFE6CE6}"/>
    <cellStyle name="Millares 140 16 5 4" xfId="36760" xr:uid="{10D8D4CE-45BE-4963-B7B8-E51002DBA198}"/>
    <cellStyle name="Millares 140 16 6" xfId="23053" xr:uid="{2BE10ED6-79FC-48FC-94E4-943DA35488D5}"/>
    <cellStyle name="Millares 140 16 7" xfId="28545" xr:uid="{28004615-1D34-4A9C-9216-B6AB861A7B78}"/>
    <cellStyle name="Millares 140 16 8" xfId="34029" xr:uid="{82C2E765-F436-42FF-B6DA-881D43007E3F}"/>
    <cellStyle name="Millares 140 17" xfId="7446" xr:uid="{DA31E1C9-6B38-4B2F-9945-23693A413A74}"/>
    <cellStyle name="Millares 140 17 2" xfId="20127" xr:uid="{89C6FD3C-7E9F-46AF-9DE0-47DA5D989BF6}"/>
    <cellStyle name="Millares 140 17 2 2" xfId="22861" xr:uid="{43477F87-FED6-4719-8D0C-610160BEEF6E}"/>
    <cellStyle name="Millares 140 17 2 2 2" xfId="28417" xr:uid="{ACB532ED-0F45-4BFA-9F25-A4FF83D1E3B7}"/>
    <cellStyle name="Millares 140 17 2 2 3" xfId="33911" xr:uid="{9BA31BA6-43F7-417F-A803-E7ED99B1BEE8}"/>
    <cellStyle name="Millares 140 17 2 2 4" xfId="39395" xr:uid="{47A23EFD-AF66-4854-8DB9-1118FA015386}"/>
    <cellStyle name="Millares 140 17 2 3" xfId="25688" xr:uid="{A8D35D87-27B8-4914-96B4-AAF95C44419F}"/>
    <cellStyle name="Millares 140 17 2 4" xfId="31182" xr:uid="{15CA98BE-25BF-42C2-BB0B-D2D1F0598809}"/>
    <cellStyle name="Millares 140 17 2 5" xfId="36666" xr:uid="{574A6F30-23D7-4071-A0C1-FF02F377C98D}"/>
    <cellStyle name="Millares 140 17 3" xfId="7544" xr:uid="{4406E6A9-9AF0-4B29-B161-43DDEAABD311}"/>
    <cellStyle name="Millares 140 17 4" xfId="20330" xr:uid="{F9219670-1580-4273-BE09-1EDB758E0D30}"/>
    <cellStyle name="Millares 140 17 4 2" xfId="25886" xr:uid="{512EBC38-4F02-4DBC-9CEB-71F9F69326E0}"/>
    <cellStyle name="Millares 140 17 4 3" xfId="31380" xr:uid="{51CFF769-54A5-41D0-B085-5AB41188EEC5}"/>
    <cellStyle name="Millares 140 17 4 4" xfId="36864" xr:uid="{0C4BD11B-AA33-4AD6-A266-AE6A6EBC3920}"/>
    <cellStyle name="Millares 140 17 5" xfId="23157" xr:uid="{F9BF7C86-60F8-4A87-B601-662B6BE8916C}"/>
    <cellStyle name="Millares 140 17 6" xfId="28651" xr:uid="{7D299CAE-9509-4D7B-B534-CC283A429B3D}"/>
    <cellStyle name="Millares 140 17 7" xfId="34135" xr:uid="{D8CCE722-5064-40F4-BEC4-FCA389CDE074}"/>
    <cellStyle name="Millares 140 18" xfId="22895" xr:uid="{CF466132-01A9-4E88-BC07-B3D0B44A3492}"/>
    <cellStyle name="Millares 140 18 2" xfId="28441" xr:uid="{FED27D99-16B9-4549-9280-93161A4406B0}"/>
    <cellStyle name="Millares 140 18 3" xfId="33935" xr:uid="{36966061-6534-4263-AE5D-9C8357C3B388}"/>
    <cellStyle name="Millares 140 18 4" xfId="39419" xr:uid="{1D1BA9FE-1C93-42FB-A015-7A5802F70FB1}"/>
    <cellStyle name="Millares 140 2" xfId="3008" xr:uid="{98870D47-CBB5-4C39-9766-87D91ED68C7E}"/>
    <cellStyle name="Millares 140 2 2" xfId="3009" xr:uid="{770DB48B-0D12-4167-8F83-2B12FBD5E7BF}"/>
    <cellStyle name="Millares 140 2 2 2" xfId="3010" xr:uid="{65142C25-5614-4115-86C7-FD73DC1C98DC}"/>
    <cellStyle name="Millares 140 2 3" xfId="3011" xr:uid="{56D7E454-4C3E-44B1-A7AC-E10489F332EC}"/>
    <cellStyle name="Millares 140 2 3 2" xfId="12798" xr:uid="{8E8D71DC-60F7-44D8-98D6-A66020826E4D}"/>
    <cellStyle name="Millares 140 2 4" xfId="3012" xr:uid="{CB95977E-D40A-449A-9995-6E1AAE9B8283}"/>
    <cellStyle name="Millares 140 3" xfId="3013" xr:uid="{E510D6F1-DEC9-4845-8B4E-83ABDC3A7127}"/>
    <cellStyle name="Millares 140 3 2" xfId="3014" xr:uid="{4387C9D9-245D-4944-B582-E829FF71E00D}"/>
    <cellStyle name="Millares 140 4" xfId="3015" xr:uid="{56057450-5C9E-4CAD-B28B-56A3820E9B93}"/>
    <cellStyle name="Millares 140 4 2" xfId="3016" xr:uid="{413454FE-7B56-4FC8-9837-D7134BE2173F}"/>
    <cellStyle name="Millares 140 4 3" xfId="3017" xr:uid="{B54B0BA6-AF33-40FA-BFA9-18F9FA11EB15}"/>
    <cellStyle name="Millares 140 5" xfId="3018" xr:uid="{DFA345AC-EAC0-47CE-8E82-EC5B06D86C41}"/>
    <cellStyle name="Millares 140 5 2" xfId="3019" xr:uid="{5B5ED320-CBA2-41D2-AA80-AADBBA6A93E2}"/>
    <cellStyle name="Millares 140 6" xfId="3020" xr:uid="{CC57B9EB-641C-404F-9405-9E9E4C1FF38A}"/>
    <cellStyle name="Millares 140 6 2" xfId="3021" xr:uid="{21D2A1CA-EF09-43F4-AEC2-03021522DB90}"/>
    <cellStyle name="Millares 140 7" xfId="3022" xr:uid="{9F5C9464-1F0D-4C93-A498-D31DD0F11577}"/>
    <cellStyle name="Millares 140 7 2" xfId="3023" xr:uid="{05D76FA1-94F2-4F19-9F53-A4D268057AD0}"/>
    <cellStyle name="Millares 140 8" xfId="3024" xr:uid="{D030874E-68F9-4106-AEB1-EB0D885F2953}"/>
    <cellStyle name="Millares 140 8 2" xfId="3025" xr:uid="{03762941-5475-49B4-AFE7-F218935022D4}"/>
    <cellStyle name="Millares 140 9" xfId="3026" xr:uid="{B30A8527-69E3-43DB-8E7D-08A748EA52CA}"/>
    <cellStyle name="Millares 141" xfId="3027" xr:uid="{433F7CD0-F7D1-493C-97E4-EFE58C494514}"/>
    <cellStyle name="Millares 142" xfId="3028" xr:uid="{DA0564B9-F5F0-4118-AF6E-1CF7656455E5}"/>
    <cellStyle name="Millares 143" xfId="3029" xr:uid="{8C59F972-0D8D-46B2-AFEB-D50BA9C4E90B}"/>
    <cellStyle name="Millares 143 2" xfId="3030" xr:uid="{6499EEE3-957D-4871-AB2C-7B586E888ED3}"/>
    <cellStyle name="Millares 143 2 2" xfId="3031" xr:uid="{3D1EA9DF-C96F-4C1E-8F76-069BBDDC4536}"/>
    <cellStyle name="Millares 143 2 3" xfId="12799" xr:uid="{0B764BF6-B31F-4CCF-9748-9F7F0EC82958}"/>
    <cellStyle name="Millares 143 3" xfId="3032" xr:uid="{03FA95BB-B50E-4632-B6C3-47EAB64F6F0C}"/>
    <cellStyle name="Millares 143 4" xfId="3033" xr:uid="{1F9A0DCC-F2E4-4201-9597-27447DFE785C}"/>
    <cellStyle name="Millares 143 5" xfId="7414" xr:uid="{50FA027B-6B83-497E-AB9B-5018793EDE2B}"/>
    <cellStyle name="Millares 143 6" xfId="17675" xr:uid="{D45C7DBE-C18F-4B1A-8F5E-35B49DFD2482}"/>
    <cellStyle name="Millares 144" xfId="3034" xr:uid="{7CFE4268-96F4-4DA0-94F3-AA04E836C715}"/>
    <cellStyle name="Millares 144 2" xfId="3035" xr:uid="{38CABF2C-F7D4-4C53-9F42-E39F35246799}"/>
    <cellStyle name="Millares 144 3" xfId="7413" xr:uid="{F167D2D5-514E-48DE-AB2C-ED6321BCBBA0}"/>
    <cellStyle name="Millares 144 4" xfId="23022" xr:uid="{FCF2C054-76EE-44AB-83FD-B900679B06B3}"/>
    <cellStyle name="Millares 145" xfId="3036" xr:uid="{C2C3B9E7-A94A-4D6E-842C-027E1EE110A7}"/>
    <cellStyle name="Millares 146" xfId="3037" xr:uid="{B999E472-B520-48B0-A3AB-821D04E94DE0}"/>
    <cellStyle name="Millares 147" xfId="3038" xr:uid="{3B745CCB-FDB2-46B5-96D0-8CFC4A977F63}"/>
    <cellStyle name="Millares 148" xfId="3039" xr:uid="{8EAAABD6-40A3-4C4F-9AD1-8B7F5E0AAD39}"/>
    <cellStyle name="Millares 149" xfId="3040" xr:uid="{19ABD606-15A5-4BF3-BFD1-5AEA4629342D}"/>
    <cellStyle name="Millares 149 2" xfId="3041" xr:uid="{A0112393-BCB8-49CF-B694-DA4DBA4470AE}"/>
    <cellStyle name="Millares 149 3" xfId="3042" xr:uid="{0244CEC1-D20D-4532-A272-D314099B21E1}"/>
    <cellStyle name="Millares 149 3 2" xfId="3043" xr:uid="{29169241-9D59-4C80-8937-CA964B865B00}"/>
    <cellStyle name="Millares 15" xfId="175" xr:uid="{00000000-0005-0000-0000-000087000000}"/>
    <cellStyle name="Millares 15 2" xfId="236" xr:uid="{946AE1D4-62FB-4218-9248-4C357B109A9F}"/>
    <cellStyle name="Millares 15 2 2" xfId="3046" xr:uid="{C931368F-1D52-4032-9191-7EA2CD3FDA30}"/>
    <cellStyle name="Millares 15 2 3" xfId="3045" xr:uid="{E33A5B68-3CE4-4C97-95A9-E1CCEAE23307}"/>
    <cellStyle name="Millares 15 3" xfId="260" xr:uid="{CCE55111-C80B-4AD1-832C-4594A8E7CB01}"/>
    <cellStyle name="Millares 15 3 2" xfId="3047" xr:uid="{3315D43B-AE14-41B4-9CE8-7DB068307881}"/>
    <cellStyle name="Millares 15 4" xfId="3044" xr:uid="{BF2F6FE0-2078-4290-B8C8-BF3BC439A0B1}"/>
    <cellStyle name="Millares 150" xfId="3048" xr:uid="{AEA9637F-0882-4624-B9FE-7C512F1AC64F}"/>
    <cellStyle name="Millares 150 2" xfId="3049" xr:uid="{3AE2B7B3-E2D2-4A66-B51B-1899CE1A8631}"/>
    <cellStyle name="Millares 150 3" xfId="3050" xr:uid="{A1B871C3-CBD4-407C-A01E-7550532CE314}"/>
    <cellStyle name="Millares 150 3 2" xfId="3051" xr:uid="{E22BF3BB-4970-4B27-B8C4-CD6CAA66154A}"/>
    <cellStyle name="Millares 151" xfId="3052" xr:uid="{73D2126D-7A7E-4EB3-AC66-7898047E1EF1}"/>
    <cellStyle name="Millares 151 2" xfId="3053" xr:uid="{0339A23A-C2F5-4D42-938F-562A09AD3F9B}"/>
    <cellStyle name="Millares 151 3" xfId="3054" xr:uid="{2F4CD3A0-0ACA-46D7-A372-6C75405497C6}"/>
    <cellStyle name="Millares 151 3 2" xfId="3055" xr:uid="{C380B7A7-3018-4216-8D47-0EFAF560DCBA}"/>
    <cellStyle name="Millares 152" xfId="3056" xr:uid="{9C00A7D3-14F6-449C-AFFB-9F80FB6EC640}"/>
    <cellStyle name="Millares 152 2" xfId="3057" xr:uid="{E1D7E7F9-5CAD-4CDE-B9E7-ECB0E8D1EE5C}"/>
    <cellStyle name="Millares 152 3" xfId="3058" xr:uid="{F44B9215-EDB9-4B04-A873-9E80795037D3}"/>
    <cellStyle name="Millares 152 3 2" xfId="3059" xr:uid="{016CFFE9-E7A8-4F82-90CD-E65FE4BFE6D9}"/>
    <cellStyle name="Millares 153" xfId="3060" xr:uid="{1BC929EC-1088-4AC5-BFBF-14C5A144BEBF}"/>
    <cellStyle name="Millares 153 2" xfId="3061" xr:uid="{67CC565A-7BBC-4FD0-B6A1-8189FCE3F666}"/>
    <cellStyle name="Millares 153 3" xfId="3062" xr:uid="{E1D77CDB-2DCF-4D2D-A956-B352B64BD449}"/>
    <cellStyle name="Millares 153 3 2" xfId="3063" xr:uid="{C8240B11-05F3-4B42-B489-2EAFEACF06DA}"/>
    <cellStyle name="Millares 153 4" xfId="3064" xr:uid="{EFB23DEE-EED3-4BAE-8812-4757138BADDC}"/>
    <cellStyle name="Millares 154" xfId="3065" xr:uid="{681A4947-F75E-42A9-9F83-A894BD1A790F}"/>
    <cellStyle name="Millares 154 2" xfId="3066" xr:uid="{258F1F35-2365-44A4-B5A0-28B4D72DFC5E}"/>
    <cellStyle name="Millares 154 3" xfId="3067" xr:uid="{C4E0C1E2-3313-46A3-999C-95A67C2EAD84}"/>
    <cellStyle name="Millares 154 3 2" xfId="3068" xr:uid="{7C820E74-4723-4B55-9123-DC8FA5EA7FF3}"/>
    <cellStyle name="Millares 154 4" xfId="3069" xr:uid="{2C6F3EBC-DB83-4A80-878F-F9E424095409}"/>
    <cellStyle name="Millares 155" xfId="3070" xr:uid="{180E9BA5-5B18-44EC-82CA-F4655BB5310F}"/>
    <cellStyle name="Millares 155 2" xfId="3071" xr:uid="{A8489B97-E599-4109-98A9-F0CC9A3368D7}"/>
    <cellStyle name="Millares 155 3" xfId="3072" xr:uid="{7B3100D3-51C1-428D-8EFB-B39AB8012539}"/>
    <cellStyle name="Millares 155 3 2" xfId="3073" xr:uid="{57861EBD-D947-43E4-908F-F9594E38AA98}"/>
    <cellStyle name="Millares 155 4" xfId="3074" xr:uid="{22D6A08E-DA28-430B-BBF2-1819036056B1}"/>
    <cellStyle name="Millares 155 4 2" xfId="3075" xr:uid="{CF8ED296-B913-4E7A-95D2-CCA293BF323C}"/>
    <cellStyle name="Millares 155 5" xfId="3076" xr:uid="{1CE43BDF-1044-41B5-95CD-F6EE701F8FA6}"/>
    <cellStyle name="Millares 155 5 2" xfId="3077" xr:uid="{B2F921D5-BD12-4F72-A2FD-966418BB7C55}"/>
    <cellStyle name="Millares 156" xfId="3078" xr:uid="{A3CD7052-6E88-4A9C-B3E3-4CF49C98E3F0}"/>
    <cellStyle name="Millares 156 2" xfId="3079" xr:uid="{7B968F6E-C9B1-4EAD-8668-227FA9EE83E7}"/>
    <cellStyle name="Millares 156 3" xfId="3080" xr:uid="{7B3D8E13-803E-4D56-B6E5-6487EC266544}"/>
    <cellStyle name="Millares 156 3 2" xfId="3081" xr:uid="{66FD4927-4384-4233-A483-AD65B7D19149}"/>
    <cellStyle name="Millares 157" xfId="3082" xr:uid="{B4DA2894-5934-461E-8423-25C7F343C494}"/>
    <cellStyle name="Millares 157 2" xfId="3083" xr:uid="{4504E611-0D50-4015-8900-230387E416DD}"/>
    <cellStyle name="Millares 157 3" xfId="3084" xr:uid="{15DB5067-AA68-4F71-ADD5-123B756D0559}"/>
    <cellStyle name="Millares 157 3 2" xfId="3085" xr:uid="{5D68BE6B-1D3A-4CED-AFEB-23604344D5C1}"/>
    <cellStyle name="Millares 158" xfId="3086" xr:uid="{F9057A47-6425-4190-AD43-5D8CDCF3DB52}"/>
    <cellStyle name="Millares 158 2" xfId="3087" xr:uid="{A7848CBD-F477-47C2-8A99-3C40B1FA2672}"/>
    <cellStyle name="Millares 159" xfId="3088" xr:uid="{6BAD5BEB-FEB2-4018-910F-0B09F4EC60E5}"/>
    <cellStyle name="Millares 16" xfId="145" xr:uid="{00000000-0005-0000-0000-000088000000}"/>
    <cellStyle name="Millares 16 2" xfId="258" xr:uid="{9BE3839D-45E8-4D51-ADEE-D5752B4755CB}"/>
    <cellStyle name="Millares 16 2 2" xfId="3091" xr:uid="{7D2844BE-1DD7-4767-81CC-B53F480369A7}"/>
    <cellStyle name="Millares 16 2 2 2" xfId="3092" xr:uid="{ECA22084-829F-4083-B28B-F63A51A8CAD5}"/>
    <cellStyle name="Millares 16 2 3" xfId="3093" xr:uid="{FEB2F7DA-DD39-4427-85EF-7D84EC92F0DF}"/>
    <cellStyle name="Millares 16 2 4" xfId="3090" xr:uid="{57E49BB7-BED1-4593-948A-E4890353836F}"/>
    <cellStyle name="Millares 16 3" xfId="3094" xr:uid="{F659B5AB-5386-4081-81C7-22491FED1049}"/>
    <cellStyle name="Millares 16 3 2" xfId="3095" xr:uid="{717E5934-2516-4CA5-9824-F38D70AE5604}"/>
    <cellStyle name="Millares 16 3 2 2" xfId="3096" xr:uid="{C4B7FF99-B04E-4DE7-A944-9A1583750FCA}"/>
    <cellStyle name="Millares 16 3 3" xfId="3097" xr:uid="{D13BDA0F-B2C5-4A51-98FC-8E27AB75063E}"/>
    <cellStyle name="Millares 16 3 3 2" xfId="3098" xr:uid="{1CAF0049-7849-42A6-AA01-5E2D6FA81D70}"/>
    <cellStyle name="Millares 16 3 4" xfId="3099" xr:uid="{D2554C37-AC92-4C84-8B82-3FE6B2BDF542}"/>
    <cellStyle name="Millares 16 3 5" xfId="3100" xr:uid="{67DE975B-FDEE-417C-9BE5-143417DA65FE}"/>
    <cellStyle name="Millares 16 4" xfId="3101" xr:uid="{E55E6588-3C82-42FC-9D2C-45B47EE3CDDF}"/>
    <cellStyle name="Millares 16 4 2" xfId="3102" xr:uid="{ACEC6575-DFC5-4A7D-861E-7638833768BA}"/>
    <cellStyle name="Millares 16 5" xfId="3103" xr:uid="{FFC35A50-6BAF-4F74-9866-5D3205D3794A}"/>
    <cellStyle name="Millares 16 5 2" xfId="3104" xr:uid="{77C527C3-073B-4BFC-82AC-F90E5823BD2E}"/>
    <cellStyle name="Millares 16 6" xfId="3105" xr:uid="{B507F565-EC62-4EAD-A562-C22551E3399D}"/>
    <cellStyle name="Millares 16 6 2" xfId="3106" xr:uid="{A3D199AA-32FB-41C8-A839-E5BB9A4CA782}"/>
    <cellStyle name="Millares 16 7" xfId="3107" xr:uid="{E5566451-61DD-425B-8B1F-E7F5B3C85767}"/>
    <cellStyle name="Millares 16 7 2" xfId="3108" xr:uid="{A3BC2ACA-71D0-40AD-B984-340CD9DCEBFE}"/>
    <cellStyle name="Millares 16 8" xfId="3109" xr:uid="{9853D7DC-E5A6-4631-A45A-7BDFACDB06BC}"/>
    <cellStyle name="Millares 16 9" xfId="3089" xr:uid="{49BBAD15-7837-4FB3-BBA8-1D704A20A408}"/>
    <cellStyle name="Millares 160" xfId="3110" xr:uid="{7A05813F-83C1-472E-9039-150769E515C1}"/>
    <cellStyle name="Millares 161" xfId="3111" xr:uid="{AAB8B9F4-D193-4D4B-9A9E-631E255F4DB3}"/>
    <cellStyle name="Millares 162" xfId="3112" xr:uid="{D21FB2BF-7F52-4355-A8F6-3C2F8E19025A}"/>
    <cellStyle name="Millares 162 2" xfId="3113" xr:uid="{BA8ECAF0-F2A1-423D-809E-8D990F2397B5}"/>
    <cellStyle name="Millares 163" xfId="3114" xr:uid="{F5A9EA92-91D3-446B-BC4E-6B659A2B4B80}"/>
    <cellStyle name="Millares 163 2" xfId="3115" xr:uid="{51717AB5-44C3-4554-A698-6841BC899643}"/>
    <cellStyle name="Millares 164" xfId="3116" xr:uid="{1B809CF1-402B-4768-A1A6-9917D6AEA317}"/>
    <cellStyle name="Millares 164 2" xfId="3117" xr:uid="{EC754D6A-B1E9-446F-AAF5-F6391E8B766F}"/>
    <cellStyle name="Millares 165" xfId="3118" xr:uid="{CDEC41EF-D4F6-4BD4-B7C1-D0D5E0792812}"/>
    <cellStyle name="Millares 165 2" xfId="3119" xr:uid="{24511775-DC75-4595-B072-CFAD3A7E23E8}"/>
    <cellStyle name="Millares 166" xfId="3120" xr:uid="{76C5D0C0-EEED-40F8-8A7F-93458CE11611}"/>
    <cellStyle name="Millares 166 2" xfId="3121" xr:uid="{45A3863A-5C7C-47F3-A7AE-402F305683B8}"/>
    <cellStyle name="Millares 167" xfId="3122" xr:uid="{4552A00B-48D6-46A1-8A01-F374E5E3C5BB}"/>
    <cellStyle name="Millares 167 2" xfId="3123" xr:uid="{D0FA55DA-15F7-492E-92E4-7924D89D332D}"/>
    <cellStyle name="Millares 168" xfId="3124" xr:uid="{C9B36BBE-72C1-4E75-97C5-A2E70D75D9D3}"/>
    <cellStyle name="Millares 168 2" xfId="3125" xr:uid="{59DB0D3E-01D2-4A88-9D45-74730AD5ED5C}"/>
    <cellStyle name="Millares 169" xfId="3126" xr:uid="{C09047C1-0D64-45E7-B98D-0442EAE83005}"/>
    <cellStyle name="Millares 169 2" xfId="3127" xr:uid="{062217B8-C1F3-4A5D-99F9-3E82F5F10CF1}"/>
    <cellStyle name="Millares 169 2 2" xfId="3128" xr:uid="{64DDD127-303A-443D-A59A-86E9CDE3E4FE}"/>
    <cellStyle name="Millares 169 3" xfId="3129" xr:uid="{0F5CF64C-E9CA-449D-BFE9-DCB5648FD217}"/>
    <cellStyle name="Millares 17" xfId="165" xr:uid="{00000000-0005-0000-0000-000089000000}"/>
    <cellStyle name="Millares 17 10" xfId="3131" xr:uid="{6C8CD9E4-F2A2-4A8A-B1D1-145A1941CE01}"/>
    <cellStyle name="Millares 17 10 2" xfId="3132" xr:uid="{05E3B626-8291-4C8E-9468-251564112CEF}"/>
    <cellStyle name="Millares 17 10 2 2" xfId="3133" xr:uid="{817E5BF7-8348-4C81-8290-679573FD1B29}"/>
    <cellStyle name="Millares 17 10 3" xfId="3134" xr:uid="{656A85F9-8F47-4877-85C9-D2EF4B191AB9}"/>
    <cellStyle name="Millares 17 10 3 2" xfId="3135" xr:uid="{3939FA56-E0FE-41D5-B141-E16EE133B185}"/>
    <cellStyle name="Millares 17 10 4" xfId="3136" xr:uid="{D7795AC1-17DB-4513-A963-BB1CD0A931FF}"/>
    <cellStyle name="Millares 17 10 4 2" xfId="3137" xr:uid="{ECC12515-6F25-4448-987F-25E599566C7D}"/>
    <cellStyle name="Millares 17 10 5" xfId="3138" xr:uid="{F15DFEC7-52F6-46C0-8ED3-48F4C1C2F2D1}"/>
    <cellStyle name="Millares 17 11" xfId="3139" xr:uid="{0EAE5D56-ABD9-4D6C-9633-95BED6695B1A}"/>
    <cellStyle name="Millares 17 11 2" xfId="3140" xr:uid="{2BDD4F0F-E158-4303-A186-6657479ACDC1}"/>
    <cellStyle name="Millares 17 11 2 2" xfId="3141" xr:uid="{AFFEAA1E-870A-43D8-9C1E-3C360C078FB3}"/>
    <cellStyle name="Millares 17 11 3" xfId="3142" xr:uid="{7760D5B3-DAB6-481F-BC45-69FA05B720D6}"/>
    <cellStyle name="Millares 17 11 3 2" xfId="3143" xr:uid="{092507B8-8393-4627-A827-29E40DA5EAD5}"/>
    <cellStyle name="Millares 17 11 4" xfId="3144" xr:uid="{FE84FE3E-AE5B-4EC7-B822-C751CD87D53A}"/>
    <cellStyle name="Millares 17 11 4 2" xfId="3145" xr:uid="{1E113BB7-9911-4853-AA1D-D45B31582C01}"/>
    <cellStyle name="Millares 17 11 5" xfId="3146" xr:uid="{FA3DC865-6660-4456-A587-81F0A269A66B}"/>
    <cellStyle name="Millares 17 12" xfId="3147" xr:uid="{B5B8E5B9-63AB-42DF-A44F-9ACB3EE1C8B6}"/>
    <cellStyle name="Millares 17 12 2" xfId="3148" xr:uid="{3E1CB477-B49F-4AC0-B5FA-02117D0D88A5}"/>
    <cellStyle name="Millares 17 13" xfId="3149" xr:uid="{7A3103C2-5745-4BE1-A989-2FB73A071699}"/>
    <cellStyle name="Millares 17 13 2" xfId="3150" xr:uid="{C7B5B7D8-326E-4F56-9840-008303675034}"/>
    <cellStyle name="Millares 17 13 3" xfId="3151" xr:uid="{3A3FB08C-A9C8-4BEA-8C78-DA3CD23164D9}"/>
    <cellStyle name="Millares 17 14" xfId="3152" xr:uid="{4637A46B-29FC-4827-A8BB-CAB22D4FF1B8}"/>
    <cellStyle name="Millares 17 14 2" xfId="3153" xr:uid="{B0AF7562-8F61-46E5-953E-FE176047621E}"/>
    <cellStyle name="Millares 17 15" xfId="3130" xr:uid="{4CCC31E8-C06F-4F4E-B886-B7691834477A}"/>
    <cellStyle name="Millares 17 2" xfId="268" xr:uid="{9C5B2A9C-2A0E-4377-BF0A-ACEE7511400A}"/>
    <cellStyle name="Millares 17 2 2" xfId="3155" xr:uid="{04C8DCBC-E8C3-415E-A371-ABD9B29251A4}"/>
    <cellStyle name="Millares 17 2 2 2" xfId="3156" xr:uid="{3D03CABA-BDFB-40F8-869D-9856DB631769}"/>
    <cellStyle name="Millares 17 2 3" xfId="3157" xr:uid="{67929611-109A-4D2F-9AA9-0055845D9BC3}"/>
    <cellStyle name="Millares 17 2 3 2" xfId="3158" xr:uid="{FEE81D1D-9B88-402A-8688-DF34B35BF544}"/>
    <cellStyle name="Millares 17 2 3 2 2" xfId="3159" xr:uid="{9410E16F-0969-47A6-8D81-2EBC9C306C0E}"/>
    <cellStyle name="Millares 17 2 3 3" xfId="3160" xr:uid="{DB2AD8BD-8D58-410C-AAA5-E523D5F03F2D}"/>
    <cellStyle name="Millares 17 2 4" xfId="3161" xr:uid="{07349F12-08EA-45CF-8A16-DA43ECB3B52C}"/>
    <cellStyle name="Millares 17 2 4 2" xfId="3162" xr:uid="{857FC40D-024C-4568-ABDB-90FBC929C871}"/>
    <cellStyle name="Millares 17 2 5" xfId="3163" xr:uid="{097461BC-484A-4AE1-A4AF-3023B91FC948}"/>
    <cellStyle name="Millares 17 2 5 2" xfId="3164" xr:uid="{27B3BDDF-EDC1-4160-A587-CCD10DE9DE38}"/>
    <cellStyle name="Millares 17 2 6" xfId="3165" xr:uid="{17AB9B9E-8BDB-46E4-983A-6EE5B3C507F2}"/>
    <cellStyle name="Millares 17 2 6 2" xfId="12800" xr:uid="{69337148-04E8-4526-89C6-D7C09F89D334}"/>
    <cellStyle name="Millares 17 2 7" xfId="3166" xr:uid="{A227BC99-2BCF-4D78-A87D-C7BE0CA7131C}"/>
    <cellStyle name="Millares 17 2 8" xfId="3154" xr:uid="{2FD71740-23F2-4FB8-9962-F3DEF55E229C}"/>
    <cellStyle name="Millares 17 3" xfId="3167" xr:uid="{7FEED28A-9683-471D-9286-592985084EAC}"/>
    <cellStyle name="Millares 17 3 2" xfId="3168" xr:uid="{EE6913C5-85F1-464A-8ECC-8E273407458F}"/>
    <cellStyle name="Millares 17 3 2 2" xfId="3169" xr:uid="{A5E22009-565F-4618-9C19-A901CDD94A46}"/>
    <cellStyle name="Millares 17 3 3" xfId="3170" xr:uid="{790F8EB2-69B4-41CE-9F68-00B7C37A9380}"/>
    <cellStyle name="Millares 17 3 3 2" xfId="3171" xr:uid="{90835B19-8F4E-4121-9850-C424B692922C}"/>
    <cellStyle name="Millares 17 3 4" xfId="3172" xr:uid="{1CF1FEA0-9D5C-4034-8825-02F63B27991F}"/>
    <cellStyle name="Millares 17 3 4 2" xfId="3173" xr:uid="{14986934-ABE1-4642-B088-4F307D3600A6}"/>
    <cellStyle name="Millares 17 3 5" xfId="3174" xr:uid="{D13901CF-BB94-4884-AD10-01549458E06C}"/>
    <cellStyle name="Millares 17 4" xfId="3175" xr:uid="{4C14B3C0-B82B-44E5-BD00-9E9B60751958}"/>
    <cellStyle name="Millares 17 4 2" xfId="3176" xr:uid="{94F3D2C9-BE36-4081-9069-57E06C21B9DA}"/>
    <cellStyle name="Millares 17 4 2 2" xfId="3177" xr:uid="{43EF5693-D6E6-4E0E-9403-E3F05AE3F100}"/>
    <cellStyle name="Millares 17 4 3" xfId="3178" xr:uid="{F7C31FBE-CB11-4325-9C1E-0336901AE22A}"/>
    <cellStyle name="Millares 17 4 3 2" xfId="3179" xr:uid="{5949A432-E287-4824-9078-931A14D11D06}"/>
    <cellStyle name="Millares 17 4 4" xfId="3180" xr:uid="{F0C54451-E67C-47DC-9A25-2612ABC49349}"/>
    <cellStyle name="Millares 17 4 4 2" xfId="3181" xr:uid="{AC82C336-9968-41DB-A9C9-57318FB37BD7}"/>
    <cellStyle name="Millares 17 4 5" xfId="3182" xr:uid="{6EC615EB-A4D4-44C0-823D-D1F46C2854F0}"/>
    <cellStyle name="Millares 17 5" xfId="3183" xr:uid="{80F49F6F-36CA-41C7-A76F-AD9C5AA4664E}"/>
    <cellStyle name="Millares 17 5 2" xfId="3184" xr:uid="{7EEE8DFB-6031-48D3-BAB6-DA981D9734B9}"/>
    <cellStyle name="Millares 17 5 2 2" xfId="3185" xr:uid="{C8DDB1EA-133C-4FF3-9322-5882153C24B1}"/>
    <cellStyle name="Millares 17 5 3" xfId="3186" xr:uid="{9D6E043A-6CCD-440C-884D-87A396F7FB16}"/>
    <cellStyle name="Millares 17 5 3 2" xfId="3187" xr:uid="{46123D03-D035-45D4-8783-2FDA590BAA34}"/>
    <cellStyle name="Millares 17 5 4" xfId="3188" xr:uid="{A558A39E-86EE-4B14-861C-E0322F2732D2}"/>
    <cellStyle name="Millares 17 5 4 2" xfId="3189" xr:uid="{2371508B-4501-4EA2-8572-738D4BB00D1C}"/>
    <cellStyle name="Millares 17 5 5" xfId="3190" xr:uid="{4DB4AB1E-55FB-46BE-ACA7-72A98C722544}"/>
    <cellStyle name="Millares 17 6" xfId="3191" xr:uid="{30135B99-0D80-497B-8D21-DB6144760646}"/>
    <cellStyle name="Millares 17 6 2" xfId="3192" xr:uid="{663EC5B3-D50B-4E2A-BB1F-D4CF66C7B556}"/>
    <cellStyle name="Millares 17 6 2 2" xfId="3193" xr:uid="{4D29AD1A-3CC6-491F-AE70-63A4B8A00193}"/>
    <cellStyle name="Millares 17 6 3" xfId="3194" xr:uid="{07B1E9B8-E5F2-49C3-A273-82EC2E51AB68}"/>
    <cellStyle name="Millares 17 6 3 2" xfId="3195" xr:uid="{9050E77B-5BD0-482E-9E5E-A554606F3B43}"/>
    <cellStyle name="Millares 17 6 4" xfId="3196" xr:uid="{DA85142D-1040-4386-A61A-E7EF1CA58D5B}"/>
    <cellStyle name="Millares 17 6 4 2" xfId="3197" xr:uid="{2BE1D898-7D58-48AF-AD17-0C32C8BC9956}"/>
    <cellStyle name="Millares 17 6 5" xfId="3198" xr:uid="{B581B731-09DE-4531-963D-757BF7EC377D}"/>
    <cellStyle name="Millares 17 7" xfId="3199" xr:uid="{1AADA97D-BE49-492A-A912-8C4C9B0FDF0F}"/>
    <cellStyle name="Millares 17 7 2" xfId="3200" xr:uid="{30401A22-CFB3-41D4-B4DC-63FCA75016B5}"/>
    <cellStyle name="Millares 17 7 2 2" xfId="3201" xr:uid="{2F9F0A75-E8E2-41CF-8D9C-1AE6EA9D9D29}"/>
    <cellStyle name="Millares 17 7 3" xfId="3202" xr:uid="{C409E80C-639A-40D2-9D2E-7F5FC74A610D}"/>
    <cellStyle name="Millares 17 7 3 2" xfId="3203" xr:uid="{D8D615CD-3FC5-4019-AE41-ACA5CC1994B2}"/>
    <cellStyle name="Millares 17 7 4" xfId="3204" xr:uid="{89716545-1FCC-4188-968D-4AC22D8A5200}"/>
    <cellStyle name="Millares 17 7 4 2" xfId="3205" xr:uid="{305AF021-F849-49DE-AC14-120BD9D19FBB}"/>
    <cellStyle name="Millares 17 7 5" xfId="3206" xr:uid="{ACD1DBB2-CD90-43CB-8ED9-76092A8D7293}"/>
    <cellStyle name="Millares 17 8" xfId="3207" xr:uid="{CD09BB33-2ACC-4B5F-B563-913FAF2816D8}"/>
    <cellStyle name="Millares 17 8 2" xfId="3208" xr:uid="{F725D4E1-E1D5-47F7-9C69-8FBB4CF943D4}"/>
    <cellStyle name="Millares 17 8 2 2" xfId="3209" xr:uid="{A9EA2CFE-BCB2-473F-9C12-D38AC1CB1709}"/>
    <cellStyle name="Millares 17 8 3" xfId="3210" xr:uid="{75E68E02-4FE7-4AA8-A934-382AEA8ECAC2}"/>
    <cellStyle name="Millares 17 8 3 2" xfId="3211" xr:uid="{22311798-0BD5-4914-930B-E396AD71519D}"/>
    <cellStyle name="Millares 17 8 4" xfId="3212" xr:uid="{EA570D2F-33D3-487C-AFFC-97B1BFDA69F2}"/>
    <cellStyle name="Millares 17 8 4 2" xfId="3213" xr:uid="{E4DFAE49-DE2C-484A-B5FE-5CBBCBD50735}"/>
    <cellStyle name="Millares 17 8 5" xfId="3214" xr:uid="{D697E624-1B11-4FDA-9396-BB1E39C9475D}"/>
    <cellStyle name="Millares 17 9" xfId="3215" xr:uid="{6C9B6E13-9607-41C4-9DE8-157B4EA37839}"/>
    <cellStyle name="Millares 17 9 2" xfId="3216" xr:uid="{86557079-36C1-424C-9D49-8DC3A7D2A63B}"/>
    <cellStyle name="Millares 17 9 2 2" xfId="3217" xr:uid="{BD8809A8-87CE-4F3C-8432-3D752F6356F6}"/>
    <cellStyle name="Millares 17 9 3" xfId="3218" xr:uid="{365B84F1-1BE8-4FF3-AADA-4A6808026842}"/>
    <cellStyle name="Millares 17 9 3 2" xfId="3219" xr:uid="{92966D43-0A34-4E42-AA1A-79527771FDE2}"/>
    <cellStyle name="Millares 17 9 4" xfId="3220" xr:uid="{C682292B-667A-4121-8ACC-765AF5910A21}"/>
    <cellStyle name="Millares 17 9 4 2" xfId="3221" xr:uid="{9507309E-0CB6-47DA-8064-F601631A5EB8}"/>
    <cellStyle name="Millares 17 9 5" xfId="3222" xr:uid="{751AC823-23A2-4360-B81A-DBD2CB2B9A54}"/>
    <cellStyle name="Millares 170" xfId="3223" xr:uid="{26D227E0-249A-4EB8-ACBA-119A2E9F7969}"/>
    <cellStyle name="Millares 170 2" xfId="3224" xr:uid="{06B960AE-2FC0-4C9C-A0BF-0EEBC76A4C30}"/>
    <cellStyle name="Millares 170 2 2" xfId="3225" xr:uid="{43D5CD01-9B29-4952-96B9-A27EA1CB88F5}"/>
    <cellStyle name="Millares 171" xfId="3226" xr:uid="{BBADAFEB-4D37-4B0C-A4A5-2D9EC620E67F}"/>
    <cellStyle name="Millares 172" xfId="3227" xr:uid="{64DE43EC-634D-4A28-B1A4-CCAB6E3D62E8}"/>
    <cellStyle name="Millares 173" xfId="3228" xr:uid="{7CA85130-A2CB-4F65-8A0B-750364AE4860}"/>
    <cellStyle name="Millares 174" xfId="3229" xr:uid="{5218FC68-2724-4656-94AC-5FFD291AC870}"/>
    <cellStyle name="Millares 174 2" xfId="446" xr:uid="{2D2CDF8E-9E16-454A-91FB-89B7073014EB}"/>
    <cellStyle name="Millares 174 2 2" xfId="529" xr:uid="{D2757D10-0BF5-480C-9F43-A4FD05E64B22}"/>
    <cellStyle name="Millares 174 2 3" xfId="40396" xr:uid="{498C176C-D7E5-42A6-90DC-F1428A2643E4}"/>
    <cellStyle name="Millares 175" xfId="3230" xr:uid="{D63D5A5A-BF38-4876-A6D2-3D8B5585189B}"/>
    <cellStyle name="Millares 176" xfId="3231" xr:uid="{A72412EE-7109-49B3-8BD7-6E322EA55226}"/>
    <cellStyle name="Millares 177" xfId="3232" xr:uid="{0097F9AF-3789-4DEC-AEFE-B5F5B9CAAA16}"/>
    <cellStyle name="Millares 178" xfId="3233" xr:uid="{9E90E68A-6C25-4D08-912F-642EC4893220}"/>
    <cellStyle name="Millares 179" xfId="3234" xr:uid="{F1B4AB65-2E44-40C7-9378-9A5FE5496A5D}"/>
    <cellStyle name="Millares 18" xfId="74" xr:uid="{00000000-0005-0000-0000-00008A000000}"/>
    <cellStyle name="Millares 18 10" xfId="3236" xr:uid="{9DFE11F5-E002-4471-A078-B4474092427E}"/>
    <cellStyle name="Millares 18 10 2" xfId="3237" xr:uid="{F3537A4D-A4E2-4DA9-88CE-B48147F8FA1A}"/>
    <cellStyle name="Millares 18 10 2 2" xfId="3238" xr:uid="{87533B2F-6408-4696-AEC2-4EE04BA210C9}"/>
    <cellStyle name="Millares 18 10 3" xfId="3239" xr:uid="{6777EF10-8939-4285-B3FC-4301F26B9B81}"/>
    <cellStyle name="Millares 18 10 3 2" xfId="3240" xr:uid="{6D40C43E-CE34-4381-A3F6-E6ED175F7B39}"/>
    <cellStyle name="Millares 18 10 4" xfId="3241" xr:uid="{CF0EC428-51A1-46F0-B29F-F34D48B77898}"/>
    <cellStyle name="Millares 18 10 4 2" xfId="3242" xr:uid="{1E331F9F-361B-42DC-A98C-2EE6A14F1A1C}"/>
    <cellStyle name="Millares 18 10 5" xfId="3243" xr:uid="{596CC0AC-FE40-4043-9E8B-6160012CEA5A}"/>
    <cellStyle name="Millares 18 11" xfId="3244" xr:uid="{0A1B3CC1-21B5-47B5-9728-9D096EC23C14}"/>
    <cellStyle name="Millares 18 11 2" xfId="3245" xr:uid="{3709CDF1-5D3A-4E3A-A1D6-3F1E056CD511}"/>
    <cellStyle name="Millares 18 11 2 2" xfId="3246" xr:uid="{4B165DB4-633A-4ACE-BDAF-F8B8979721E8}"/>
    <cellStyle name="Millares 18 11 3" xfId="3247" xr:uid="{AD511F11-2643-433D-80D7-6FA55AF447BF}"/>
    <cellStyle name="Millares 18 11 3 2" xfId="3248" xr:uid="{7205ACFA-3C7A-4FE1-B2EC-7C451373328E}"/>
    <cellStyle name="Millares 18 11 4" xfId="3249" xr:uid="{5D576C29-0AB2-4F60-A227-4F98EF773889}"/>
    <cellStyle name="Millares 18 12" xfId="3250" xr:uid="{61CFDA86-0F40-4E0B-B4B7-434612F79E1E}"/>
    <cellStyle name="Millares 18 12 2" xfId="3251" xr:uid="{18E92DF5-A6AB-46E2-B1C6-F2C5E2E31D77}"/>
    <cellStyle name="Millares 18 13" xfId="3252" xr:uid="{92B858D0-8B3D-4DDB-842C-A62299F1B344}"/>
    <cellStyle name="Millares 18 13 2" xfId="3253" xr:uid="{9DFDDD2A-1881-42FB-970C-686BD5FCB2FB}"/>
    <cellStyle name="Millares 18 14" xfId="3254" xr:uid="{9773A147-72B6-47DC-B473-7F41B2BD1C80}"/>
    <cellStyle name="Millares 18 14 2" xfId="3255" xr:uid="{B231E496-2513-43AA-80F9-EAE6C970D090}"/>
    <cellStyle name="Millares 18 15" xfId="3256" xr:uid="{2B999B4D-B817-4331-801F-7A21B3954946}"/>
    <cellStyle name="Millares 18 15 2" xfId="12801" xr:uid="{7484DED8-DEE6-4ACC-B194-D17DF79CC786}"/>
    <cellStyle name="Millares 18 16" xfId="3257" xr:uid="{F2D9F9D6-45D9-41A8-B6C5-2C33A3C32E7D}"/>
    <cellStyle name="Millares 18 17" xfId="3235" xr:uid="{8B32AE27-7196-47BD-86BE-546DCD625BB3}"/>
    <cellStyle name="Millares 18 2" xfId="269" xr:uid="{F1327F97-B6B0-42A2-BD74-B7CCA9C0764B}"/>
    <cellStyle name="Millares 18 2 2" xfId="3259" xr:uid="{80873D84-7AE2-4393-B514-13607A266595}"/>
    <cellStyle name="Millares 18 2 2 2" xfId="3260" xr:uid="{12DCE23C-65A3-4AE5-B118-504F54E7F40B}"/>
    <cellStyle name="Millares 18 2 2 2 2" xfId="3261" xr:uid="{FFB321CF-8696-404C-8628-FC122BBC2EF4}"/>
    <cellStyle name="Millares 18 2 2 3" xfId="3262" xr:uid="{3C6B5119-5C37-42C5-9093-27D91338AE2D}"/>
    <cellStyle name="Millares 18 2 2 3 2" xfId="3263" xr:uid="{37174236-7FA0-4C3F-91E2-D629F4589837}"/>
    <cellStyle name="Millares 18 2 2 4" xfId="3264" xr:uid="{DD42CB17-7239-4891-A7B6-04AFD749A9BD}"/>
    <cellStyle name="Millares 18 2 2 4 2" xfId="3265" xr:uid="{56F96445-7A25-4F14-920F-78B161ACE6B2}"/>
    <cellStyle name="Millares 18 2 2 5" xfId="3266" xr:uid="{6D01D92A-8B3A-4B23-A11B-8BBDAABD83D5}"/>
    <cellStyle name="Millares 18 2 3" xfId="3267" xr:uid="{C9820E82-8574-4B40-8340-B9772681F08A}"/>
    <cellStyle name="Millares 18 2 3 2" xfId="3268" xr:uid="{2759EBF9-174E-4FD6-B980-0CB6415340D7}"/>
    <cellStyle name="Millares 18 2 4" xfId="3269" xr:uid="{0F34FC00-9C7E-44D6-BC54-203E49008D3B}"/>
    <cellStyle name="Millares 18 2 4 2" xfId="3270" xr:uid="{C50D4000-DDB6-43A8-810D-A5B80EF93F59}"/>
    <cellStyle name="Millares 18 2 5" xfId="3271" xr:uid="{BA00AEE7-2285-4ECC-AC52-C7866E6FE2A3}"/>
    <cellStyle name="Millares 18 2 6" xfId="3258" xr:uid="{A698F5C0-B88D-4446-8F50-280E7C55CEB7}"/>
    <cellStyle name="Millares 18 3" xfId="3272" xr:uid="{08A588AF-2C31-4007-9BB6-511E911A8B2F}"/>
    <cellStyle name="Millares 18 3 2" xfId="3273" xr:uid="{03829EA0-3C98-4F1A-9F35-7CEC8E3F5DD3}"/>
    <cellStyle name="Millares 18 3 2 2" xfId="3274" xr:uid="{2DE91D7A-DD08-411B-8C72-4C82BFC499CF}"/>
    <cellStyle name="Millares 18 3 3" xfId="3275" xr:uid="{28CFC0D9-6BDC-49ED-93A8-626D66FF993D}"/>
    <cellStyle name="Millares 18 3 3 2" xfId="3276" xr:uid="{FB1FCF12-F152-49E3-A17C-572B1975584E}"/>
    <cellStyle name="Millares 18 3 4" xfId="3277" xr:uid="{7E539059-38BE-408F-8D1C-B6CE398A7CAF}"/>
    <cellStyle name="Millares 18 3 4 2" xfId="3278" xr:uid="{FFDE676B-DFC8-477E-A052-0E281CF8F742}"/>
    <cellStyle name="Millares 18 3 5" xfId="3279" xr:uid="{77FDCFF1-530F-4C52-999F-A964172B96F5}"/>
    <cellStyle name="Millares 18 4" xfId="3280" xr:uid="{CB5AA9BB-C51B-4DDE-8D5A-7CAEC4D99CCA}"/>
    <cellStyle name="Millares 18 4 2" xfId="3281" xr:uid="{88666BFE-AB2A-455D-BCB2-72C366CDF9BF}"/>
    <cellStyle name="Millares 18 4 2 2" xfId="3282" xr:uid="{06616904-A1E3-4115-9D2B-86140D50D897}"/>
    <cellStyle name="Millares 18 4 3" xfId="3283" xr:uid="{408DB1C4-BE9B-4C48-B5A9-C4099DB274F7}"/>
    <cellStyle name="Millares 18 4 3 2" xfId="3284" xr:uid="{50E4CB1F-16C6-4D27-8263-0E584ADA1902}"/>
    <cellStyle name="Millares 18 4 4" xfId="3285" xr:uid="{E100A8C2-33A2-473A-BDDD-B88A22083C46}"/>
    <cellStyle name="Millares 18 4 4 2" xfId="3286" xr:uid="{DF40156D-D5CA-406C-85A5-03F4312798BC}"/>
    <cellStyle name="Millares 18 4 5" xfId="3287" xr:uid="{ADD1B40D-4DD5-488C-B628-35E338E74688}"/>
    <cellStyle name="Millares 18 5" xfId="3288" xr:uid="{3A9B1CCE-D53C-4085-B489-B24ABC645EA6}"/>
    <cellStyle name="Millares 18 5 2" xfId="3289" xr:uid="{A652AF9D-A406-42F4-93C3-06577D1B3E6F}"/>
    <cellStyle name="Millares 18 5 2 2" xfId="3290" xr:uid="{02A11811-A0D3-4DDB-8873-AE701B992DB3}"/>
    <cellStyle name="Millares 18 5 3" xfId="3291" xr:uid="{693AF6CF-2629-4168-B733-A7D70DD7E759}"/>
    <cellStyle name="Millares 18 5 3 2" xfId="3292" xr:uid="{9000E5B4-4305-4620-8CE3-6C3138CFEB87}"/>
    <cellStyle name="Millares 18 5 4" xfId="3293" xr:uid="{8036760A-0B25-4D24-9507-C2EAA60DACEA}"/>
    <cellStyle name="Millares 18 5 4 2" xfId="3294" xr:uid="{293CE329-B80A-40AB-A690-F247B35A7477}"/>
    <cellStyle name="Millares 18 5 5" xfId="3295" xr:uid="{CCE01D41-5A69-44BF-89C6-3795B9C223B9}"/>
    <cellStyle name="Millares 18 6" xfId="3296" xr:uid="{CA05D778-1BAC-44FC-9214-0C732EDC6BA6}"/>
    <cellStyle name="Millares 18 6 2" xfId="3297" xr:uid="{2A2C8226-1793-44A1-987F-2EE8A9B54C76}"/>
    <cellStyle name="Millares 18 6 2 2" xfId="3298" xr:uid="{E60A9B8C-6188-45BD-A94B-884B727B6B7E}"/>
    <cellStyle name="Millares 18 6 3" xfId="3299" xr:uid="{D03146A9-E6A7-4BA3-BC02-16D45FAB8E67}"/>
    <cellStyle name="Millares 18 6 3 2" xfId="3300" xr:uid="{49190879-9475-491D-A841-55AC09FC9BD2}"/>
    <cellStyle name="Millares 18 6 4" xfId="3301" xr:uid="{D73065B0-0A8B-4EC7-AFDF-FC519B41E2DE}"/>
    <cellStyle name="Millares 18 6 4 2" xfId="3302" xr:uid="{A0F09763-2B0C-421B-A356-D8B35574A8F9}"/>
    <cellStyle name="Millares 18 6 5" xfId="3303" xr:uid="{3D6E7AB6-4B2F-4DF0-AAB9-BAD53B47F31D}"/>
    <cellStyle name="Millares 18 7" xfId="3304" xr:uid="{56BCAD75-F6F2-4990-A29D-50A4F45052B3}"/>
    <cellStyle name="Millares 18 7 2" xfId="3305" xr:uid="{76F5EF1C-6925-486C-88C7-94E56B4D3CD7}"/>
    <cellStyle name="Millares 18 7 2 2" xfId="3306" xr:uid="{DDA0085B-4ABD-4983-BC12-02E1AC8DAB3F}"/>
    <cellStyle name="Millares 18 7 3" xfId="3307" xr:uid="{DE171AB9-40F4-455F-8E71-35123F99696D}"/>
    <cellStyle name="Millares 18 7 3 2" xfId="3308" xr:uid="{0E5EC209-56A0-4B41-AA5D-6B051B3EEE90}"/>
    <cellStyle name="Millares 18 7 4" xfId="3309" xr:uid="{2661A298-CE13-4C6E-9AA3-2020EE2CF9AA}"/>
    <cellStyle name="Millares 18 7 4 2" xfId="3310" xr:uid="{F5785A23-39EF-461E-935A-C2D83F779F1D}"/>
    <cellStyle name="Millares 18 7 5" xfId="3311" xr:uid="{E7454593-C12F-440F-A131-FCBA97DD3B46}"/>
    <cellStyle name="Millares 18 8" xfId="3312" xr:uid="{E9076B0F-D6E2-4674-968D-44E24DD93608}"/>
    <cellStyle name="Millares 18 8 2" xfId="3313" xr:uid="{4209B93E-EE60-4C45-82F1-867EE7EB90FF}"/>
    <cellStyle name="Millares 18 8 2 2" xfId="3314" xr:uid="{04C30466-85CB-4E89-9A11-9B687B6825E3}"/>
    <cellStyle name="Millares 18 8 3" xfId="3315" xr:uid="{7A362A99-1AFE-449C-B3BE-5C96F089971E}"/>
    <cellStyle name="Millares 18 8 3 2" xfId="3316" xr:uid="{EE494848-C8F0-4DAC-973D-C88330540D8F}"/>
    <cellStyle name="Millares 18 8 4" xfId="3317" xr:uid="{CAA58FDB-C592-4F17-81A5-5FE661770120}"/>
    <cellStyle name="Millares 18 8 4 2" xfId="3318" xr:uid="{F252D502-0B0D-4B94-903B-D1E194232C75}"/>
    <cellStyle name="Millares 18 8 5" xfId="3319" xr:uid="{B3D52E6A-6B4C-41F5-B2EC-23D4F2D37C85}"/>
    <cellStyle name="Millares 18 9" xfId="3320" xr:uid="{D5294379-7264-4B74-8C38-E2100FE74B83}"/>
    <cellStyle name="Millares 18 9 2" xfId="3321" xr:uid="{DF11CD55-100A-4DF6-BDD6-247A4F393906}"/>
    <cellStyle name="Millares 18 9 2 2" xfId="3322" xr:uid="{743D5547-3CA5-4C62-97A1-726F0A0BEEC2}"/>
    <cellStyle name="Millares 18 9 3" xfId="3323" xr:uid="{B777EC43-2C78-4B19-AB2D-C572B59FD7B6}"/>
    <cellStyle name="Millares 18 9 3 2" xfId="3324" xr:uid="{C02D41B4-C7F0-4717-BA32-3859514BDDCB}"/>
    <cellStyle name="Millares 18 9 4" xfId="3325" xr:uid="{5C26C282-BE2C-4ECC-B209-BC1D11CF3EC8}"/>
    <cellStyle name="Millares 18 9 4 2" xfId="3326" xr:uid="{CA235C72-A93E-4E91-BFA2-50DD3D597BCE}"/>
    <cellStyle name="Millares 18 9 5" xfId="3327" xr:uid="{7768DCFD-9028-44C5-9F9F-738A28736FCD}"/>
    <cellStyle name="Millares 180" xfId="3328" xr:uid="{909E4593-54A0-4FEB-A816-A50AA3499F89}"/>
    <cellStyle name="Millares 181" xfId="3329" xr:uid="{E6E97659-B346-42C1-9A4C-24408C67E353}"/>
    <cellStyle name="Millares 182" xfId="3330" xr:uid="{18F041B7-1FD3-4DF6-B2E1-0DFB322F8537}"/>
    <cellStyle name="Millares 183" xfId="3331" xr:uid="{D9FE6523-31DC-4037-A2A7-3B6E5332F2FF}"/>
    <cellStyle name="Millares 184" xfId="3332" xr:uid="{2E9FC6C9-5B43-4989-B749-45095B6E0508}"/>
    <cellStyle name="Millares 184 2" xfId="3333" xr:uid="{D8600FEF-AC65-48A7-AFDB-9F763E89B608}"/>
    <cellStyle name="Millares 184 3" xfId="3334" xr:uid="{A23C1AF5-7BAF-4910-B3CE-CFD75F120C2C}"/>
    <cellStyle name="Millares 184 3 2" xfId="3335" xr:uid="{924F595F-30D4-41EA-9DEF-BA7D2A7EBAE1}"/>
    <cellStyle name="Millares 185" xfId="3336" xr:uid="{83860307-CF90-4BEC-80C3-410E549F6306}"/>
    <cellStyle name="Millares 185 2" xfId="3337" xr:uid="{CA702CE4-D688-47B3-8E9F-9FB5A18DDCEB}"/>
    <cellStyle name="Millares 185 3" xfId="3338" xr:uid="{F340F58B-CD9E-48E4-B259-C34261F75102}"/>
    <cellStyle name="Millares 185 3 2" xfId="3339" xr:uid="{208CB44E-E78F-4123-BBAB-905485C5E3D7}"/>
    <cellStyle name="Millares 186" xfId="3340" xr:uid="{6AE5F306-F880-4C87-953E-95F2CA631702}"/>
    <cellStyle name="Millares 187" xfId="3341" xr:uid="{32A3B0B2-87BE-4E37-B5C6-38107481C8F2}"/>
    <cellStyle name="Millares 188" xfId="3342" xr:uid="{F51DF0FE-E4D5-42CF-BBFA-6C486403B94B}"/>
    <cellStyle name="Millares 189" xfId="3343" xr:uid="{6019B077-2BA3-4CFB-8BC5-9A19E0CBBB54}"/>
    <cellStyle name="Millares 189 2" xfId="3344" xr:uid="{291EABFA-5E37-412E-BADC-8FEFD4A45932}"/>
    <cellStyle name="Millares 189 3" xfId="3345" xr:uid="{730415B1-5858-4E47-9B27-501F8955DD9E}"/>
    <cellStyle name="Millares 189 4" xfId="15586" xr:uid="{5710C704-7C61-4474-9DFA-8B772042BA98}"/>
    <cellStyle name="Millares 19" xfId="241" xr:uid="{D353631E-20F0-4335-B0A9-39605EECB811}"/>
    <cellStyle name="Millares 19 2" xfId="100" xr:uid="{00000000-0005-0000-0000-00008B000000}"/>
    <cellStyle name="Millares 19 2 2" xfId="114" xr:uid="{00000000-0005-0000-0000-00008C000000}"/>
    <cellStyle name="Millares 19 2 2 2" xfId="209" xr:uid="{00000000-0005-0000-0000-00008D000000}"/>
    <cellStyle name="Millares 19 2 2 2 2" xfId="432" xr:uid="{D32258BB-FEFD-4C09-93B2-83B9365D43CE}"/>
    <cellStyle name="Millares 19 2 2 3" xfId="162" xr:uid="{00000000-0005-0000-0000-00008E000000}"/>
    <cellStyle name="Millares 19 2 2 3 2" xfId="392" xr:uid="{F966D836-1DBB-4FCD-B34B-31CE33412D4C}"/>
    <cellStyle name="Millares 19 2 2 4" xfId="367" xr:uid="{6B95ECB5-5A7B-4D48-BBC8-6D1A814C1178}"/>
    <cellStyle name="Millares 19 2 2 5" xfId="3348" xr:uid="{884E9747-4DAA-435E-8966-74CDA3845B00}"/>
    <cellStyle name="Millares 19 2 3" xfId="197" xr:uid="{00000000-0005-0000-0000-00008F000000}"/>
    <cellStyle name="Millares 19 2 3 2" xfId="421" xr:uid="{ED127CD6-4087-4FEA-8201-11BFFEF80556}"/>
    <cellStyle name="Millares 19 2 4" xfId="151" xr:uid="{00000000-0005-0000-0000-000090000000}"/>
    <cellStyle name="Millares 19 2 4 2" xfId="381" xr:uid="{4F21E337-B8C5-447B-9C15-3B19B4E10EAE}"/>
    <cellStyle name="Millares 19 2 5" xfId="357" xr:uid="{0AC09445-759E-4082-BA4C-8E8C6C41F86E}"/>
    <cellStyle name="Millares 19 2 6" xfId="3347" xr:uid="{FAD10D36-896C-4C5A-9CEF-CA2CBB17123C}"/>
    <cellStyle name="Millares 19 3" xfId="267" xr:uid="{94AB01B8-3499-4352-A699-B26EB29B6490}"/>
    <cellStyle name="Millares 19 3 2" xfId="3349" xr:uid="{9880CBFB-E5D3-4FB2-9DB5-B9C4BCA78A77}"/>
    <cellStyle name="Millares 19 4" xfId="3346" xr:uid="{BC776008-EC64-47EE-B317-6165A7852843}"/>
    <cellStyle name="Millares 190" xfId="3350" xr:uid="{EB497991-9125-4345-AA0D-F63DC6D76FAF}"/>
    <cellStyle name="Millares 191" xfId="3351" xr:uid="{3AF435D9-7EC5-45D8-AB96-3360E628DBB6}"/>
    <cellStyle name="Millares 191 2" xfId="3352" xr:uid="{C3F6EB42-1FC2-4351-95B4-1C8640BA0FD1}"/>
    <cellStyle name="Millares 191 3" xfId="3353" xr:uid="{43790E8A-AC51-4AF2-A4A7-A35EA178C1E4}"/>
    <cellStyle name="Millares 191 3 2" xfId="3354" xr:uid="{FE859983-C6C5-434C-BB15-37F458B23BDC}"/>
    <cellStyle name="Millares 192" xfId="3355" xr:uid="{F515EDDA-BE74-43B1-A299-CB09907906C7}"/>
    <cellStyle name="Millares 193" xfId="3356" xr:uid="{E239111D-EACA-43E7-B25C-E9CEFBF23886}"/>
    <cellStyle name="Millares 193 2" xfId="3357" xr:uid="{BA11AF0A-B6E2-4202-B9ED-322241D11848}"/>
    <cellStyle name="Millares 193 2 2" xfId="3358" xr:uid="{86D248EA-AB11-4D6C-A02E-D58C81BBAC02}"/>
    <cellStyle name="Millares 194" xfId="3359" xr:uid="{8CC3245F-7C05-44D2-A315-07A13F971FD5}"/>
    <cellStyle name="Millares 195" xfId="3360" xr:uid="{C2F6B286-3206-4825-BDC3-F25D61B010E6}"/>
    <cellStyle name="Millares 196" xfId="3361" xr:uid="{0D97BD3B-0AF3-4A79-921F-DF269A174446}"/>
    <cellStyle name="Millares 197" xfId="3362" xr:uid="{B1219581-24E6-4287-B1C6-DCAA6DDF4A38}"/>
    <cellStyle name="Millares 198" xfId="3363" xr:uid="{4D5A9DC9-7471-4925-8052-6C1C86A1DD4A}"/>
    <cellStyle name="Millares 198 2" xfId="3364" xr:uid="{CE4F1FF8-36E8-4E22-84A7-60F36515516D}"/>
    <cellStyle name="Millares 198 3" xfId="3365" xr:uid="{2F58C29E-A052-4763-AA95-C0593E8EB177}"/>
    <cellStyle name="Millares 198 4" xfId="15587" xr:uid="{148C7FFA-2755-4D70-AA6D-489BF9EF40C5}"/>
    <cellStyle name="Millares 199" xfId="3366" xr:uid="{5125600B-45A0-47CB-8B7C-4B3518576AD3}"/>
    <cellStyle name="Millares 199 2" xfId="3367" xr:uid="{ECC0BACB-FC0C-4016-9062-765234861AFF}"/>
    <cellStyle name="Millares 199 2 2" xfId="3368" xr:uid="{2968FD67-42F7-451B-9C33-7D83ED861E31}"/>
    <cellStyle name="Millares 199 3" xfId="3369" xr:uid="{62601CC0-0CAB-46AB-B064-08FC2552F6D8}"/>
    <cellStyle name="Millares 199 4" xfId="3370" xr:uid="{FE7DFEC0-829D-4553-BCEF-7261472CE1D6}"/>
    <cellStyle name="Millares 2" xfId="52" xr:uid="{00000000-0005-0000-0000-000091000000}"/>
    <cellStyle name="Millares 2 10" xfId="3371" xr:uid="{2DAD7E9C-285A-4905-B89E-5E8A6B093310}"/>
    <cellStyle name="Millares 2 11" xfId="3372" xr:uid="{E6782DDD-0758-4286-B907-EA2785CF998C}"/>
    <cellStyle name="Millares 2 12" xfId="3373" xr:uid="{FE3F0EAF-2357-4621-89DE-867EFE9106F0}"/>
    <cellStyle name="Millares 2 13" xfId="3374" xr:uid="{9AC55817-3E92-48F8-84E8-E81BF58E1CB1}"/>
    <cellStyle name="Millares 2 14" xfId="3375" xr:uid="{791E4C02-E8AD-4D60-914D-602AC58575E8}"/>
    <cellStyle name="Millares 2 14 2" xfId="3376" xr:uid="{748F68FD-72E7-4321-99ED-878F715E305D}"/>
    <cellStyle name="Millares 2 14 3" xfId="3377" xr:uid="{DE60FCB7-6EC2-409E-BF51-DCD9A22988D1}"/>
    <cellStyle name="Millares 2 14 4" xfId="15588" xr:uid="{75C07D56-C945-4D87-9700-FC59DE0666DF}"/>
    <cellStyle name="Millares 2 15" xfId="3378" xr:uid="{1D16008B-4B14-477D-A09C-91D91BA23251}"/>
    <cellStyle name="Millares 2 16" xfId="3379" xr:uid="{E84DF933-9A20-44E5-B1BD-03C95B024256}"/>
    <cellStyle name="Millares 2 16 2" xfId="3380" xr:uid="{614074A8-AE24-423C-A65D-869024943ACB}"/>
    <cellStyle name="Millares 2 16 2 2" xfId="3381" xr:uid="{4B8B121A-B9C9-4EDE-B5B2-717505E74ADD}"/>
    <cellStyle name="Millares 2 16 3" xfId="3382" xr:uid="{7A9E4219-E5BA-4E10-8BD1-2D6300E7BD47}"/>
    <cellStyle name="Millares 2 16 4" xfId="3383" xr:uid="{B9F4D59A-3950-43C3-AF26-07C5ACADE040}"/>
    <cellStyle name="Millares 2 16 4 2" xfId="3384" xr:uid="{93BE493B-F274-41AD-85AF-CA8CFC82E63F}"/>
    <cellStyle name="Millares 2 16 5" xfId="3385" xr:uid="{7DF58F03-FB24-4F6E-AA60-6A04CB1DC98F}"/>
    <cellStyle name="Millares 2 16 5 2" xfId="3386" xr:uid="{D0ED9EFD-24F6-4804-BB89-351E7F2D46F2}"/>
    <cellStyle name="Millares 2 16 6" xfId="3387" xr:uid="{1198A097-622B-492A-A7E0-0518A4DEEF50}"/>
    <cellStyle name="Millares 2 17" xfId="3388" xr:uid="{DCE4F96D-0390-44BE-90D7-78BB60A565F0}"/>
    <cellStyle name="Millares 2 18" xfId="3389" xr:uid="{46F616F6-B062-4B02-ADC3-477B55A49CD6}"/>
    <cellStyle name="Millares 2 18 2" xfId="3390" xr:uid="{9643989D-079B-453F-818B-C5C56ED62322}"/>
    <cellStyle name="Millares 2 18 3" xfId="3391" xr:uid="{C0B8318B-5194-4968-91F0-D43A461EAB6B}"/>
    <cellStyle name="Millares 2 19" xfId="3392" xr:uid="{E4577D94-D58C-4880-8E3C-7AB0D6982189}"/>
    <cellStyle name="Millares 2 2" xfId="80" xr:uid="{00000000-0005-0000-0000-000092000000}"/>
    <cellStyle name="Millares 2 2 10" xfId="3393" xr:uid="{64C880AC-5292-457E-955A-D4D8C992F33C}"/>
    <cellStyle name="Millares 2 2 11" xfId="3394" xr:uid="{C9A96ED7-A197-4BD8-9CC5-5D09B421D32D}"/>
    <cellStyle name="Millares 2 2 11 2" xfId="12802" xr:uid="{75C58867-0D6F-4D46-99DC-5E306104CC30}"/>
    <cellStyle name="Millares 2 2 12" xfId="12408" xr:uid="{2E533F4C-5080-425C-A814-EB72754C0A81}"/>
    <cellStyle name="Millares 2 2 12 2" xfId="21660" xr:uid="{B7517DA1-8D15-4513-8BA8-1D7F02BEC0F3}"/>
    <cellStyle name="Millares 2 2 12 2 2" xfId="27216" xr:uid="{E5B56EC0-7F35-41B2-B65E-2626305407CC}"/>
    <cellStyle name="Millares 2 2 12 2 3" xfId="32710" xr:uid="{684A4254-9B53-48D3-9D24-6C4A9D17B85F}"/>
    <cellStyle name="Millares 2 2 12 2 4" xfId="38194" xr:uid="{06A2C55F-B9C9-4C23-B4C5-60423C0DBFD7}"/>
    <cellStyle name="Millares 2 2 12 3" xfId="24487" xr:uid="{83B17C15-2DBE-4C3C-BB47-6F9F750D49AF}"/>
    <cellStyle name="Millares 2 2 12 4" xfId="29981" xr:uid="{A0CD0591-2052-4739-8BC3-0829C3A9A811}"/>
    <cellStyle name="Millares 2 2 12 5" xfId="35465" xr:uid="{637068C0-ADA1-47FF-9411-BC5D38BDC950}"/>
    <cellStyle name="Millares 2 2 2" xfId="110" xr:uid="{00000000-0005-0000-0000-000093000000}"/>
    <cellStyle name="Millares 2 2 2 10" xfId="12409" xr:uid="{3E65C624-0EC9-4488-A209-5D36264331AB}"/>
    <cellStyle name="Millares 2 2 2 10 2" xfId="21661" xr:uid="{CA6F7D24-CBEB-45B4-BA3A-CD07B72C353C}"/>
    <cellStyle name="Millares 2 2 2 10 2 2" xfId="27217" xr:uid="{C69BF105-462A-4E72-86A6-3B5ED2017475}"/>
    <cellStyle name="Millares 2 2 2 10 2 3" xfId="32711" xr:uid="{DB0178AA-ADCF-4FB5-9AFA-72CDFCEC1A63}"/>
    <cellStyle name="Millares 2 2 2 10 2 4" xfId="38195" xr:uid="{BD512008-E13C-4E31-8C0E-C0F5EF355AD6}"/>
    <cellStyle name="Millares 2 2 2 10 3" xfId="24488" xr:uid="{3C3461B3-DF1C-4DEB-8144-DD8FA4E1D603}"/>
    <cellStyle name="Millares 2 2 2 10 4" xfId="29982" xr:uid="{ED1D21F1-4697-4F20-A2C0-9A517886DFFA}"/>
    <cellStyle name="Millares 2 2 2 10 5" xfId="35466" xr:uid="{AC704F2D-62B9-4B59-AAC6-E6D483285735}"/>
    <cellStyle name="Millares 2 2 2 11" xfId="3395" xr:uid="{694DA9A3-DC95-4E12-AA05-6D9A0349F3DC}"/>
    <cellStyle name="Millares 2 2 2 2" xfId="205" xr:uid="{00000000-0005-0000-0000-000094000000}"/>
    <cellStyle name="Millares 2 2 2 2 2" xfId="428" xr:uid="{2AFE10A5-6ACC-49DB-BBFB-33D426EADFC9}"/>
    <cellStyle name="Millares 2 2 2 2 2 2" xfId="3398" xr:uid="{5B1B3E7C-EF40-4DE2-9FE3-24802815B97F}"/>
    <cellStyle name="Millares 2 2 2 2 2 3" xfId="3397" xr:uid="{0B45F3B1-6AF4-4802-8AC6-8303FD188E9B}"/>
    <cellStyle name="Millares 2 2 2 2 3" xfId="3399" xr:uid="{BD9505D3-8321-4FE7-9672-24F1B681E5C1}"/>
    <cellStyle name="Millares 2 2 2 2 3 2" xfId="3400" xr:uid="{68D39251-DD5C-4C89-94D9-9C91ECB6A111}"/>
    <cellStyle name="Millares 2 2 2 2 3 3" xfId="3401" xr:uid="{1888A3E9-A485-4B2B-85E2-989AC94EB48A}"/>
    <cellStyle name="Millares 2 2 2 2 4" xfId="3402" xr:uid="{1DF90CA7-DD8B-4E3A-A21E-20C785758D71}"/>
    <cellStyle name="Millares 2 2 2 2 4 2" xfId="3403" xr:uid="{0970307A-0E41-4082-8D51-23E830F15F22}"/>
    <cellStyle name="Millares 2 2 2 2 5" xfId="3404" xr:uid="{66C515D9-FE74-4FFC-B796-4CC3C79F752E}"/>
    <cellStyle name="Millares 2 2 2 2 5 2" xfId="12803" xr:uid="{FB5D9927-8D27-484A-814C-C6537AA6D654}"/>
    <cellStyle name="Millares 2 2 2 2 6" xfId="3405" xr:uid="{F0395F73-BB4D-414D-B790-042601AFF32E}"/>
    <cellStyle name="Millares 2 2 2 2 7" xfId="3396" xr:uid="{3BEA51D9-4E4D-44C7-9FAF-4D2DBC72CAA5}"/>
    <cellStyle name="Millares 2 2 2 3" xfId="158" xr:uid="{00000000-0005-0000-0000-000095000000}"/>
    <cellStyle name="Millares 2 2 2 3 2" xfId="388" xr:uid="{8A73AF78-05D1-4595-8EFB-F1C466A1A907}"/>
    <cellStyle name="Millares 2 2 2 3 2 2" xfId="3408" xr:uid="{EC881BC3-8C77-4A5F-99E2-39649E0E3CA7}"/>
    <cellStyle name="Millares 2 2 2 3 2 3" xfId="3407" xr:uid="{C19E14A5-2D26-4DF4-BA14-FF235D5B4447}"/>
    <cellStyle name="Millares 2 2 2 3 3" xfId="3409" xr:uid="{0512888C-0C2F-4E86-B571-8B62059C1068}"/>
    <cellStyle name="Millares 2 2 2 3 4" xfId="3406" xr:uid="{AAA0532C-6140-49C1-97F0-75D9A9B03073}"/>
    <cellStyle name="Millares 2 2 2 4" xfId="363" xr:uid="{F0FF4A85-6723-45DD-B896-9BFEA179D32F}"/>
    <cellStyle name="Millares 2 2 2 4 10" xfId="7477" xr:uid="{98EBCA7C-B6E5-4AAF-9B4D-ACA5D375E90F}"/>
    <cellStyle name="Millares 2 2 2 4 10 2" xfId="20361" xr:uid="{88B0F96F-A948-4A68-9AC1-7C7741E27056}"/>
    <cellStyle name="Millares 2 2 2 4 10 2 2" xfId="25917" xr:uid="{0B0F92E3-3FB6-48DD-ABE5-C44C24930132}"/>
    <cellStyle name="Millares 2 2 2 4 10 2 3" xfId="31411" xr:uid="{A7D4394C-961A-4DF0-BA74-A7FAE07C0797}"/>
    <cellStyle name="Millares 2 2 2 4 10 2 4" xfId="36895" xr:uid="{AA5BAF08-E523-4962-BDFC-6F6AC1F3CAAC}"/>
    <cellStyle name="Millares 2 2 2 4 10 3" xfId="23188" xr:uid="{6DDA54E6-EC80-4AFC-B92C-9F192A02E51C}"/>
    <cellStyle name="Millares 2 2 2 4 10 4" xfId="28682" xr:uid="{0DE18757-BEDF-43C8-B255-69AA79313D3C}"/>
    <cellStyle name="Millares 2 2 2 4 10 5" xfId="34166" xr:uid="{00484076-0EB7-4424-BA14-15E5C3657662}"/>
    <cellStyle name="Millares 2 2 2 4 11" xfId="3410" xr:uid="{BE2AC7BB-1551-4A6B-9F8A-A6AE00479229}"/>
    <cellStyle name="Millares 2 2 2 4 2" xfId="3411" xr:uid="{5859CF6B-07E0-43D3-860D-B9E1A868E7E7}"/>
    <cellStyle name="Millares 2 2 2 4 2 2" xfId="3412" xr:uid="{DE115CAE-2155-4D31-A6B1-CBEE124CD183}"/>
    <cellStyle name="Millares 2 2 2 4 2 2 2" xfId="3413" xr:uid="{14CEF24B-1C60-420C-8448-4D32EF5681F5}"/>
    <cellStyle name="Millares 2 2 2 4 2 3" xfId="3414" xr:uid="{CEAC59AD-11B8-4C23-9820-8094639F4F2B}"/>
    <cellStyle name="Millares 2 2 2 4 3" xfId="3415" xr:uid="{B1BFB87F-B357-42E1-8060-F99940A5EF0C}"/>
    <cellStyle name="Millares 2 2 2 4 3 2" xfId="3416" xr:uid="{142E6046-BBB4-41C0-AD06-52BFE0AA2F40}"/>
    <cellStyle name="Millares 2 2 2 4 3 3" xfId="3417" xr:uid="{82156033-D92F-4C42-9B21-EB5472C7F47C}"/>
    <cellStyle name="Millares 2 2 2 4 4" xfId="3418" xr:uid="{4848F426-1DDF-43C2-9CE4-D9856323EC86}"/>
    <cellStyle name="Millares 2 2 2 4 4 2" xfId="3419" xr:uid="{F1142C55-F889-447F-A53F-404AA1AE28A7}"/>
    <cellStyle name="Millares 2 2 2 4 4 3" xfId="3420" xr:uid="{AD825D0D-108F-40AE-ADDF-978EC6725B29}"/>
    <cellStyle name="Millares 2 2 2 4 5" xfId="3421" xr:uid="{454BF8A4-F9D0-47A0-9421-313ED9203E10}"/>
    <cellStyle name="Millares 2 2 2 4 6" xfId="3422" xr:uid="{9249CA6F-65A0-44C2-84A7-4089CAD826AB}"/>
    <cellStyle name="Millares 2 2 2 4 7" xfId="3423" xr:uid="{01BD6FBE-4B27-4980-8D07-0B263C2329C9}"/>
    <cellStyle name="Millares 2 2 2 4 8" xfId="7106" xr:uid="{9D71CC84-16E4-462A-90AD-83E0E820553A}"/>
    <cellStyle name="Millares 2 2 2 4 8 2" xfId="12804" xr:uid="{0DCD9577-F759-4720-A11D-5573FD0E3777}"/>
    <cellStyle name="Millares 2 2 2 4 8 3" xfId="19915" xr:uid="{12C7010E-819B-4984-8877-C73039901425}"/>
    <cellStyle name="Millares 2 2 2 4 8 3 2" xfId="22823" xr:uid="{0ECCC4E4-1782-4B38-8B0D-962F38E92518}"/>
    <cellStyle name="Millares 2 2 2 4 8 3 2 2" xfId="28379" xr:uid="{A34F199D-2C1E-4A96-A876-D862D9DF891C}"/>
    <cellStyle name="Millares 2 2 2 4 8 3 2 3" xfId="33873" xr:uid="{06C82FC4-DF4E-4520-BEEF-2E718D351971}"/>
    <cellStyle name="Millares 2 2 2 4 8 3 2 4" xfId="39357" xr:uid="{9717E573-0AF1-427C-919C-4BD0DE2A78DF}"/>
    <cellStyle name="Millares 2 2 2 4 8 3 3" xfId="25650" xr:uid="{8762FC61-5263-4D25-846F-2C7306B362A5}"/>
    <cellStyle name="Millares 2 2 2 4 8 3 4" xfId="31144" xr:uid="{883FF2AC-AFD1-4FD5-810A-A80F2186DAF9}"/>
    <cellStyle name="Millares 2 2 2 4 8 3 5" xfId="36628" xr:uid="{9AF39FA6-2208-4995-9E37-D70E905E3A3A}"/>
    <cellStyle name="Millares 2 2 2 4 8 4" xfId="7545" xr:uid="{8F7A078C-3D72-43BF-83C0-2ADCAFE1B196}"/>
    <cellStyle name="Millares 2 2 2 4 8 5" xfId="20203" xr:uid="{772308DE-87BD-4BB2-9266-D8D40CA2792E}"/>
    <cellStyle name="Millares 2 2 2 4 8 5 2" xfId="25759" xr:uid="{EB102B9D-3B64-4E17-B5B8-37FED1C50112}"/>
    <cellStyle name="Millares 2 2 2 4 8 5 3" xfId="31253" xr:uid="{E5CEA938-C5A2-4799-BDC1-D0F25417E6F3}"/>
    <cellStyle name="Millares 2 2 2 4 8 5 4" xfId="36737" xr:uid="{77DCF4CC-7F02-4C80-937E-D4458288F104}"/>
    <cellStyle name="Millares 2 2 2 4 8 6" xfId="23030" xr:uid="{7083ECA3-2EC4-43F0-BD01-C4790845194F}"/>
    <cellStyle name="Millares 2 2 2 4 8 7" xfId="28522" xr:uid="{258D20DC-FE21-4499-9C53-BA9C98F5E6F7}"/>
    <cellStyle name="Millares 2 2 2 4 8 8" xfId="34006" xr:uid="{359660BF-83BB-4350-BD47-6AC2C055A105}"/>
    <cellStyle name="Millares 2 2 2 4 9" xfId="7422" xr:uid="{E07787ED-5AB0-49C7-BE95-602CCE634973}"/>
    <cellStyle name="Millares 2 2 2 4 9 2" xfId="20116" xr:uid="{A0FAD0DC-7CA1-4A66-90B9-EA7E74FA153F}"/>
    <cellStyle name="Millares 2 2 2 4 9 2 2" xfId="22850" xr:uid="{1FA01B02-25FF-4246-8613-96EFAC218E74}"/>
    <cellStyle name="Millares 2 2 2 4 9 2 2 2" xfId="28406" xr:uid="{22409F16-733C-47D2-A1E4-B34A4DB8653C}"/>
    <cellStyle name="Millares 2 2 2 4 9 2 2 3" xfId="33900" xr:uid="{0F37697E-F08F-4F1C-A39B-692B93603B3B}"/>
    <cellStyle name="Millares 2 2 2 4 9 2 2 4" xfId="39384" xr:uid="{810A0B46-0BE3-4B88-A7E1-31AE46F238EB}"/>
    <cellStyle name="Millares 2 2 2 4 9 2 3" xfId="25677" xr:uid="{AE643B8E-FCDF-4CBF-8B94-1283C1E0B341}"/>
    <cellStyle name="Millares 2 2 2 4 9 2 4" xfId="31171" xr:uid="{39C1515D-51DC-4991-A3AE-F31F4FC44678}"/>
    <cellStyle name="Millares 2 2 2 4 9 2 5" xfId="36655" xr:uid="{C6630B1F-3E50-4761-A987-FAD0A6558109}"/>
    <cellStyle name="Millares 2 2 2 4 9 3" xfId="20306" xr:uid="{618E79F3-1FB7-4D69-AEA7-6DF828CB27BE}"/>
    <cellStyle name="Millares 2 2 2 4 9 3 2" xfId="25862" xr:uid="{70F3579F-E3D8-44A8-8D16-C7806B93C4C6}"/>
    <cellStyle name="Millares 2 2 2 4 9 3 3" xfId="31356" xr:uid="{52A86203-DF86-4A40-A677-FE9A520A80C4}"/>
    <cellStyle name="Millares 2 2 2 4 9 3 4" xfId="36840" xr:uid="{E57C134E-B98B-472A-B9C9-F889B9A68941}"/>
    <cellStyle name="Millares 2 2 2 4 9 4" xfId="23133" xr:uid="{1151F96A-19CE-4044-A28C-914626E3F536}"/>
    <cellStyle name="Millares 2 2 2 4 9 5" xfId="28625" xr:uid="{569A7BBB-9195-4A39-AAA1-F30BB663351E}"/>
    <cellStyle name="Millares 2 2 2 4 9 6" xfId="34109" xr:uid="{35066BC1-D842-43D9-8EB4-8FB6D8330DE1}"/>
    <cellStyle name="Millares 2 2 2 5" xfId="3424" xr:uid="{C7ADBC1A-DECC-4160-8F4C-00F76A696372}"/>
    <cellStyle name="Millares 2 2 2 5 2" xfId="3425" xr:uid="{A7C13DBA-0FAC-46C6-8555-6390BAB83FCF}"/>
    <cellStyle name="Millares 2 2 2 6" xfId="3426" xr:uid="{C8F8BF35-C8F3-4171-8BBB-1806A824998C}"/>
    <cellStyle name="Millares 2 2 2 7" xfId="3427" xr:uid="{BB53613C-884D-4376-A87C-2774D13060A9}"/>
    <cellStyle name="Millares 2 2 2 8" xfId="3428" xr:uid="{B20E87C1-4DDD-41A3-B2E3-80EE79040282}"/>
    <cellStyle name="Millares 2 2 2 9" xfId="3429" xr:uid="{BAD33428-3138-451F-9C56-2FFF739B3773}"/>
    <cellStyle name="Millares 2 2 2 9 2" xfId="12805" xr:uid="{429244A9-AEB6-4DA5-80F6-D5C74F6575BE}"/>
    <cellStyle name="Millares 2 2 3" xfId="192" xr:uid="{00000000-0005-0000-0000-000096000000}"/>
    <cellStyle name="Millares 2 2 3 2" xfId="418" xr:uid="{9BB3C17E-209B-4A57-9ED2-19BE938ECF13}"/>
    <cellStyle name="Millares 2 2 3 3" xfId="3430" xr:uid="{220AFD6C-D27A-40EA-A007-457B366C3190}"/>
    <cellStyle name="Millares 2 2 4" xfId="180" xr:uid="{00000000-0005-0000-0000-000097000000}"/>
    <cellStyle name="Millares 2 2 4 2" xfId="408" xr:uid="{08087644-A98D-48A0-961B-8D771F6BFCE8}"/>
    <cellStyle name="Millares 2 2 4 2 2" xfId="3433" xr:uid="{AB29B38A-BB8A-486A-9A72-7258CD1640C8}"/>
    <cellStyle name="Millares 2 2 4 2 3" xfId="3432" xr:uid="{A42081A8-ED58-43D6-8DF7-932260CD19FF}"/>
    <cellStyle name="Millares 2 2 4 3" xfId="3434" xr:uid="{E36AB8A8-4A85-482C-9D7C-8A95C183DE3E}"/>
    <cellStyle name="Millares 2 2 4 3 2" xfId="3435" xr:uid="{A97EA3D8-4A9C-42BC-A48C-15577E05D751}"/>
    <cellStyle name="Millares 2 2 4 3 3" xfId="3436" xr:uid="{FD8153B1-E7BD-40BE-A744-09E0E462C356}"/>
    <cellStyle name="Millares 2 2 4 4" xfId="3437" xr:uid="{156C3AD0-2785-46F5-A0F4-41A8AE5A7D38}"/>
    <cellStyle name="Millares 2 2 4 4 2" xfId="3438" xr:uid="{60DAB3B3-7FFE-486A-BB25-F31441890290}"/>
    <cellStyle name="Millares 2 2 4 5" xfId="3439" xr:uid="{2BE85683-1A43-43CC-B23B-FCA690BD2E97}"/>
    <cellStyle name="Millares 2 2 4 5 2" xfId="12806" xr:uid="{9BC15C34-91F4-439F-BBBF-A65465ADCEC8}"/>
    <cellStyle name="Millares 2 2 4 6" xfId="3440" xr:uid="{D5C6A893-8B4D-41BA-BAC7-7EECA2BA3C2B}"/>
    <cellStyle name="Millares 2 2 4 7" xfId="3431" xr:uid="{82B7DFF2-691D-4BD2-A9CF-854D82AB66F7}"/>
    <cellStyle name="Millares 2 2 5" xfId="148" xr:uid="{00000000-0005-0000-0000-000098000000}"/>
    <cellStyle name="Millares 2 2 5 2" xfId="378" xr:uid="{AA1BE77C-738A-4D12-966D-8CA7C6DA5279}"/>
    <cellStyle name="Millares 2 2 5 2 2" xfId="3443" xr:uid="{6D1A0115-CE7C-4669-87CD-C1F40B5AE43C}"/>
    <cellStyle name="Millares 2 2 5 2 3" xfId="3442" xr:uid="{E9CAB023-90C5-490B-89FC-01F69F4B7B91}"/>
    <cellStyle name="Millares 2 2 5 3" xfId="3444" xr:uid="{F779325D-5730-4E6D-9E1A-61071A7A9ACF}"/>
    <cellStyle name="Millares 2 2 5 3 2" xfId="3445" xr:uid="{FA5B9540-CAB6-4D87-BC2B-968705B1651E}"/>
    <cellStyle name="Millares 2 2 5 4" xfId="3446" xr:uid="{B4B999AA-7668-4ACA-B054-B2EE2470C187}"/>
    <cellStyle name="Millares 2 2 5 4 2" xfId="3447" xr:uid="{33B3C57D-B34E-46EA-9A4D-C1991B5B2607}"/>
    <cellStyle name="Millares 2 2 5 5" xfId="3448" xr:uid="{833D3C6D-46BC-4DAC-8CA5-8974F126CCC4}"/>
    <cellStyle name="Millares 2 2 5 5 2" xfId="3449" xr:uid="{880F0D42-CF12-44A7-988D-EE1F4B8AF1EC}"/>
    <cellStyle name="Millares 2 2 5 6" xfId="3450" xr:uid="{F002CC4F-ED3B-4BBD-BF59-47AA1A7AA871}"/>
    <cellStyle name="Millares 2 2 5 6 2" xfId="12807" xr:uid="{10EC30C7-BD19-4B3B-BE19-BE16C9D25D26}"/>
    <cellStyle name="Millares 2 2 5 7" xfId="3451" xr:uid="{07A272D0-653E-4101-8304-8396C11B0225}"/>
    <cellStyle name="Millares 2 2 5 8" xfId="3441" xr:uid="{B470B2AF-9BD0-4B28-A604-BA30DEA40459}"/>
    <cellStyle name="Millares 2 2 6" xfId="234" xr:uid="{18A17BDE-4AFE-4105-8031-2614AE7AB7D5}"/>
    <cellStyle name="Millares 2 2 6 10" xfId="7423" xr:uid="{DE11CB46-E004-4574-B706-873031BE717C}"/>
    <cellStyle name="Millares 2 2 6 10 2" xfId="20117" xr:uid="{C5E5736C-81D3-4A22-BFB7-6824421DECF1}"/>
    <cellStyle name="Millares 2 2 6 10 2 2" xfId="22851" xr:uid="{CEC92EEA-9EF3-4E6B-BC4C-E9EBA4788E94}"/>
    <cellStyle name="Millares 2 2 6 10 2 2 2" xfId="28407" xr:uid="{405ACF65-21C6-4F1A-8357-18217074EE11}"/>
    <cellStyle name="Millares 2 2 6 10 2 2 3" xfId="33901" xr:uid="{4052DFEE-67E2-43AF-98FA-4D77D8A7C5C1}"/>
    <cellStyle name="Millares 2 2 6 10 2 2 4" xfId="39385" xr:uid="{FBA458CB-7971-41C2-A0E8-7F32429638B7}"/>
    <cellStyle name="Millares 2 2 6 10 2 3" xfId="25678" xr:uid="{0D2F4DDB-2F25-42E3-9BD7-302C0EED39F3}"/>
    <cellStyle name="Millares 2 2 6 10 2 4" xfId="31172" xr:uid="{6224016A-F72B-4948-8740-1B8CBCC7E889}"/>
    <cellStyle name="Millares 2 2 6 10 2 5" xfId="36656" xr:uid="{D3A42674-A393-449B-8207-7E5CBC57DDE2}"/>
    <cellStyle name="Millares 2 2 6 10 3" xfId="20307" xr:uid="{45969E39-697F-4E4E-97B6-0704F2834B1E}"/>
    <cellStyle name="Millares 2 2 6 10 3 2" xfId="25863" xr:uid="{611BDC88-6861-4CEF-AA0E-3B37D97D78B0}"/>
    <cellStyle name="Millares 2 2 6 10 3 3" xfId="31357" xr:uid="{63905964-23FD-4BD2-8CAA-9B3E6D9D9987}"/>
    <cellStyle name="Millares 2 2 6 10 3 4" xfId="36841" xr:uid="{5D4A1AD5-FE2F-458C-8067-80BE39821328}"/>
    <cellStyle name="Millares 2 2 6 10 4" xfId="23134" xr:uid="{0D2B7213-9EDD-4A5A-9E98-734E967766AB}"/>
    <cellStyle name="Millares 2 2 6 10 5" xfId="28626" xr:uid="{2E4FFD5D-8033-4D30-842A-3CB3CFB28716}"/>
    <cellStyle name="Millares 2 2 6 10 6" xfId="34110" xr:uid="{BBCC6A70-7DC6-4511-8EAB-9C2B21AF09F2}"/>
    <cellStyle name="Millares 2 2 6 11" xfId="7476" xr:uid="{DD0C5E83-D064-4D32-AF70-F32228043A3A}"/>
    <cellStyle name="Millares 2 2 6 11 2" xfId="20360" xr:uid="{C84643B2-9B49-4AE9-B623-7BCCEFFC2C66}"/>
    <cellStyle name="Millares 2 2 6 11 2 2" xfId="25916" xr:uid="{A374986C-477E-4E41-8CE4-9A8C0E051030}"/>
    <cellStyle name="Millares 2 2 6 11 2 3" xfId="31410" xr:uid="{D8B3F4DB-A5EA-4632-BD5F-0D46E11121E3}"/>
    <cellStyle name="Millares 2 2 6 11 2 4" xfId="36894" xr:uid="{191768C1-1BD5-4449-9C9C-1D54AB6DC5BE}"/>
    <cellStyle name="Millares 2 2 6 11 3" xfId="23187" xr:uid="{334F1D4E-1B09-4AA3-B007-1BE42C48813B}"/>
    <cellStyle name="Millares 2 2 6 11 4" xfId="28681" xr:uid="{5CC19B31-AA6D-4B8A-9B20-F4BF94F646B4}"/>
    <cellStyle name="Millares 2 2 6 11 5" xfId="34165" xr:uid="{070F6A6E-14CB-4FE2-A78B-387507F13DB7}"/>
    <cellStyle name="Millares 2 2 6 12" xfId="3452" xr:uid="{4E05D061-D7C9-4D1E-9F60-FC5ED3C68DD4}"/>
    <cellStyle name="Millares 2 2 6 13" xfId="353" xr:uid="{B5B37FFA-DF36-4D93-84D4-E679BA900848}"/>
    <cellStyle name="Millares 2 2 6 2" xfId="3453" xr:uid="{E12A5D83-C0D9-449B-B1B0-DB0B7EB7C85A}"/>
    <cellStyle name="Millares 2 2 6 2 2" xfId="3454" xr:uid="{064F484C-8EC4-414A-B189-487760D7208F}"/>
    <cellStyle name="Millares 2 2 6 2 2 2" xfId="3455" xr:uid="{3B0D3878-8B35-423A-BC9C-B4922A232A59}"/>
    <cellStyle name="Millares 2 2 6 2 3" xfId="3456" xr:uid="{19700CF3-1C01-4A32-A589-61D2640F10C9}"/>
    <cellStyle name="Millares 2 2 6 2 3 2" xfId="3457" xr:uid="{DE1CCDBE-0E53-4797-B86D-EBA15EE176B9}"/>
    <cellStyle name="Millares 2 2 6 2 4" xfId="3458" xr:uid="{7F450AAD-05B1-4E59-B7A4-7853FFC7030B}"/>
    <cellStyle name="Millares 2 2 6 2 4 2" xfId="3459" xr:uid="{956579B6-2E04-4D79-9A6F-8378CA6EC6DC}"/>
    <cellStyle name="Millares 2 2 6 2 5" xfId="3460" xr:uid="{49B25B8F-63D0-461A-B9F5-0E997EB8C6AA}"/>
    <cellStyle name="Millares 2 2 6 3" xfId="3461" xr:uid="{33D76183-1D63-4AB7-843E-59F4845CFCEB}"/>
    <cellStyle name="Millares 2 2 6 4" xfId="3462" xr:uid="{991D1356-3BBE-4B0F-8ACF-0B0179428B65}"/>
    <cellStyle name="Millares 2 2 6 4 2" xfId="3463" xr:uid="{A19FAFEB-8BF5-4277-88CD-C17C8C28E307}"/>
    <cellStyle name="Millares 2 2 6 4 3" xfId="3464" xr:uid="{8775D3C4-EE73-490F-A8A0-13D39B8ACC3F}"/>
    <cellStyle name="Millares 2 2 6 5" xfId="3465" xr:uid="{DF4F3872-F8A1-42B1-94A8-D4E6AA29D83C}"/>
    <cellStyle name="Millares 2 2 6 6" xfId="3466" xr:uid="{32C70C2B-F0DB-4EE9-A3DF-7A9C58061AD4}"/>
    <cellStyle name="Millares 2 2 6 7" xfId="3467" xr:uid="{B3B6BFF6-18EF-4D9D-8EEF-9465A0A25F98}"/>
    <cellStyle name="Millares 2 2 6 8" xfId="3468" xr:uid="{405F3491-22E9-4E07-84D5-44B0F964FA41}"/>
    <cellStyle name="Millares 2 2 6 9" xfId="7105" xr:uid="{01B0AF7A-163F-480F-A5ED-6113DE9ADA34}"/>
    <cellStyle name="Millares 2 2 6 9 2" xfId="12808" xr:uid="{171BAE67-2D33-47EC-9B95-98AF00040F70}"/>
    <cellStyle name="Millares 2 2 6 9 3" xfId="19914" xr:uid="{4950A19F-3338-4C5D-B381-45AF74179E07}"/>
    <cellStyle name="Millares 2 2 6 9 3 2" xfId="22822" xr:uid="{4236AB78-64E0-41C3-AF86-F4C5467BB61B}"/>
    <cellStyle name="Millares 2 2 6 9 3 2 2" xfId="28378" xr:uid="{805D969A-2DF5-48C7-A123-C5230302B058}"/>
    <cellStyle name="Millares 2 2 6 9 3 2 3" xfId="33872" xr:uid="{1A5C47F8-C0DB-4ABA-A952-3F2775BE5D1D}"/>
    <cellStyle name="Millares 2 2 6 9 3 2 4" xfId="39356" xr:uid="{18A7220F-4879-4547-897B-13D3385B9F7F}"/>
    <cellStyle name="Millares 2 2 6 9 3 3" xfId="25649" xr:uid="{BA9A66B0-F490-4260-8897-670C0304722A}"/>
    <cellStyle name="Millares 2 2 6 9 3 4" xfId="31143" xr:uid="{06F060E6-AC98-4A0D-8719-1ADAA9245DBB}"/>
    <cellStyle name="Millares 2 2 6 9 3 5" xfId="36627" xr:uid="{C930B25B-ABE9-4D6A-B297-956C521E29B0}"/>
    <cellStyle name="Millares 2 2 6 9 4" xfId="7546" xr:uid="{B17BE128-91C2-4483-99BC-327054982B17}"/>
    <cellStyle name="Millares 2 2 6 9 5" xfId="20202" xr:uid="{7CBBA423-E32A-490D-BCDD-1BC9190507C2}"/>
    <cellStyle name="Millares 2 2 6 9 5 2" xfId="25758" xr:uid="{C102511A-8430-45C4-ADC1-1F21E487E7E7}"/>
    <cellStyle name="Millares 2 2 6 9 5 3" xfId="31252" xr:uid="{34AF4129-D54E-43C6-85E6-DEC86AA0E39D}"/>
    <cellStyle name="Millares 2 2 6 9 5 4" xfId="36736" xr:uid="{A6741AE1-ED04-464F-9270-014054483137}"/>
    <cellStyle name="Millares 2 2 6 9 6" xfId="23029" xr:uid="{D6C4B357-D03B-4865-BEEC-88A3D404E822}"/>
    <cellStyle name="Millares 2 2 6 9 7" xfId="28521" xr:uid="{72410530-939D-40E0-A686-D741BCF7A0C5}"/>
    <cellStyle name="Millares 2 2 6 9 8" xfId="34005" xr:uid="{C0C8DF62-D93D-4B59-859D-454CE73B55EA}"/>
    <cellStyle name="Millares 2 2 7" xfId="528" xr:uid="{27FB0767-4A01-43CA-BE02-71FD130BBF10}"/>
    <cellStyle name="Millares 2 2 7 2" xfId="3469" xr:uid="{D02A9916-D7C7-4CC2-9A28-8EA900CCF602}"/>
    <cellStyle name="Millares 2 2 7 2 2" xfId="3470" xr:uid="{C93D361D-B3F9-4C9D-B487-2A712B40B743}"/>
    <cellStyle name="Millares 2 2 7 3" xfId="3471" xr:uid="{BA47AED3-0706-433C-BC77-9CD4FE8D719D}"/>
    <cellStyle name="Millares 2 2 7 3 2" xfId="3472" xr:uid="{B9A86AF3-B881-4F99-8A58-83BD32CB9B30}"/>
    <cellStyle name="Millares 2 2 7 4" xfId="3473" xr:uid="{C2EAE386-F751-4239-9C24-892BDA22013C}"/>
    <cellStyle name="Millares 2 2 8" xfId="3474" xr:uid="{01E2DA75-EECD-4711-851E-78B100B945E5}"/>
    <cellStyle name="Millares 2 2 9" xfId="3475" xr:uid="{90AF4E18-D854-4299-AE3D-726AC7E3E65E}"/>
    <cellStyle name="Millares 2 20" xfId="3476" xr:uid="{9B021CB6-51DE-4E57-AA11-31713267D140}"/>
    <cellStyle name="Millares 2 21" xfId="3477" xr:uid="{8E3E9C3D-94AE-45FB-AD54-392C426CAD46}"/>
    <cellStyle name="Millares 2 22" xfId="3478" xr:uid="{EFFB4165-6277-441A-8F86-080A87F95624}"/>
    <cellStyle name="Millares 2 23" xfId="7107" xr:uid="{6E762C7C-BF86-4735-B0A5-29135446F6AC}"/>
    <cellStyle name="Millares 2 23 2" xfId="12809" xr:uid="{D82C5942-AF3B-4528-AA15-383CF53E7D56}"/>
    <cellStyle name="Millares 2 23 3" xfId="19916" xr:uid="{EB89401B-25DF-48D1-B3BE-D2F8C11333C0}"/>
    <cellStyle name="Millares 2 23 3 2" xfId="22824" xr:uid="{8A795E91-4EAC-4E9D-8EF7-ED9A9F1BC796}"/>
    <cellStyle name="Millares 2 23 3 2 2" xfId="28380" xr:uid="{AFBE657D-56C9-48A7-8E2B-CB513FDBA8CA}"/>
    <cellStyle name="Millares 2 23 3 2 3" xfId="33874" xr:uid="{D6B9FBD6-1AFA-48F2-9B02-04A8D3304A5C}"/>
    <cellStyle name="Millares 2 23 3 2 4" xfId="39358" xr:uid="{A5FF055E-5334-4944-B1E4-81D1D0E7DB9D}"/>
    <cellStyle name="Millares 2 23 3 3" xfId="25651" xr:uid="{2DD4CC40-1893-4410-9788-23DCBD1C97E1}"/>
    <cellStyle name="Millares 2 23 3 4" xfId="31145" xr:uid="{FA1257A7-12BB-4137-8FE2-72A5AC9A654A}"/>
    <cellStyle name="Millares 2 23 3 5" xfId="36629" xr:uid="{42F89F68-567E-4A0F-B266-5BFC16173B68}"/>
    <cellStyle name="Millares 2 23 4" xfId="7547" xr:uid="{F91233DF-6ED2-41E9-9131-AA4161901196}"/>
    <cellStyle name="Millares 2 23 5" xfId="20204" xr:uid="{F38441FD-FD23-4BE4-BCEA-E9FB6FB86C2D}"/>
    <cellStyle name="Millares 2 23 5 2" xfId="25760" xr:uid="{F02FAC51-C1F7-4023-99FF-AF273979A9BD}"/>
    <cellStyle name="Millares 2 23 5 3" xfId="31254" xr:uid="{10AF2869-96F1-4E7D-89BA-38FA01D46762}"/>
    <cellStyle name="Millares 2 23 5 4" xfId="36738" xr:uid="{F8182558-78C3-448F-8257-A4647A1769E2}"/>
    <cellStyle name="Millares 2 23 6" xfId="23031" xr:uid="{36758D95-B0D4-4D70-A048-810AA0535244}"/>
    <cellStyle name="Millares 2 23 7" xfId="28523" xr:uid="{473C2EE0-6A6D-4423-AA47-4A8B129E545D}"/>
    <cellStyle name="Millares 2 23 8" xfId="34007" xr:uid="{A64B5FCA-4A90-49CE-B3F1-0725FE870F2D}"/>
    <cellStyle name="Millares 2 24" xfId="7421" xr:uid="{B7EA7CB0-9938-4BDC-8BCC-B65DD79FDD18}"/>
    <cellStyle name="Millares 2 24 2" xfId="20115" xr:uid="{D47DBA72-11D0-40DE-8ED8-9AA0F08C8E26}"/>
    <cellStyle name="Millares 2 24 2 2" xfId="22849" xr:uid="{5354AC51-F18A-4854-BBCD-F2327502158D}"/>
    <cellStyle name="Millares 2 24 2 2 2" xfId="28405" xr:uid="{A0758D4B-F8D3-438B-A90F-1158D800739D}"/>
    <cellStyle name="Millares 2 24 2 2 3" xfId="33899" xr:uid="{3079EC99-ED48-47BB-A453-2E10817AD06A}"/>
    <cellStyle name="Millares 2 24 2 2 4" xfId="39383" xr:uid="{F1CE3C81-D001-4930-AD01-BFA5A87B4713}"/>
    <cellStyle name="Millares 2 24 2 3" xfId="25676" xr:uid="{BCAB7A7D-60EE-4930-A17A-B5F999D87375}"/>
    <cellStyle name="Millares 2 24 2 4" xfId="31170" xr:uid="{EC86F300-E03D-4FAE-8E23-8EE6345E60BC}"/>
    <cellStyle name="Millares 2 24 2 5" xfId="36654" xr:uid="{28B14735-19BF-4010-8B07-56C4495CB181}"/>
    <cellStyle name="Millares 2 24 3" xfId="20305" xr:uid="{1D64654A-B488-4EF7-B6B2-72DE71496EA3}"/>
    <cellStyle name="Millares 2 24 3 2" xfId="25861" xr:uid="{0C9EC424-3B2A-478B-8155-96010FAB6EF3}"/>
    <cellStyle name="Millares 2 24 3 3" xfId="31355" xr:uid="{F4B929AB-9E6C-4A36-972C-C77A42C53266}"/>
    <cellStyle name="Millares 2 24 3 4" xfId="36839" xr:uid="{8A6CDB57-455A-4BA8-9EF4-3F4E2A0D92DF}"/>
    <cellStyle name="Millares 2 24 4" xfId="23132" xr:uid="{2F6C6586-B575-4D83-85A3-C346661C96C4}"/>
    <cellStyle name="Millares 2 24 5" xfId="28624" xr:uid="{CA21BA16-25F3-4AFA-9FD6-C492C0574D6E}"/>
    <cellStyle name="Millares 2 24 6" xfId="34108" xr:uid="{9B206E19-F36E-43D9-B2FF-6E5602407581}"/>
    <cellStyle name="Millares 2 25" xfId="7478" xr:uid="{F3A42A94-4D06-4053-999D-E922318033C7}"/>
    <cellStyle name="Millares 2 25 2" xfId="20362" xr:uid="{5F6FEEE4-E1A3-45E0-96B5-0132E3F90B8B}"/>
    <cellStyle name="Millares 2 25 2 2" xfId="25918" xr:uid="{A95871A5-7912-4CFE-B0D9-D29BFE827DF5}"/>
    <cellStyle name="Millares 2 25 2 3" xfId="31412" xr:uid="{43CDAD1C-D59C-41C4-BA44-025139439E4B}"/>
    <cellStyle name="Millares 2 25 2 4" xfId="36896" xr:uid="{13DD964B-EFEB-4697-9CD7-2CCB0A9A3789}"/>
    <cellStyle name="Millares 2 25 3" xfId="23189" xr:uid="{7A9E4C04-7E79-49CE-BE37-65A5F3AF5CE4}"/>
    <cellStyle name="Millares 2 25 4" xfId="28683" xr:uid="{0C5A31A6-6A4A-49B6-976D-00E63B4BCB1A}"/>
    <cellStyle name="Millares 2 25 5" xfId="34167" xr:uid="{F65A6410-6EA7-4514-BBDC-45D6A8AF7F93}"/>
    <cellStyle name="Millares 2 26" xfId="40407" xr:uid="{D5A0A5C1-4468-43AA-A507-CC7341E2B157}"/>
    <cellStyle name="Millares 2 3" xfId="99" xr:uid="{00000000-0005-0000-0000-000099000000}"/>
    <cellStyle name="Millares 2 3 10" xfId="3480" xr:uid="{0532F347-21F7-4537-A96D-68C4289A7509}"/>
    <cellStyle name="Millares 2 3 10 2" xfId="12810" xr:uid="{AB531D10-C089-4BED-A613-A64BE9D45653}"/>
    <cellStyle name="Millares 2 3 11" xfId="12410" xr:uid="{E50D5FB0-44C8-4437-AD44-1FD51F2DED44}"/>
    <cellStyle name="Millares 2 3 11 2" xfId="21662" xr:uid="{27BD50E9-DA3E-4BB7-9D5B-E05B86EED55A}"/>
    <cellStyle name="Millares 2 3 11 2 2" xfId="27218" xr:uid="{8ABFE934-16EE-4101-9ECA-9670BB5F72F4}"/>
    <cellStyle name="Millares 2 3 11 2 3" xfId="32712" xr:uid="{026CD3BA-C146-49C0-9A58-138EFE947A58}"/>
    <cellStyle name="Millares 2 3 11 2 4" xfId="38196" xr:uid="{38452338-E6AF-49EE-AF29-36E0F54795C4}"/>
    <cellStyle name="Millares 2 3 11 3" xfId="24489" xr:uid="{27D77A05-28D3-4600-B5C5-135AD2E54051}"/>
    <cellStyle name="Millares 2 3 11 4" xfId="29983" xr:uid="{9BB5B084-806B-4E92-83C1-2645B8667DB4}"/>
    <cellStyle name="Millares 2 3 11 5" xfId="35467" xr:uid="{DD267F74-DA99-418A-BB19-48899E3C32CD}"/>
    <cellStyle name="Millares 2 3 12" xfId="3479" xr:uid="{B1E90421-4F51-4B8A-B30D-2D2630027E7A}"/>
    <cellStyle name="Millares 2 3 2" xfId="756" xr:uid="{1F678154-BEA8-41D2-B169-52137A9CDD51}"/>
    <cellStyle name="Millares 2 3 2 2" xfId="3482" xr:uid="{CAE87852-4FF6-4361-9C24-A7971F050D89}"/>
    <cellStyle name="Millares 2 3 2 2 2" xfId="3483" xr:uid="{5C3B220B-10C4-465A-9B36-5385C56CF1D0}"/>
    <cellStyle name="Millares 2 3 2 3" xfId="3484" xr:uid="{A26754F7-C073-47E2-97FF-B5C0034A4752}"/>
    <cellStyle name="Millares 2 3 2 3 2" xfId="3485" xr:uid="{94042863-8F0D-430D-AA6F-71502F6EADD3}"/>
    <cellStyle name="Millares 2 3 2 3 3" xfId="3486" xr:uid="{E84B7B08-2A89-494B-BC39-3F4D07AC1D0D}"/>
    <cellStyle name="Millares 2 3 2 4" xfId="3487" xr:uid="{8A5E7ADD-5C63-4B62-A574-D09BF0F1B662}"/>
    <cellStyle name="Millares 2 3 2 4 2" xfId="3488" xr:uid="{50482904-6BAE-45C9-AFB7-07D601930478}"/>
    <cellStyle name="Millares 2 3 2 5" xfId="3489" xr:uid="{347F8123-6C21-4995-B75D-4DC67EA91FC3}"/>
    <cellStyle name="Millares 2 3 2 5 2" xfId="12811" xr:uid="{1BB83A3C-E8E4-4851-9A91-3BB50711FF4C}"/>
    <cellStyle name="Millares 2 3 2 6" xfId="3490" xr:uid="{87F08739-0E85-4A06-9196-90DE6F84E1A0}"/>
    <cellStyle name="Millares 2 3 2 7" xfId="3481" xr:uid="{4F65E6EA-3826-49C7-884B-7EFBE4562CD5}"/>
    <cellStyle name="Millares 2 3 3" xfId="452" xr:uid="{2AC980C0-0E49-4CD6-9855-FAE93C120428}"/>
    <cellStyle name="Millares 2 3 3 2" xfId="3491" xr:uid="{91885260-5C2E-455E-B79E-2503606CEE0B}"/>
    <cellStyle name="Millares 2 3 3 2 2" xfId="3492" xr:uid="{B51B2730-64B4-41CE-993A-547DE8D75EB6}"/>
    <cellStyle name="Millares 2 3 3 3" xfId="3493" xr:uid="{3A78A45D-7C25-4433-9D1B-101657BC5EDD}"/>
    <cellStyle name="Millares 2 3 4" xfId="3494" xr:uid="{A28DB7C6-93B4-4705-BF8F-2D2DBB1377EB}"/>
    <cellStyle name="Millares 2 3 4 2" xfId="3495" xr:uid="{95FEB2AD-1368-44F2-9BC9-2E02DC6EBA5C}"/>
    <cellStyle name="Millares 2 3 4 3" xfId="3496" xr:uid="{70E46571-AFCD-4073-89CD-3B9310094840}"/>
    <cellStyle name="Millares 2 3 4 3 2" xfId="3497" xr:uid="{AE779565-DA06-4778-932C-730FC0C3807A}"/>
    <cellStyle name="Millares 2 3 4 4" xfId="3498" xr:uid="{BBBEC026-113D-4B54-A31E-ACA5A098FAB7}"/>
    <cellStyle name="Millares 2 3 4 4 2" xfId="3499" xr:uid="{3547CE85-4B51-4B0E-ABF1-6F00F35F916C}"/>
    <cellStyle name="Millares 2 3 4 5" xfId="3500" xr:uid="{3DD9B4C8-C807-462C-BF94-7E19694BC9AD}"/>
    <cellStyle name="Millares 2 3 4 5 2" xfId="3501" xr:uid="{E9C2E8CD-7409-4AA5-9565-5DA03AED6489}"/>
    <cellStyle name="Millares 2 3 4 6" xfId="3502" xr:uid="{9DCFC95E-36F1-49AF-B1BB-CD3607619A71}"/>
    <cellStyle name="Millares 2 3 4 6 2" xfId="12812" xr:uid="{629F2E8E-1C6C-4240-AA4D-E9F04186BDAF}"/>
    <cellStyle name="Millares 2 3 5" xfId="3503" xr:uid="{A3C9A359-C6BA-465B-AD44-91B6EAF4615C}"/>
    <cellStyle name="Millares 2 3 5 10" xfId="7424" xr:uid="{BB616925-1767-4CFF-B389-CB9E1FC9489A}"/>
    <cellStyle name="Millares 2 3 5 10 2" xfId="20118" xr:uid="{D883CBC4-76CD-4B89-A5C7-F465943EDE2F}"/>
    <cellStyle name="Millares 2 3 5 10 2 2" xfId="22852" xr:uid="{59FC384D-1356-44E5-B97B-8EF96C902505}"/>
    <cellStyle name="Millares 2 3 5 10 2 2 2" xfId="28408" xr:uid="{47C55154-F8D7-4ED4-B0A0-FF561A450B72}"/>
    <cellStyle name="Millares 2 3 5 10 2 2 3" xfId="33902" xr:uid="{0BCE4085-87E5-4D48-871E-A36C58876367}"/>
    <cellStyle name="Millares 2 3 5 10 2 2 4" xfId="39386" xr:uid="{0745E476-FE37-452B-A51F-762CD2AE8F1D}"/>
    <cellStyle name="Millares 2 3 5 10 2 3" xfId="25679" xr:uid="{2CA9D23F-27B0-4B2A-ADCD-711F9BFEDABB}"/>
    <cellStyle name="Millares 2 3 5 10 2 4" xfId="31173" xr:uid="{89680216-277F-4690-9BC0-99B6E6A4D198}"/>
    <cellStyle name="Millares 2 3 5 10 2 5" xfId="36657" xr:uid="{5A5EB25B-7181-4F27-812E-EE402453DCA6}"/>
    <cellStyle name="Millares 2 3 5 10 3" xfId="20308" xr:uid="{6CE77E8E-5712-451F-9127-9481F6730806}"/>
    <cellStyle name="Millares 2 3 5 10 3 2" xfId="25864" xr:uid="{B56CFCEE-E0B7-4DB9-B039-F3ADE2E4A85E}"/>
    <cellStyle name="Millares 2 3 5 10 3 3" xfId="31358" xr:uid="{141F1FE0-FA00-419E-8884-A6419C737FA5}"/>
    <cellStyle name="Millares 2 3 5 10 3 4" xfId="36842" xr:uid="{3F5FE07F-A8EE-43F0-A6C4-3C8860AAD155}"/>
    <cellStyle name="Millares 2 3 5 10 4" xfId="23135" xr:uid="{570E32F7-1225-44BD-8339-8AE64F85EF53}"/>
    <cellStyle name="Millares 2 3 5 10 5" xfId="28627" xr:uid="{2112D8F5-FFE8-4F36-9982-EEC1468DCECD}"/>
    <cellStyle name="Millares 2 3 5 10 6" xfId="34111" xr:uid="{710EA593-8659-4CEE-B0F5-5753D8613CE5}"/>
    <cellStyle name="Millares 2 3 5 11" xfId="7475" xr:uid="{5AD8189F-56CE-4584-BC72-9E2B06CA1486}"/>
    <cellStyle name="Millares 2 3 5 11 2" xfId="20359" xr:uid="{42858D6A-8051-4142-BF3F-ED0F34CEEBD3}"/>
    <cellStyle name="Millares 2 3 5 11 2 2" xfId="25915" xr:uid="{31B62B5C-68AF-40E5-BF9B-5474D2346E6F}"/>
    <cellStyle name="Millares 2 3 5 11 2 3" xfId="31409" xr:uid="{FC1D6F37-A4BD-49FA-8411-498A60777875}"/>
    <cellStyle name="Millares 2 3 5 11 2 4" xfId="36893" xr:uid="{80BD9D76-EFAF-4642-A8A5-BCD13435497E}"/>
    <cellStyle name="Millares 2 3 5 11 3" xfId="23186" xr:uid="{602BF4D2-B99F-4B91-9590-713CC519B969}"/>
    <cellStyle name="Millares 2 3 5 11 4" xfId="28680" xr:uid="{CE104758-D77D-4B59-9150-317CEE79E6C1}"/>
    <cellStyle name="Millares 2 3 5 11 5" xfId="34164" xr:uid="{88407DD0-250E-4BDC-956E-CFCF4CC7A5E8}"/>
    <cellStyle name="Millares 2 3 5 2" xfId="3504" xr:uid="{540C98D3-6425-40DE-8229-141FAEE3630E}"/>
    <cellStyle name="Millares 2 3 5 2 2" xfId="3505" xr:uid="{8A627E33-9B47-4ECE-A59F-B17F28E474AA}"/>
    <cellStyle name="Millares 2 3 5 2 2 2" xfId="3506" xr:uid="{676F333D-9DA0-4D0A-805E-FD27610F3F5E}"/>
    <cellStyle name="Millares 2 3 5 2 3" xfId="3507" xr:uid="{EDE031C1-E666-41C1-9E50-81BA3CE1295A}"/>
    <cellStyle name="Millares 2 3 5 3" xfId="3508" xr:uid="{C6110141-3483-4856-96B5-AD5CCE9C0504}"/>
    <cellStyle name="Millares 2 3 5 3 2" xfId="3509" xr:uid="{3A741E71-D4F3-4521-827C-D73C5114B960}"/>
    <cellStyle name="Millares 2 3 5 3 3" xfId="3510" xr:uid="{22C7FA53-93E2-4781-A125-3E86CDD5DD33}"/>
    <cellStyle name="Millares 2 3 5 3 4" xfId="3511" xr:uid="{50EAE0D7-AC7F-4037-8A29-2A2F7DDD94A9}"/>
    <cellStyle name="Millares 2 3 5 4" xfId="3512" xr:uid="{7F34DD14-D0F5-4167-89A9-DF0B9EA63D8F}"/>
    <cellStyle name="Millares 2 3 5 4 2" xfId="3513" xr:uid="{81485AE4-1F6D-4499-8EF6-F7350E4292AD}"/>
    <cellStyle name="Millares 2 3 5 4 3" xfId="3514" xr:uid="{7E14C082-D1B4-440F-AAF0-D6C384B23FD5}"/>
    <cellStyle name="Millares 2 3 5 5" xfId="3515" xr:uid="{A85D2560-2ADE-4224-8C4D-9ACA5E667D1C}"/>
    <cellStyle name="Millares 2 3 5 5 2" xfId="3516" xr:uid="{E6C46E8B-5C59-40E7-A922-CA897FE398A2}"/>
    <cellStyle name="Millares 2 3 5 6" xfId="3517" xr:uid="{01896DD7-5F94-4B0D-8239-82F027236004}"/>
    <cellStyle name="Millares 2 3 5 7" xfId="3518" xr:uid="{BA8FBE96-7B5A-4226-9195-0BF63103D77F}"/>
    <cellStyle name="Millares 2 3 5 8" xfId="3519" xr:uid="{3B49903C-B9ED-44F8-9C38-8A378EC4BFD0}"/>
    <cellStyle name="Millares 2 3 5 9" xfId="7104" xr:uid="{5E8DC483-D955-4907-830D-FD3D2F090BD5}"/>
    <cellStyle name="Millares 2 3 5 9 2" xfId="12813" xr:uid="{C8F65AAC-6449-4F15-91E8-3A8F35F3E552}"/>
    <cellStyle name="Millares 2 3 5 9 3" xfId="19913" xr:uid="{19B21E99-8CDE-4008-88F8-7A3B08ACE2F1}"/>
    <cellStyle name="Millares 2 3 5 9 3 2" xfId="22821" xr:uid="{0EFC8A85-93C1-48F0-A3DF-D59BEAFCC719}"/>
    <cellStyle name="Millares 2 3 5 9 3 2 2" xfId="28377" xr:uid="{D68B90FD-91A8-49E3-91D5-953767B0079C}"/>
    <cellStyle name="Millares 2 3 5 9 3 2 3" xfId="33871" xr:uid="{83CE5163-2603-477C-9380-5EFEFEB5EB36}"/>
    <cellStyle name="Millares 2 3 5 9 3 2 4" xfId="39355" xr:uid="{D57DF50F-6B33-455E-B502-7B4925C0CC58}"/>
    <cellStyle name="Millares 2 3 5 9 3 3" xfId="25648" xr:uid="{A2F21647-8E4D-4EF2-B056-967782D6995A}"/>
    <cellStyle name="Millares 2 3 5 9 3 4" xfId="31142" xr:uid="{643AF181-18F7-492C-AFAE-3FD31BA154E2}"/>
    <cellStyle name="Millares 2 3 5 9 3 5" xfId="36626" xr:uid="{8E4C9D33-97C0-421B-9A81-10FD4AF70F73}"/>
    <cellStyle name="Millares 2 3 5 9 4" xfId="7548" xr:uid="{13C8451E-AEF4-4E2E-98B1-A682C08952E9}"/>
    <cellStyle name="Millares 2 3 5 9 5" xfId="20201" xr:uid="{FC49E5E0-11C8-4D7F-968E-02A6F0828ADA}"/>
    <cellStyle name="Millares 2 3 5 9 5 2" xfId="25757" xr:uid="{8779217B-77D3-48DD-ABD4-9EF42D3467E4}"/>
    <cellStyle name="Millares 2 3 5 9 5 3" xfId="31251" xr:uid="{D0998E5A-9C2E-4816-AE11-4C15651EF548}"/>
    <cellStyle name="Millares 2 3 5 9 5 4" xfId="36735" xr:uid="{93001634-3AA6-4BA1-BBD2-C3ACDF13395A}"/>
    <cellStyle name="Millares 2 3 5 9 6" xfId="23028" xr:uid="{862E6903-CB77-4705-AE14-6F41AD39E03F}"/>
    <cellStyle name="Millares 2 3 5 9 7" xfId="28520" xr:uid="{291660C8-B40A-4EFC-AE4B-ACE26B52B7A1}"/>
    <cellStyle name="Millares 2 3 5 9 8" xfId="34004" xr:uid="{64744C93-E0A9-41F1-A520-C75FDE7F63D7}"/>
    <cellStyle name="Millares 2 3 6" xfId="3520" xr:uid="{C23063AA-7993-4BA5-86C5-02D9564B57D8}"/>
    <cellStyle name="Millares 2 3 6 2" xfId="3521" xr:uid="{F8078330-628C-4DF2-A547-15249CFEF920}"/>
    <cellStyle name="Millares 2 3 7" xfId="3522" xr:uid="{8BA47746-1DDD-4C3F-A303-504B3175CFE5}"/>
    <cellStyle name="Millares 2 3 8" xfId="3523" xr:uid="{64E8CF14-CA3A-48E2-96D0-469EF40AAAEE}"/>
    <cellStyle name="Millares 2 3 9" xfId="3524" xr:uid="{20ED87A6-DB4C-4801-A80C-B63408619219}"/>
    <cellStyle name="Millares 2 4" xfId="104" xr:uid="{00000000-0005-0000-0000-00009A000000}"/>
    <cellStyle name="Millares 2 4 2" xfId="120" xr:uid="{00000000-0005-0000-0000-00009B000000}"/>
    <cellStyle name="Millares 2 4 2 2" xfId="758" xr:uid="{28C98491-1BBA-4CE7-80D0-3E6C5EAEF1F5}"/>
    <cellStyle name="Millares 2 4 2 2 2" xfId="3528" xr:uid="{842337D1-3667-469B-A115-2C8D235CDFBB}"/>
    <cellStyle name="Millares 2 4 2 2 3" xfId="3527" xr:uid="{F2AEEA47-345F-4209-AB16-FAE9E663D049}"/>
    <cellStyle name="Millares 2 4 2 3" xfId="3529" xr:uid="{C06407F2-52F1-431D-BA4B-DD5174714709}"/>
    <cellStyle name="Millares 2 4 2 3 2" xfId="3530" xr:uid="{4F2794A8-FCFB-4DBA-A2A2-B736B84E9C76}"/>
    <cellStyle name="Millares 2 4 2 4" xfId="3531" xr:uid="{0BB9B8EC-E984-4192-8D63-BC7ABDB2CFDE}"/>
    <cellStyle name="Millares 2 4 2 4 2" xfId="3532" xr:uid="{1349138B-1471-43A0-8550-BFF2EB929FB7}"/>
    <cellStyle name="Millares 2 4 2 5" xfId="3533" xr:uid="{6722D21B-F42C-48EC-A57C-8A87C4E335A0}"/>
    <cellStyle name="Millares 2 4 2 6" xfId="3526" xr:uid="{4B366702-A7A8-4E17-BF16-246CEB35AB02}"/>
    <cellStyle name="Millares 2 4 3" xfId="757" xr:uid="{2CD6F90E-D5B3-4273-BBCF-8E59F7CF87C8}"/>
    <cellStyle name="Millares 2 4 3 2" xfId="3534" xr:uid="{7019BB10-55CD-472E-A820-4464ED1B1586}"/>
    <cellStyle name="Millares 2 4 4" xfId="3535" xr:uid="{60ADCF43-DC7A-4665-BB3E-E3D762355B91}"/>
    <cellStyle name="Millares 2 4 4 2" xfId="3536" xr:uid="{95B5C28E-CF33-439E-8953-A17D9A8C7374}"/>
    <cellStyle name="Millares 2 4 5" xfId="3525" xr:uid="{19C10B1F-6853-4EEC-8C6D-94FB330E0219}"/>
    <cellStyle name="Millares 2 5" xfId="79" xr:uid="{00000000-0005-0000-0000-00009C000000}"/>
    <cellStyle name="Millares 2 5 2" xfId="759" xr:uid="{5192AF7A-9A41-45B5-B59C-CD5BC5E892E6}"/>
    <cellStyle name="Millares 2 5 2 2" xfId="3538" xr:uid="{FD5C3EE6-FAA3-4C12-A2B2-5038E42D8414}"/>
    <cellStyle name="Millares 2 5 3" xfId="3539" xr:uid="{845C4083-A91A-40FE-89BB-FFEC827AB416}"/>
    <cellStyle name="Millares 2 5 4" xfId="3537" xr:uid="{5A3AEF4E-56E4-4B0D-A4ED-F3CF263CB61C}"/>
    <cellStyle name="Millares 2 6" xfId="65" xr:uid="{00000000-0005-0000-0000-00009D000000}"/>
    <cellStyle name="Millares 2 6 10" xfId="3541" xr:uid="{4FEC749C-71C9-4407-B16D-F25A25BA6066}"/>
    <cellStyle name="Millares 2 6 11" xfId="3542" xr:uid="{18E204EC-F301-4CAB-9FD7-1D07FEF489C8}"/>
    <cellStyle name="Millares 2 6 12" xfId="3543" xr:uid="{5A7D043F-2A39-4136-B6F2-83E280CCAEB7}"/>
    <cellStyle name="Millares 2 6 13" xfId="3544" xr:uid="{1418E04F-01B4-466F-ABDD-905630FC9928}"/>
    <cellStyle name="Millares 2 6 14" xfId="3545" xr:uid="{23E99639-1593-4962-92DF-16CE1E08D029}"/>
    <cellStyle name="Millares 2 6 14 2" xfId="12814" xr:uid="{E40F7F1B-9503-4588-BC45-FEDCD990E417}"/>
    <cellStyle name="Millares 2 6 15" xfId="7108" xr:uid="{7CD2DDDD-1F15-4BE7-9255-7D94A42B642F}"/>
    <cellStyle name="Millares 2 6 15 2" xfId="12815" xr:uid="{060DBD8E-4736-4BB6-9848-2348DC1F71EE}"/>
    <cellStyle name="Millares 2 6 15 3" xfId="12411" xr:uid="{1368EB51-46C0-4B30-AF28-EC0F6DD83BEE}"/>
    <cellStyle name="Millares 2 6 15 3 2" xfId="21663" xr:uid="{9F8D27D5-4FBA-49E1-A764-CCBF5B32A31E}"/>
    <cellStyle name="Millares 2 6 15 3 2 2" xfId="27219" xr:uid="{483916B4-EEC1-465D-84CE-A760CA816B51}"/>
    <cellStyle name="Millares 2 6 15 3 2 3" xfId="32713" xr:uid="{C5A56BE9-8D2B-44F6-AECD-E8F877B2CB50}"/>
    <cellStyle name="Millares 2 6 15 3 2 4" xfId="38197" xr:uid="{29BB357E-BC50-4D11-A75F-9CCAB59F704C}"/>
    <cellStyle name="Millares 2 6 15 3 3" xfId="24490" xr:uid="{88961CC0-C564-4D98-A5D4-E9035D8FA7AB}"/>
    <cellStyle name="Millares 2 6 15 3 4" xfId="29984" xr:uid="{F1F36E67-9DA8-48A4-A61B-D865FF488ED3}"/>
    <cellStyle name="Millares 2 6 15 3 5" xfId="35468" xr:uid="{D52E564B-DCA6-49AA-A7F8-5A55F52E4039}"/>
    <cellStyle name="Millares 2 6 15 4" xfId="7549" xr:uid="{C68C44AF-6092-4BB9-9715-FBDB1FE39F3C}"/>
    <cellStyle name="Millares 2 6 15 5" xfId="20205" xr:uid="{115D1C22-FC9B-42E5-8930-7FEC81C66CA4}"/>
    <cellStyle name="Millares 2 6 15 5 2" xfId="25761" xr:uid="{5C1AD134-4E94-46E1-9069-1710C4AF31B9}"/>
    <cellStyle name="Millares 2 6 15 5 3" xfId="31255" xr:uid="{713AEA18-3A26-4C8C-BDB0-DBB944E79670}"/>
    <cellStyle name="Millares 2 6 15 5 4" xfId="36739" xr:uid="{1CF90DD6-2AD8-4BC6-A8E2-F063BD6C82A8}"/>
    <cellStyle name="Millares 2 6 15 6" xfId="23032" xr:uid="{6FB3F056-2244-4889-81D9-6E396B909008}"/>
    <cellStyle name="Millares 2 6 15 7" xfId="28524" xr:uid="{BFF6551F-0284-412B-A64B-F987BDF48ED8}"/>
    <cellStyle name="Millares 2 6 15 8" xfId="34008" xr:uid="{622E2837-F527-48BF-864A-D2619E1ABEA4}"/>
    <cellStyle name="Millares 2 6 16" xfId="7425" xr:uid="{88576D06-BD54-471B-B8ED-ED604E6C7B26}"/>
    <cellStyle name="Millares 2 6 16 2" xfId="20119" xr:uid="{7D4607A3-0782-4F41-8F06-60D73CDA76F3}"/>
    <cellStyle name="Millares 2 6 16 2 2" xfId="22853" xr:uid="{F5EB6DA1-03EF-42A8-9368-2474F92A6890}"/>
    <cellStyle name="Millares 2 6 16 2 2 2" xfId="28409" xr:uid="{6F1C4A98-3E69-4CA0-884F-6B6A36E446DA}"/>
    <cellStyle name="Millares 2 6 16 2 2 3" xfId="33903" xr:uid="{B5C18A19-A13D-4E89-8B09-D96235B6317D}"/>
    <cellStyle name="Millares 2 6 16 2 2 4" xfId="39387" xr:uid="{9B511CF3-749B-4F24-9E47-B9A06AB7DA88}"/>
    <cellStyle name="Millares 2 6 16 2 3" xfId="25680" xr:uid="{06328C51-7DA8-4E2C-84C4-7ACD605F3ADF}"/>
    <cellStyle name="Millares 2 6 16 2 4" xfId="31174" xr:uid="{18109A09-07D8-43AC-AC4E-BE0B9F804411}"/>
    <cellStyle name="Millares 2 6 16 2 5" xfId="36658" xr:uid="{0FFE6DDB-0197-44EB-8410-FA31AE43D913}"/>
    <cellStyle name="Millares 2 6 16 3" xfId="20309" xr:uid="{E49A2D39-80EF-458E-86E4-FFBCC8B15F01}"/>
    <cellStyle name="Millares 2 6 16 3 2" xfId="25865" xr:uid="{9003745A-FD96-4C2D-9D99-5B1187278AA2}"/>
    <cellStyle name="Millares 2 6 16 3 3" xfId="31359" xr:uid="{2A7103C5-DF8C-49A0-898D-26A883119F23}"/>
    <cellStyle name="Millares 2 6 16 3 4" xfId="36843" xr:uid="{23FFDBDD-A699-4D77-AC68-952633533A97}"/>
    <cellStyle name="Millares 2 6 16 4" xfId="23136" xr:uid="{5735B5C3-43CF-4F67-B47E-1D9FC60FF6F9}"/>
    <cellStyle name="Millares 2 6 16 5" xfId="28628" xr:uid="{4D7F42AA-5373-46DF-9862-B869B4253D5D}"/>
    <cellStyle name="Millares 2 6 16 6" xfId="34112" xr:uid="{CFFB3886-902D-40BB-9313-BBD74505429E}"/>
    <cellStyle name="Millares 2 6 17" xfId="7474" xr:uid="{FA0A8FEE-0404-49C5-A485-1A37C25BD654}"/>
    <cellStyle name="Millares 2 6 17 2" xfId="20358" xr:uid="{4A45607D-13FC-4206-86F3-D442FB24DA50}"/>
    <cellStyle name="Millares 2 6 17 2 2" xfId="25914" xr:uid="{D3444530-C288-4897-983C-986870F5ED2F}"/>
    <cellStyle name="Millares 2 6 17 2 3" xfId="31408" xr:uid="{7E5925E9-6D3A-4FBE-9936-0BD12F9CA0A7}"/>
    <cellStyle name="Millares 2 6 17 2 4" xfId="36892" xr:uid="{590A2E8F-8786-4E6E-91BF-1202B575D0FF}"/>
    <cellStyle name="Millares 2 6 17 3" xfId="23185" xr:uid="{23F75F30-804E-474C-80BE-927CEBE0E995}"/>
    <cellStyle name="Millares 2 6 17 4" xfId="28679" xr:uid="{905AE8AD-F69F-4E5F-ABA6-2D16F45B9DBC}"/>
    <cellStyle name="Millares 2 6 17 5" xfId="34163" xr:uid="{C54350AE-B0D1-4C31-A7E7-E47EC8D8334A}"/>
    <cellStyle name="Millares 2 6 18" xfId="3540" xr:uid="{83B21F48-7C84-4328-820F-7B92D6B30CA7}"/>
    <cellStyle name="Millares 2 6 19" xfId="335" xr:uid="{A54D07F0-0B59-423D-BB14-5D0FE85F2C50}"/>
    <cellStyle name="Millares 2 6 2" xfId="283" xr:uid="{6491E0F5-629F-45FE-8FAD-8311D7BAFB33}"/>
    <cellStyle name="Millares 2 6 2 2" xfId="319" xr:uid="{3C34416A-27ED-4C6D-BFD7-C2B383D8CAC2}"/>
    <cellStyle name="Millares 2 6 2 2 2" xfId="3548" xr:uid="{3843A615-C33C-4B6F-9140-24C6106B4010}"/>
    <cellStyle name="Millares 2 6 2 2 3" xfId="12816" xr:uid="{B598C052-3DE1-44B4-A3CD-4F965D89C0D8}"/>
    <cellStyle name="Millares 2 6 2 2 4" xfId="3547" xr:uid="{DC6713BD-2BEC-4D76-9717-F459190319B3}"/>
    <cellStyle name="Millares 2 6 2 3" xfId="3549" xr:uid="{0ABAD53E-BC36-4694-9A9F-0068368684DF}"/>
    <cellStyle name="Millares 2 6 2 4" xfId="3550" xr:uid="{B5B083F2-A9BC-45B1-A324-D86E5230CAF8}"/>
    <cellStyle name="Millares 2 6 2 5" xfId="3546" xr:uid="{F255546B-8101-4DF9-9766-3665A615F74C}"/>
    <cellStyle name="Millares 2 6 2 6" xfId="760" xr:uid="{B1ECF614-D494-4B14-969D-97343892C379}"/>
    <cellStyle name="Millares 2 6 3" xfId="299" xr:uid="{B94C5180-E67D-4CBA-B99B-3559CA193EB2}"/>
    <cellStyle name="Millares 2 6 3 2" xfId="3552" xr:uid="{7DA2D89E-F30C-4CCA-9528-46EB18976FAB}"/>
    <cellStyle name="Millares 2 6 3 2 2" xfId="3553" xr:uid="{CF91868A-749E-4592-A789-77D7D99C62D6}"/>
    <cellStyle name="Millares 2 6 3 3" xfId="3554" xr:uid="{3CF0800D-8D3D-42B0-B913-C1FE33274822}"/>
    <cellStyle name="Millares 2 6 3 3 2" xfId="3555" xr:uid="{BBFA12F7-96AD-4D97-93B0-5B07EFAFDC3E}"/>
    <cellStyle name="Millares 2 6 3 4" xfId="3556" xr:uid="{83945314-8BC1-44F9-9CBE-B8EE3B4F7DD1}"/>
    <cellStyle name="Millares 2 6 3 4 2" xfId="3557" xr:uid="{26A3249E-BB92-4A5B-B6BE-3502D1897CE3}"/>
    <cellStyle name="Millares 2 6 3 5" xfId="3558" xr:uid="{8781C2C2-F4F1-49BC-9825-635232448F50}"/>
    <cellStyle name="Millares 2 6 3 6" xfId="3551" xr:uid="{FDA9079A-B198-433B-9B37-2FA623CBE984}"/>
    <cellStyle name="Millares 2 6 4" xfId="3559" xr:uid="{57E1AB27-F6FF-4044-B008-3ED7AC2E363A}"/>
    <cellStyle name="Millares 2 6 4 2" xfId="3560" xr:uid="{F79FD754-818D-4DBB-AC77-00EA951FF533}"/>
    <cellStyle name="Millares 2 6 4 3" xfId="3561" xr:uid="{C9650EC0-9444-4C72-B50F-4029426CD241}"/>
    <cellStyle name="Millares 2 6 5" xfId="3562" xr:uid="{02E31547-5AEE-48DA-9B06-5597EDBE8871}"/>
    <cellStyle name="Millares 2 6 5 2" xfId="3563" xr:uid="{DEE9B7D9-6AC6-48FF-B972-074EE982EC64}"/>
    <cellStyle name="Millares 2 6 6" xfId="3564" xr:uid="{A7C8C206-5830-4B6C-A266-E8C7FB0E3790}"/>
    <cellStyle name="Millares 2 6 6 2" xfId="3565" xr:uid="{E92E1F03-5990-40FE-A737-AF5B1B14F7F0}"/>
    <cellStyle name="Millares 2 6 6 3" xfId="3566" xr:uid="{115BB336-C6C9-46DB-909F-8E7A1E5BAA9E}"/>
    <cellStyle name="Millares 2 6 7" xfId="3567" xr:uid="{2B2BF3AC-143E-449F-AAF8-F5FE07C72640}"/>
    <cellStyle name="Millares 2 6 7 2" xfId="3568" xr:uid="{56A37299-D0AB-4ADB-A4DE-25114C327536}"/>
    <cellStyle name="Millares 2 6 8" xfId="3569" xr:uid="{81F1A8DF-AF0F-4A73-A152-95C0FC8D5D41}"/>
    <cellStyle name="Millares 2 6 8 2" xfId="3570" xr:uid="{B07856C0-1D05-4966-9328-83FB0C3EC52E}"/>
    <cellStyle name="Millares 2 6 9" xfId="3571" xr:uid="{9BD602A5-255D-4F0E-ACF1-3ADC359A8602}"/>
    <cellStyle name="Millares 2 7" xfId="230" xr:uid="{AE2CFA9B-6AA0-4C9F-A1DE-3D576D621215}"/>
    <cellStyle name="Millares 2 7 2" xfId="3573" xr:uid="{A32CFC64-B61B-483C-86A3-33AA3B557E1A}"/>
    <cellStyle name="Millares 2 7 3" xfId="3574" xr:uid="{047F0A41-5138-429F-9141-EE9CFADBB1A3}"/>
    <cellStyle name="Millares 2 7 4" xfId="3572" xr:uid="{7F5E56BD-CE01-424D-999D-6488611CD1E5}"/>
    <cellStyle name="Millares 2 7 5" xfId="761" xr:uid="{40C546C3-500E-44E8-A4F6-7251B98EF0CC}"/>
    <cellStyle name="Millares 2 8" xfId="566" xr:uid="{01302C1D-08F9-43D3-8CA0-F812F62B9507}"/>
    <cellStyle name="Millares 2 8 10" xfId="7103" xr:uid="{5020949D-9B80-44BA-9591-3DE3E3B8F113}"/>
    <cellStyle name="Millares 2 8 10 2" xfId="12817" xr:uid="{4003CB32-8438-46AC-8BD0-1A92E261EF8B}"/>
    <cellStyle name="Millares 2 8 10 3" xfId="19912" xr:uid="{1F314514-49D4-47A9-8782-C219428464C2}"/>
    <cellStyle name="Millares 2 8 10 3 2" xfId="22820" xr:uid="{9DDE8C30-787B-4511-8227-1929A6736465}"/>
    <cellStyle name="Millares 2 8 10 3 2 2" xfId="28376" xr:uid="{5E8ED6EB-6BEB-4FCD-B6DF-099B1D45BEF2}"/>
    <cellStyle name="Millares 2 8 10 3 2 3" xfId="33870" xr:uid="{FE493EBC-8719-4A21-AE10-6DDC13FB95CD}"/>
    <cellStyle name="Millares 2 8 10 3 2 4" xfId="39354" xr:uid="{0BE11FFE-1348-486C-8A77-65335EFFD4A3}"/>
    <cellStyle name="Millares 2 8 10 3 3" xfId="25647" xr:uid="{7FE2C62C-25E3-4093-B572-0E28F3F799B1}"/>
    <cellStyle name="Millares 2 8 10 3 4" xfId="31141" xr:uid="{B55CC831-05EB-4B51-870D-4A4CDA62AF08}"/>
    <cellStyle name="Millares 2 8 10 3 5" xfId="36625" xr:uid="{16A70A24-4EA1-48F8-A542-2E1DD4E5DC0B}"/>
    <cellStyle name="Millares 2 8 10 4" xfId="7550" xr:uid="{09D85548-1328-4A10-8C5D-300063BCC29C}"/>
    <cellStyle name="Millares 2 8 10 5" xfId="20200" xr:uid="{3A9AB0B3-C277-4FA2-A41A-AC5DA343E643}"/>
    <cellStyle name="Millares 2 8 10 5 2" xfId="25756" xr:uid="{49B010C4-60EC-40FF-85BD-67355465282C}"/>
    <cellStyle name="Millares 2 8 10 5 3" xfId="31250" xr:uid="{F474C5FB-0F7B-4C88-BA3E-4A158CD3E106}"/>
    <cellStyle name="Millares 2 8 10 5 4" xfId="36734" xr:uid="{9CC23A07-B547-49E4-A504-635DED7D7A3B}"/>
    <cellStyle name="Millares 2 8 10 6" xfId="23027" xr:uid="{F7A77A01-ECF5-41C2-8836-C8AC32E8C6ED}"/>
    <cellStyle name="Millares 2 8 10 7" xfId="28519" xr:uid="{149FF436-FA18-4B75-A60A-EC100F972F61}"/>
    <cellStyle name="Millares 2 8 10 8" xfId="34003" xr:uid="{AE8A8C4F-3593-4F73-8D48-450BBFA4702E}"/>
    <cellStyle name="Millares 2 8 11" xfId="7426" xr:uid="{1F39478A-22AC-4D21-BF40-AC7C1F7ED599}"/>
    <cellStyle name="Millares 2 8 11 2" xfId="20120" xr:uid="{811BFA88-191A-42AF-BAA1-C008035FA0B3}"/>
    <cellStyle name="Millares 2 8 11 2 2" xfId="22854" xr:uid="{6B3FC74B-492C-4623-908B-BFD8D3BB4EFC}"/>
    <cellStyle name="Millares 2 8 11 2 2 2" xfId="28410" xr:uid="{DDD42F90-2E2A-4C8F-A84B-2F1FB530078C}"/>
    <cellStyle name="Millares 2 8 11 2 2 3" xfId="33904" xr:uid="{B5787D5D-5D81-4056-9467-BA38AFCA30C7}"/>
    <cellStyle name="Millares 2 8 11 2 2 4" xfId="39388" xr:uid="{DDF6A771-4BC6-4C52-A2B6-A2611972CA65}"/>
    <cellStyle name="Millares 2 8 11 2 3" xfId="25681" xr:uid="{D969E81F-9714-48F6-9C2E-DBCCAEFE6989}"/>
    <cellStyle name="Millares 2 8 11 2 4" xfId="31175" xr:uid="{3ADB1B74-7899-4BC6-824E-CAEE3974FE2B}"/>
    <cellStyle name="Millares 2 8 11 2 5" xfId="36659" xr:uid="{5A246BEC-7C4D-42F5-9D38-74F9D158AF86}"/>
    <cellStyle name="Millares 2 8 11 3" xfId="20310" xr:uid="{08FD9670-6419-4D26-869E-6D9013ECA0F4}"/>
    <cellStyle name="Millares 2 8 11 3 2" xfId="25866" xr:uid="{F8A78914-EFC1-4BED-ABF3-D2DED5D77AC8}"/>
    <cellStyle name="Millares 2 8 11 3 3" xfId="31360" xr:uid="{DCD34F68-56CB-4673-92E8-F833479DDB86}"/>
    <cellStyle name="Millares 2 8 11 3 4" xfId="36844" xr:uid="{F581DB2C-7888-48D6-9B6A-D95F7B6FD468}"/>
    <cellStyle name="Millares 2 8 11 4" xfId="23137" xr:uid="{A4AA867E-60CE-44A4-A56D-1EDE6C60F4E6}"/>
    <cellStyle name="Millares 2 8 11 5" xfId="28629" xr:uid="{9279040D-B382-4F6D-8D5A-E987A1C0E8B7}"/>
    <cellStyle name="Millares 2 8 11 6" xfId="34113" xr:uid="{88ADC9D1-7DFC-4C90-AFC9-2BA565C98145}"/>
    <cellStyle name="Millares 2 8 12" xfId="7473" xr:uid="{DF091060-9EDB-4C4C-9FBB-5CC9EB795763}"/>
    <cellStyle name="Millares 2 8 12 2" xfId="20357" xr:uid="{6367BFB0-083D-43FC-BC8C-AE2BA1BDD301}"/>
    <cellStyle name="Millares 2 8 12 2 2" xfId="25913" xr:uid="{700C33A1-1A4F-4F7C-801A-919658B5ADBE}"/>
    <cellStyle name="Millares 2 8 12 2 3" xfId="31407" xr:uid="{533940A7-8706-4B87-814E-498472C74103}"/>
    <cellStyle name="Millares 2 8 12 2 4" xfId="36891" xr:uid="{3ACF2D58-65E4-4014-A04B-3A0D1E5BDB94}"/>
    <cellStyle name="Millares 2 8 12 3" xfId="23184" xr:uid="{395D1595-41E3-40A2-A5A4-88DB64A4CB0B}"/>
    <cellStyle name="Millares 2 8 12 4" xfId="28678" xr:uid="{261CA42C-202E-4C2E-BFDF-F51CDAA3BDEB}"/>
    <cellStyle name="Millares 2 8 12 5" xfId="34162" xr:uid="{C44AF07E-1155-4CFC-BBA5-20959A72B5B6}"/>
    <cellStyle name="Millares 2 8 13" xfId="3575" xr:uid="{9DD06FB8-9746-4793-B358-9F6813A2A3A4}"/>
    <cellStyle name="Millares 2 8 2" xfId="3576" xr:uid="{BFFE2EFA-B92B-45DC-B086-C7583206FC66}"/>
    <cellStyle name="Millares 2 8 2 2" xfId="3577" xr:uid="{F3C64A8E-603E-4733-B4D0-FEAD7E82C2EA}"/>
    <cellStyle name="Millares 2 8 2 3" xfId="3578" xr:uid="{3248BE9B-E878-4BC1-BD2A-4260F7B27997}"/>
    <cellStyle name="Millares 2 8 3" xfId="3579" xr:uid="{68345E22-2AE6-4183-AA5F-D659459C2D66}"/>
    <cellStyle name="Millares 2 8 3 2" xfId="3580" xr:uid="{323CBCBB-2737-43EE-8173-2990AEF866F2}"/>
    <cellStyle name="Millares 2 8 3 2 2" xfId="3581" xr:uid="{8790DDBF-433D-4A43-A644-657ABE1972BE}"/>
    <cellStyle name="Millares 2 8 3 3" xfId="3582" xr:uid="{4B2342AD-AE11-40C5-81FA-E304DFCCF94F}"/>
    <cellStyle name="Millares 2 8 3 3 2" xfId="3583" xr:uid="{49C98E52-77C3-40D6-A17B-1730C36578BC}"/>
    <cellStyle name="Millares 2 8 3 4" xfId="3584" xr:uid="{20182662-AED0-4EFC-8C45-CDACD08856E2}"/>
    <cellStyle name="Millares 2 8 3 4 2" xfId="3585" xr:uid="{73E04522-82CA-4A28-A77B-2BD11A7F3302}"/>
    <cellStyle name="Millares 2 8 3 5" xfId="3586" xr:uid="{1AEFCCD4-A39F-46C6-8FE8-6001FD13A8EA}"/>
    <cellStyle name="Millares 2 8 4" xfId="3587" xr:uid="{5B1FBD4A-0C28-4EE5-98A2-AC810F2468E8}"/>
    <cellStyle name="Millares 2 8 4 2" xfId="3588" xr:uid="{1F859501-E988-4E68-971E-3678EBE45774}"/>
    <cellStyle name="Millares 2 8 4 3" xfId="3589" xr:uid="{0D88975A-3C96-4421-804D-772E4045D8EE}"/>
    <cellStyle name="Millares 2 8 5" xfId="3590" xr:uid="{2F9F27FA-5E70-4AB9-B202-6C345342EA3D}"/>
    <cellStyle name="Millares 2 8 5 2" xfId="3591" xr:uid="{9B2B1DC5-3E26-4B6F-9136-7D27F36B2873}"/>
    <cellStyle name="Millares 2 8 5 3" xfId="3592" xr:uid="{A3D55428-B1CD-44AD-A11A-0DA22C1B4A45}"/>
    <cellStyle name="Millares 2 8 6" xfId="3593" xr:uid="{D1B50445-F1E8-475B-AF54-5CC3838F8592}"/>
    <cellStyle name="Millares 2 8 6 2" xfId="3594" xr:uid="{D068AB5A-DFE6-478D-8435-602AA3430A7A}"/>
    <cellStyle name="Millares 2 8 6 3" xfId="3595" xr:uid="{7F6E2F4C-E56A-4CF2-AA5F-F77FF4075346}"/>
    <cellStyle name="Millares 2 8 7" xfId="3596" xr:uid="{43B9F6AC-264D-46A1-8FB8-0D28074FA005}"/>
    <cellStyle name="Millares 2 8 8" xfId="3597" xr:uid="{7463BAE4-CCAC-4F75-ACA4-35A331695D44}"/>
    <cellStyle name="Millares 2 8 9" xfId="3598" xr:uid="{A777FA35-92D0-432B-9B81-0AEAFD9CC61A}"/>
    <cellStyle name="Millares 2 9" xfId="3599" xr:uid="{E6D34F33-8028-44C3-ACD1-70693DF3A997}"/>
    <cellStyle name="Millares 2 9 2" xfId="3600" xr:uid="{8FAC5D49-A0A9-48E9-8AD3-0D841D5631F3}"/>
    <cellStyle name="Millares 2 9 3" xfId="3601" xr:uid="{C0FE2DCB-1DB4-43FC-AFDB-5BBC209A3059}"/>
    <cellStyle name="Millares 2 9 3 2" xfId="3602" xr:uid="{0E3AB921-5C21-4787-B1EE-297597C3226E}"/>
    <cellStyle name="Millares 2 9 3 2 2" xfId="3603" xr:uid="{BE7E5B51-B0CB-40CA-9AEB-2135B682FED2}"/>
    <cellStyle name="Millares 2 9 3 3" xfId="3604" xr:uid="{145C47B7-53EC-4BEE-83F0-AFFF5BB5CC12}"/>
    <cellStyle name="Millares 2 9 4" xfId="3605" xr:uid="{204E6380-3535-46AD-AAB2-83B99D3DACD5}"/>
    <cellStyle name="Millares 2 9 4 2" xfId="3606" xr:uid="{D11483AA-3D5B-427C-8E35-73EBA48236DC}"/>
    <cellStyle name="Millares 2 9 4 2 2" xfId="3607" xr:uid="{64F82D2B-4C44-4F5F-9159-F061C6CC143B}"/>
    <cellStyle name="Millares 2 9 4 3" xfId="3608" xr:uid="{D27E2702-4E7E-4522-98C8-2D68C699C5CC}"/>
    <cellStyle name="Millares 2 9 5" xfId="3609" xr:uid="{E83D6C67-CC05-42A9-AFF4-B4610A08A177}"/>
    <cellStyle name="Millares 2 9 5 2" xfId="3610" xr:uid="{F0E49FD3-4DCD-42AB-9F1A-689F5D015C54}"/>
    <cellStyle name="Millares 2 9 6" xfId="3611" xr:uid="{22B59D05-46E0-48BF-B593-F32DF681CED1}"/>
    <cellStyle name="Millares 2 9 7" xfId="3612" xr:uid="{FD276DB6-D675-4427-9C42-A14DF14CACD9}"/>
    <cellStyle name="Millares 2 9 8" xfId="3613" xr:uid="{3AEA8C76-EDCC-495B-B908-DDD3B5E07ADE}"/>
    <cellStyle name="Millares 20" xfId="242" xr:uid="{AFE56A2A-0F8C-4C66-A701-BD9C1AE446A5}"/>
    <cellStyle name="Millares 20 2" xfId="270" xr:uid="{60EEF03B-1E6C-491F-A70C-3AE1F59F8334}"/>
    <cellStyle name="Millares 20 2 2" xfId="3616" xr:uid="{AF311CA6-7F4C-441B-946C-058BA3864FC7}"/>
    <cellStyle name="Millares 20 2 2 2" xfId="3617" xr:uid="{7816EE7D-D71C-4177-A8E2-214B117CE1FF}"/>
    <cellStyle name="Millares 20 2 3" xfId="3618" xr:uid="{397DB626-F2F0-4E38-A7E7-DC7BCBCAD142}"/>
    <cellStyle name="Millares 20 2 4" xfId="3615" xr:uid="{37B43FF5-ACEF-486F-984B-23C116EC5374}"/>
    <cellStyle name="Millares 20 2 5" xfId="564" xr:uid="{DA6F5364-5499-42F7-AF5F-1DE1C4D7A1DD}"/>
    <cellStyle name="Millares 20 3" xfId="3619" xr:uid="{F08348AF-6EF9-4B1A-BBB8-F6A18619403E}"/>
    <cellStyle name="Millares 20 3 2" xfId="3620" xr:uid="{6B2A4EF7-693D-4A03-AEE3-7A6BECCC50C8}"/>
    <cellStyle name="Millares 20 3 2 2" xfId="3621" xr:uid="{1EEDB07E-0F45-4D27-968D-5ABBF6541786}"/>
    <cellStyle name="Millares 20 3 3" xfId="3622" xr:uid="{568B7DE0-C37F-464F-8213-6C6DCCEC1DB4}"/>
    <cellStyle name="Millares 20 3 3 2" xfId="3623" xr:uid="{26937778-5DEC-483E-B045-C7C1C33ED579}"/>
    <cellStyle name="Millares 20 3 4" xfId="3624" xr:uid="{F79F8828-8D69-40DA-A351-4F741F2D0A4D}"/>
    <cellStyle name="Millares 20 3 5" xfId="3625" xr:uid="{9CC78151-A605-4183-A90E-209CC5FC951E}"/>
    <cellStyle name="Millares 20 3 6" xfId="3626" xr:uid="{94497ADC-8D64-415F-AD87-19D9CF60E357}"/>
    <cellStyle name="Millares 20 4" xfId="3627" xr:uid="{673D205A-52E0-4104-B01A-E83FF2DC6AA6}"/>
    <cellStyle name="Millares 20 4 2" xfId="3628" xr:uid="{338376E3-1375-4009-ACAC-0CCBC015DF1A}"/>
    <cellStyle name="Millares 20 5" xfId="3629" xr:uid="{F8336E02-01CC-41D7-B103-49341C11099B}"/>
    <cellStyle name="Millares 20 5 2" xfId="3630" xr:uid="{34C12BAF-DD00-4E17-B504-D3ECE802ADE1}"/>
    <cellStyle name="Millares 20 5 3" xfId="3631" xr:uid="{35C09425-4E4A-459A-B9F0-BF3E31271B45}"/>
    <cellStyle name="Millares 20 6" xfId="3632" xr:uid="{B9B84920-0B70-4BEA-8BCF-9CF654C3CEBF}"/>
    <cellStyle name="Millares 20 6 2" xfId="3633" xr:uid="{14F36B5E-9E9C-4212-A1FB-61CE2CFE2294}"/>
    <cellStyle name="Millares 20 7" xfId="3634" xr:uid="{9B84A17B-EF7C-4AAB-8F30-5F80ABA1CB4E}"/>
    <cellStyle name="Millares 20 7 2" xfId="3635" xr:uid="{BA81B4A1-3DC4-47F0-8176-3A9848BF199C}"/>
    <cellStyle name="Millares 20 8" xfId="3636" xr:uid="{A67B84E2-612C-4332-AD92-15058B2B8D17}"/>
    <cellStyle name="Millares 20 8 2" xfId="3637" xr:uid="{88406656-1D68-4F29-AAFA-130306C0D1E5}"/>
    <cellStyle name="Millares 20 9" xfId="3614" xr:uid="{FFDA7E2D-86EF-4037-811C-7DF9423F85F0}"/>
    <cellStyle name="Millares 200" xfId="3638" xr:uid="{9402D874-07AB-455D-8B90-1A5D21FA8C1B}"/>
    <cellStyle name="Millares 200 2" xfId="3639" xr:uid="{75F62697-F7D6-4B0E-944C-6082DCEF86D5}"/>
    <cellStyle name="Millares 200 3" xfId="3640" xr:uid="{3DC36E31-A8A6-4E4B-B521-447F083692F6}"/>
    <cellStyle name="Millares 200 4" xfId="3641" xr:uid="{0AB1ED30-0FE5-4731-A1F4-5BF649926157}"/>
    <cellStyle name="Millares 201" xfId="3642" xr:uid="{9588947B-8B0E-4E90-8551-B04617B1A7D8}"/>
    <cellStyle name="Millares 201 2" xfId="3643" xr:uid="{42B25002-FEFA-4AF5-AE0B-34487AE2BEFE}"/>
    <cellStyle name="Millares 201 3" xfId="3644" xr:uid="{F2A2A74E-54FE-4ADA-95E1-4A2730B32B93}"/>
    <cellStyle name="Millares 201 4" xfId="3645" xr:uid="{2F751B1B-B3E3-431B-B519-697E9941917F}"/>
    <cellStyle name="Millares 202" xfId="3646" xr:uid="{96C813F6-E9E3-4ED5-BD97-2D92B4C47901}"/>
    <cellStyle name="Millares 202 2" xfId="3647" xr:uid="{151C7000-D4D7-4A4A-928F-9A74F5059C38}"/>
    <cellStyle name="Millares 202 2 2" xfId="3648" xr:uid="{80FA6AE3-48D4-4DD7-A5F8-BFD00FC848DA}"/>
    <cellStyle name="Millares 202 3" xfId="3649" xr:uid="{C6DF0D05-A22A-44D7-93D3-BCC0E05FD744}"/>
    <cellStyle name="Millares 202 4" xfId="3650" xr:uid="{B2EF9ABF-1ECE-4BB9-8398-616C9E72E5A9}"/>
    <cellStyle name="Millares 203" xfId="3651" xr:uid="{74F8E004-674D-473F-8856-8C1C3049F7BC}"/>
    <cellStyle name="Millares 203 2" xfId="3652" xr:uid="{2C876338-688C-4B99-995F-70FD36DC3D89}"/>
    <cellStyle name="Millares 203 2 2" xfId="3653" xr:uid="{197675FC-968F-4C14-B192-4F3A27562178}"/>
    <cellStyle name="Millares 203 3" xfId="3654" xr:uid="{7B154D59-A710-4F12-A997-4368AB594A2A}"/>
    <cellStyle name="Millares 203 4" xfId="3655" xr:uid="{4D28CC61-8018-44F8-8D8D-C151C6A7BCB6}"/>
    <cellStyle name="Millares 204" xfId="3656" xr:uid="{5F6551E5-8650-44A0-960B-260DA1B26E80}"/>
    <cellStyle name="Millares 204 2" xfId="3657" xr:uid="{A086001D-D607-47F6-B667-F093440AEB9C}"/>
    <cellStyle name="Millares 204 3" xfId="3658" xr:uid="{E62CFD39-62D3-42F2-B61D-5DF1C0606B8F}"/>
    <cellStyle name="Millares 204 4" xfId="3659" xr:uid="{E81458C5-06ED-49C7-AD84-2E2F32A3C244}"/>
    <cellStyle name="Millares 205" xfId="3660" xr:uid="{FB037257-C669-4823-AD4F-FF4AF143A95A}"/>
    <cellStyle name="Millares 205 2" xfId="3661" xr:uid="{D5D0EB37-EBFE-4495-A916-D1892D32168B}"/>
    <cellStyle name="Millares 205 2 2" xfId="3662" xr:uid="{A7D19187-3FB1-42E0-8520-43FD27313F55}"/>
    <cellStyle name="Millares 205 2 3" xfId="3663" xr:uid="{C631693A-1E81-4C63-A5C8-54016EC0FB13}"/>
    <cellStyle name="Millares 205 3" xfId="3664" xr:uid="{D513D710-F638-49B4-9DE9-559FFE29F8F3}"/>
    <cellStyle name="Millares 205 4" xfId="3665" xr:uid="{B931F887-08F1-4B70-A7AD-BE30595E6CF2}"/>
    <cellStyle name="Millares 205 4 2" xfId="12818" xr:uid="{9D357A24-482B-4E87-BB2A-3E0972644A00}"/>
    <cellStyle name="Millares 205 4 3" xfId="15590" xr:uid="{1FA5E60D-8146-487C-9FE1-A2EE785DFB3C}"/>
    <cellStyle name="Millares 205 5" xfId="3666" xr:uid="{183A6091-2DDE-4753-BB41-9CE1DEFADB5A}"/>
    <cellStyle name="Millares 205 6" xfId="15589" xr:uid="{20B17C2C-5530-40D8-9284-829BF5A7692F}"/>
    <cellStyle name="Millares 206" xfId="3667" xr:uid="{CC8A3A72-7F1D-4B5B-B934-CA9E95947586}"/>
    <cellStyle name="Millares 206 2" xfId="3668" xr:uid="{AB6BC7D2-0453-4C9C-8F0E-FD558FAC790C}"/>
    <cellStyle name="Millares 206 2 2" xfId="3669" xr:uid="{D267F9A8-06C0-4BBC-A087-6DCA69BB8FD3}"/>
    <cellStyle name="Millares 206 2 3" xfId="3670" xr:uid="{A302C0C9-6725-49B9-A7FF-283CC123205F}"/>
    <cellStyle name="Millares 206 3" xfId="3671" xr:uid="{83407994-3C4E-4E13-B702-24C9C8C3320A}"/>
    <cellStyle name="Millares 206 4" xfId="3672" xr:uid="{343EA752-3534-46AC-8CA3-6D3CBA8D1095}"/>
    <cellStyle name="Millares 206 4 2" xfId="12819" xr:uid="{C0021CCC-2A18-495A-99FB-738BB0140EC7}"/>
    <cellStyle name="Millares 206 4 3" xfId="15592" xr:uid="{35B0EC26-F044-46ED-8642-F3F9307D436E}"/>
    <cellStyle name="Millares 206 5" xfId="3673" xr:uid="{251310D1-2C33-4CA7-9B94-0847817CB5BF}"/>
    <cellStyle name="Millares 206 6" xfId="15591" xr:uid="{B0E48AED-2440-42E8-9E64-79686BC8417B}"/>
    <cellStyle name="Millares 207" xfId="3674" xr:uid="{7D9227A7-54E0-4E53-A269-65E3C77C005D}"/>
    <cellStyle name="Millares 207 2" xfId="3675" xr:uid="{603FC331-3DF8-4D01-A453-46D2AB3FA17F}"/>
    <cellStyle name="Millares 207 2 2" xfId="3676" xr:uid="{345A9DD0-7892-4966-BAED-48007BA13F3B}"/>
    <cellStyle name="Millares 207 3" xfId="3677" xr:uid="{25C64A04-1855-4204-89A2-E6444A0A80EF}"/>
    <cellStyle name="Millares 207 4" xfId="3678" xr:uid="{7DB199AC-4475-44DA-940A-B61FB998C91C}"/>
    <cellStyle name="Millares 207 4 2" xfId="12821" xr:uid="{74FD8EF1-B963-4712-A2CF-E7852EEB298A}"/>
    <cellStyle name="Millares 207 4 3" xfId="15594" xr:uid="{A57B511A-769A-4096-AE6D-19B68D1BBC0F}"/>
    <cellStyle name="Millares 207 5" xfId="3679" xr:uid="{22A5B95F-62FB-4252-901D-BA7627D209A4}"/>
    <cellStyle name="Millares 207 6" xfId="12820" xr:uid="{F8DF288A-D52F-4B46-A584-94A80B140CDA}"/>
    <cellStyle name="Millares 207 7" xfId="15593" xr:uid="{77CB8E79-3592-4A5A-8B69-843FB19F9EB2}"/>
    <cellStyle name="Millares 208" xfId="3680" xr:uid="{0875BFFE-98AB-413B-BCFE-3585CF0B3755}"/>
    <cellStyle name="Millares 208 2" xfId="3681" xr:uid="{E558DAB2-BF7D-43D9-9A32-B35A967D8BE6}"/>
    <cellStyle name="Millares 208 2 2" xfId="3682" xr:uid="{F9A822B7-975D-4A44-9185-EA8CEAC7155A}"/>
    <cellStyle name="Millares 208 3" xfId="3683" xr:uid="{C46FD477-5D62-4E99-8C19-1EEE7D2D681D}"/>
    <cellStyle name="Millares 208 4" xfId="3684" xr:uid="{4A8FD7D3-6BB6-4516-8E85-2FC48D3CDD01}"/>
    <cellStyle name="Millares 208 4 2" xfId="12823" xr:uid="{7045A3AA-CF4D-401F-8B05-A77E8A547827}"/>
    <cellStyle name="Millares 208 4 3" xfId="15596" xr:uid="{CB149F51-F1C7-4C3F-9D4C-50A1F801C102}"/>
    <cellStyle name="Millares 208 5" xfId="3685" xr:uid="{98E33282-C180-4BBE-82FB-AD21D287CEF1}"/>
    <cellStyle name="Millares 208 6" xfId="12822" xr:uid="{2ADF90FB-2F9E-486B-8545-9D127E47E6DC}"/>
    <cellStyle name="Millares 208 7" xfId="15595" xr:uid="{F35593D2-38EB-49DC-AC12-BB0DFFA591E5}"/>
    <cellStyle name="Millares 209" xfId="3686" xr:uid="{F9715152-9673-4175-8674-2EC919A0958C}"/>
    <cellStyle name="Millares 209 2" xfId="3687" xr:uid="{E52EF77B-F702-4740-9D5F-8DC1DF087E86}"/>
    <cellStyle name="Millares 209 2 2" xfId="3688" xr:uid="{FCF328D4-E3EC-42DB-B5E3-FC70257B1DE7}"/>
    <cellStyle name="Millares 209 2 3" xfId="3689" xr:uid="{1EC630AB-3A2E-4C10-8476-6C6A31385F4A}"/>
    <cellStyle name="Millares 209 3" xfId="3690" xr:uid="{5744722B-EEEE-419D-9D19-BBD5B58D3AA0}"/>
    <cellStyle name="Millares 209 3 2" xfId="12825" xr:uid="{FD12261D-FCC3-41C2-87A4-835030781EA3}"/>
    <cellStyle name="Millares 209 3 3" xfId="15598" xr:uid="{B3E11EF3-59A7-42EA-A05E-23A4861E7499}"/>
    <cellStyle name="Millares 209 4" xfId="3691" xr:uid="{A2B01A09-5AEF-4F0C-A250-63C5181D3B99}"/>
    <cellStyle name="Millares 209 5" xfId="12824" xr:uid="{39841CD2-7AF4-4AB9-AF1F-232960353813}"/>
    <cellStyle name="Millares 209 6" xfId="15597" xr:uid="{A0773CCE-3B31-4DFF-B731-A2D347A86E90}"/>
    <cellStyle name="Millares 21" xfId="243" xr:uid="{6F3018C4-4526-411C-B597-3456D557B903}"/>
    <cellStyle name="Millares 21 2" xfId="271" xr:uid="{75CC66A2-8A49-4B63-988D-3ABBA59A6E48}"/>
    <cellStyle name="Millares 21 2 2" xfId="3694" xr:uid="{1E15AD16-FE9F-4E55-8A9A-F849B12B7864}"/>
    <cellStyle name="Millares 21 2 3" xfId="3693" xr:uid="{D88B5EAC-CB79-4FFC-B358-48640DA81C49}"/>
    <cellStyle name="Millares 21 3" xfId="3695" xr:uid="{1A48FD1B-1460-446A-B411-847E3FC40CF7}"/>
    <cellStyle name="Millares 21 4" xfId="3692" xr:uid="{D1C000D1-E08B-4209-AF4E-D1FF11C95448}"/>
    <cellStyle name="Millares 21 5" xfId="443" xr:uid="{CCA4F94C-903D-4D20-89D4-74068830C3FA}"/>
    <cellStyle name="Millares 210" xfId="3696" xr:uid="{CBFAD45A-EEDD-43AA-B914-EA529C7882B8}"/>
    <cellStyle name="Millares 210 2" xfId="3697" xr:uid="{EDF80E59-54C0-45C2-A897-A47C33F6C9C0}"/>
    <cellStyle name="Millares 210 2 2" xfId="3698" xr:uid="{6F836A0C-CB8B-4091-834C-28F5A1890DF5}"/>
    <cellStyle name="Millares 210 2 3" xfId="3699" xr:uid="{E413FE8E-DDC6-4E73-8985-70A030CA6366}"/>
    <cellStyle name="Millares 210 3" xfId="3700" xr:uid="{BE653223-8471-43B3-8906-E35BE84C3964}"/>
    <cellStyle name="Millares 210 3 2" xfId="12827" xr:uid="{4E49ABA1-C11F-4542-9192-B545E920C8EC}"/>
    <cellStyle name="Millares 210 3 3" xfId="15600" xr:uid="{A4C2D9D0-64E5-4E7C-B840-A95EEE4C5C5F}"/>
    <cellStyle name="Millares 210 4" xfId="3701" xr:uid="{61DBB62E-ED34-4EEF-B2CB-83719FA2194C}"/>
    <cellStyle name="Millares 210 5" xfId="12826" xr:uid="{DD7B3C03-436D-4C9B-953F-4ECA2DBE7E54}"/>
    <cellStyle name="Millares 210 6" xfId="15599" xr:uid="{6649E073-A5BC-4FA2-B9DB-18C9CB43782F}"/>
    <cellStyle name="Millares 211" xfId="3702" xr:uid="{C3C11FCE-5822-4DC2-8263-802908982375}"/>
    <cellStyle name="Millares 211 2" xfId="3703" xr:uid="{B683A450-1001-4C8F-B46D-1A25B75A6604}"/>
    <cellStyle name="Millares 211 3" xfId="3704" xr:uid="{606E6E2B-5048-49C9-B31C-9F63D7716EB8}"/>
    <cellStyle name="Millares 211 3 2" xfId="12829" xr:uid="{A117E0A6-6FCF-4739-9CAB-D2C78B34E9B4}"/>
    <cellStyle name="Millares 211 3 3" xfId="15602" xr:uid="{207D29E1-B2F0-4DA7-B2E4-2726D654482B}"/>
    <cellStyle name="Millares 211 4" xfId="3705" xr:uid="{11CE9CBC-269A-42AA-B391-09094187C2CE}"/>
    <cellStyle name="Millares 211 5" xfId="12828" xr:uid="{CB641C94-E264-4E23-8765-8C1B47F0FA8A}"/>
    <cellStyle name="Millares 211 6" xfId="15601" xr:uid="{3FEC06FF-8846-4F11-B473-0FA93B266238}"/>
    <cellStyle name="Millares 212" xfId="454" xr:uid="{D2E6E963-3F15-4277-B6CB-7D5DE6373C75}"/>
    <cellStyle name="Millares 212 2" xfId="535" xr:uid="{42A53873-17CC-4A5E-B30F-D711EF8750D6}"/>
    <cellStyle name="Millares 212 2 2" xfId="3706" xr:uid="{38C7B283-F6CC-43D6-B4C9-D8417921B96B}"/>
    <cellStyle name="Millares 212 3" xfId="3707" xr:uid="{966F9F3B-305A-46B9-A63C-BB03C69F277F}"/>
    <cellStyle name="Millares 212 3 2" xfId="12831" xr:uid="{AA5C5819-2411-461D-A775-D792E32C2D77}"/>
    <cellStyle name="Millares 212 3 3" xfId="15604" xr:uid="{80DF5B38-B503-4584-ABC8-1ABD6F41F112}"/>
    <cellStyle name="Millares 212 4" xfId="3708" xr:uid="{2B1D9061-02E6-41C6-BCFF-CE90009BF3CC}"/>
    <cellStyle name="Millares 212 5" xfId="12830" xr:uid="{3EECD8BB-8BC7-466C-8545-289272BECC26}"/>
    <cellStyle name="Millares 212 6" xfId="15603" xr:uid="{0EBD1997-0A45-46DC-BC50-E34FE932D5BB}"/>
    <cellStyle name="Millares 212 7" xfId="40313" xr:uid="{26F1792A-6A2D-4456-99DF-69CAF3441C15}"/>
    <cellStyle name="Millares 213" xfId="3709" xr:uid="{E8A12A14-A7B8-44D8-963F-2F971B7574B9}"/>
    <cellStyle name="Millares 213 2" xfId="3710" xr:uid="{940F73F2-256B-4DD9-9116-24430FC3B79E}"/>
    <cellStyle name="Millares 213 3" xfId="3711" xr:uid="{8C074505-4082-452D-BFAB-D14651FE3DCB}"/>
    <cellStyle name="Millares 213 3 2" xfId="12833" xr:uid="{E82D4088-6D16-478F-B50A-6A26859CD6DC}"/>
    <cellStyle name="Millares 213 3 3" xfId="15606" xr:uid="{FC8EE8A5-6AE0-4241-AA0B-B44778640169}"/>
    <cellStyle name="Millares 213 4" xfId="3712" xr:uid="{B95CB4F1-5F0E-4332-97D5-E3856BC22ED0}"/>
    <cellStyle name="Millares 213 5" xfId="12832" xr:uid="{25B1A529-E455-4AF5-9A71-395E37DBABEC}"/>
    <cellStyle name="Millares 213 6" xfId="15605" xr:uid="{F951D2D6-B6DE-42C5-AD71-5606DC1E3024}"/>
    <cellStyle name="Millares 214" xfId="3713" xr:uid="{F4039489-E819-46CB-851E-7A435C8B84D9}"/>
    <cellStyle name="Millares 214 2" xfId="3714" xr:uid="{A8EA91A2-6A6F-4498-AE54-9C04DD95D2A2}"/>
    <cellStyle name="Millares 214 3" xfId="3715" xr:uid="{1B960246-3AEC-4B19-9A3D-9B52C07A3C96}"/>
    <cellStyle name="Millares 214 3 2" xfId="12835" xr:uid="{2575D206-6E96-490E-9830-CA4598B40784}"/>
    <cellStyle name="Millares 214 3 3" xfId="15608" xr:uid="{CA2588D7-ED91-4B87-B829-016790DFBECA}"/>
    <cellStyle name="Millares 214 4" xfId="3716" xr:uid="{8F1F92B3-ECDD-49DD-8536-45444E3C6F00}"/>
    <cellStyle name="Millares 214 5" xfId="12834" xr:uid="{2979FC73-2D58-4E8B-B804-32272C96BFF6}"/>
    <cellStyle name="Millares 214 6" xfId="15607" xr:uid="{A183EB30-0980-4FF3-B5C0-B39467F989E6}"/>
    <cellStyle name="Millares 215" xfId="3717" xr:uid="{29CE7AC2-B177-481F-A7A5-644A0A84A748}"/>
    <cellStyle name="Millares 215 2" xfId="3718" xr:uid="{360ED62D-02B5-498C-9B4E-9DAFD8D435C7}"/>
    <cellStyle name="Millares 215 3" xfId="3719" xr:uid="{36C3A789-85F6-4B63-A3E7-E9F649390B66}"/>
    <cellStyle name="Millares 215 4" xfId="3720" xr:uid="{4D06198B-CD3B-4B98-9A4A-D60BDB259953}"/>
    <cellStyle name="Millares 216" xfId="3721" xr:uid="{F864FCC6-4C8E-4B6D-9C03-4F6147A51B03}"/>
    <cellStyle name="Millares 216 2" xfId="3722" xr:uid="{CF9BCC90-A399-464D-8622-0A32E080AA6C}"/>
    <cellStyle name="Millares 216 3" xfId="3723" xr:uid="{0C9262C9-B3B1-4FBA-BB2D-ED87450B004E}"/>
    <cellStyle name="Millares 216 4" xfId="3724" xr:uid="{DC90F75B-AF6E-420B-AF5D-84D419855749}"/>
    <cellStyle name="Millares 217" xfId="3725" xr:uid="{B82E42F2-47FE-453D-8FF5-851C917A9479}"/>
    <cellStyle name="Millares 217 2" xfId="3726" xr:uid="{28518549-5645-4EB9-9058-FCE3A533E270}"/>
    <cellStyle name="Millares 217 3" xfId="3727" xr:uid="{D41EE0B7-0228-458E-82B3-B74544F459BC}"/>
    <cellStyle name="Millares 217 4" xfId="3728" xr:uid="{DA088E11-6FDD-4C6E-8B24-D693FF4638EF}"/>
    <cellStyle name="Millares 218" xfId="3729" xr:uid="{E5D098AF-2376-45B2-B927-8E261701A7B0}"/>
    <cellStyle name="Millares 218 2" xfId="3730" xr:uid="{B0FF980A-FFC2-4740-B401-42C009FD84E0}"/>
    <cellStyle name="Millares 218 3" xfId="3731" xr:uid="{BF3A31B5-A562-4B5C-BC6D-0BF51E429809}"/>
    <cellStyle name="Millares 218 4" xfId="3732" xr:uid="{9D25CC23-8482-4A28-807F-BC2CB7B7C7D1}"/>
    <cellStyle name="Millares 219" xfId="3733" xr:uid="{9989B6F1-2D62-4D33-96EA-A4A86E189B67}"/>
    <cellStyle name="Millares 219 2" xfId="3734" xr:uid="{BA052DE6-7B2D-4CB1-959C-C8C599A3CD68}"/>
    <cellStyle name="Millares 219 3" xfId="3735" xr:uid="{6543FF6E-DC69-4655-9215-968A01552A9F}"/>
    <cellStyle name="Millares 219 4" xfId="3736" xr:uid="{0F860E3E-2AE0-4716-9CBB-B4B69E7A8B60}"/>
    <cellStyle name="Millares 22" xfId="244" xr:uid="{6BB67C86-C3FE-4B0C-BCCE-E3AEAE8F4FA9}"/>
    <cellStyle name="Millares 22 2" xfId="272" xr:uid="{E513D3BB-F3BC-491F-A979-8BD4DC19F404}"/>
    <cellStyle name="Millares 22 2 2" xfId="3739" xr:uid="{40764F4A-5560-4A13-8375-4DE0B0DCEA6F}"/>
    <cellStyle name="Millares 22 2 2 2" xfId="3740" xr:uid="{C63D25F5-C12B-48A1-A814-B280C42AEE84}"/>
    <cellStyle name="Millares 22 2 3" xfId="3741" xr:uid="{4D9B4115-6F99-4352-8540-2AA5DA84E824}"/>
    <cellStyle name="Millares 22 2 4" xfId="3738" xr:uid="{7CA12905-3791-4A4D-952D-6C8017625BB2}"/>
    <cellStyle name="Millares 22 3" xfId="3742" xr:uid="{805AC38B-688D-42E8-AF04-1EEBFCBFDB98}"/>
    <cellStyle name="Millares 22 3 2" xfId="3743" xr:uid="{7D3F5C28-4027-4F69-A55C-181C41E36C57}"/>
    <cellStyle name="Millares 22 3 2 2" xfId="3744" xr:uid="{EA22385C-A0E2-4496-B382-84C6AC1361CC}"/>
    <cellStyle name="Millares 22 3 3" xfId="3745" xr:uid="{07D46719-CDF5-47B5-88AF-26FEE9FEF28E}"/>
    <cellStyle name="Millares 22 3 3 2" xfId="3746" xr:uid="{D27E7024-A5A7-47C6-A5C5-CFB453E93006}"/>
    <cellStyle name="Millares 22 3 4" xfId="3747" xr:uid="{7F049806-C3D2-4AA7-AAF9-46E2CAADC946}"/>
    <cellStyle name="Millares 22 3 5" xfId="3748" xr:uid="{21FCB3E1-7AE8-4BC3-BFEE-94B5470AC0CA}"/>
    <cellStyle name="Millares 22 4" xfId="3749" xr:uid="{ED8EC8B7-097B-45D4-84B5-DBCB4051DC41}"/>
    <cellStyle name="Millares 22 4 2" xfId="3750" xr:uid="{EA230D46-564C-459A-8D22-3749FC45BCE1}"/>
    <cellStyle name="Millares 22 5" xfId="3751" xr:uid="{BB3FBA84-9C09-44B8-A916-E42A1E1E3B20}"/>
    <cellStyle name="Millares 22 5 2" xfId="3752" xr:uid="{6CB7AAAA-843F-4073-BC75-ADF784D710E9}"/>
    <cellStyle name="Millares 22 5 3" xfId="3753" xr:uid="{DDA4D586-1385-48F5-B5E4-22AECB614A65}"/>
    <cellStyle name="Millares 22 6" xfId="3754" xr:uid="{44EC185F-FE34-4F28-82B0-7D7A0ABBD083}"/>
    <cellStyle name="Millares 22 6 2" xfId="3755" xr:uid="{D3CE73BA-0792-4F33-A21F-E913BC1ED5AA}"/>
    <cellStyle name="Millares 22 7" xfId="3756" xr:uid="{118DB693-4E3D-4CD5-A33C-F5F3F98E10B4}"/>
    <cellStyle name="Millares 22 7 2" xfId="3757" xr:uid="{8FA801FC-66C3-41AD-885A-2B7A3124C2A7}"/>
    <cellStyle name="Millares 22 8" xfId="3758" xr:uid="{8730C281-DD19-4733-8B2E-DFB779F106C1}"/>
    <cellStyle name="Millares 22 9" xfId="3737" xr:uid="{4B96B4BA-A041-4DF5-8815-0C5815C9162F}"/>
    <cellStyle name="Millares 220" xfId="3759" xr:uid="{56B7B234-C460-4351-911B-F59A814D5A21}"/>
    <cellStyle name="Millares 220 2" xfId="3760" xr:uid="{1872A406-963F-4110-8655-8DE0B66D8E6F}"/>
    <cellStyle name="Millares 220 3" xfId="3761" xr:uid="{00BEC32F-85B5-407B-98BE-5E2850BBA922}"/>
    <cellStyle name="Millares 220 4" xfId="3762" xr:uid="{47D08051-0185-42F8-A7EB-864A31798454}"/>
    <cellStyle name="Millares 221" xfId="3763" xr:uid="{922C773B-268D-47FD-9DD4-4D4EFB6B0614}"/>
    <cellStyle name="Millares 222" xfId="3764" xr:uid="{7816B306-03F3-4985-A77B-99D035E855C7}"/>
    <cellStyle name="Millares 222 2" xfId="3765" xr:uid="{E690F037-087C-42B7-A6D7-7C04948C5D6D}"/>
    <cellStyle name="Millares 222 3" xfId="3766" xr:uid="{E1418D9D-820D-439C-8D0C-9A884EEDABDB}"/>
    <cellStyle name="Millares 223" xfId="3767" xr:uid="{6E04EAE3-585F-47B3-B9CB-0FF34DCEA5D5}"/>
    <cellStyle name="Millares 223 2" xfId="3768" xr:uid="{4CC3215D-B93D-45A2-8853-B989CD0536B8}"/>
    <cellStyle name="Millares 223 3" xfId="3769" xr:uid="{131C2212-07B5-495C-BE91-CDE80758E16D}"/>
    <cellStyle name="Millares 224" xfId="3770" xr:uid="{540D66A2-6902-4780-9D9E-6DF29E12ABF7}"/>
    <cellStyle name="Millares 224 2" xfId="3771" xr:uid="{D638B527-44A8-4815-880E-56027254D4F4}"/>
    <cellStyle name="Millares 224 3" xfId="3772" xr:uid="{EE751178-A78A-40BC-A8FB-B029AC324CEB}"/>
    <cellStyle name="Millares 225" xfId="3773" xr:uid="{27F3C2F2-BA8E-42CE-AAE0-BA63A0F47167}"/>
    <cellStyle name="Millares 225 2" xfId="3774" xr:uid="{F9548D30-28E5-4386-86FC-68D386E3B85A}"/>
    <cellStyle name="Millares 225 3" xfId="3775" xr:uid="{18C29918-4A59-41A4-B5FD-4C79CD86F6E4}"/>
    <cellStyle name="Millares 226" xfId="3776" xr:uid="{33BFD067-3B9A-41C2-9608-9E6F95C4A41C}"/>
    <cellStyle name="Millares 226 2" xfId="3777" xr:uid="{30E5466D-EE98-459E-A3BD-C304DC7E4CBA}"/>
    <cellStyle name="Millares 226 3" xfId="3778" xr:uid="{F9F1505A-BA40-48C7-BE27-4AF6A72E2916}"/>
    <cellStyle name="Millares 227" xfId="3779" xr:uid="{EC91FC5D-B0FB-4636-B810-AABFC64772C6}"/>
    <cellStyle name="Millares 227 2" xfId="3780" xr:uid="{70221887-94C5-43D1-B473-EAC71CBE96F3}"/>
    <cellStyle name="Millares 227 3" xfId="3781" xr:uid="{3997CD0E-B086-43A6-BB29-8A514C92D31B}"/>
    <cellStyle name="Millares 228" xfId="3782" xr:uid="{B534E899-C310-45AA-920A-D8EE5F637441}"/>
    <cellStyle name="Millares 228 2" xfId="3783" xr:uid="{2793A2EB-F9E8-4E0B-BB62-25F474995728}"/>
    <cellStyle name="Millares 228 3" xfId="3784" xr:uid="{C41F82CB-241B-42B6-A6BF-1B3291A6DA59}"/>
    <cellStyle name="Millares 229" xfId="3785" xr:uid="{1FECAA75-7F5B-4EA7-9028-E48167E99921}"/>
    <cellStyle name="Millares 229 2" xfId="3786" xr:uid="{B8CB2E01-A880-4F51-AA4F-3A3845FCD3AC}"/>
    <cellStyle name="Millares 229 3" xfId="3787" xr:uid="{88EA995D-B904-4308-A16B-0477F1E41C12}"/>
    <cellStyle name="Millares 23" xfId="245" xr:uid="{BE69D1DC-B4F6-49C2-AB95-D8D490467B0D}"/>
    <cellStyle name="Millares 23 2" xfId="273" xr:uid="{EC271573-42C2-4D30-BBCA-BBB2783F2388}"/>
    <cellStyle name="Millares 23 2 2" xfId="3790" xr:uid="{53B0F55B-F440-4695-943D-3A390A4F391F}"/>
    <cellStyle name="Millares 23 2 3" xfId="3789" xr:uid="{39EB6AF1-89B9-433E-9965-83576EC85048}"/>
    <cellStyle name="Millares 23 3" xfId="3791" xr:uid="{4FAE6F04-FD8F-4709-8B7F-57BABC8E3A9D}"/>
    <cellStyle name="Millares 23 3 2" xfId="3792" xr:uid="{914E4830-BA02-4188-B786-B08477857ECE}"/>
    <cellStyle name="Millares 23 3 3" xfId="3793" xr:uid="{BCA8ADF7-E315-4B5A-966F-564E113B2490}"/>
    <cellStyle name="Millares 23 4" xfId="3794" xr:uid="{060C90A9-4B08-40B4-9868-61E5691C101B}"/>
    <cellStyle name="Millares 23 5" xfId="3788" xr:uid="{20AE6778-C683-432D-AC54-6B9B57CFB943}"/>
    <cellStyle name="Millares 230" xfId="3795" xr:uid="{8B9F919D-772C-4DC7-87BA-EB0782A8021A}"/>
    <cellStyle name="Millares 230 2" xfId="3796" xr:uid="{6DB9E330-3D83-48A3-8311-3837C69AA41E}"/>
    <cellStyle name="Millares 230 3" xfId="3797" xr:uid="{5F767051-51D0-49C1-A928-E7A17A86A5E8}"/>
    <cellStyle name="Millares 231" xfId="3798" xr:uid="{E2D1B7FA-B0D7-4C50-8DC1-AC0B68BB1D7F}"/>
    <cellStyle name="Millares 231 2" xfId="3799" xr:uid="{CBACD905-B6D4-4DD4-8730-3CCB6FC527CE}"/>
    <cellStyle name="Millares 231 3" xfId="3800" xr:uid="{67682A9D-AB7E-46A6-90A6-BB3DD1047CCF}"/>
    <cellStyle name="Millares 231 4" xfId="3801" xr:uid="{4A4F394C-B104-4386-A63E-845998D89856}"/>
    <cellStyle name="Millares 232" xfId="3802" xr:uid="{5C04BE11-88D9-46D0-9BAE-80F20E821A4F}"/>
    <cellStyle name="Millares 232 2" xfId="3803" xr:uid="{051287EB-D82B-4F86-8E6A-E42E5BFE3482}"/>
    <cellStyle name="Millares 232 3" xfId="3804" xr:uid="{089112DD-ADC5-4265-8F96-15BD367E1401}"/>
    <cellStyle name="Millares 232 4" xfId="3805" xr:uid="{F057DA12-C98C-4D5D-A07F-C4D2EF3C2B35}"/>
    <cellStyle name="Millares 233" xfId="3806" xr:uid="{A4187419-E85D-472C-BA62-AAB5B12B8099}"/>
    <cellStyle name="Millares 233 2" xfId="3807" xr:uid="{74B9FEF7-E926-4E8E-BBE7-4FCBB265CB06}"/>
    <cellStyle name="Millares 233 3" xfId="3808" xr:uid="{3E274212-C79C-4EA1-AFDB-C52FAF836ED4}"/>
    <cellStyle name="Millares 234" xfId="3809" xr:uid="{986E6F81-2959-446B-A52F-ECA603E296C7}"/>
    <cellStyle name="Millares 234 2" xfId="3810" xr:uid="{28DC578B-1145-4949-ABD2-A3A11ED52955}"/>
    <cellStyle name="Millares 234 3" xfId="3811" xr:uid="{17D857A1-69DD-472C-9B9A-2FAD93F8A25A}"/>
    <cellStyle name="Millares 235" xfId="3812" xr:uid="{51C3B4A0-E654-44A1-9A99-040BBE0821AC}"/>
    <cellStyle name="Millares 235 2" xfId="3813" xr:uid="{3D20380F-B5E2-4E03-852B-7A10D862215C}"/>
    <cellStyle name="Millares 235 3" xfId="3814" xr:uid="{FEF3CC7A-0368-4805-AB9C-7D3FA4235525}"/>
    <cellStyle name="Millares 236" xfId="3815" xr:uid="{A88746DC-4F36-4BB6-B100-323636C2F463}"/>
    <cellStyle name="Millares 236 2" xfId="3816" xr:uid="{5ED1F49D-428E-402E-8F74-E4245FDDC3FE}"/>
    <cellStyle name="Millares 236 2 2" xfId="12837" xr:uid="{83F66D9C-6CFB-483D-8489-C610BF1B9D90}"/>
    <cellStyle name="Millares 236 2 3" xfId="15610" xr:uid="{1A4DB5EA-BD67-433A-970F-FDD5155C061E}"/>
    <cellStyle name="Millares 236 3" xfId="3817" xr:uid="{6D022F28-DE5C-4B7A-B907-C0643DB30560}"/>
    <cellStyle name="Millares 236 4" xfId="12836" xr:uid="{B2D22C69-554D-4BC6-8141-47D91B2D98A0}"/>
    <cellStyle name="Millares 236 5" xfId="15609" xr:uid="{95E971A2-C0BE-4D86-A575-E36725E098EF}"/>
    <cellStyle name="Millares 237" xfId="3818" xr:uid="{46C903ED-6358-4488-89DD-607326F87CEF}"/>
    <cellStyle name="Millares 237 2" xfId="3819" xr:uid="{49B9B835-26C4-4B5C-A691-5EEA7DCD678F}"/>
    <cellStyle name="Millares 237 2 2" xfId="12839" xr:uid="{5ECBF88B-5C56-4659-AD6F-3D650839338F}"/>
    <cellStyle name="Millares 237 2 3" xfId="15612" xr:uid="{5AC990A5-89E1-4A85-B7AE-6ACA9E2A7FF2}"/>
    <cellStyle name="Millares 237 3" xfId="3820" xr:uid="{4490DC74-B8CD-4002-85D2-1EEE056A07B0}"/>
    <cellStyle name="Millares 237 4" xfId="12838" xr:uid="{A1911879-0A40-4BA6-9984-90E642084B7E}"/>
    <cellStyle name="Millares 237 5" xfId="15611" xr:uid="{060351EE-8CBD-42B4-A883-A47EB558CA70}"/>
    <cellStyle name="Millares 238" xfId="3821" xr:uid="{0CC96200-761E-46F0-A147-1B1A36BC936F}"/>
    <cellStyle name="Millares 238 2" xfId="3822" xr:uid="{0D79E137-B5E0-413F-88F5-C0ECD9D6A824}"/>
    <cellStyle name="Millares 238 3" xfId="3823" xr:uid="{29854DBC-0854-482B-B71C-FD1CB54454AC}"/>
    <cellStyle name="Millares 239" xfId="3824" xr:uid="{2F38D509-207E-4F29-8032-F8ACEA248E4C}"/>
    <cellStyle name="Millares 239 2" xfId="3825" xr:uid="{386D533B-9115-46E0-A0FF-E9B969D8E55A}"/>
    <cellStyle name="Millares 239 3" xfId="3826" xr:uid="{C25F8D89-2FA3-436B-802D-CC77CB92202A}"/>
    <cellStyle name="Millares 24" xfId="246" xr:uid="{2FD5F84B-0C8B-4A1B-8E37-1FFDF4C17728}"/>
    <cellStyle name="Millares 24 2" xfId="274" xr:uid="{7924B6C1-BD29-4571-A2FB-1CD64442FAD4}"/>
    <cellStyle name="Millares 24 2 2" xfId="3829" xr:uid="{77AEE161-C3C2-48B3-B255-9126AD1A18A2}"/>
    <cellStyle name="Millares 24 2 2 2" xfId="3830" xr:uid="{2E71AB99-9E5F-4797-8547-9A107EA208E4}"/>
    <cellStyle name="Millares 24 2 3" xfId="3831" xr:uid="{00D8FEB0-F84D-4909-9848-15C29BAECA5E}"/>
    <cellStyle name="Millares 24 2 4" xfId="3828" xr:uid="{52A50F33-2C8B-4904-AB02-8DAFFA2E240F}"/>
    <cellStyle name="Millares 24 3" xfId="3832" xr:uid="{A8344806-8830-47D2-90C7-75E5863D839A}"/>
    <cellStyle name="Millares 24 3 2" xfId="3833" xr:uid="{B7CE3059-1382-46AC-A4FA-573167B0C0EC}"/>
    <cellStyle name="Millares 24 3 2 2" xfId="3834" xr:uid="{F5B2A8D2-88F7-42CB-A429-1380038F867C}"/>
    <cellStyle name="Millares 24 3 3" xfId="3835" xr:uid="{69672FBD-B2A2-4E51-97D0-BA9A2CE19086}"/>
    <cellStyle name="Millares 24 3 3 2" xfId="3836" xr:uid="{9479B8B6-7370-4334-A43E-752F08961D36}"/>
    <cellStyle name="Millares 24 3 4" xfId="3837" xr:uid="{D2F13CE3-ECC6-4FA6-A4AD-AB50EA01789A}"/>
    <cellStyle name="Millares 24 3 5" xfId="3838" xr:uid="{1593379E-9B3B-4722-9C18-536506AC9404}"/>
    <cellStyle name="Millares 24 4" xfId="3839" xr:uid="{C4660F68-F927-4A01-B017-CD6A05BB8901}"/>
    <cellStyle name="Millares 24 4 2" xfId="3840" xr:uid="{2540B69F-59DA-45CA-8FFF-0676C12D2192}"/>
    <cellStyle name="Millares 24 5" xfId="3841" xr:uid="{EC6E9E95-B9A6-451F-B996-32D3892E4160}"/>
    <cellStyle name="Millares 24 5 2" xfId="3842" xr:uid="{F5B6589F-C8BB-435E-A3B0-2D3D114F664D}"/>
    <cellStyle name="Millares 24 6" xfId="3843" xr:uid="{97E737C0-6EEA-4A0E-8C33-91C8A899046F}"/>
    <cellStyle name="Millares 24 6 2" xfId="3844" xr:uid="{9B6F7885-F942-4887-9EE1-AC9B12215BC0}"/>
    <cellStyle name="Millares 24 7" xfId="3845" xr:uid="{A540CC5B-535D-403C-8C3E-7FC7B92B8190}"/>
    <cellStyle name="Millares 24 7 2" xfId="12840" xr:uid="{49D17207-019E-43B5-8DBD-AE16DFBBD619}"/>
    <cellStyle name="Millares 24 8" xfId="3846" xr:uid="{7E021CA6-5404-4054-B8E5-AC15279FA2D8}"/>
    <cellStyle name="Millares 24 9" xfId="3827" xr:uid="{7D53C0CB-F7F5-4C60-B459-883B5B59BDE8}"/>
    <cellStyle name="Millares 240" xfId="3847" xr:uid="{FEFECA5E-EB6F-4982-A0E1-0C8EA8BEE3A8}"/>
    <cellStyle name="Millares 240 2" xfId="3848" xr:uid="{5F143F76-DB69-4058-9944-D5763EE9AA70}"/>
    <cellStyle name="Millares 240 3" xfId="3849" xr:uid="{AA36A3C2-FC63-45D5-83BC-1A919DBD4CC1}"/>
    <cellStyle name="Millares 241" xfId="3850" xr:uid="{A552D555-2FA7-4469-AD0A-073AC3C8AF27}"/>
    <cellStyle name="Millares 241 2" xfId="3851" xr:uid="{B519C378-677F-47BE-995E-590DC2FDE02D}"/>
    <cellStyle name="Millares 241 3" xfId="3852" xr:uid="{0A604F8E-24FA-4162-8299-CFBE4CD65D74}"/>
    <cellStyle name="Millares 242" xfId="3853" xr:uid="{BF42FDE8-2AFC-4BA3-8BB9-995318AE9015}"/>
    <cellStyle name="Millares 242 2" xfId="3854" xr:uid="{516A3587-05D5-4C77-929B-CD8C43799B95}"/>
    <cellStyle name="Millares 242 3" xfId="3855" xr:uid="{FFD4A93A-57E7-41F5-B300-28D5FE12436B}"/>
    <cellStyle name="Millares 243" xfId="3856" xr:uid="{BCB6C508-047F-48D9-912A-1A9DC9067D6D}"/>
    <cellStyle name="Millares 243 2" xfId="3857" xr:uid="{E776FD23-DEE1-4007-9C2A-58742CA76045}"/>
    <cellStyle name="Millares 243 3" xfId="3858" xr:uid="{F6A6825D-09FB-45EB-B4F7-685D39DA0913}"/>
    <cellStyle name="Millares 244" xfId="3859" xr:uid="{801FE74F-9F64-454B-81C5-7C533989A100}"/>
    <cellStyle name="Millares 244 2" xfId="3860" xr:uid="{75C61630-3EA0-4C51-91A0-57F78AB66F85}"/>
    <cellStyle name="Millares 244 3" xfId="3861" xr:uid="{2EE25BED-D071-4B9A-B0CB-7D7182987196}"/>
    <cellStyle name="Millares 245" xfId="3862" xr:uid="{0FAD7605-36A0-41E3-B6C0-918510B95C71}"/>
    <cellStyle name="Millares 245 2" xfId="3863" xr:uid="{5FC38E31-F0CD-4E3D-AB46-81C0138FBD85}"/>
    <cellStyle name="Millares 245 3" xfId="3864" xr:uid="{47D064AA-B1AB-4082-B4B6-93B84E6AAA89}"/>
    <cellStyle name="Millares 246" xfId="3865" xr:uid="{F36B3D53-2486-4EF6-A2E4-79A6E84C404F}"/>
    <cellStyle name="Millares 246 2" xfId="3866" xr:uid="{F726FB24-0247-4CF5-B791-3800774904DF}"/>
    <cellStyle name="Millares 246 3" xfId="3867" xr:uid="{44897390-D448-4E90-9316-F758347B641B}"/>
    <cellStyle name="Millares 247" xfId="3868" xr:uid="{6112FBD3-2C7F-4D89-9B60-755ED797B917}"/>
    <cellStyle name="Millares 248" xfId="3869" xr:uid="{90FCEBA1-A75C-46A8-88D3-0E00CB206331}"/>
    <cellStyle name="Millares 249" xfId="3870" xr:uid="{7B5CD7C4-428D-4293-B457-B94F6D15133E}"/>
    <cellStyle name="Millares 25" xfId="247" xr:uid="{798518AA-3D5C-4EC8-B9E6-C7C0E802AAA5}"/>
    <cellStyle name="Millares 25 2" xfId="275" xr:uid="{A4229EE5-58AC-4E1F-9C3D-D0A45FEDB29F}"/>
    <cellStyle name="Millares 25 2 2" xfId="3873" xr:uid="{88AD42E3-756D-4602-AE32-09FCA4F7BFFD}"/>
    <cellStyle name="Millares 25 2 3" xfId="3872" xr:uid="{DEE0A174-E693-4930-B2FA-1148BC5E0302}"/>
    <cellStyle name="Millares 25 3" xfId="3874" xr:uid="{4F225D2E-6383-486E-AA15-9F43DEE5CAA0}"/>
    <cellStyle name="Millares 25 4" xfId="3871" xr:uid="{DB01834A-7954-4F9F-8AF6-35323ECEAB49}"/>
    <cellStyle name="Millares 250" xfId="3875" xr:uid="{6B3296C9-AA6C-4608-8CD1-F7CD24F4FC10}"/>
    <cellStyle name="Millares 251" xfId="3876" xr:uid="{A42E3FD6-E701-4203-BD1E-6218B0A88AD4}"/>
    <cellStyle name="Millares 252" xfId="3877" xr:uid="{BAD4563A-EAE7-4BE8-9E6A-C149BD4C9107}"/>
    <cellStyle name="Millares 253" xfId="3878" xr:uid="{CB0612CA-5025-4B21-A1D8-0B2473BD10B8}"/>
    <cellStyle name="Millares 254" xfId="3879" xr:uid="{F5C1A009-ADD9-4CA8-99BC-E2450BEF4513}"/>
    <cellStyle name="Millares 255" xfId="3880" xr:uid="{A83A3300-FE64-47C7-8869-F9FAFEDFEFDA}"/>
    <cellStyle name="Millares 256" xfId="3881" xr:uid="{96750706-D5A4-4C78-83F8-451C24D68FAF}"/>
    <cellStyle name="Millares 257" xfId="3882" xr:uid="{4184D839-39EF-4BD1-A364-25CB00D0855C}"/>
    <cellStyle name="Millares 258" xfId="3883" xr:uid="{5093FC4D-887B-48B0-BC0A-BAB7F1722490}"/>
    <cellStyle name="Millares 259" xfId="3884" xr:uid="{FF842E57-E46D-4C47-AA59-C08BD29AA263}"/>
    <cellStyle name="Millares 26" xfId="248" xr:uid="{024BC83D-53A2-4289-A36E-32A0CF128D96}"/>
    <cellStyle name="Millares 26 10" xfId="3886" xr:uid="{FFD1415B-FB32-4E50-9279-7C0B5B3595E4}"/>
    <cellStyle name="Millares 26 10 2" xfId="3887" xr:uid="{13446F44-AA6E-4713-8FC3-8F9776F5ADB3}"/>
    <cellStyle name="Millares 26 10 2 2" xfId="3888" xr:uid="{DE96A8B1-31EA-4D0A-A843-F7B80DA8976D}"/>
    <cellStyle name="Millares 26 10 3" xfId="3889" xr:uid="{667A4692-6719-42F2-B8D7-D2F69089A759}"/>
    <cellStyle name="Millares 26 10 3 2" xfId="3890" xr:uid="{1364DC4D-4BC9-46B1-8243-62DB75CFC04C}"/>
    <cellStyle name="Millares 26 10 4" xfId="3891" xr:uid="{B6A5BD92-0653-493A-AE3E-8601A6706EBC}"/>
    <cellStyle name="Millares 26 10 4 2" xfId="3892" xr:uid="{129E39D3-479B-4755-924F-015294BB9489}"/>
    <cellStyle name="Millares 26 10 5" xfId="3893" xr:uid="{12E68DA5-18C8-4DB8-921F-5BE03A0FED45}"/>
    <cellStyle name="Millares 26 11" xfId="3894" xr:uid="{569EE1B2-B6FC-44DA-9F3A-305785E9C98D}"/>
    <cellStyle name="Millares 26 11 2" xfId="3895" xr:uid="{7A3F2494-1C0B-4A79-8579-79D21EC6C823}"/>
    <cellStyle name="Millares 26 11 2 2" xfId="3896" xr:uid="{001318DB-01C8-4CA8-8B40-53036BD81B61}"/>
    <cellStyle name="Millares 26 11 3" xfId="3897" xr:uid="{D1A06F6D-584A-4A49-8255-1B9CF690D478}"/>
    <cellStyle name="Millares 26 11 3 2" xfId="3898" xr:uid="{46F5191C-8132-4314-AD7E-35E1B0716C9B}"/>
    <cellStyle name="Millares 26 11 4" xfId="3899" xr:uid="{E68299CD-7FA8-4D97-A236-AE5A08DAED51}"/>
    <cellStyle name="Millares 26 11 4 2" xfId="3900" xr:uid="{B9B40B0C-E062-45D0-B37E-81653F4C01E1}"/>
    <cellStyle name="Millares 26 11 5" xfId="3901" xr:uid="{F4F2F274-6459-4EE5-851E-9C94445C5286}"/>
    <cellStyle name="Millares 26 12" xfId="3902" xr:uid="{39080636-EB35-4DB7-945D-4B77D797A37B}"/>
    <cellStyle name="Millares 26 12 2" xfId="3903" xr:uid="{21BFFB2D-605C-48FD-A9D4-6246F1454565}"/>
    <cellStyle name="Millares 26 13" xfId="3904" xr:uid="{E7E91B87-07E7-43AA-9935-A961B855B040}"/>
    <cellStyle name="Millares 26 13 2" xfId="3905" xr:uid="{B6586663-1CDA-4730-B32F-DD0E7DE6489A}"/>
    <cellStyle name="Millares 26 13 3" xfId="3906" xr:uid="{2197BE5F-1F9C-4C5B-9EB1-19339EA8C94A}"/>
    <cellStyle name="Millares 26 14" xfId="3907" xr:uid="{886ED9D4-0F42-4A4A-8F39-320E012B2EC6}"/>
    <cellStyle name="Millares 26 14 2" xfId="3908" xr:uid="{81435CEB-32E9-451A-809F-80DE7A51B1E2}"/>
    <cellStyle name="Millares 26 15" xfId="3885" xr:uid="{C992DCC0-1A68-439F-8DC0-E1B854C2E82F}"/>
    <cellStyle name="Millares 26 2" xfId="276" xr:uid="{5EA944F1-2CB9-4C64-B827-E6E5A851BBFC}"/>
    <cellStyle name="Millares 26 2 2" xfId="3910" xr:uid="{0947BD8C-F991-4146-850F-DC3D2FEC8A50}"/>
    <cellStyle name="Millares 26 2 2 2" xfId="3911" xr:uid="{8510BA43-2BA9-4FC2-8AA3-57676466F53B}"/>
    <cellStyle name="Millares 26 2 3" xfId="3912" xr:uid="{047C99A1-4FC7-4F4E-81FC-07369312E365}"/>
    <cellStyle name="Millares 26 2 3 2" xfId="3913" xr:uid="{4D4E0ECD-F295-4414-936F-3DB74964EFB9}"/>
    <cellStyle name="Millares 26 2 3 2 2" xfId="3914" xr:uid="{3721971D-6033-403B-BBE1-586EFB12EFC2}"/>
    <cellStyle name="Millares 26 2 3 3" xfId="3915" xr:uid="{31E65D67-C6E3-4FD7-AD6F-2D66E81EC541}"/>
    <cellStyle name="Millares 26 2 4" xfId="3916" xr:uid="{5859BC25-FFFE-4002-9B84-3BC4992F6367}"/>
    <cellStyle name="Millares 26 2 4 2" xfId="3917" xr:uid="{8293A11B-AB37-4764-AA33-F9B10C9D57CD}"/>
    <cellStyle name="Millares 26 2 5" xfId="3918" xr:uid="{F882EF04-665C-46D8-8549-088286A8DCFA}"/>
    <cellStyle name="Millares 26 2 5 2" xfId="3919" xr:uid="{84785D5F-143A-44D7-9382-023ADBEA7AC1}"/>
    <cellStyle name="Millares 26 2 6" xfId="3920" xr:uid="{E58A7768-5930-4BFA-B361-B5B640549A41}"/>
    <cellStyle name="Millares 26 2 6 2" xfId="12845" xr:uid="{7203D477-EED5-4D03-8DC2-E21D0A914000}"/>
    <cellStyle name="Millares 26 2 7" xfId="3921" xr:uid="{DC908D3B-274A-4F8D-80D2-17FBA7675D3F}"/>
    <cellStyle name="Millares 26 2 8" xfId="3909" xr:uid="{212097B3-9EC5-4887-B2CA-2976BDF022F9}"/>
    <cellStyle name="Millares 26 3" xfId="3922" xr:uid="{C9CF7D5B-6A9C-473D-B6E8-6A9EB321725F}"/>
    <cellStyle name="Millares 26 3 2" xfId="3923" xr:uid="{BCB857FF-F1F9-46D7-A7F2-D14509DCE55A}"/>
    <cellStyle name="Millares 26 3 2 2" xfId="3924" xr:uid="{26F24A7E-08F2-461B-B99C-0D4C00A8EF60}"/>
    <cellStyle name="Millares 26 3 3" xfId="3925" xr:uid="{731D9341-46B1-432C-8B5C-4328A01DD655}"/>
    <cellStyle name="Millares 26 3 3 2" xfId="3926" xr:uid="{586A5544-2556-4202-852D-AF5C821A2637}"/>
    <cellStyle name="Millares 26 3 4" xfId="3927" xr:uid="{0CDC4712-34B4-4121-8550-D890C987E203}"/>
    <cellStyle name="Millares 26 3 4 2" xfId="3928" xr:uid="{09C8D9AA-3F7F-4A29-80FE-FC3EB592BC06}"/>
    <cellStyle name="Millares 26 3 5" xfId="3929" xr:uid="{38A5FD47-1F22-415C-BB86-A88BD998E55E}"/>
    <cellStyle name="Millares 26 4" xfId="3930" xr:uid="{E6F21263-858F-4E4A-B1F1-2AAD9DB509B6}"/>
    <cellStyle name="Millares 26 4 2" xfId="3931" xr:uid="{D126F59B-DF0D-4325-BF15-130FCD08EA02}"/>
    <cellStyle name="Millares 26 4 2 2" xfId="3932" xr:uid="{C5804DE3-DAD8-460B-B62B-5EB87B811C1E}"/>
    <cellStyle name="Millares 26 4 3" xfId="3933" xr:uid="{AB161B13-5315-4BBA-AE76-7DAC314A5E94}"/>
    <cellStyle name="Millares 26 4 3 2" xfId="3934" xr:uid="{5D2387FE-3796-41D8-9CBE-C06F57238339}"/>
    <cellStyle name="Millares 26 4 4" xfId="3935" xr:uid="{68556890-D174-409E-8DBD-F3B77D7DB501}"/>
    <cellStyle name="Millares 26 4 4 2" xfId="3936" xr:uid="{26A2F2A9-4D70-4645-8842-5A384D3B9C11}"/>
    <cellStyle name="Millares 26 4 5" xfId="3937" xr:uid="{F967E069-52C8-4E6F-9211-7A0C80CE49ED}"/>
    <cellStyle name="Millares 26 5" xfId="3938" xr:uid="{9C9A4B8D-0EAC-4214-9DCA-2FD872E814E4}"/>
    <cellStyle name="Millares 26 5 2" xfId="3939" xr:uid="{D0649EE2-7158-458F-A256-E0DAFAA235B0}"/>
    <cellStyle name="Millares 26 5 2 2" xfId="3940" xr:uid="{AB8448D0-520E-4BAA-A6A1-C08D60A59516}"/>
    <cellStyle name="Millares 26 5 3" xfId="3941" xr:uid="{D8B9C5C6-CDEB-48F2-A92D-0F497DA13A90}"/>
    <cellStyle name="Millares 26 5 3 2" xfId="3942" xr:uid="{1C817AD5-E2ED-48F0-A28A-6C5F2505181E}"/>
    <cellStyle name="Millares 26 5 4" xfId="3943" xr:uid="{222BE085-74B5-4045-9B87-3D5332B83477}"/>
    <cellStyle name="Millares 26 5 4 2" xfId="3944" xr:uid="{F89F7D8C-A275-4208-9DC1-162F7F53C101}"/>
    <cellStyle name="Millares 26 5 5" xfId="3945" xr:uid="{5590A405-0442-403E-8332-332969945DD8}"/>
    <cellStyle name="Millares 26 6" xfId="3946" xr:uid="{63C644D9-196F-4FE5-A1A5-D943F38DC2DF}"/>
    <cellStyle name="Millares 26 6 2" xfId="3947" xr:uid="{E6410E4D-50A7-461A-8E09-270E3FBE00C4}"/>
    <cellStyle name="Millares 26 6 2 2" xfId="3948" xr:uid="{82BE9D2E-3AD1-4068-9C86-971D096BEA9B}"/>
    <cellStyle name="Millares 26 6 3" xfId="3949" xr:uid="{EF2FDD75-6131-4547-A67E-9AC4F8C7AB13}"/>
    <cellStyle name="Millares 26 6 3 2" xfId="3950" xr:uid="{73049E2C-25EA-438B-864D-9DD573510090}"/>
    <cellStyle name="Millares 26 6 4" xfId="3951" xr:uid="{42B5D5E0-1FD7-4254-A97D-EE6BC8050AD6}"/>
    <cellStyle name="Millares 26 6 4 2" xfId="3952" xr:uid="{F5AF29EF-A08F-479E-B33F-D8A023B44831}"/>
    <cellStyle name="Millares 26 6 5" xfId="3953" xr:uid="{65E4D8AF-9A46-49D0-A6A9-1AD0B0A59864}"/>
    <cellStyle name="Millares 26 7" xfId="3954" xr:uid="{2577CEC3-D139-4094-932B-50E153CDDF67}"/>
    <cellStyle name="Millares 26 7 2" xfId="3955" xr:uid="{8D878315-C973-4859-9841-679EB6997A61}"/>
    <cellStyle name="Millares 26 7 2 2" xfId="3956" xr:uid="{44C90BCF-F12F-435E-BA26-B7088C6FEFA1}"/>
    <cellStyle name="Millares 26 7 3" xfId="3957" xr:uid="{1A40643F-EDF6-4BA1-9E55-BF0A6374C974}"/>
    <cellStyle name="Millares 26 7 3 2" xfId="3958" xr:uid="{E41F2EF5-73D8-40A8-B424-6E7359A65245}"/>
    <cellStyle name="Millares 26 7 4" xfId="3959" xr:uid="{77E7F76D-07C0-4760-B7AF-7E1861A22DC8}"/>
    <cellStyle name="Millares 26 7 4 2" xfId="3960" xr:uid="{B8C4117F-3A33-4247-A3F5-2607E42438EF}"/>
    <cellStyle name="Millares 26 7 5" xfId="3961" xr:uid="{6F5C6E69-EE57-45EF-9316-0384400621FB}"/>
    <cellStyle name="Millares 26 8" xfId="3962" xr:uid="{52739D56-A276-4C57-B5AC-549458DB4EBB}"/>
    <cellStyle name="Millares 26 8 2" xfId="3963" xr:uid="{9C9B172F-A583-4B83-8E53-8485A7D3242E}"/>
    <cellStyle name="Millares 26 8 2 2" xfId="3964" xr:uid="{20208201-6B03-40FF-97B4-D5C300A5E16C}"/>
    <cellStyle name="Millares 26 8 3" xfId="3965" xr:uid="{2EDAC13C-37D1-4649-BE60-D4D86128CB56}"/>
    <cellStyle name="Millares 26 8 3 2" xfId="3966" xr:uid="{97D39BF8-5AC3-4C9E-A60C-57795CE1A326}"/>
    <cellStyle name="Millares 26 8 4" xfId="3967" xr:uid="{69026557-835B-4D3B-8858-5CE9208A19C7}"/>
    <cellStyle name="Millares 26 8 4 2" xfId="3968" xr:uid="{9917EEE8-5F59-4973-A179-521043D81D89}"/>
    <cellStyle name="Millares 26 8 5" xfId="3969" xr:uid="{87B7AF73-3EDE-4E0C-90F4-9301F0C4C9EC}"/>
    <cellStyle name="Millares 26 9" xfId="3970" xr:uid="{1F875F25-15B7-4CC3-A5DF-E0DBA1A2FDC9}"/>
    <cellStyle name="Millares 26 9 2" xfId="3971" xr:uid="{1002E109-A581-48E1-9B57-225A8AA7F9D3}"/>
    <cellStyle name="Millares 26 9 2 2" xfId="3972" xr:uid="{14824343-725A-4ACA-BF50-7D366645A3A9}"/>
    <cellStyle name="Millares 26 9 3" xfId="3973" xr:uid="{C431AF99-EAB7-4395-885F-DB4EF2C86FB6}"/>
    <cellStyle name="Millares 26 9 3 2" xfId="3974" xr:uid="{A074BCFE-DC16-43DC-B70F-8D6CCC90B41D}"/>
    <cellStyle name="Millares 26 9 4" xfId="3975" xr:uid="{8538BB1E-0C40-4977-9A2B-E82A2569E864}"/>
    <cellStyle name="Millares 26 9 4 2" xfId="3976" xr:uid="{C3F7F558-71CA-4DF8-A5F9-8A7CE4C85065}"/>
    <cellStyle name="Millares 26 9 5" xfId="3977" xr:uid="{005F551D-E5FF-46DA-9F48-2ECD5C7D8F5D}"/>
    <cellStyle name="Millares 260" xfId="3978" xr:uid="{969D1A09-1E03-4F8A-86B6-690DAB49DE18}"/>
    <cellStyle name="Millares 261" xfId="3979" xr:uid="{BAD0AEBC-ABD3-443E-8F4D-A72550AB056A}"/>
    <cellStyle name="Millares 262" xfId="3980" xr:uid="{78D28568-5FE7-4276-83E8-E501080EC732}"/>
    <cellStyle name="Millares 263" xfId="3981" xr:uid="{E3B20465-175C-4CD3-8063-95825F867678}"/>
    <cellStyle name="Millares 263 2" xfId="3982" xr:uid="{DD70BEB1-F9C2-40C5-8947-00F3373C903C}"/>
    <cellStyle name="Millares 263 3" xfId="3983" xr:uid="{6F6C07D6-AF36-4E28-9013-3F40442B3C87}"/>
    <cellStyle name="Millares 263 4" xfId="3984" xr:uid="{5868DF68-8D87-4A22-9355-7F8B1825DF0B}"/>
    <cellStyle name="Millares 263 4 2" xfId="12857" xr:uid="{F23D4914-45B8-4C84-AA6E-ED0126241F25}"/>
    <cellStyle name="Millares 263 4 3" xfId="15613" xr:uid="{69D12074-E2B2-4776-927A-2E2CF3D8F194}"/>
    <cellStyle name="Millares 264" xfId="3985" xr:uid="{B691F9BF-7ED2-4303-8AEE-20FDB60BCCE2}"/>
    <cellStyle name="Millares 264 2" xfId="3986" xr:uid="{D79A3AE8-DF83-4CA1-A6C1-DE0404AC22B0}"/>
    <cellStyle name="Millares 264 3" xfId="3987" xr:uid="{C5335A2C-593A-4CD8-AC1C-9EF98F49BCED}"/>
    <cellStyle name="Millares 264 4" xfId="3988" xr:uid="{4E9D7B13-42F5-4ABF-BC29-B9F7921540B2}"/>
    <cellStyle name="Millares 264 4 2" xfId="12858" xr:uid="{749A5D32-8D5C-4444-92B5-7966BF3F58A2}"/>
    <cellStyle name="Millares 264 4 3" xfId="15614" xr:uid="{9E60B530-7846-41A2-9C86-C1177C03B550}"/>
    <cellStyle name="Millares 265" xfId="3989" xr:uid="{DCA9825E-F2D7-48C3-A72B-1B226C74CDC1}"/>
    <cellStyle name="Millares 265 2" xfId="3990" xr:uid="{3387866E-C12C-45CA-9F76-B69699722A7E}"/>
    <cellStyle name="Millares 265 3" xfId="3991" xr:uid="{DB9E6EE3-0A29-4EDF-8654-B2AB0CDA91B1}"/>
    <cellStyle name="Millares 265 4" xfId="3992" xr:uid="{CD4A2BCA-3331-4F64-B7CC-FB4895B05E04}"/>
    <cellStyle name="Millares 265 4 2" xfId="12859" xr:uid="{3505BD2B-20A2-4D62-A311-5948605884BA}"/>
    <cellStyle name="Millares 265 4 3" xfId="15615" xr:uid="{BD7CF6F9-9EB5-4E69-BDB3-8A468BE12AD5}"/>
    <cellStyle name="Millares 266" xfId="3993" xr:uid="{FB7EE80E-0628-4EFA-A832-CDCE5F423086}"/>
    <cellStyle name="Millares 266 2" xfId="3994" xr:uid="{F36A1F05-9DFB-48B6-934D-924D1F04E815}"/>
    <cellStyle name="Millares 266 3" xfId="3995" xr:uid="{DB17AEDB-C722-4B7D-B0AD-638E45E85A2E}"/>
    <cellStyle name="Millares 266 4" xfId="3996" xr:uid="{B888ABAC-B940-4864-89C7-1C4D50E95110}"/>
    <cellStyle name="Millares 266 4 2" xfId="12860" xr:uid="{9031C810-F255-458A-B772-A9DED585E627}"/>
    <cellStyle name="Millares 266 4 3" xfId="15616" xr:uid="{5F8DA0AD-5C85-4FA3-BF12-8595A5902DFB}"/>
    <cellStyle name="Millares 267" xfId="3997" xr:uid="{3FAC5AAB-C82B-4634-A4F9-72E03EF90F36}"/>
    <cellStyle name="Millares 267 2" xfId="3998" xr:uid="{83BCB62F-3F13-4AF0-8BFA-416E783C7E2F}"/>
    <cellStyle name="Millares 267 3" xfId="3999" xr:uid="{5D9DAB68-06B9-4600-9EAC-D22D2642F3FE}"/>
    <cellStyle name="Millares 267 4" xfId="4000" xr:uid="{96A69FC2-CBDD-442F-9AD7-D716D5E6BAB8}"/>
    <cellStyle name="Millares 267 4 2" xfId="12861" xr:uid="{3A72CEC5-996D-4E46-9E35-1106EAF294DA}"/>
    <cellStyle name="Millares 267 4 3" xfId="15617" xr:uid="{CDF6F58D-28B8-4E1D-9714-45BBD2F0BA11}"/>
    <cellStyle name="Millares 268" xfId="4001" xr:uid="{C56B8791-815E-4FDC-8C9C-CDEE27D69C42}"/>
    <cellStyle name="Millares 268 2" xfId="4002" xr:uid="{4A2285CC-669F-4AE1-85AF-48132EE652EE}"/>
    <cellStyle name="Millares 268 3" xfId="4003" xr:uid="{5FE1EFEF-05F3-478A-A316-ACE91BFAEE1A}"/>
    <cellStyle name="Millares 268 4" xfId="4004" xr:uid="{11AD370A-7A70-43AA-B315-03D475A11495}"/>
    <cellStyle name="Millares 268 4 2" xfId="12862" xr:uid="{EDB80AF2-D8E6-4A97-B3F6-C53179FCA69B}"/>
    <cellStyle name="Millares 268 4 3" xfId="15618" xr:uid="{F2374609-522A-4E5F-A1DD-BB1BD731C535}"/>
    <cellStyle name="Millares 269" xfId="4005" xr:uid="{8E8353AF-6869-4790-8881-74F27D6C9484}"/>
    <cellStyle name="Millares 269 2" xfId="4006" xr:uid="{A077C818-AFC9-4556-81CE-2BB5446FD7C7}"/>
    <cellStyle name="Millares 269 3" xfId="4007" xr:uid="{206BF74B-92ED-4C5C-BE25-811101449321}"/>
    <cellStyle name="Millares 269 4" xfId="4008" xr:uid="{59F76D46-90B3-4F58-8C9C-E5982AC24AF8}"/>
    <cellStyle name="Millares 269 4 2" xfId="12863" xr:uid="{78F55EE0-4E4B-44D1-BA9E-3ED1B167447B}"/>
    <cellStyle name="Millares 269 4 3" xfId="15619" xr:uid="{7E1C9621-5CE9-440E-8C3E-3F925EEBBED5}"/>
    <cellStyle name="Millares 27" xfId="249" xr:uid="{F1CF6570-A74C-4AB9-810D-8DAD2CE9E392}"/>
    <cellStyle name="Millares 27 2" xfId="277" xr:uid="{B3B53473-43C5-475F-8504-F655DF7EF2B4}"/>
    <cellStyle name="Millares 27 2 2" xfId="4011" xr:uid="{F793C670-3D44-41DE-9B89-F68AE3696E62}"/>
    <cellStyle name="Millares 27 2 3" xfId="4010" xr:uid="{15FA3951-AC12-443B-BB39-F195F9FCF984}"/>
    <cellStyle name="Millares 27 3" xfId="4012" xr:uid="{279345E6-BF37-4597-AD0F-69888A12DE81}"/>
    <cellStyle name="Millares 27 4" xfId="4009" xr:uid="{DAEC5F88-7190-4A11-856D-E1DCEECCAF51}"/>
    <cellStyle name="Millares 270" xfId="4013" xr:uid="{0ECD1B94-28EF-46D0-B3D0-2C0F4B664BD2}"/>
    <cellStyle name="Millares 270 2" xfId="4014" xr:uid="{94E7B0CB-009F-453A-AC17-28BC0E5E23E2}"/>
    <cellStyle name="Millares 270 3" xfId="4015" xr:uid="{8B5C40D5-CB16-4AA9-8252-2F250410A122}"/>
    <cellStyle name="Millares 270 3 2" xfId="12864" xr:uid="{50A03DE4-5FEA-4530-B119-B1FDA29BE9E8}"/>
    <cellStyle name="Millares 270 3 3" xfId="15620" xr:uid="{508142A2-858C-418D-A49F-26BFFAB15FD4}"/>
    <cellStyle name="Millares 271" xfId="4016" xr:uid="{B50F25DE-DC7E-4B77-B327-A5C0F1856A41}"/>
    <cellStyle name="Millares 271 2" xfId="4017" xr:uid="{87D6213C-F97E-46C3-A5EE-489A3F3130FD}"/>
    <cellStyle name="Millares 271 3" xfId="4018" xr:uid="{D21C657E-DA4C-4298-ACBB-913036FE47BF}"/>
    <cellStyle name="Millares 271 3 2" xfId="12865" xr:uid="{4483F496-E80C-4477-BC9D-191F6ED73755}"/>
    <cellStyle name="Millares 271 3 3" xfId="15621" xr:uid="{BD00E34C-702B-491D-93B3-763747674394}"/>
    <cellStyle name="Millares 272" xfId="4019" xr:uid="{7B4C7085-8890-47D0-9B2E-81E96BD83047}"/>
    <cellStyle name="Millares 272 2" xfId="4020" xr:uid="{6488DAE3-21EC-455D-A2D8-9BECF98C94D9}"/>
    <cellStyle name="Millares 272 3" xfId="4021" xr:uid="{9845FE1C-EA9C-4182-82D3-678343F95019}"/>
    <cellStyle name="Millares 272 3 2" xfId="12866" xr:uid="{BF0EF43E-5D32-43C1-BED9-5E1ED5B21632}"/>
    <cellStyle name="Millares 272 3 3" xfId="15622" xr:uid="{6D2539C7-2156-47ED-BC74-9673226A58FF}"/>
    <cellStyle name="Millares 273" xfId="4022" xr:uid="{935A790A-8DD7-4BD1-AFAC-A023187B181A}"/>
    <cellStyle name="Millares 273 2" xfId="4023" xr:uid="{40050FC9-F710-48B5-AD92-CB8BE9CD53C3}"/>
    <cellStyle name="Millares 273 3" xfId="4024" xr:uid="{1AF27D50-B284-49E8-883E-489C177C6075}"/>
    <cellStyle name="Millares 273 3 2" xfId="12867" xr:uid="{B519EE2F-A1C1-4FFE-A794-44E15AA1D288}"/>
    <cellStyle name="Millares 273 3 3" xfId="15623" xr:uid="{A85A5EAB-7470-4208-92DC-F8DB5688B29A}"/>
    <cellStyle name="Millares 274" xfId="4025" xr:uid="{5CA7E05B-8623-4650-8247-515B04FB87ED}"/>
    <cellStyle name="Millares 274 2" xfId="4026" xr:uid="{72408AE8-6E41-43AC-95B0-ABC8ED9A6A33}"/>
    <cellStyle name="Millares 274 3" xfId="4027" xr:uid="{1B408C7D-6361-4909-A7FF-42FC4182670C}"/>
    <cellStyle name="Millares 274 3 2" xfId="12868" xr:uid="{74977A86-EA8C-4FC0-AC87-18803D8EA44E}"/>
    <cellStyle name="Millares 274 3 3" xfId="15624" xr:uid="{6A73C05B-CED6-403D-92A0-2FCC5DC939C5}"/>
    <cellStyle name="Millares 275" xfId="4028" xr:uid="{C00A47A9-C5AC-41E0-B18A-687A72D37085}"/>
    <cellStyle name="Millares 275 2" xfId="4029" xr:uid="{FB5633C2-D26A-4261-BEB9-5BDB3C2522D7}"/>
    <cellStyle name="Millares 275 3" xfId="4030" xr:uid="{1A8A466E-D4CB-4EDE-A6A2-9D17730881E9}"/>
    <cellStyle name="Millares 275 3 2" xfId="12869" xr:uid="{8835142D-D4A1-43B2-B1BD-DB0C2FAA56D2}"/>
    <cellStyle name="Millares 275 3 3" xfId="15625" xr:uid="{ECB652F5-3D41-4E8C-87F7-1ABD7B6BDAB7}"/>
    <cellStyle name="Millares 276" xfId="4031" xr:uid="{4D5AD9B9-DE27-4D36-918B-BAF43BB3C588}"/>
    <cellStyle name="Millares 276 2" xfId="4032" xr:uid="{6BB07097-42D7-427C-A1C0-FE9ECC97516C}"/>
    <cellStyle name="Millares 276 3" xfId="4033" xr:uid="{133E5B17-10A7-48AF-827B-2E0772018872}"/>
    <cellStyle name="Millares 276 3 2" xfId="12870" xr:uid="{02C8CBFE-F207-4F16-8148-9E76C139D485}"/>
    <cellStyle name="Millares 276 3 3" xfId="15626" xr:uid="{2F53734D-3BDE-4F82-81A2-3288A4797FF6}"/>
    <cellStyle name="Millares 277" xfId="4034" xr:uid="{8C9BB751-A08D-4A29-9617-FCD8689FCBF8}"/>
    <cellStyle name="Millares 277 2" xfId="4035" xr:uid="{37D4AF04-1126-4D55-B7C4-CEEFB1AB8FDB}"/>
    <cellStyle name="Millares 277 3" xfId="4036" xr:uid="{CA5055E7-3FFA-4E06-9946-D2374189BB6B}"/>
    <cellStyle name="Millares 277 3 2" xfId="12871" xr:uid="{F7DACF5A-6BF9-44BB-BEF3-125E94D6B8AF}"/>
    <cellStyle name="Millares 277 3 3" xfId="15627" xr:uid="{87A9AAA5-2A8A-409C-B1E4-0F55C17E4FC9}"/>
    <cellStyle name="Millares 278" xfId="4037" xr:uid="{20212551-114F-4D76-A529-2037A7F47C7A}"/>
    <cellStyle name="Millares 278 2" xfId="4038" xr:uid="{4D7FA2AB-E831-491B-AE29-39FE1EAFCA6A}"/>
    <cellStyle name="Millares 278 3" xfId="4039" xr:uid="{F3E53490-9884-4121-B187-39C387927EBB}"/>
    <cellStyle name="Millares 278 3 2" xfId="12872" xr:uid="{46EC7D32-1F72-4F1B-9DB8-54E5510953B9}"/>
    <cellStyle name="Millares 278 3 3" xfId="15628" xr:uid="{EB152BB4-4C04-4DE2-A6B1-D255A09AD495}"/>
    <cellStyle name="Millares 279" xfId="4040" xr:uid="{D22ECCAB-F7E1-4940-BC51-99DB58D1654F}"/>
    <cellStyle name="Millares 279 2" xfId="4041" xr:uid="{85309C4A-746C-4115-8DD6-BF7FBA890460}"/>
    <cellStyle name="Millares 279 3" xfId="4042" xr:uid="{E73E70A2-3DFF-416C-A44F-F8C2EFA71B7D}"/>
    <cellStyle name="Millares 279 3 2" xfId="12873" xr:uid="{5712C0E5-43BF-4948-A5D7-632FB632E20E}"/>
    <cellStyle name="Millares 279 3 3" xfId="15629" xr:uid="{C7E4BBE5-ED3E-41C1-B33A-AA915B7F748B}"/>
    <cellStyle name="Millares 28" xfId="225" xr:uid="{93935302-E881-46F2-971F-5E6328708844}"/>
    <cellStyle name="Millares 28 2" xfId="297" xr:uid="{8D0CF17F-4B8B-460F-B9AD-5A9BC140D701}"/>
    <cellStyle name="Millares 28 2 2" xfId="333" xr:uid="{FF0F2F1A-9A03-4097-B6C8-E6353033FD2D}"/>
    <cellStyle name="Millares 28 2 2 2" xfId="4046" xr:uid="{D0ADD799-C048-4537-9087-1A91C7A7BD4F}"/>
    <cellStyle name="Millares 28 2 2 3" xfId="4045" xr:uid="{493E0F16-BCC0-4D0F-9B2D-C212E00F3727}"/>
    <cellStyle name="Millares 28 2 3" xfId="4047" xr:uid="{ACC868F0-BEE4-4B90-AB3B-5B4881D48AC6}"/>
    <cellStyle name="Millares 28 2 4" xfId="4044" xr:uid="{B479B45E-4E23-43BF-A2CD-3E6B815C5300}"/>
    <cellStyle name="Millares 28 3" xfId="313" xr:uid="{67119D1A-18A9-4AA0-BF9D-F52C0A467E7B}"/>
    <cellStyle name="Millares 28 3 2" xfId="4049" xr:uid="{3D4269B3-B861-4F66-8439-0DC6D7287068}"/>
    <cellStyle name="Millares 28 3 2 2" xfId="4050" xr:uid="{690DF086-C257-4A36-B5AE-7F7568AC829E}"/>
    <cellStyle name="Millares 28 3 3" xfId="4051" xr:uid="{F3B987C8-1170-4213-AECE-AFEB3DB1DC08}"/>
    <cellStyle name="Millares 28 3 3 2" xfId="4052" xr:uid="{44A65541-2588-4EBC-8AFB-E6FA25018877}"/>
    <cellStyle name="Millares 28 3 4" xfId="4053" xr:uid="{152011D1-C712-4C1E-B235-3B4CF167C57D}"/>
    <cellStyle name="Millares 28 3 5" xfId="4054" xr:uid="{C05ADCA2-0A71-4F20-9688-98C42143722F}"/>
    <cellStyle name="Millares 28 3 6" xfId="4048" xr:uid="{BF97E832-2C7A-426B-964E-99CD7CDF60B9}"/>
    <cellStyle name="Millares 28 4" xfId="4055" xr:uid="{92722A66-227C-4C39-AA8D-3A7B2FC9FD3D}"/>
    <cellStyle name="Millares 28 4 2" xfId="4056" xr:uid="{6637BFF6-9708-4DD3-A740-5CA7DA56F2A5}"/>
    <cellStyle name="Millares 28 5" xfId="4057" xr:uid="{2AD53D96-71B1-4CED-BEA9-BC0A42A9DBBB}"/>
    <cellStyle name="Millares 28 5 2" xfId="4058" xr:uid="{A63A064F-97D8-4FCD-8AD9-C435681E81CD}"/>
    <cellStyle name="Millares 28 6" xfId="4059" xr:uid="{E955C8AB-701E-49F3-BA8F-E9B5B123D066}"/>
    <cellStyle name="Millares 28 6 2" xfId="4060" xr:uid="{BE8C4A7A-284D-4FE3-93A7-22442A22B324}"/>
    <cellStyle name="Millares 28 7" xfId="4061" xr:uid="{3F6E75BC-A7A4-4FAA-91EF-398891058EF1}"/>
    <cellStyle name="Millares 28 7 2" xfId="4062" xr:uid="{90531797-140F-4EB8-8EF4-E0CAAE4DE0C3}"/>
    <cellStyle name="Millares 28 8" xfId="4063" xr:uid="{B35C7A84-7B40-44FD-8E79-D9D193D87A46}"/>
    <cellStyle name="Millares 28 9" xfId="4043" xr:uid="{E1194FE5-6336-40CB-B5DE-5C5927C31672}"/>
    <cellStyle name="Millares 280" xfId="4064" xr:uid="{FD0E14F2-008C-4551-91C2-138AC99A755B}"/>
    <cellStyle name="Millares 280 2" xfId="4065" xr:uid="{D362E8B5-01D3-4301-B2C0-2646B7BBEC5A}"/>
    <cellStyle name="Millares 280 3" xfId="4066" xr:uid="{2CE1A265-DD75-4F13-A14D-3B3D6E20774D}"/>
    <cellStyle name="Millares 280 3 2" xfId="12874" xr:uid="{47B54352-D968-4292-A83B-6C0705A5C736}"/>
    <cellStyle name="Millares 280 3 3" xfId="15630" xr:uid="{4033EE7D-93B9-4D0D-9F83-417362CE2B79}"/>
    <cellStyle name="Millares 281" xfId="4067" xr:uid="{0EBC6559-6D1D-4D8A-8CBE-25A9CC93E506}"/>
    <cellStyle name="Millares 281 2" xfId="4068" xr:uid="{240C00B2-2D15-43A2-B62A-E663E6EDEBCC}"/>
    <cellStyle name="Millares 281 2 2" xfId="12875" xr:uid="{C6EA5BE0-AA29-459F-B459-488502DC2ABC}"/>
    <cellStyle name="Millares 281 2 3" xfId="15631" xr:uid="{9983FA4F-7B7A-42DD-8176-F97EA7590399}"/>
    <cellStyle name="Millares 282" xfId="4069" xr:uid="{5F4BEFF9-E38C-462F-AE17-221597EC3F9B}"/>
    <cellStyle name="Millares 282 2" xfId="4070" xr:uid="{26BD7EC3-4D4C-4DD5-8FF4-EC96F151D08A}"/>
    <cellStyle name="Millares 282 2 2" xfId="12876" xr:uid="{1AD71404-44A8-4504-9E2D-473D2AC00FC7}"/>
    <cellStyle name="Millares 282 2 3" xfId="15632" xr:uid="{B470DBC7-3B51-45E2-B03B-3BEB78CF8B64}"/>
    <cellStyle name="Millares 283" xfId="4071" xr:uid="{0C756475-6E84-45C6-83CF-21F3BFCF0996}"/>
    <cellStyle name="Millares 283 2" xfId="4072" xr:uid="{A027E08E-C702-45D4-B2C1-7BC3A0CD461D}"/>
    <cellStyle name="Millares 283 2 2" xfId="12877" xr:uid="{FE3818CA-EAF1-41BC-A007-C5182544C591}"/>
    <cellStyle name="Millares 283 2 3" xfId="15633" xr:uid="{B766205E-9FDB-4693-A8FB-87878C2111F8}"/>
    <cellStyle name="Millares 284" xfId="4073" xr:uid="{CD53695E-FE40-4575-8E85-4E2B2D69B07B}"/>
    <cellStyle name="Millares 284 2" xfId="4074" xr:uid="{5D3920FF-F0A2-4C24-8B49-79A70590CC2E}"/>
    <cellStyle name="Millares 284 2 2" xfId="12878" xr:uid="{58FE3534-F63F-4700-AF20-25A510B9910E}"/>
    <cellStyle name="Millares 284 2 3" xfId="15634" xr:uid="{230935BD-0388-455F-9300-C0B45F438004}"/>
    <cellStyle name="Millares 285" xfId="4075" xr:uid="{21584125-C2E0-447E-8EA6-BCB1F8F1F712}"/>
    <cellStyle name="Millares 285 2" xfId="4076" xr:uid="{797623DC-23DB-474E-A137-6BA37D67F895}"/>
    <cellStyle name="Millares 285 2 2" xfId="12879" xr:uid="{3A20AF9D-6653-45D0-A137-AB8CF8317F2A}"/>
    <cellStyle name="Millares 285 2 3" xfId="15635" xr:uid="{A32CA987-EFE3-4B06-B3CB-6E96BAFB605F}"/>
    <cellStyle name="Millares 286" xfId="4077" xr:uid="{67185690-06CD-46B4-A821-25AE8494AE3D}"/>
    <cellStyle name="Millares 286 2" xfId="4078" xr:uid="{4986B65F-0318-4BD5-9949-720BD7501F69}"/>
    <cellStyle name="Millares 286 2 2" xfId="12880" xr:uid="{4A5DB745-A7BC-4232-BE73-81B76CCF9981}"/>
    <cellStyle name="Millares 286 2 3" xfId="15636" xr:uid="{3200299A-0E1E-40E8-BECE-3233356DB413}"/>
    <cellStyle name="Millares 287" xfId="4079" xr:uid="{E9DD3BB2-752B-43CC-90FA-83CA6BA8D68C}"/>
    <cellStyle name="Millares 287 2" xfId="4080" xr:uid="{73838AEC-2DF5-4E31-B6C6-492E7345E9FA}"/>
    <cellStyle name="Millares 287 2 2" xfId="12881" xr:uid="{E9AA8F55-7B61-4CEF-938B-8910D4B59E7D}"/>
    <cellStyle name="Millares 287 2 3" xfId="15637" xr:uid="{67F45E46-49FB-4095-B30F-06347D4994AF}"/>
    <cellStyle name="Millares 288" xfId="4081" xr:uid="{938371FA-C3DC-4062-BE13-A158474B7073}"/>
    <cellStyle name="Millares 288 2" xfId="4082" xr:uid="{8C2ADB79-FAEB-456C-B5CC-6C053CA71FB3}"/>
    <cellStyle name="Millares 288 2 2" xfId="12882" xr:uid="{339578B2-339F-4B7B-A8B9-15ABBCDF0761}"/>
    <cellStyle name="Millares 288 2 3" xfId="15638" xr:uid="{2B0457C1-E3EC-4E00-84CE-B44F8F1FEAF5}"/>
    <cellStyle name="Millares 289" xfId="4083" xr:uid="{BCBB5A91-20D3-4378-AA1D-033A2ABB777A}"/>
    <cellStyle name="Millares 289 2" xfId="4084" xr:uid="{88E1C2DF-D9CD-43EA-9CA0-8C09F5CB2879}"/>
    <cellStyle name="Millares 29" xfId="251" xr:uid="{197BCD71-CA16-4560-98DB-CD53FAC7289F}"/>
    <cellStyle name="Millares 29 10" xfId="4086" xr:uid="{EC87DC21-750F-4946-BAE1-B6EB38C8EF55}"/>
    <cellStyle name="Millares 29 10 2" xfId="4087" xr:uid="{39063DDC-DAF8-4D43-B8FC-BEC78298BD35}"/>
    <cellStyle name="Millares 29 10 2 2" xfId="4088" xr:uid="{EB521E51-4A16-471B-BAC6-80EAC339584D}"/>
    <cellStyle name="Millares 29 10 3" xfId="4089" xr:uid="{8895B718-103A-4F4A-BC82-7599821E5C74}"/>
    <cellStyle name="Millares 29 10 3 2" xfId="4090" xr:uid="{3249A32A-5A5C-4259-9198-AC246A279FD5}"/>
    <cellStyle name="Millares 29 10 4" xfId="4091" xr:uid="{584315D4-24EB-42F2-BE00-6A3BEDF00917}"/>
    <cellStyle name="Millares 29 10 4 2" xfId="4092" xr:uid="{0E37CC5D-7665-4D96-A473-ACFA994925C9}"/>
    <cellStyle name="Millares 29 10 5" xfId="4093" xr:uid="{75DC999D-A5E5-4A01-95B6-62F30DD18BA6}"/>
    <cellStyle name="Millares 29 11" xfId="4094" xr:uid="{A3A6C957-205A-44E5-8000-4F7C35005053}"/>
    <cellStyle name="Millares 29 11 2" xfId="4095" xr:uid="{3FC51AB7-1F3E-484E-8CC0-FF71E4BFF7E6}"/>
    <cellStyle name="Millares 29 12" xfId="4096" xr:uid="{E1ABE289-8EC1-4E6B-99DB-69D2E23FA43E}"/>
    <cellStyle name="Millares 29 12 2" xfId="4097" xr:uid="{59E7D09B-F0B1-45D7-A4BC-4E857C9B0E85}"/>
    <cellStyle name="Millares 29 12 3" xfId="4098" xr:uid="{DD75D3D9-F7C6-45B4-B08A-1053866A2169}"/>
    <cellStyle name="Millares 29 13" xfId="4099" xr:uid="{2D55BE3C-954D-4976-AAD3-6C7958A020FB}"/>
    <cellStyle name="Millares 29 14" xfId="4085" xr:uid="{AA96B987-D67C-4FB1-83FB-3C52D0E23D03}"/>
    <cellStyle name="Millares 29 2" xfId="298" xr:uid="{6B844B91-2692-4292-8245-536AFDFE605D}"/>
    <cellStyle name="Millares 29 2 2" xfId="334" xr:uid="{E3C50D81-0E48-4206-9506-55967B2317E0}"/>
    <cellStyle name="Millares 29 2 2 2" xfId="4102" xr:uid="{5F349FCB-7E7F-4818-86CA-C70824631F36}"/>
    <cellStyle name="Millares 29 2 2 3" xfId="4101" xr:uid="{75EEA093-E8C5-4654-866F-821D6E5FA69F}"/>
    <cellStyle name="Millares 29 2 3" xfId="4103" xr:uid="{65AD9475-4438-4C1D-B882-96BDA3BD45A2}"/>
    <cellStyle name="Millares 29 2 3 2" xfId="4104" xr:uid="{CACEE051-8825-4842-988D-3A7A241ECF72}"/>
    <cellStyle name="Millares 29 2 3 2 2" xfId="4105" xr:uid="{02DBC74F-2FAC-4860-B763-50E39CC49295}"/>
    <cellStyle name="Millares 29 2 3 3" xfId="4106" xr:uid="{2714045C-E49D-4A5A-A210-C0A87EFFDF34}"/>
    <cellStyle name="Millares 29 2 4" xfId="4107" xr:uid="{478835D6-D2B1-4B5A-8246-C4DFFB78411A}"/>
    <cellStyle name="Millares 29 2 4 2" xfId="4108" xr:uid="{A9165479-8FA1-4C83-8889-CB9E53302EFC}"/>
    <cellStyle name="Millares 29 2 5" xfId="4109" xr:uid="{B3182FE5-6D13-4107-A53C-6514F047E210}"/>
    <cellStyle name="Millares 29 2 5 2" xfId="4110" xr:uid="{35D7FA60-147E-44F6-BF03-850E697CD8F2}"/>
    <cellStyle name="Millares 29 2 6" xfId="4111" xr:uid="{09A0B1D8-A223-4E60-A153-BCDE13362258}"/>
    <cellStyle name="Millares 29 2 6 2" xfId="12883" xr:uid="{45191E17-8ABF-420E-8945-12BB34651CDE}"/>
    <cellStyle name="Millares 29 2 7" xfId="4112" xr:uid="{4BC16488-36C6-4A36-8F30-550D7CAD0CCD}"/>
    <cellStyle name="Millares 29 2 8" xfId="4100" xr:uid="{020DD4DA-AE9E-4D7A-8762-F9E9D75CF31A}"/>
    <cellStyle name="Millares 29 3" xfId="314" xr:uid="{4F54002A-AB2D-4472-8E75-2B14A1CAD5AA}"/>
    <cellStyle name="Millares 29 3 2" xfId="4114" xr:uid="{B5136684-EA76-4E34-9CB8-6347098F8E6B}"/>
    <cellStyle name="Millares 29 3 2 2" xfId="4115" xr:uid="{71B9B54E-7DDB-4A72-A829-0E463A50434E}"/>
    <cellStyle name="Millares 29 3 3" xfId="4116" xr:uid="{22DBA1E9-58DC-451F-868D-B68A9CED3176}"/>
    <cellStyle name="Millares 29 3 3 2" xfId="4117" xr:uid="{A4BA8600-9941-491D-803D-5E88760DC2C5}"/>
    <cellStyle name="Millares 29 3 4" xfId="4118" xr:uid="{99CFB1B3-36B6-456F-87CF-C98AE894CC8A}"/>
    <cellStyle name="Millares 29 3 4 2" xfId="4119" xr:uid="{D925B32F-13B3-420C-8BEA-D209FE101EAE}"/>
    <cellStyle name="Millares 29 3 5" xfId="4120" xr:uid="{BC530035-5BBF-42E4-9F1C-95C1253E1777}"/>
    <cellStyle name="Millares 29 3 6" xfId="4113" xr:uid="{5C0D990B-8C26-4906-8A27-FBD219DB93EA}"/>
    <cellStyle name="Millares 29 4" xfId="4121" xr:uid="{B9ECB135-3BC3-4AFD-B929-5F607C5DE25B}"/>
    <cellStyle name="Millares 29 4 2" xfId="4122" xr:uid="{41E2E1CD-AF83-4EEE-90A4-DB69CAA0FB27}"/>
    <cellStyle name="Millares 29 4 2 2" xfId="4123" xr:uid="{39695E7B-7D13-4C52-AB20-71627066262B}"/>
    <cellStyle name="Millares 29 4 3" xfId="4124" xr:uid="{9E932246-BA1F-4799-9827-023AA0781E20}"/>
    <cellStyle name="Millares 29 4 3 2" xfId="4125" xr:uid="{CD14CE67-52BD-4D36-8CDA-14A8C6AFCA22}"/>
    <cellStyle name="Millares 29 4 4" xfId="4126" xr:uid="{6850B325-3308-4279-9831-6D2022234762}"/>
    <cellStyle name="Millares 29 4 4 2" xfId="4127" xr:uid="{951570E2-1BFD-49C5-A080-876937724DF5}"/>
    <cellStyle name="Millares 29 4 5" xfId="4128" xr:uid="{EF21F9DA-7987-42E3-A816-4E871855B2B7}"/>
    <cellStyle name="Millares 29 5" xfId="4129" xr:uid="{75317EB3-E57A-4BCD-B947-D4C07EE57A09}"/>
    <cellStyle name="Millares 29 5 2" xfId="4130" xr:uid="{EA8D207C-EF9C-4BD2-93DF-0923FDF16EFF}"/>
    <cellStyle name="Millares 29 5 2 2" xfId="4131" xr:uid="{0ECECEF1-F850-43B8-8721-1C3DF4BA5A7D}"/>
    <cellStyle name="Millares 29 5 3" xfId="4132" xr:uid="{6654D493-0574-4E9B-A055-0037E509698D}"/>
    <cellStyle name="Millares 29 5 3 2" xfId="4133" xr:uid="{9665D3B4-404D-4B22-B407-444701533F61}"/>
    <cellStyle name="Millares 29 5 4" xfId="4134" xr:uid="{E8D7148C-3CE3-4C29-8C4C-32EC7D6EE279}"/>
    <cellStyle name="Millares 29 5 4 2" xfId="4135" xr:uid="{FB227BAC-D916-4E5B-8701-5495E5A492E1}"/>
    <cellStyle name="Millares 29 5 5" xfId="4136" xr:uid="{E4F976CA-7BC0-4638-A651-667555505B86}"/>
    <cellStyle name="Millares 29 6" xfId="4137" xr:uid="{F6B2ACC9-C148-4A7D-B1F5-140D54F134B7}"/>
    <cellStyle name="Millares 29 6 2" xfId="4138" xr:uid="{745C6E21-2F78-43A7-8E08-A59C4CB67CEB}"/>
    <cellStyle name="Millares 29 6 2 2" xfId="4139" xr:uid="{B4196658-D89A-41C0-B200-686A46414320}"/>
    <cellStyle name="Millares 29 6 3" xfId="4140" xr:uid="{23B2AD08-765D-49F6-A96F-D2BD38088404}"/>
    <cellStyle name="Millares 29 6 3 2" xfId="4141" xr:uid="{E7B1192E-40F9-44A8-A10E-3EBAF75042C4}"/>
    <cellStyle name="Millares 29 6 4" xfId="4142" xr:uid="{7AB26475-FB29-4E32-A972-7A934867420F}"/>
    <cellStyle name="Millares 29 6 4 2" xfId="4143" xr:uid="{1D99EA9F-B825-41DD-802D-B680A7BC9805}"/>
    <cellStyle name="Millares 29 6 5" xfId="4144" xr:uid="{10A6A87C-360A-4A77-A98C-D52026B6CD69}"/>
    <cellStyle name="Millares 29 7" xfId="4145" xr:uid="{A6131551-203D-4901-8A04-3F6EAFC0F079}"/>
    <cellStyle name="Millares 29 7 2" xfId="4146" xr:uid="{17108A78-A95B-48B8-AE52-CF215028AAB1}"/>
    <cellStyle name="Millares 29 7 2 2" xfId="4147" xr:uid="{A038C98D-C9EC-41FF-8B48-73AFCDC1441C}"/>
    <cellStyle name="Millares 29 7 3" xfId="4148" xr:uid="{3D2966DE-355E-4919-AC83-E926B8C4F961}"/>
    <cellStyle name="Millares 29 7 3 2" xfId="4149" xr:uid="{E8D611EA-FD3F-4196-9F4F-C173DCE99A72}"/>
    <cellStyle name="Millares 29 7 4" xfId="4150" xr:uid="{EAB5A820-30E1-435B-A25B-193C7226B009}"/>
    <cellStyle name="Millares 29 7 4 2" xfId="4151" xr:uid="{C24AFFAD-2452-4682-9B3F-6DE558AE4319}"/>
    <cellStyle name="Millares 29 7 5" xfId="4152" xr:uid="{7643A318-C7E0-4AB2-8B97-3FE2156E0F18}"/>
    <cellStyle name="Millares 29 8" xfId="4153" xr:uid="{B6B96BED-EFB8-4DC1-9CAF-A3F8C0995188}"/>
    <cellStyle name="Millares 29 8 2" xfId="4154" xr:uid="{D711ED99-F49A-433E-98FE-303C5EBD7570}"/>
    <cellStyle name="Millares 29 8 2 2" xfId="4155" xr:uid="{18FF61B3-8248-4CC5-AD03-5703B688B822}"/>
    <cellStyle name="Millares 29 8 3" xfId="4156" xr:uid="{CDB045B8-7D5F-4985-98F2-BE75E9F5BE49}"/>
    <cellStyle name="Millares 29 8 3 2" xfId="4157" xr:uid="{8174025E-0C43-414D-950A-EDE05EC6E443}"/>
    <cellStyle name="Millares 29 8 4" xfId="4158" xr:uid="{DA883ED1-E4FE-4DB7-B389-1374330B7EB5}"/>
    <cellStyle name="Millares 29 8 4 2" xfId="4159" xr:uid="{9878A93E-5C03-47C6-8933-7A6E36419838}"/>
    <cellStyle name="Millares 29 8 5" xfId="4160" xr:uid="{394A2616-EF27-41F4-BF6B-269FF872691D}"/>
    <cellStyle name="Millares 29 9" xfId="4161" xr:uid="{BCDC5992-4C45-4C15-9B8D-630D8141FD56}"/>
    <cellStyle name="Millares 29 9 2" xfId="4162" xr:uid="{FF8B8234-3D7B-4B6B-AAE4-AA3C58D4C41C}"/>
    <cellStyle name="Millares 29 9 2 2" xfId="4163" xr:uid="{7113B19D-CCB4-4BDC-B5D5-62A97131ECB0}"/>
    <cellStyle name="Millares 29 9 3" xfId="4164" xr:uid="{BB639433-ED00-4ED1-B082-A32BAAAA08D8}"/>
    <cellStyle name="Millares 29 9 3 2" xfId="4165" xr:uid="{0250D676-05C6-404D-B38D-04040F1E20D8}"/>
    <cellStyle name="Millares 29 9 4" xfId="4166" xr:uid="{67331A69-B8BC-4864-A6C7-D679575D0FB4}"/>
    <cellStyle name="Millares 29 9 4 2" xfId="4167" xr:uid="{6E47B3C3-81EB-43BC-B087-8E19FF801F88}"/>
    <cellStyle name="Millares 29 9 5" xfId="4168" xr:uid="{261E0754-6492-40D2-85CE-BE68DBBF8610}"/>
    <cellStyle name="Millares 290" xfId="4169" xr:uid="{C6D60D74-FF3E-4AD6-A81A-DDD13623677D}"/>
    <cellStyle name="Millares 290 2" xfId="4170" xr:uid="{A2275EA9-C7D4-416A-90DF-78FF57E2C5A5}"/>
    <cellStyle name="Millares 291" xfId="4171" xr:uid="{25B04840-71DE-4D23-8764-62F37A7F32FC}"/>
    <cellStyle name="Millares 291 2" xfId="4172" xr:uid="{E8789B9E-A2AA-4B6D-A5FD-85AE8A59A255}"/>
    <cellStyle name="Millares 292" xfId="4173" xr:uid="{34242612-F8FA-4DD6-B800-C2550FA530BA}"/>
    <cellStyle name="Millares 292 2" xfId="4174" xr:uid="{39DE4744-64CE-4F26-A861-555EE4006D7F}"/>
    <cellStyle name="Millares 293" xfId="4175" xr:uid="{15EF94FB-5B0D-4232-8205-D746FE526A94}"/>
    <cellStyle name="Millares 293 2" xfId="4176" xr:uid="{79FE2432-95BF-422E-950C-2254E84AAA27}"/>
    <cellStyle name="Millares 294" xfId="4177" xr:uid="{C6E6667B-94C9-4D9D-9A53-23A19DB2110A}"/>
    <cellStyle name="Millares 294 2" xfId="4178" xr:uid="{3C01AAC8-BEC9-4C86-9A47-3CB3980D40D2}"/>
    <cellStyle name="Millares 295" xfId="4179" xr:uid="{02117F45-5D01-4B13-BEA4-E386ADF85860}"/>
    <cellStyle name="Millares 295 2" xfId="4180" xr:uid="{74CC2896-B4D9-416B-9E36-12540374BFB5}"/>
    <cellStyle name="Millares 296" xfId="4181" xr:uid="{DDFC4A92-5EFF-4A24-ADE2-C05456F9CEC7}"/>
    <cellStyle name="Millares 296 2" xfId="4182" xr:uid="{1F53089B-2537-430B-8ED1-03B0544867ED}"/>
    <cellStyle name="Millares 297" xfId="4183" xr:uid="{A7AA9533-CBC9-48CA-855E-839A26DEA2F9}"/>
    <cellStyle name="Millares 297 2" xfId="4184" xr:uid="{D0C9473A-F6B2-4EE6-A308-78B8FC9CE021}"/>
    <cellStyle name="Millares 298" xfId="4185" xr:uid="{8AD97403-CEA5-4C67-A868-E33EC3035662}"/>
    <cellStyle name="Millares 298 2" xfId="4186" xr:uid="{F6545356-98AD-480C-BC28-46D3FABD8DDF}"/>
    <cellStyle name="Millares 299" xfId="4187" xr:uid="{F3EB767C-9EDF-4AE4-A304-4D5C41E02E71}"/>
    <cellStyle name="Millares 299 2" xfId="4188" xr:uid="{807BB3A0-BAA9-457C-8857-8BD8DD220ED7}"/>
    <cellStyle name="Millares 3" xfId="69" xr:uid="{00000000-0005-0000-0000-00009E000000}"/>
    <cellStyle name="Millares 3 10" xfId="4189" xr:uid="{29114235-02BF-44B7-883C-26180BA4A70B}"/>
    <cellStyle name="Millares 3 11" xfId="521" xr:uid="{25D7F699-B2F8-465F-926A-995B4D446E34}"/>
    <cellStyle name="Millares 3 12" xfId="338" xr:uid="{DF4AFE5F-20A4-43D3-AC90-43C8DBD764FA}"/>
    <cellStyle name="Millares 3 2" xfId="81" xr:uid="{00000000-0005-0000-0000-00009F000000}"/>
    <cellStyle name="Millares 3 2 2" xfId="763" xr:uid="{BB44505C-AF9D-47ED-B93E-4F59287FA2BF}"/>
    <cellStyle name="Millares 3 2 2 2" xfId="4191" xr:uid="{DDFF79FF-87EE-45F2-9A58-45E0BB50CF85}"/>
    <cellStyle name="Millares 3 2 3" xfId="551" xr:uid="{E5F19C51-EB9A-422B-A764-174184550F9A}"/>
    <cellStyle name="Millares 3 2 3 2" xfId="4192" xr:uid="{5F9223EF-7D20-4834-9342-4C31DCA39441}"/>
    <cellStyle name="Millares 3 2 4" xfId="4193" xr:uid="{15D7A35E-8DAD-447B-809E-39A488E99C73}"/>
    <cellStyle name="Millares 3 2 5" xfId="4190" xr:uid="{7389BC8F-84F5-438A-B4FC-F8F6E8D26824}"/>
    <cellStyle name="Millares 3 2 6" xfId="40429" xr:uid="{5AB020EB-31B7-403B-B1BE-FCCE46479A45}"/>
    <cellStyle name="Millares 3 3" xfId="232" xr:uid="{42D530DE-8001-4B3F-B1A7-377131F275AB}"/>
    <cellStyle name="Millares 3 3 2" xfId="4195" xr:uid="{CB7176EC-A94A-48FF-BEE1-80A8310F7524}"/>
    <cellStyle name="Millares 3 3 3" xfId="4196" xr:uid="{B6684FC0-2CF6-4EE1-B4AD-09F7B4DF3740}"/>
    <cellStyle name="Millares 3 3 4" xfId="4197" xr:uid="{E6D81809-5A43-4CB5-AFAE-C019CC005D71}"/>
    <cellStyle name="Millares 3 3 5" xfId="4194" xr:uid="{D408A1E9-88EE-46B7-9285-4C95D3F67CA8}"/>
    <cellStyle name="Millares 3 3 6" xfId="548" xr:uid="{AFF1A6FA-8BD8-4AC4-9A35-298E0461D701}"/>
    <cellStyle name="Millares 3 4" xfId="286" xr:uid="{E2024017-CE43-419F-9C61-5498ECC8CEE8}"/>
    <cellStyle name="Millares 3 4 2" xfId="322" xr:uid="{CAC181F6-0595-440C-AA79-BF23982613D2}"/>
    <cellStyle name="Millares 3 4 2 2" xfId="4199" xr:uid="{5B5BE083-774C-4798-97B1-8CD7EF810A41}"/>
    <cellStyle name="Millares 3 4 3" xfId="4198" xr:uid="{BB353B07-EA32-4CA9-81E3-E6311AF87E2F}"/>
    <cellStyle name="Millares 3 4 4" xfId="762" xr:uid="{0BD44BC7-E345-4100-888D-03B06A39EE76}"/>
    <cellStyle name="Millares 3 5" xfId="302" xr:uid="{FE63D36E-F043-49E9-A72C-8D37DF68D5D0}"/>
    <cellStyle name="Millares 3 5 2" xfId="4201" xr:uid="{8BF92E7B-5820-41BA-BC9B-FC166E3A4A42}"/>
    <cellStyle name="Millares 3 5 3" xfId="4202" xr:uid="{06722419-CF02-4B9D-A5DE-F7CD96E2829E}"/>
    <cellStyle name="Millares 3 5 3 2" xfId="12884" xr:uid="{2C45E491-94CC-422C-91BD-14EAC8BB0FC0}"/>
    <cellStyle name="Millares 3 5 3 3" xfId="15639" xr:uid="{DC92367A-FCEE-451B-AE06-67039C2708D1}"/>
    <cellStyle name="Millares 3 5 4" xfId="4200" xr:uid="{2B8792CA-A0A8-40A3-BF8D-C062F45E8B17}"/>
    <cellStyle name="Millares 3 5 5" xfId="447" xr:uid="{7AD58776-173F-4B4B-BCDE-27142E041566}"/>
    <cellStyle name="Millares 3 6" xfId="4203" xr:uid="{9DDA4B89-BC10-46B6-83F5-32F076D98055}"/>
    <cellStyle name="Millares 3 7" xfId="4204" xr:uid="{A0259997-370B-41FA-BB58-96E5E4350443}"/>
    <cellStyle name="Millares 3 7 2" xfId="4205" xr:uid="{304AF52B-F59A-4BFD-A0FD-48A9CD113B15}"/>
    <cellStyle name="Millares 3 8" xfId="4206" xr:uid="{28B506C2-57F9-4E45-B2CB-0898C00EA23D}"/>
    <cellStyle name="Millares 3 8 2" xfId="4207" xr:uid="{21B1B0F0-720C-4C23-8BC3-228A195A2CCC}"/>
    <cellStyle name="Millares 3 8 3" xfId="15640" xr:uid="{ED84A1A6-997F-49CA-85A0-96499A9C4936}"/>
    <cellStyle name="Millares 3 9" xfId="4208" xr:uid="{ECF830E4-6FC4-4E7D-B51E-8FC410C7A274}"/>
    <cellStyle name="Millares 3 9 2" xfId="12885" xr:uid="{C8CCC0FA-F0DF-4A9D-B9CF-9A52E0615D26}"/>
    <cellStyle name="Millares 3 9 3" xfId="15641" xr:uid="{6BC65E46-9BDE-4694-A61F-CFEC54A9D9A0}"/>
    <cellStyle name="Millares 30" xfId="280" xr:uid="{4169C1A5-0CBA-466A-B2EF-20DA4657B023}"/>
    <cellStyle name="Millares 30 10" xfId="4210" xr:uid="{DE1DB7CC-7423-454A-84CB-8B087515AC08}"/>
    <cellStyle name="Millares 30 10 2" xfId="4211" xr:uid="{0371B727-4DD0-44BB-93E5-0C32A0129E49}"/>
    <cellStyle name="Millares 30 10 2 2" xfId="4212" xr:uid="{D74457F0-B3EC-4A6F-9E41-D43B43010DC1}"/>
    <cellStyle name="Millares 30 10 3" xfId="4213" xr:uid="{72EE71BD-2247-4BCF-B7AE-734006FDA12F}"/>
    <cellStyle name="Millares 30 10 3 2" xfId="4214" xr:uid="{4E1F49E7-90C8-4B06-8220-ED0FC1DBDDF9}"/>
    <cellStyle name="Millares 30 10 4" xfId="4215" xr:uid="{B4D3BAC5-F548-47D0-9949-2E4675EF89CE}"/>
    <cellStyle name="Millares 30 10 4 2" xfId="4216" xr:uid="{DBB3C6C8-7B76-4394-9BB0-98DFBFA78449}"/>
    <cellStyle name="Millares 30 10 5" xfId="4217" xr:uid="{A689764E-34BF-4E53-93CC-308707BA4259}"/>
    <cellStyle name="Millares 30 11" xfId="4218" xr:uid="{DC51CFC6-58CA-42ED-9690-4B6CBCA4C249}"/>
    <cellStyle name="Millares 30 11 2" xfId="4219" xr:uid="{06DF7F6D-B45E-4D61-B9C0-81CB25EBBF9A}"/>
    <cellStyle name="Millares 30 12" xfId="4220" xr:uid="{03F3A8A1-57C0-4859-847D-39D046CCF5EA}"/>
    <cellStyle name="Millares 30 13" xfId="4209" xr:uid="{57EF3D69-AE89-4869-9DC8-7A3DA4B6B061}"/>
    <cellStyle name="Millares 30 2" xfId="316" xr:uid="{04A7924C-9400-42D8-9DC9-79AB03257C31}"/>
    <cellStyle name="Millares 30 2 2" xfId="4222" xr:uid="{5F3FFE43-05B4-4CFE-9617-4C80576BDA77}"/>
    <cellStyle name="Millares 30 2 2 2" xfId="4223" xr:uid="{AD53C225-DFCA-4270-A773-AA2D5AE42057}"/>
    <cellStyle name="Millares 30 2 3" xfId="4224" xr:uid="{13D0F20A-9007-41F0-A019-4695F7515C24}"/>
    <cellStyle name="Millares 30 2 3 2" xfId="4225" xr:uid="{01C6B002-0C70-454A-B69D-6E4DD347F9F5}"/>
    <cellStyle name="Millares 30 2 3 2 2" xfId="4226" xr:uid="{99409D2E-3827-43E1-A590-074D7D63BB43}"/>
    <cellStyle name="Millares 30 2 3 3" xfId="4227" xr:uid="{F3CD8A14-04BA-41F6-998F-8F1B86A55A4C}"/>
    <cellStyle name="Millares 30 2 4" xfId="4228" xr:uid="{3ECE5C04-A4E5-4B8C-87EB-BA966C7F6F74}"/>
    <cellStyle name="Millares 30 2 4 2" xfId="4229" xr:uid="{4700A4B7-33A2-4EBE-93C5-61EB125536DF}"/>
    <cellStyle name="Millares 30 2 5" xfId="4230" xr:uid="{B5C40842-40AB-4E1C-940E-53A1D4A4B799}"/>
    <cellStyle name="Millares 30 2 5 2" xfId="4231" xr:uid="{544E43C6-A77C-48BF-AC0A-B7B3C6D8FCA7}"/>
    <cellStyle name="Millares 30 2 6" xfId="4232" xr:uid="{9F8B46EA-04E6-4724-8BE0-7C18118379D7}"/>
    <cellStyle name="Millares 30 2 6 2" xfId="12886" xr:uid="{645941E1-AED3-4ABB-B6F8-81477010CBF4}"/>
    <cellStyle name="Millares 30 2 7" xfId="4233" xr:uid="{6D9DB3A1-A645-4563-9847-BB95C602131E}"/>
    <cellStyle name="Millares 30 2 8" xfId="4221" xr:uid="{4BF530B3-1F60-4D5E-88D5-0E45D4E863DA}"/>
    <cellStyle name="Millares 30 3" xfId="4234" xr:uid="{F37CC167-3234-4338-BD1C-3D889902A5E1}"/>
    <cellStyle name="Millares 30 3 2" xfId="4235" xr:uid="{0D99A633-E0FD-4EF9-A1F0-284B0AFCF86B}"/>
    <cellStyle name="Millares 30 3 2 2" xfId="4236" xr:uid="{A47C0B75-5CF8-4BCD-B2DD-5BDF8A5D8834}"/>
    <cellStyle name="Millares 30 3 3" xfId="4237" xr:uid="{6BFED644-534E-4D80-B053-6A45F05A0214}"/>
    <cellStyle name="Millares 30 3 3 2" xfId="4238" xr:uid="{95411786-CEC0-4583-A4BC-F93517609580}"/>
    <cellStyle name="Millares 30 3 4" xfId="4239" xr:uid="{7A044343-6C6B-470F-91F5-2EE79A7F8FE2}"/>
    <cellStyle name="Millares 30 3 4 2" xfId="4240" xr:uid="{A608371E-59CF-469F-82A4-734807D3A3C8}"/>
    <cellStyle name="Millares 30 3 5" xfId="4241" xr:uid="{DEC61262-01AF-442C-99FD-6B5A1512E364}"/>
    <cellStyle name="Millares 30 4" xfId="4242" xr:uid="{3FCFA205-F3D7-45A4-9C20-7A5F83BBEE3C}"/>
    <cellStyle name="Millares 30 4 2" xfId="4243" xr:uid="{9655F65A-FAD0-4056-AC59-A8E82F171C86}"/>
    <cellStyle name="Millares 30 4 2 2" xfId="4244" xr:uid="{F0D0E66F-1BBB-4A06-997F-E75D4C73B6A7}"/>
    <cellStyle name="Millares 30 4 3" xfId="4245" xr:uid="{646AD922-8401-4439-9C14-FC7E3B1D289F}"/>
    <cellStyle name="Millares 30 4 3 2" xfId="4246" xr:uid="{99C71D06-3A9A-4F32-8F24-DDEFFAB3C0CF}"/>
    <cellStyle name="Millares 30 4 4" xfId="4247" xr:uid="{32239C54-589D-4D9B-963B-E88DE9D2B8CE}"/>
    <cellStyle name="Millares 30 4 4 2" xfId="4248" xr:uid="{8BB898E2-9A71-4658-9445-A5AFBE77F685}"/>
    <cellStyle name="Millares 30 4 5" xfId="4249" xr:uid="{D125023C-525D-4C29-A539-BB527D738E84}"/>
    <cellStyle name="Millares 30 5" xfId="4250" xr:uid="{AA047574-FEB6-40C9-91B6-04925C45CD45}"/>
    <cellStyle name="Millares 30 5 2" xfId="4251" xr:uid="{3C6F3A6A-CE39-4905-9891-C9D66718D9EB}"/>
    <cellStyle name="Millares 30 5 2 2" xfId="4252" xr:uid="{B4C99E30-9524-46D9-8DF9-7A89DCA5F725}"/>
    <cellStyle name="Millares 30 5 3" xfId="4253" xr:uid="{46989E18-164A-413B-A6F9-618D5E485795}"/>
    <cellStyle name="Millares 30 5 3 2" xfId="4254" xr:uid="{47CEDBFB-02F6-42FF-956B-FA35C0DAB906}"/>
    <cellStyle name="Millares 30 5 4" xfId="4255" xr:uid="{EFE79F4D-A904-4E2B-84E8-664F8C895155}"/>
    <cellStyle name="Millares 30 5 4 2" xfId="4256" xr:uid="{C3667AC0-80BA-4BF1-AA26-CBB2037E5783}"/>
    <cellStyle name="Millares 30 5 5" xfId="4257" xr:uid="{25D1449C-D202-4982-81DA-77EFFFE1FBC0}"/>
    <cellStyle name="Millares 30 6" xfId="4258" xr:uid="{F6EFB826-5EBE-41DC-889F-08D590FE1F2C}"/>
    <cellStyle name="Millares 30 6 2" xfId="4259" xr:uid="{7AC631BF-8C6F-4E96-B2CD-29C94359A8B8}"/>
    <cellStyle name="Millares 30 6 2 2" xfId="4260" xr:uid="{0109D107-91C8-46FC-9D4A-E5FC0853545F}"/>
    <cellStyle name="Millares 30 6 3" xfId="4261" xr:uid="{4756301F-1312-4726-AC74-B0E953952C98}"/>
    <cellStyle name="Millares 30 6 3 2" xfId="4262" xr:uid="{C4F14DA5-21C7-446F-A235-CED45197D5BF}"/>
    <cellStyle name="Millares 30 6 4" xfId="4263" xr:uid="{F5C978A7-FB4D-4FFD-B0FA-7BF72CA82386}"/>
    <cellStyle name="Millares 30 6 4 2" xfId="4264" xr:uid="{2E3D4F5A-1585-4622-ADC4-8236DDC8E8C6}"/>
    <cellStyle name="Millares 30 6 5" xfId="4265" xr:uid="{08C9A2A8-D765-4792-9B75-D3985EC572F7}"/>
    <cellStyle name="Millares 30 7" xfId="4266" xr:uid="{C71125BF-70DC-4A3E-86C5-627C8D3A2B6A}"/>
    <cellStyle name="Millares 30 7 2" xfId="4267" xr:uid="{20EA9724-BDAA-478C-B048-AFA33206D3CD}"/>
    <cellStyle name="Millares 30 7 2 2" xfId="4268" xr:uid="{51C598BD-5CAD-4143-8714-63805B430FE0}"/>
    <cellStyle name="Millares 30 7 3" xfId="4269" xr:uid="{9AE3AFC0-4F8D-4725-AD87-01B241919E52}"/>
    <cellStyle name="Millares 30 7 3 2" xfId="4270" xr:uid="{B0B8D001-C025-4A74-AF55-ABD3F1520320}"/>
    <cellStyle name="Millares 30 7 4" xfId="4271" xr:uid="{7733E277-6CBC-4175-9247-C137BDE81462}"/>
    <cellStyle name="Millares 30 7 4 2" xfId="4272" xr:uid="{96E06131-38B9-4C18-BDA1-65405F95F749}"/>
    <cellStyle name="Millares 30 7 5" xfId="4273" xr:uid="{3F48A3B6-2DA9-405E-83DC-26B694B6D7FB}"/>
    <cellStyle name="Millares 30 8" xfId="4274" xr:uid="{3DF83F42-F860-4656-BCDA-C72387FCB368}"/>
    <cellStyle name="Millares 30 8 2" xfId="4275" xr:uid="{39601AF9-E21D-4F23-9BFB-FC5B7E07AC5D}"/>
    <cellStyle name="Millares 30 8 2 2" xfId="4276" xr:uid="{B56FEA65-3C4E-41F9-B0FF-3921296133CC}"/>
    <cellStyle name="Millares 30 8 3" xfId="4277" xr:uid="{CB2C7923-5788-4822-9042-2884B37F5766}"/>
    <cellStyle name="Millares 30 8 3 2" xfId="4278" xr:uid="{A02C5484-4CEB-41BD-BA09-BDF597F3FD5A}"/>
    <cellStyle name="Millares 30 8 4" xfId="4279" xr:uid="{BE2F958E-58A7-49A0-83FA-85273E8CDED3}"/>
    <cellStyle name="Millares 30 8 4 2" xfId="4280" xr:uid="{D88EAD1D-CDAA-4CBC-B84E-9FEB159FA663}"/>
    <cellStyle name="Millares 30 8 5" xfId="4281" xr:uid="{9AC8D373-20B3-4B4D-9182-1555917AF7DE}"/>
    <cellStyle name="Millares 30 9" xfId="4282" xr:uid="{1FE6681E-9B08-4106-8A39-2D814DD53A87}"/>
    <cellStyle name="Millares 30 9 2" xfId="4283" xr:uid="{51F4356F-5032-4E18-816B-5B693676FA6A}"/>
    <cellStyle name="Millares 30 9 2 2" xfId="4284" xr:uid="{13C70326-3C00-4513-BFFC-5822160E7426}"/>
    <cellStyle name="Millares 30 9 3" xfId="4285" xr:uid="{2FCCDF05-38EB-4AE7-9E8C-429B82CD642E}"/>
    <cellStyle name="Millares 30 9 3 2" xfId="4286" xr:uid="{EF5EE9D8-2BFD-4F48-859C-8CD12C18A42C}"/>
    <cellStyle name="Millares 30 9 4" xfId="4287" xr:uid="{5C2C71A3-BFBF-4852-8F0D-CFDEDE4B76A9}"/>
    <cellStyle name="Millares 30 9 4 2" xfId="4288" xr:uid="{E7A30DBD-1613-4D5D-83F5-F10815113194}"/>
    <cellStyle name="Millares 30 9 5" xfId="4289" xr:uid="{7EF9B1EE-1598-4F6B-BA8D-8A22E20B62C2}"/>
    <cellStyle name="Millares 300" xfId="4290" xr:uid="{4933BDCA-7F30-4999-923D-A2EC7D84D77F}"/>
    <cellStyle name="Millares 300 2" xfId="4291" xr:uid="{D6A16BC5-A02C-480D-9BBC-9BAAF59DDACE}"/>
    <cellStyle name="Millares 301" xfId="4292" xr:uid="{22259121-5418-4348-9F87-87364D5A5698}"/>
    <cellStyle name="Millares 301 2" xfId="4293" xr:uid="{CC7ED140-9711-4F36-9C00-5D89A241C71C}"/>
    <cellStyle name="Millares 302" xfId="4294" xr:uid="{3EB2CD7A-A00E-483F-B585-111D67A546DB}"/>
    <cellStyle name="Millares 302 2" xfId="4295" xr:uid="{575DE0D4-4E6C-457D-B155-FCE8ABB2C369}"/>
    <cellStyle name="Millares 303" xfId="4296" xr:uid="{CEF891E3-D0F3-4AFB-9D2E-EAEFCEBDE7DD}"/>
    <cellStyle name="Millares 303 2" xfId="4297" xr:uid="{B251C2EF-3A6E-4CE7-9F75-CEF79008C1C0}"/>
    <cellStyle name="Millares 304" xfId="4298" xr:uid="{C0C7EB98-D35E-4BDB-A04A-AEBD358EBAB4}"/>
    <cellStyle name="Millares 304 2" xfId="4299" xr:uid="{8AC2E9F2-50BA-4C61-B417-44BD65A4E21B}"/>
    <cellStyle name="Millares 305" xfId="4300" xr:uid="{D9B11D2D-A42A-4581-922A-F6930FB0788E}"/>
    <cellStyle name="Millares 305 2" xfId="4301" xr:uid="{3C8FD4E9-B65A-47A5-9C5F-F238CF4D8D9D}"/>
    <cellStyle name="Millares 306" xfId="4302" xr:uid="{95CA07CA-58E6-441F-B126-58C138DEF8FB}"/>
    <cellStyle name="Millares 306 2" xfId="4303" xr:uid="{52DA2579-4C70-4CCE-B071-55EC950C2489}"/>
    <cellStyle name="Millares 307" xfId="4304" xr:uid="{6BA443F7-AFB1-44FD-ACB1-44797915696D}"/>
    <cellStyle name="Millares 307 2" xfId="4305" xr:uid="{51384D36-A49B-45E2-9BE8-2306D008D40E}"/>
    <cellStyle name="Millares 308" xfId="4306" xr:uid="{ED4A3906-FDDD-42ED-9BBA-B7C8CF0DDC99}"/>
    <cellStyle name="Millares 308 2" xfId="4307" xr:uid="{5BBB5ABD-830B-4016-9F58-CAE25986946F}"/>
    <cellStyle name="Millares 309" xfId="4308" xr:uid="{2B10EB4F-51FB-4225-B553-595D17ED826D}"/>
    <cellStyle name="Millares 309 2" xfId="4309" xr:uid="{12095D4A-2D01-4798-A652-38FA19DA33AD}"/>
    <cellStyle name="Millares 31" xfId="4310" xr:uid="{81B7D0E6-D1D4-4721-B8E0-BD4F77936FEE}"/>
    <cellStyle name="Millares 31 10" xfId="4311" xr:uid="{E29B1E62-706B-4158-AD99-395282D43FDB}"/>
    <cellStyle name="Millares 31 10 2" xfId="4312" xr:uid="{2F3D6F6E-4790-4CAF-9AF0-F8672490DB70}"/>
    <cellStyle name="Millares 31 10 2 2" xfId="4313" xr:uid="{436D43AA-3D4F-43C3-A77D-9F2CFFC368E8}"/>
    <cellStyle name="Millares 31 10 3" xfId="4314" xr:uid="{C981FFDD-3972-40C7-8374-0F675E4193F0}"/>
    <cellStyle name="Millares 31 10 3 2" xfId="4315" xr:uid="{122EFD43-E67D-4BD6-9302-9935D0E4A386}"/>
    <cellStyle name="Millares 31 10 4" xfId="4316" xr:uid="{DA134B8D-9AA6-4B11-BBEF-18EB38484A5F}"/>
    <cellStyle name="Millares 31 10 4 2" xfId="4317" xr:uid="{C379748E-6476-4431-9F5B-B0FD2C4AF269}"/>
    <cellStyle name="Millares 31 10 5" xfId="4318" xr:uid="{F340E2EC-23AD-42D9-8169-5F443C988D57}"/>
    <cellStyle name="Millares 31 11" xfId="4319" xr:uid="{B97DB279-0AA5-46D8-AD18-6C20017F9995}"/>
    <cellStyle name="Millares 31 11 2" xfId="4320" xr:uid="{967EB633-00E7-4EB1-8EEC-50686CE7F13F}"/>
    <cellStyle name="Millares 31 12" xfId="4321" xr:uid="{2CC1C101-4806-4268-8C65-53CAF2837D5D}"/>
    <cellStyle name="Millares 31 2" xfId="4322" xr:uid="{DFB7DD3C-E55E-4FD8-A265-1D2AC8C14163}"/>
    <cellStyle name="Millares 31 2 2" xfId="4323" xr:uid="{8E484B49-83F3-4781-9AF6-D8065BC6559E}"/>
    <cellStyle name="Millares 31 2 2 2" xfId="4324" xr:uid="{CC04F448-E066-4C12-9E0D-C009057E056F}"/>
    <cellStyle name="Millares 31 2 3" xfId="4325" xr:uid="{67CFDD20-C969-401A-86A4-BDB136FA4CDC}"/>
    <cellStyle name="Millares 31 2 3 2" xfId="4326" xr:uid="{CF721A21-71DF-4F3E-BB46-14D3191E2B16}"/>
    <cellStyle name="Millares 31 2 3 2 2" xfId="4327" xr:uid="{2108E34A-3B33-432C-85D7-9DA6AC317175}"/>
    <cellStyle name="Millares 31 2 3 3" xfId="4328" xr:uid="{88E5F2D4-7FFF-4A18-8FC9-54D7BE5DE6B9}"/>
    <cellStyle name="Millares 31 2 4" xfId="4329" xr:uid="{7FA00A29-9420-42D1-8A37-535BE7888AE8}"/>
    <cellStyle name="Millares 31 2 4 2" xfId="4330" xr:uid="{2EE9D02A-669E-492A-89C7-A895CF24DD95}"/>
    <cellStyle name="Millares 31 2 5" xfId="4331" xr:uid="{0973494A-77C9-4491-9FCE-EC77A2DFB994}"/>
    <cellStyle name="Millares 31 2 5 2" xfId="4332" xr:uid="{2AAEA171-A333-4344-99E7-26B96D24BF39}"/>
    <cellStyle name="Millares 31 2 6" xfId="4333" xr:uid="{A6A98183-8385-481C-9203-08D4025F49C8}"/>
    <cellStyle name="Millares 31 2 6 2" xfId="12887" xr:uid="{31B84CA4-DEE7-48BB-AD76-E5E3D539688D}"/>
    <cellStyle name="Millares 31 2 7" xfId="4334" xr:uid="{D4937FDC-41C2-4D3C-A772-9A325BA724D1}"/>
    <cellStyle name="Millares 31 3" xfId="4335" xr:uid="{53396C24-FF55-4CE0-A865-EABBF2FA0F5A}"/>
    <cellStyle name="Millares 31 3 2" xfId="4336" xr:uid="{F08CD77F-B3DD-4610-B1DB-CEC7BBDCE3A3}"/>
    <cellStyle name="Millares 31 3 2 2" xfId="4337" xr:uid="{9F949D01-25EA-4D99-89C5-1F7C86C75249}"/>
    <cellStyle name="Millares 31 3 3" xfId="4338" xr:uid="{2A4D301A-071E-4943-B278-196D43209181}"/>
    <cellStyle name="Millares 31 3 3 2" xfId="4339" xr:uid="{35F97562-773D-4AA3-983E-481E04747B47}"/>
    <cellStyle name="Millares 31 3 4" xfId="4340" xr:uid="{1922F548-7D8E-40EB-9CFF-719D03C658A4}"/>
    <cellStyle name="Millares 31 3 4 2" xfId="4341" xr:uid="{8C532D98-C7F6-4032-A504-F90B29AA7DC1}"/>
    <cellStyle name="Millares 31 3 5" xfId="4342" xr:uid="{CA051101-58B5-41A4-9DDE-46A7B277EBCC}"/>
    <cellStyle name="Millares 31 4" xfId="4343" xr:uid="{2A72946E-5FAB-4148-B04B-692C27962E3F}"/>
    <cellStyle name="Millares 31 4 2" xfId="4344" xr:uid="{7B7DB6C9-428B-4FFE-BF88-6550184EFDCF}"/>
    <cellStyle name="Millares 31 4 2 2" xfId="4345" xr:uid="{8ABA0469-33E2-4956-B3DA-F87101FC2E58}"/>
    <cellStyle name="Millares 31 4 3" xfId="4346" xr:uid="{D68BEDBC-9CB1-4D71-890B-146896DEFE38}"/>
    <cellStyle name="Millares 31 4 3 2" xfId="4347" xr:uid="{7FDFC498-2AF1-4236-87DF-DEA99A5DB59C}"/>
    <cellStyle name="Millares 31 4 4" xfId="4348" xr:uid="{DC1A12D9-7DC6-46A1-9187-3FFC02B0D809}"/>
    <cellStyle name="Millares 31 4 4 2" xfId="4349" xr:uid="{0CF881E3-0552-4696-8D65-4774332706C6}"/>
    <cellStyle name="Millares 31 4 5" xfId="4350" xr:uid="{53FB8FE6-6EB0-4011-B6A9-8A1545B46C82}"/>
    <cellStyle name="Millares 31 5" xfId="4351" xr:uid="{B175DBCA-007B-40DB-87CE-C3C4CB3326DB}"/>
    <cellStyle name="Millares 31 5 2" xfId="4352" xr:uid="{57988018-010C-4CE9-B55F-97AD115C4DC6}"/>
    <cellStyle name="Millares 31 5 2 2" xfId="4353" xr:uid="{E80931A1-3806-4AD4-802A-0949B65B5461}"/>
    <cellStyle name="Millares 31 5 3" xfId="4354" xr:uid="{756D29C9-5529-4540-8C06-3A93838FCDD2}"/>
    <cellStyle name="Millares 31 5 3 2" xfId="4355" xr:uid="{125DBEA6-DB55-47AB-8F8B-0011A51F70D2}"/>
    <cellStyle name="Millares 31 5 4" xfId="4356" xr:uid="{CF20A744-3FE7-431A-A2E7-995CDB547E3C}"/>
    <cellStyle name="Millares 31 5 4 2" xfId="4357" xr:uid="{5CA2D789-2F63-4D3E-BD93-BFF9FBA1CF69}"/>
    <cellStyle name="Millares 31 5 5" xfId="4358" xr:uid="{00734D48-4401-4A53-9D63-C18331725276}"/>
    <cellStyle name="Millares 31 6" xfId="4359" xr:uid="{6C7ED288-A113-46C1-A7C1-E2CF6F615019}"/>
    <cellStyle name="Millares 31 6 2" xfId="4360" xr:uid="{D017FDB9-90CE-4483-AD69-FD3A4553592A}"/>
    <cellStyle name="Millares 31 6 2 2" xfId="4361" xr:uid="{ADEB95CC-2245-46F7-8C35-F2A91CAA9490}"/>
    <cellStyle name="Millares 31 6 3" xfId="4362" xr:uid="{02D73E77-B331-47A0-B66A-6FBDE27BD064}"/>
    <cellStyle name="Millares 31 6 3 2" xfId="4363" xr:uid="{E924C428-2517-4A0B-B9A0-E4517F1A81B7}"/>
    <cellStyle name="Millares 31 6 4" xfId="4364" xr:uid="{DE948D6F-DD9D-4A2B-ABA7-0A07B0605BC9}"/>
    <cellStyle name="Millares 31 6 4 2" xfId="4365" xr:uid="{985ADDE2-EBF0-4359-B4C3-91977A9429A0}"/>
    <cellStyle name="Millares 31 6 5" xfId="4366" xr:uid="{4785DE1D-BC01-415D-95F6-F0BA99CF58E5}"/>
    <cellStyle name="Millares 31 7" xfId="4367" xr:uid="{6406729B-1D9B-4BC3-865A-082073456085}"/>
    <cellStyle name="Millares 31 7 2" xfId="4368" xr:uid="{083FFBC5-7952-469E-8E11-D61A59A0BF3C}"/>
    <cellStyle name="Millares 31 7 2 2" xfId="4369" xr:uid="{EB17A5C2-2504-4F5F-A1B2-44B7E1CCD8D4}"/>
    <cellStyle name="Millares 31 7 3" xfId="4370" xr:uid="{ECDB2770-C0AB-46CC-9522-C7742189B829}"/>
    <cellStyle name="Millares 31 7 3 2" xfId="4371" xr:uid="{E6945792-C49A-4114-9AB7-B037C706304A}"/>
    <cellStyle name="Millares 31 7 4" xfId="4372" xr:uid="{FAF89E13-DF6D-46DA-A713-9693C9D3DCDF}"/>
    <cellStyle name="Millares 31 7 4 2" xfId="4373" xr:uid="{9A4A8B83-F171-40EF-8011-F088354ED9BF}"/>
    <cellStyle name="Millares 31 7 5" xfId="4374" xr:uid="{6E540A78-A49C-4CE6-9A4B-E21AAF87CA6B}"/>
    <cellStyle name="Millares 31 8" xfId="4375" xr:uid="{51CC886E-7D22-4B2F-A8C3-9776890856F1}"/>
    <cellStyle name="Millares 31 8 2" xfId="4376" xr:uid="{D7D06245-D9BE-4747-BA83-059F7BC717E6}"/>
    <cellStyle name="Millares 31 8 2 2" xfId="4377" xr:uid="{210E1674-FEEE-43BB-9018-723EA7193EE9}"/>
    <cellStyle name="Millares 31 8 3" xfId="4378" xr:uid="{E5B9BAFD-0901-4415-BC4B-A8B590540397}"/>
    <cellStyle name="Millares 31 8 3 2" xfId="4379" xr:uid="{A397A664-A7A6-4839-B314-9E4D43080B40}"/>
    <cellStyle name="Millares 31 8 4" xfId="4380" xr:uid="{1C145F9F-5ABA-49C1-9657-7A00EEF2B26B}"/>
    <cellStyle name="Millares 31 8 4 2" xfId="4381" xr:uid="{7FF525B5-AB64-4185-B866-765DA90338CA}"/>
    <cellStyle name="Millares 31 8 5" xfId="4382" xr:uid="{47FE7EB5-D46A-41B6-9B1A-B2CA9410EC2B}"/>
    <cellStyle name="Millares 31 9" xfId="4383" xr:uid="{2AB8683A-29A5-49E8-9AF0-CEFE8D74F31F}"/>
    <cellStyle name="Millares 31 9 2" xfId="4384" xr:uid="{0C21BEA3-832E-47E5-82C0-4D0583ADF3C7}"/>
    <cellStyle name="Millares 31 9 2 2" xfId="4385" xr:uid="{54514D0F-F63A-4EBD-B60A-AA829D638D7A}"/>
    <cellStyle name="Millares 31 9 3" xfId="4386" xr:uid="{5559F806-4851-4513-8D56-DC75950DC781}"/>
    <cellStyle name="Millares 31 9 3 2" xfId="4387" xr:uid="{9DEAA0B7-2A83-4FC5-AAB7-7285C5E42570}"/>
    <cellStyle name="Millares 31 9 4" xfId="4388" xr:uid="{C0F0261D-558D-4286-977C-548354C324BC}"/>
    <cellStyle name="Millares 31 9 4 2" xfId="4389" xr:uid="{06BA3AAD-C844-4BA2-B86A-D29F72C35CAF}"/>
    <cellStyle name="Millares 31 9 5" xfId="4390" xr:uid="{A699BD4E-7575-4514-B644-F53D15799591}"/>
    <cellStyle name="Millares 310" xfId="4391" xr:uid="{5A5329F4-B802-470B-A65F-FAF317AA8EE0}"/>
    <cellStyle name="Millares 311" xfId="4392" xr:uid="{48AA4899-C6C9-42EC-A61A-A01524865DCA}"/>
    <cellStyle name="Millares 312" xfId="4393" xr:uid="{D00C5BDB-9620-4966-A896-5132670E8FB2}"/>
    <cellStyle name="Millares 313" xfId="4394" xr:uid="{A822DB75-E625-45C6-B5CB-A0E2B99E42E6}"/>
    <cellStyle name="Millares 314" xfId="4395" xr:uid="{6CBA3479-3C95-415C-A33E-56D6068F4760}"/>
    <cellStyle name="Millares 315" xfId="4396" xr:uid="{DA191E71-0DD1-46E6-A7CD-FF2C3C601E70}"/>
    <cellStyle name="Millares 316" xfId="4397" xr:uid="{2026B4D8-AAA6-4DEA-B099-232A5A6524C8}"/>
    <cellStyle name="Millares 317" xfId="4398" xr:uid="{DC9A696D-E936-4932-8FA7-DFF7B4A1366C}"/>
    <cellStyle name="Millares 318" xfId="4399" xr:uid="{2C0E25ED-BAAF-476E-959A-14260F955718}"/>
    <cellStyle name="Millares 319" xfId="4400" xr:uid="{1D31F00C-E23A-4B8C-A101-08207E4077B4}"/>
    <cellStyle name="Millares 32" xfId="4401" xr:uid="{783776AF-A720-4407-A57D-B52E7E2738F2}"/>
    <cellStyle name="Millares 32 10" xfId="4402" xr:uid="{E5C5039F-1315-49C0-8D6C-5CD0D254240B}"/>
    <cellStyle name="Millares 32 10 2" xfId="4403" xr:uid="{6B7512B3-3036-4407-B2F1-9C0D47EFDBED}"/>
    <cellStyle name="Millares 32 10 2 2" xfId="4404" xr:uid="{A7A0001E-A3DB-460C-ABB3-8CE1A8AFBCAA}"/>
    <cellStyle name="Millares 32 10 3" xfId="4405" xr:uid="{A313DFFC-ADF4-4CF4-8F3E-55A4928D2E7E}"/>
    <cellStyle name="Millares 32 10 3 2" xfId="4406" xr:uid="{04025237-E8B9-43AB-9612-7DA51434EE7A}"/>
    <cellStyle name="Millares 32 10 4" xfId="4407" xr:uid="{01E14CF6-D382-4F7E-A59B-A8642FD68CE7}"/>
    <cellStyle name="Millares 32 10 4 2" xfId="4408" xr:uid="{41977312-6DFA-4914-A5EE-EE3D576AD168}"/>
    <cellStyle name="Millares 32 10 5" xfId="4409" xr:uid="{457F8B34-4AFB-4262-A4F5-3A5741D50151}"/>
    <cellStyle name="Millares 32 11" xfId="4410" xr:uid="{ACEFD085-294C-4FC8-B78A-6A1CB0A9613C}"/>
    <cellStyle name="Millares 32 11 2" xfId="4411" xr:uid="{39EE69DE-C959-4706-9C18-8878C6F78C0E}"/>
    <cellStyle name="Millares 32 11 2 2" xfId="4412" xr:uid="{5B23A5D2-F611-4345-ABFF-0CFB0B8DBBA0}"/>
    <cellStyle name="Millares 32 11 3" xfId="4413" xr:uid="{0E28617B-5F49-441E-9750-128F19E7B343}"/>
    <cellStyle name="Millares 32 11 3 2" xfId="4414" xr:uid="{0D75674D-72DC-4903-A48E-0C54ACAD1797}"/>
    <cellStyle name="Millares 32 11 4" xfId="4415" xr:uid="{2D355E46-BECB-477C-BE06-42E00BBBCAF0}"/>
    <cellStyle name="Millares 32 12" xfId="4416" xr:uid="{6B7A0027-8A03-4A22-9012-A834F0EDE1FA}"/>
    <cellStyle name="Millares 32 12 2" xfId="4417" xr:uid="{C224E89A-DAAC-4CDB-B8F3-B7749203D4B0}"/>
    <cellStyle name="Millares 32 13" xfId="4418" xr:uid="{8D4105C8-9BE4-4D9D-8057-517BE80EE4D1}"/>
    <cellStyle name="Millares 32 13 2" xfId="4419" xr:uid="{FD5E1A19-D828-407A-A8CA-C44E6D0093B6}"/>
    <cellStyle name="Millares 32 13 3" xfId="4420" xr:uid="{12BD0477-665D-42B3-B270-3216360B010E}"/>
    <cellStyle name="Millares 32 14" xfId="4421" xr:uid="{5A09445B-2D61-4C8E-8762-201A82170B0A}"/>
    <cellStyle name="Millares 32 14 2" xfId="4422" xr:uid="{45389E28-6A14-45D0-8FE1-68183A6B6C72}"/>
    <cellStyle name="Millares 32 15" xfId="4423" xr:uid="{30A7A82E-804D-4097-A828-56B39AA9FB3E}"/>
    <cellStyle name="Millares 32 15 2" xfId="4424" xr:uid="{EF5E37DF-A306-4F57-9220-2EFA77CBCAC2}"/>
    <cellStyle name="Millares 32 16" xfId="4425" xr:uid="{59EAB5CB-2F4C-485A-AF7C-C758759782A7}"/>
    <cellStyle name="Millares 32 2" xfId="4426" xr:uid="{8CF19BC2-820E-4E6C-922D-5DE602CDC454}"/>
    <cellStyle name="Millares 32 2 2" xfId="4427" xr:uid="{8CDC1F2C-E266-439D-AB09-083C4F5BE79C}"/>
    <cellStyle name="Millares 32 2 2 2" xfId="4428" xr:uid="{307AF739-6104-48FC-9C43-19CA0596AC35}"/>
    <cellStyle name="Millares 32 2 2 2 2" xfId="4429" xr:uid="{D90B9380-ABB1-40EE-824E-6EF4AA50A77B}"/>
    <cellStyle name="Millares 32 2 2 3" xfId="4430" xr:uid="{D7DD4B5E-FFE3-4CC7-BFFE-3BEE8DEB436E}"/>
    <cellStyle name="Millares 32 2 2 3 2" xfId="4431" xr:uid="{22F1D2EA-D8B6-4533-946F-0E7A5533477E}"/>
    <cellStyle name="Millares 32 2 2 4" xfId="4432" xr:uid="{1665BEDB-3704-4561-8508-EAC77BE45DC5}"/>
    <cellStyle name="Millares 32 2 2 4 2" xfId="4433" xr:uid="{D76FA28A-859C-4959-AC0E-3B28190A9792}"/>
    <cellStyle name="Millares 32 2 2 5" xfId="4434" xr:uid="{545A99FB-2744-4D51-ADA1-58069AE93929}"/>
    <cellStyle name="Millares 32 2 3" xfId="4435" xr:uid="{2B1A92E9-2D73-4E14-B373-556710A41482}"/>
    <cellStyle name="Millares 32 2 3 2" xfId="4436" xr:uid="{A12C77AB-0952-4BAE-A260-1BF59682F8F9}"/>
    <cellStyle name="Millares 32 2 4" xfId="4437" xr:uid="{A89E999F-DBF1-46C1-B033-4D186ACBFC51}"/>
    <cellStyle name="Millares 32 2 4 2" xfId="4438" xr:uid="{302C41F4-F8DC-4A50-943E-7068C1A60D2B}"/>
    <cellStyle name="Millares 32 2 5" xfId="4439" xr:uid="{D75EEE6B-D99B-4765-9BE3-1B6F1645FE5A}"/>
    <cellStyle name="Millares 32 3" xfId="4440" xr:uid="{FF0C3587-2F92-478D-9303-EE3A6DA58FE7}"/>
    <cellStyle name="Millares 32 3 2" xfId="4441" xr:uid="{4BE22F2A-D24F-4438-ACF7-F0D50C79915D}"/>
    <cellStyle name="Millares 32 3 2 2" xfId="4442" xr:uid="{DABCF33B-7BE3-40BB-8E7E-2FBF5B41CD86}"/>
    <cellStyle name="Millares 32 3 3" xfId="4443" xr:uid="{EF45C77B-8075-437C-BA4C-2DA46559ADFC}"/>
    <cellStyle name="Millares 32 3 3 2" xfId="4444" xr:uid="{988A346F-269E-4D34-A838-22D74A426ADB}"/>
    <cellStyle name="Millares 32 3 4" xfId="4445" xr:uid="{46AE7EAA-298A-477E-9CB4-FE3376F9C75A}"/>
    <cellStyle name="Millares 32 3 4 2" xfId="4446" xr:uid="{DF81619A-1E8E-4896-AC4F-CAF61BB73385}"/>
    <cellStyle name="Millares 32 3 5" xfId="4447" xr:uid="{85AFEAC0-4283-4D04-A4AA-BDB7DE13C269}"/>
    <cellStyle name="Millares 32 4" xfId="4448" xr:uid="{51163EC5-E06E-4F3E-931D-C94AFE833DFE}"/>
    <cellStyle name="Millares 32 4 2" xfId="4449" xr:uid="{C880039B-396B-4ACC-B86D-6C7F53FC050C}"/>
    <cellStyle name="Millares 32 4 2 2" xfId="4450" xr:uid="{25982582-0961-48E1-9BC4-EA6174677288}"/>
    <cellStyle name="Millares 32 4 3" xfId="4451" xr:uid="{C2EBED70-794E-4FE2-9FC7-ABA4C5C0AAEE}"/>
    <cellStyle name="Millares 32 4 3 2" xfId="4452" xr:uid="{9E967A89-03DE-4F25-80FE-C5A48526C258}"/>
    <cellStyle name="Millares 32 4 4" xfId="4453" xr:uid="{6654AE3B-5418-4F2F-9316-58FCB01BC799}"/>
    <cellStyle name="Millares 32 4 4 2" xfId="4454" xr:uid="{9B6BF01F-A2E5-421F-AC70-AD6071550A98}"/>
    <cellStyle name="Millares 32 4 5" xfId="4455" xr:uid="{F85DBA9B-7DB0-4FC1-B962-6EB8454EDF71}"/>
    <cellStyle name="Millares 32 5" xfId="4456" xr:uid="{DCAE6130-6DCE-4DBB-B3E4-532A74C87C9C}"/>
    <cellStyle name="Millares 32 5 2" xfId="4457" xr:uid="{3F06DA47-E12D-4380-88BE-A9DA1B5AE417}"/>
    <cellStyle name="Millares 32 5 2 2" xfId="4458" xr:uid="{125260B1-AC79-47A2-8238-79F3E042DF5A}"/>
    <cellStyle name="Millares 32 5 3" xfId="4459" xr:uid="{091E6837-E229-4C39-962B-0E8D4020BAAA}"/>
    <cellStyle name="Millares 32 5 3 2" xfId="4460" xr:uid="{2D44BDE7-2E17-4C8C-A9F4-1E72E9D6C8A4}"/>
    <cellStyle name="Millares 32 5 4" xfId="4461" xr:uid="{EC00A985-143A-40D0-BAE8-4909499E3425}"/>
    <cellStyle name="Millares 32 5 4 2" xfId="4462" xr:uid="{37F5093B-98F2-462E-AB5E-3D854C5815DD}"/>
    <cellStyle name="Millares 32 5 5" xfId="4463" xr:uid="{723A33B4-E1A2-49E9-AC4E-427ED2A7A46C}"/>
    <cellStyle name="Millares 32 6" xfId="4464" xr:uid="{7412F0C7-E218-4340-ACAE-DB545F506243}"/>
    <cellStyle name="Millares 32 6 2" xfId="4465" xr:uid="{8244F39A-EBC0-49B1-90C9-A4DFED2BBB75}"/>
    <cellStyle name="Millares 32 6 2 2" xfId="4466" xr:uid="{0A10EEC1-3145-4BDA-A7BE-1F181974A06F}"/>
    <cellStyle name="Millares 32 6 3" xfId="4467" xr:uid="{99B8A801-C7F0-4554-9D06-19A9957F280F}"/>
    <cellStyle name="Millares 32 6 3 2" xfId="4468" xr:uid="{D095B277-7DF9-48DA-A42B-29C8D441AF92}"/>
    <cellStyle name="Millares 32 6 4" xfId="4469" xr:uid="{C25FFD08-2786-48B0-B2DA-68B34FD4825C}"/>
    <cellStyle name="Millares 32 6 4 2" xfId="4470" xr:uid="{A50A8442-6BD8-46ED-91D3-7D20992C7130}"/>
    <cellStyle name="Millares 32 6 5" xfId="4471" xr:uid="{09C0A13F-FD86-4291-B99A-735F7A16E2BD}"/>
    <cellStyle name="Millares 32 7" xfId="4472" xr:uid="{6BC70597-FEC8-430B-9849-07379255BD15}"/>
    <cellStyle name="Millares 32 7 2" xfId="4473" xr:uid="{6407BD4D-B766-4C84-9F40-85D6490D95BC}"/>
    <cellStyle name="Millares 32 7 2 2" xfId="4474" xr:uid="{3222BEED-8216-4D0C-8447-10283F0E5126}"/>
    <cellStyle name="Millares 32 7 3" xfId="4475" xr:uid="{96B7D4AC-8DCB-4570-999A-50FD2C9801EC}"/>
    <cellStyle name="Millares 32 7 3 2" xfId="4476" xr:uid="{A0261704-DEF1-4662-BE93-036C1AECF54A}"/>
    <cellStyle name="Millares 32 7 4" xfId="4477" xr:uid="{B652A051-D923-4622-8F99-D00F69BAF854}"/>
    <cellStyle name="Millares 32 7 4 2" xfId="4478" xr:uid="{D76CFF12-48A8-47FC-AC8A-2259EA3582C8}"/>
    <cellStyle name="Millares 32 7 5" xfId="4479" xr:uid="{8719B3BE-AA62-4713-B9A8-9A4B047E56BD}"/>
    <cellStyle name="Millares 32 8" xfId="4480" xr:uid="{9ABEC558-037A-4808-B891-C5317301E4BB}"/>
    <cellStyle name="Millares 32 8 2" xfId="4481" xr:uid="{367CAA8F-ECF8-4266-A1B8-1CF003792F91}"/>
    <cellStyle name="Millares 32 8 2 2" xfId="4482" xr:uid="{B7F84AD3-AAC2-48E4-8091-25C901CAF0B8}"/>
    <cellStyle name="Millares 32 8 3" xfId="4483" xr:uid="{2AA7F7C0-E203-4A2B-904B-9296E72D9DCA}"/>
    <cellStyle name="Millares 32 8 3 2" xfId="4484" xr:uid="{B8B734E9-9CEF-4BDF-A631-5637A5E3F3E5}"/>
    <cellStyle name="Millares 32 8 4" xfId="4485" xr:uid="{71B097F4-7CA7-465E-B690-EAA924BC5338}"/>
    <cellStyle name="Millares 32 8 4 2" xfId="4486" xr:uid="{634C1A23-720A-4484-B89B-24FF8ABE6A45}"/>
    <cellStyle name="Millares 32 8 5" xfId="4487" xr:uid="{49100847-8472-4BD5-9507-97BDA034BBE4}"/>
    <cellStyle name="Millares 32 9" xfId="4488" xr:uid="{3FEB67DD-04B0-4322-9A59-E2E90C5D96A9}"/>
    <cellStyle name="Millares 32 9 2" xfId="4489" xr:uid="{1556BB52-6FF1-4EC3-B4C8-EEB2645E2ECF}"/>
    <cellStyle name="Millares 32 9 2 2" xfId="4490" xr:uid="{EF19485F-01DC-4FDA-B119-147B487CEA1A}"/>
    <cellStyle name="Millares 32 9 3" xfId="4491" xr:uid="{F96A3448-67F9-4E89-8B6E-7CAB28AB996D}"/>
    <cellStyle name="Millares 32 9 3 2" xfId="4492" xr:uid="{78779E2D-E18C-4CE5-BB62-33E52D45C82E}"/>
    <cellStyle name="Millares 32 9 4" xfId="4493" xr:uid="{BA260C9D-31CD-42EF-9C73-6360D7192D5A}"/>
    <cellStyle name="Millares 32 9 4 2" xfId="4494" xr:uid="{471E6E02-D19C-4144-B44D-C2A71860D89F}"/>
    <cellStyle name="Millares 32 9 5" xfId="4495" xr:uid="{153C9A0D-AA5C-4C1E-9768-F3D6AF6DFC24}"/>
    <cellStyle name="Millares 320" xfId="4496" xr:uid="{3AF94B5C-736E-409B-B14D-DF9F161A1B09}"/>
    <cellStyle name="Millares 321" xfId="4497" xr:uid="{7FB3F906-5C60-4EDD-8539-87FE6DA380A5}"/>
    <cellStyle name="Millares 322" xfId="4498" xr:uid="{1083DF25-1CA0-4008-87DD-423F39493FA0}"/>
    <cellStyle name="Millares 323" xfId="4499" xr:uid="{A41FE4D0-88DB-40AE-A726-E2E9D50CB608}"/>
    <cellStyle name="Millares 324" xfId="4500" xr:uid="{98B43FE0-4F71-4CFF-A8B8-0AF70222933D}"/>
    <cellStyle name="Millares 325" xfId="4501" xr:uid="{7E8E4311-35AB-4FC9-8281-7A718DFD2F54}"/>
    <cellStyle name="Millares 326" xfId="4502" xr:uid="{0B5F5BC6-7242-4F0A-842B-F853243458B0}"/>
    <cellStyle name="Millares 327" xfId="4503" xr:uid="{4C140E5A-B3C6-46E2-9C0A-4D6BB8FE94A4}"/>
    <cellStyle name="Millares 328" xfId="4504" xr:uid="{CC0D0B4A-0C95-42CD-89CC-DAD021EE4CAE}"/>
    <cellStyle name="Millares 329" xfId="4505" xr:uid="{FFFE7BDF-8468-467F-891E-012A5D1F4CE3}"/>
    <cellStyle name="Millares 33" xfId="4506" xr:uid="{F61F12FF-2F2C-40C6-85CA-7AEF64E4B23A}"/>
    <cellStyle name="Millares 33 10" xfId="4507" xr:uid="{4BF17DA7-39B8-462F-8CA8-624E64D3F87B}"/>
    <cellStyle name="Millares 33 10 2" xfId="4508" xr:uid="{E56AA267-79ED-4239-91A3-20C978715F82}"/>
    <cellStyle name="Millares 33 10 2 2" xfId="4509" xr:uid="{765D3AB2-790C-4994-A4EA-2FB321B38A14}"/>
    <cellStyle name="Millares 33 10 3" xfId="4510" xr:uid="{6F28D20B-1420-4B12-B8D3-984B1CEA997E}"/>
    <cellStyle name="Millares 33 10 3 2" xfId="4511" xr:uid="{9AE2C085-4FF1-4322-9C68-1D24B08EB6B0}"/>
    <cellStyle name="Millares 33 10 4" xfId="4512" xr:uid="{82D50D39-7A56-43A1-ACDD-8F47B6C9E01A}"/>
    <cellStyle name="Millares 33 10 4 2" xfId="4513" xr:uid="{237013FC-6D85-41E8-AF0F-BD9C40C28ABD}"/>
    <cellStyle name="Millares 33 10 5" xfId="4514" xr:uid="{129F5D69-2711-4098-B407-C4F2928263E8}"/>
    <cellStyle name="Millares 33 11" xfId="4515" xr:uid="{693BEC58-AA58-4245-A676-113670127F2D}"/>
    <cellStyle name="Millares 33 11 2" xfId="4516" xr:uid="{070C5D81-59EA-4AF6-AACD-014828DB9C98}"/>
    <cellStyle name="Millares 33 12" xfId="4517" xr:uid="{9904A7A2-85BA-49C0-95C7-A058C6D13E3F}"/>
    <cellStyle name="Millares 33 2" xfId="4518" xr:uid="{DA717BB3-0B06-47F0-972E-056B3D7AB50A}"/>
    <cellStyle name="Millares 33 2 2" xfId="4519" xr:uid="{1A4A87D7-AD8D-4B01-8D5F-A0196C9EAAC5}"/>
    <cellStyle name="Millares 33 2 2 2" xfId="4520" xr:uid="{BE90C067-1ADE-4EC8-8333-F0D3B995AF46}"/>
    <cellStyle name="Millares 33 2 3" xfId="4521" xr:uid="{9427589B-714A-4828-9B7D-3C0682F56028}"/>
    <cellStyle name="Millares 33 2 3 2" xfId="4522" xr:uid="{BAF9AA67-E8AF-4E9E-8C61-51AD9C8A673F}"/>
    <cellStyle name="Millares 33 2 3 2 2" xfId="4523" xr:uid="{85CEBC75-693B-4614-8A44-BEDABCEC919A}"/>
    <cellStyle name="Millares 33 2 3 3" xfId="4524" xr:uid="{4DAB66D9-B055-49C8-BEF3-ADDA1C60B093}"/>
    <cellStyle name="Millares 33 2 4" xfId="4525" xr:uid="{4CDD4733-5982-458B-903E-4728FFA66891}"/>
    <cellStyle name="Millares 33 2 4 2" xfId="4526" xr:uid="{62CC0D8E-F498-4321-AEDB-5804BB7A8E65}"/>
    <cellStyle name="Millares 33 2 5" xfId="4527" xr:uid="{FFDDE3A8-FE17-4430-9A5C-78B82783EC33}"/>
    <cellStyle name="Millares 33 2 5 2" xfId="4528" xr:uid="{6A31CE40-2EF1-4D08-AC0E-62C3B96E7C31}"/>
    <cellStyle name="Millares 33 2 6" xfId="4529" xr:uid="{3B4BFF25-72D3-4414-8F42-FDC4A3FFD479}"/>
    <cellStyle name="Millares 33 2 6 2" xfId="12888" xr:uid="{4429FAEC-7DD5-4C96-816A-39E28ECA0079}"/>
    <cellStyle name="Millares 33 2 7" xfId="4530" xr:uid="{E5FAC940-4579-4281-8672-D6090EF7C3E7}"/>
    <cellStyle name="Millares 33 3" xfId="4531" xr:uid="{2CCD1C97-7C4D-4FE2-8674-83F04984E4FC}"/>
    <cellStyle name="Millares 33 3 2" xfId="4532" xr:uid="{EA9C1DEF-F069-4A97-893F-B1A52FCC01C8}"/>
    <cellStyle name="Millares 33 3 2 2" xfId="4533" xr:uid="{8628BD12-8DDB-40B2-BE89-E1B4CFBB1746}"/>
    <cellStyle name="Millares 33 3 3" xfId="4534" xr:uid="{A040D76A-F546-4159-9083-D45E1F0B396F}"/>
    <cellStyle name="Millares 33 3 3 2" xfId="4535" xr:uid="{72D0D36B-CA4D-414A-B6FE-EE053AF031E6}"/>
    <cellStyle name="Millares 33 3 4" xfId="4536" xr:uid="{17DA1D1D-4E3C-47B7-8081-8EFE6BAEF81E}"/>
    <cellStyle name="Millares 33 3 4 2" xfId="4537" xr:uid="{AAF50381-BE0A-4CE6-B7C5-0BB5A66843DC}"/>
    <cellStyle name="Millares 33 3 5" xfId="4538" xr:uid="{BA8F2338-A6BC-43D8-A03F-FEE6592DD66F}"/>
    <cellStyle name="Millares 33 4" xfId="4539" xr:uid="{3B04A0C5-E65B-4505-AE95-F8D3D83261CC}"/>
    <cellStyle name="Millares 33 4 2" xfId="4540" xr:uid="{2D01B06D-D2F0-4E19-BB5E-5A8B9E6381E7}"/>
    <cellStyle name="Millares 33 4 2 2" xfId="4541" xr:uid="{89236F5A-D6F2-43B1-8B7C-E9415D7C70DA}"/>
    <cellStyle name="Millares 33 4 3" xfId="4542" xr:uid="{5ACC3E0D-42EB-47C4-9D32-028D403438EE}"/>
    <cellStyle name="Millares 33 4 3 2" xfId="4543" xr:uid="{FA7008E1-447B-437C-8A06-F959486EE137}"/>
    <cellStyle name="Millares 33 4 4" xfId="4544" xr:uid="{3E3DCC99-D353-4D23-B6AA-FB89A72A4AFF}"/>
    <cellStyle name="Millares 33 4 4 2" xfId="4545" xr:uid="{4E31DD3C-19D1-4D12-9E09-C1A1FA1EB062}"/>
    <cellStyle name="Millares 33 4 5" xfId="4546" xr:uid="{227AF4ED-4095-475A-8916-9242EA1EE5F1}"/>
    <cellStyle name="Millares 33 5" xfId="4547" xr:uid="{79C0EDD9-A747-4A74-992B-60B0C651DC81}"/>
    <cellStyle name="Millares 33 5 2" xfId="4548" xr:uid="{767EFDE8-A8CC-44B4-B8A3-2FFA20BCB4E7}"/>
    <cellStyle name="Millares 33 5 2 2" xfId="4549" xr:uid="{6AB21162-309B-468C-9458-9B0E7FD91CA9}"/>
    <cellStyle name="Millares 33 5 3" xfId="4550" xr:uid="{C87B97C0-4DD8-4D8F-8DDD-A8AB7AED3E1E}"/>
    <cellStyle name="Millares 33 5 3 2" xfId="4551" xr:uid="{6BCC9AC7-F17B-4443-AB80-2724475ED839}"/>
    <cellStyle name="Millares 33 5 4" xfId="4552" xr:uid="{7C3775FC-F1E2-4B20-B61D-D28149AB2D32}"/>
    <cellStyle name="Millares 33 5 4 2" xfId="4553" xr:uid="{D2CD1E60-73CE-4667-8304-007770EB7948}"/>
    <cellStyle name="Millares 33 5 5" xfId="4554" xr:uid="{1BD5592C-79CC-4681-ACDA-32C40ADEA313}"/>
    <cellStyle name="Millares 33 6" xfId="4555" xr:uid="{7A1ADD0E-9BD9-481B-9BDB-875F8F79E879}"/>
    <cellStyle name="Millares 33 6 2" xfId="4556" xr:uid="{A048753A-E3A3-4426-BBE8-788CCC5D121B}"/>
    <cellStyle name="Millares 33 6 2 2" xfId="4557" xr:uid="{05B36B2E-2ACC-4E9A-A7B4-EEBEEF0CD3B1}"/>
    <cellStyle name="Millares 33 6 3" xfId="4558" xr:uid="{263E23FC-BD63-471A-849F-91E2F8EC7F11}"/>
    <cellStyle name="Millares 33 6 3 2" xfId="4559" xr:uid="{CA4E3115-103D-442B-AC33-0BAE48FA1ACE}"/>
    <cellStyle name="Millares 33 6 4" xfId="4560" xr:uid="{7B743521-E72B-4830-A754-ACB2DB1DFFF1}"/>
    <cellStyle name="Millares 33 6 4 2" xfId="4561" xr:uid="{98D87CCC-82EB-4C8D-8997-8580495F22F5}"/>
    <cellStyle name="Millares 33 6 5" xfId="4562" xr:uid="{42EABA55-0EF6-44F3-AE98-8843E39C8174}"/>
    <cellStyle name="Millares 33 7" xfId="4563" xr:uid="{DFD6D984-5CAB-49CC-9E58-9F2415A4D0D8}"/>
    <cellStyle name="Millares 33 7 2" xfId="4564" xr:uid="{9EA60B60-3F19-4E84-B88A-FAA8E187A4F9}"/>
    <cellStyle name="Millares 33 7 2 2" xfId="4565" xr:uid="{5C183B89-5EFD-4642-88C6-1D02B00BC104}"/>
    <cellStyle name="Millares 33 7 3" xfId="4566" xr:uid="{DEF0E5DF-DBB1-4464-B5C7-374990F59B0F}"/>
    <cellStyle name="Millares 33 7 3 2" xfId="4567" xr:uid="{F3F91975-C75E-4717-B752-5DD9FF2B6FC2}"/>
    <cellStyle name="Millares 33 7 4" xfId="4568" xr:uid="{CBDE6AAC-6019-4828-AEB5-ABF160997813}"/>
    <cellStyle name="Millares 33 7 4 2" xfId="4569" xr:uid="{399BF539-62E2-4A1E-91D2-FC43B7F9F543}"/>
    <cellStyle name="Millares 33 7 5" xfId="4570" xr:uid="{606F7F50-B9CA-44F5-8F67-9CF204BCAE1D}"/>
    <cellStyle name="Millares 33 8" xfId="4571" xr:uid="{E5B01D88-B469-4F2C-982E-3821F38E50A5}"/>
    <cellStyle name="Millares 33 8 2" xfId="4572" xr:uid="{FE2229D8-AE58-4759-918C-0A9522FF92CC}"/>
    <cellStyle name="Millares 33 8 2 2" xfId="4573" xr:uid="{A1A4F3C6-F3F4-465B-93B9-775AF400B064}"/>
    <cellStyle name="Millares 33 8 3" xfId="4574" xr:uid="{FF7D7E76-3FC9-431B-A813-0DA9C0661E3D}"/>
    <cellStyle name="Millares 33 8 3 2" xfId="4575" xr:uid="{01AA3D57-7E80-4B3D-8FED-D1CD074E7E51}"/>
    <cellStyle name="Millares 33 8 4" xfId="4576" xr:uid="{FD95B6D7-0631-4811-AE69-B909258CB454}"/>
    <cellStyle name="Millares 33 8 4 2" xfId="4577" xr:uid="{32A7472C-3106-4B37-8BD1-BFECE0752D4C}"/>
    <cellStyle name="Millares 33 8 5" xfId="4578" xr:uid="{61AA7F77-EB55-4250-905B-74930ACC43CB}"/>
    <cellStyle name="Millares 33 9" xfId="4579" xr:uid="{367BE9FB-3564-4730-890D-08853B8D43C6}"/>
    <cellStyle name="Millares 33 9 2" xfId="4580" xr:uid="{E0FC8188-6ACA-47E2-A6B5-A23C5FE1A8EF}"/>
    <cellStyle name="Millares 33 9 2 2" xfId="4581" xr:uid="{5FFC2D46-867A-46B9-9415-F9B9E7AB61A3}"/>
    <cellStyle name="Millares 33 9 3" xfId="4582" xr:uid="{1317B9C8-7437-4AD0-BC51-6BEAC2FAE798}"/>
    <cellStyle name="Millares 33 9 3 2" xfId="4583" xr:uid="{9C044C27-6DB2-4775-9AFD-161F5262E4E9}"/>
    <cellStyle name="Millares 33 9 4" xfId="4584" xr:uid="{527D1E6A-274D-4291-B5CA-9C122A7AF31F}"/>
    <cellStyle name="Millares 33 9 4 2" xfId="4585" xr:uid="{3B0E7AA6-CA44-4D6B-B209-D0A001EC0E43}"/>
    <cellStyle name="Millares 33 9 5" xfId="4586" xr:uid="{8BE2B006-C04E-45A2-B341-9A6E14424274}"/>
    <cellStyle name="Millares 330" xfId="4587" xr:uid="{3BCB480A-5777-4153-89C3-98D511A68687}"/>
    <cellStyle name="Millares 331" xfId="4588" xr:uid="{5C7D646B-87D8-4629-AE53-9A61F60ABFAA}"/>
    <cellStyle name="Millares 332" xfId="4589" xr:uid="{6FC33B34-3001-4D1B-851E-386FA39EE359}"/>
    <cellStyle name="Millares 333" xfId="4590" xr:uid="{6CDE32A8-EF7C-4404-B7DB-F81B5C2E069F}"/>
    <cellStyle name="Millares 334" xfId="4591" xr:uid="{54618F31-23B4-484F-B3C1-5D5D8EBA5588}"/>
    <cellStyle name="Millares 335" xfId="4592" xr:uid="{6E30F5B0-E69D-4881-BC96-E1F47D0672A2}"/>
    <cellStyle name="Millares 336" xfId="4593" xr:uid="{D0617AAC-1DEC-4FC3-AFC2-FC68E8A30573}"/>
    <cellStyle name="Millares 337" xfId="4594" xr:uid="{F65F784A-5AB3-4253-A534-9B22BE9C4993}"/>
    <cellStyle name="Millares 338" xfId="4595" xr:uid="{8C445016-18D8-4DEB-A85C-D87748815D8F}"/>
    <cellStyle name="Millares 339" xfId="4596" xr:uid="{35873080-8637-4179-8D5A-81BC7CCCA2BA}"/>
    <cellStyle name="Millares 34" xfId="4597" xr:uid="{3587D0C0-1A56-43B3-80EA-F679BEC774BD}"/>
    <cellStyle name="Millares 34 2" xfId="4598" xr:uid="{FBDA18E2-62D7-438A-9401-1541148E1DB0}"/>
    <cellStyle name="Millares 34 2 2" xfId="4599" xr:uid="{48CF174E-6C6B-41DD-8CDD-9EFB50751BF5}"/>
    <cellStyle name="Millares 34 3" xfId="4600" xr:uid="{6FA48897-FC72-44EC-A529-5CF332542966}"/>
    <cellStyle name="Millares 34 3 2" xfId="4601" xr:uid="{E0F60F0C-FDF7-4465-BA32-7387F24A94EC}"/>
    <cellStyle name="Millares 340" xfId="4602" xr:uid="{D004583A-308E-49DC-8FFA-D9DC7C773908}"/>
    <cellStyle name="Millares 341" xfId="4603" xr:uid="{1D8C4B56-6DCD-4D35-80F2-12FD1C152471}"/>
    <cellStyle name="Millares 342" xfId="4604" xr:uid="{1FE4E741-5DD0-406D-B56A-41105F43819F}"/>
    <cellStyle name="Millares 343" xfId="4605" xr:uid="{6914155E-AE57-4DAC-A401-C3F278436DD9}"/>
    <cellStyle name="Millares 344" xfId="4606" xr:uid="{C75A670D-C810-47AE-95C0-BEC3CA9BB0AA}"/>
    <cellStyle name="Millares 345" xfId="4607" xr:uid="{C6049240-31A4-4A57-8F19-D40913F51B0E}"/>
    <cellStyle name="Millares 346" xfId="4608" xr:uid="{60E324F6-E31F-4441-A2D3-DEF1EF664B64}"/>
    <cellStyle name="Millares 347" xfId="4609" xr:uid="{AE37BF6C-19D2-41DB-9C40-74CFEE570B08}"/>
    <cellStyle name="Millares 348" xfId="4610" xr:uid="{93990D95-9266-4DB7-B734-B480D738FCDF}"/>
    <cellStyle name="Millares 349" xfId="4611" xr:uid="{171FC734-08BD-4670-B478-0C41AB7A5690}"/>
    <cellStyle name="Millares 35" xfId="4612" xr:uid="{0A8234F4-C0AD-4A4C-9A30-85163246255F}"/>
    <cellStyle name="Millares 35 2" xfId="4613" xr:uid="{9B71A779-E7AC-471B-85BD-5712AEE12DD4}"/>
    <cellStyle name="Millares 35 2 2" xfId="4614" xr:uid="{9B52FBF5-4724-41D9-BF38-AAA64323BA11}"/>
    <cellStyle name="Millares 35 3" xfId="4615" xr:uid="{51E0CD54-4D33-48FD-96A5-EB7D80FEC5B5}"/>
    <cellStyle name="Millares 35 3 2" xfId="4616" xr:uid="{A559154F-FAA1-4B46-9FAB-FEE42E4A2B76}"/>
    <cellStyle name="Millares 35 3 3" xfId="4617" xr:uid="{C9692773-1A50-4D8E-9DE2-E72C3E9C30CD}"/>
    <cellStyle name="Millares 35 4" xfId="4618" xr:uid="{9733548E-9284-4C11-BD96-BDCE1BC4460F}"/>
    <cellStyle name="Millares 350" xfId="4619" xr:uid="{2790ED82-0F1F-4B8E-AC44-A0883EE2F041}"/>
    <cellStyle name="Millares 351" xfId="4620" xr:uid="{003F8F7A-8B21-4707-AD77-85F7815A68B6}"/>
    <cellStyle name="Millares 352" xfId="4621" xr:uid="{8B7E8B01-6EA1-4EA2-923E-A98DC0EFA551}"/>
    <cellStyle name="Millares 353" xfId="4622" xr:uid="{51599A9D-726C-4620-A089-3A8596C3A5C4}"/>
    <cellStyle name="Millares 354" xfId="4623" xr:uid="{C676210D-CD1C-402D-BCF0-E0ECC78E666A}"/>
    <cellStyle name="Millares 355" xfId="4624" xr:uid="{977D5165-F439-43FD-9990-FC3AA8F16F56}"/>
    <cellStyle name="Millares 356" xfId="4625" xr:uid="{893EFAAB-C683-4160-B0DF-F122765AA9C4}"/>
    <cellStyle name="Millares 357" xfId="4626" xr:uid="{7DA10953-8A04-407A-8D92-AEE22F321B93}"/>
    <cellStyle name="Millares 358" xfId="4627" xr:uid="{57E09366-CB52-41E0-B8CD-2EAE20BFB85F}"/>
    <cellStyle name="Millares 359" xfId="4628" xr:uid="{B83B420D-DFC7-46A6-B03B-66A8C42077CE}"/>
    <cellStyle name="Millares 36" xfId="4629" xr:uid="{516D27A3-138E-403B-BE93-AAC528473435}"/>
    <cellStyle name="Millares 36 10" xfId="4630" xr:uid="{88211ED3-E5B4-483E-8E62-5653FD8932B4}"/>
    <cellStyle name="Millares 36 10 2" xfId="4631" xr:uid="{8B51896A-5F4D-47F2-BD40-B0AD571CB31D}"/>
    <cellStyle name="Millares 36 10 2 2" xfId="4632" xr:uid="{08A845D4-1DCC-4CCF-9B38-BEACD0E02A3D}"/>
    <cellStyle name="Millares 36 10 3" xfId="4633" xr:uid="{621FA06D-797A-47F1-91B1-2C3E3C341A94}"/>
    <cellStyle name="Millares 36 10 3 2" xfId="4634" xr:uid="{7CD832C1-D29B-430F-BEA9-9A1D5F68B715}"/>
    <cellStyle name="Millares 36 10 4" xfId="4635" xr:uid="{0AB1BCDF-7E6F-4DE2-A005-7DB7544C4E7C}"/>
    <cellStyle name="Millares 36 10 4 2" xfId="4636" xr:uid="{0F091558-0680-456D-8BA3-797D322E75FC}"/>
    <cellStyle name="Millares 36 10 5" xfId="4637" xr:uid="{591B89F2-3849-4BC2-9609-7708DBCBE4E3}"/>
    <cellStyle name="Millares 36 11" xfId="4638" xr:uid="{1AF07DFC-9478-45FB-94B7-F9F41DF216DF}"/>
    <cellStyle name="Millares 36 11 2" xfId="4639" xr:uid="{AF1F59F3-0B4E-4C41-95ED-C2A10937341B}"/>
    <cellStyle name="Millares 36 11 2 2" xfId="4640" xr:uid="{D38F7C89-1ACA-49EB-A567-0AA721B21D9A}"/>
    <cellStyle name="Millares 36 11 3" xfId="4641" xr:uid="{A43D7BD7-0224-4FD4-825D-BAA8BE23609E}"/>
    <cellStyle name="Millares 36 11 3 2" xfId="4642" xr:uid="{4404C710-D39B-416E-923D-ABD48181483E}"/>
    <cellStyle name="Millares 36 11 4" xfId="4643" xr:uid="{4B57D06D-F632-4421-BFAD-DA8776029875}"/>
    <cellStyle name="Millares 36 12" xfId="4644" xr:uid="{220310CD-C513-4431-84A6-E77D9A38F04E}"/>
    <cellStyle name="Millares 36 12 2" xfId="4645" xr:uid="{BCB28F66-A58A-4DCA-B676-50136C880C2E}"/>
    <cellStyle name="Millares 36 13" xfId="4646" xr:uid="{E743EF35-4288-44F2-8035-CC78C3815116}"/>
    <cellStyle name="Millares 36 13 2" xfId="4647" xr:uid="{D90B4CCB-921F-4C30-A9FB-F9430C269ABE}"/>
    <cellStyle name="Millares 36 14" xfId="4648" xr:uid="{78902E0A-12B2-41A0-B531-6AB1C3A74FDE}"/>
    <cellStyle name="Millares 36 14 2" xfId="4649" xr:uid="{84CA8B4F-31DE-4B56-AA03-BBB62A1D9292}"/>
    <cellStyle name="Millares 36 15" xfId="4650" xr:uid="{8DA1E023-7AEF-4D5B-8DB2-D63C968F760F}"/>
    <cellStyle name="Millares 36 15 2" xfId="12889" xr:uid="{E35E2934-6E81-450A-BBFF-43E26F603B83}"/>
    <cellStyle name="Millares 36 16" xfId="4651" xr:uid="{F2D691F4-DF4B-4D54-960F-1B1094EB4745}"/>
    <cellStyle name="Millares 36 2" xfId="4652" xr:uid="{505669A5-5D21-42AF-9C79-14736E3CBF32}"/>
    <cellStyle name="Millares 36 2 2" xfId="4653" xr:uid="{A828E65B-35A4-4136-B0AE-44FE711D356F}"/>
    <cellStyle name="Millares 36 2 2 2" xfId="4654" xr:uid="{EF55723A-1DC7-4C66-9BE4-C59ECDF3EEE8}"/>
    <cellStyle name="Millares 36 2 2 2 2" xfId="4655" xr:uid="{67E22015-23EE-438D-8284-F71FD9304876}"/>
    <cellStyle name="Millares 36 2 2 3" xfId="4656" xr:uid="{BB814E49-9010-4768-810E-EA1B4EEBEF7D}"/>
    <cellStyle name="Millares 36 2 2 3 2" xfId="4657" xr:uid="{B4D087DB-6314-4F71-8B90-21FC9159AC18}"/>
    <cellStyle name="Millares 36 2 2 4" xfId="4658" xr:uid="{B3EF3F6B-474C-49DC-8AD4-E46F3DD51308}"/>
    <cellStyle name="Millares 36 2 2 4 2" xfId="4659" xr:uid="{09D78C11-9BE2-4CFC-A898-51E93C6A3F40}"/>
    <cellStyle name="Millares 36 2 2 5" xfId="4660" xr:uid="{4C720121-2597-4A11-B581-3A25A3B8A6F1}"/>
    <cellStyle name="Millares 36 2 3" xfId="4661" xr:uid="{1D957A6D-A11D-47E3-ADCD-2B405E358D33}"/>
    <cellStyle name="Millares 36 2 3 2" xfId="4662" xr:uid="{0508E2F3-8EA0-4AF3-A6D3-E83E320FF229}"/>
    <cellStyle name="Millares 36 2 4" xfId="4663" xr:uid="{E24B8483-1B1D-4DF5-A8A5-297AD7B5E763}"/>
    <cellStyle name="Millares 36 2 4 2" xfId="4664" xr:uid="{DAD10477-5BF8-482E-A29A-143523800C2F}"/>
    <cellStyle name="Millares 36 2 5" xfId="4665" xr:uid="{6142ABBC-FFF5-424A-96E7-8DE4491B868E}"/>
    <cellStyle name="Millares 36 3" xfId="4666" xr:uid="{7AF46386-8129-4FB6-AF47-010F7B8EE3F6}"/>
    <cellStyle name="Millares 36 3 2" xfId="4667" xr:uid="{6F1F0C4B-E4D2-4964-A755-9482ACFFCE06}"/>
    <cellStyle name="Millares 36 3 2 2" xfId="4668" xr:uid="{8883655D-DEDD-4D89-90D4-CF0771E4D52F}"/>
    <cellStyle name="Millares 36 3 3" xfId="4669" xr:uid="{96CD880C-B420-414C-ABFA-558580E45C5D}"/>
    <cellStyle name="Millares 36 3 3 2" xfId="4670" xr:uid="{AF11EDDB-2F98-475E-8D78-2FA39FAD2CEB}"/>
    <cellStyle name="Millares 36 3 4" xfId="4671" xr:uid="{53E0D280-B2D2-4A6F-B7CE-4E34A96AB31C}"/>
    <cellStyle name="Millares 36 3 4 2" xfId="4672" xr:uid="{DAC6E514-8DB3-4631-8716-8C3610E4BB20}"/>
    <cellStyle name="Millares 36 3 5" xfId="4673" xr:uid="{0D88B759-BFA7-4078-8293-929B08DDE4FA}"/>
    <cellStyle name="Millares 36 4" xfId="4674" xr:uid="{BC4F9A9E-7015-4776-A302-DB33C35ECF41}"/>
    <cellStyle name="Millares 36 4 2" xfId="4675" xr:uid="{3CECC6E4-0CA2-4BE7-948A-936FC81C5383}"/>
    <cellStyle name="Millares 36 4 2 2" xfId="4676" xr:uid="{6B550DBB-2869-4624-B257-757A3214D1A0}"/>
    <cellStyle name="Millares 36 4 3" xfId="4677" xr:uid="{D34ECC30-172F-4926-A3AA-18A297CC5193}"/>
    <cellStyle name="Millares 36 4 3 2" xfId="4678" xr:uid="{CDA68F35-C085-45B6-B867-8F68F8C7FF87}"/>
    <cellStyle name="Millares 36 4 4" xfId="4679" xr:uid="{D84930AA-246B-4210-B30B-177D8F87B58B}"/>
    <cellStyle name="Millares 36 4 4 2" xfId="4680" xr:uid="{597981DD-A2FD-45E1-9900-119643FF1FB9}"/>
    <cellStyle name="Millares 36 4 5" xfId="4681" xr:uid="{BFEE2896-55E6-401F-A816-BD4CD0B302D7}"/>
    <cellStyle name="Millares 36 5" xfId="4682" xr:uid="{58D97C2B-0BCB-4D0D-BABC-1A66398E242A}"/>
    <cellStyle name="Millares 36 5 2" xfId="4683" xr:uid="{FF7272BF-132A-437C-B836-DE6B5036EEB0}"/>
    <cellStyle name="Millares 36 5 2 2" xfId="4684" xr:uid="{1D0F3B4E-A2E9-42A5-AD17-2E5FA845C422}"/>
    <cellStyle name="Millares 36 5 3" xfId="4685" xr:uid="{A9E81AEB-A282-4BF2-9A61-7A9C3D74A3AE}"/>
    <cellStyle name="Millares 36 5 3 2" xfId="4686" xr:uid="{A7367F15-3D51-4A67-BE79-DACEA4656733}"/>
    <cellStyle name="Millares 36 5 4" xfId="4687" xr:uid="{62ED0189-CB63-47E1-8E0E-1A8708AADBF5}"/>
    <cellStyle name="Millares 36 5 4 2" xfId="4688" xr:uid="{112F006D-C9FD-4E03-8C3D-7506CA357D93}"/>
    <cellStyle name="Millares 36 5 5" xfId="4689" xr:uid="{141B048C-5267-4D4D-90EB-181331425B6D}"/>
    <cellStyle name="Millares 36 6" xfId="4690" xr:uid="{35982358-FDCA-4198-A1FB-359A3415FD99}"/>
    <cellStyle name="Millares 36 6 2" xfId="4691" xr:uid="{93832BC7-E638-4CC4-AA94-840C1E8C4E43}"/>
    <cellStyle name="Millares 36 6 2 2" xfId="4692" xr:uid="{FA54714C-5643-47BD-8298-4D4546013851}"/>
    <cellStyle name="Millares 36 6 3" xfId="4693" xr:uid="{8E666588-5557-42FC-AD51-B8F97D056E2E}"/>
    <cellStyle name="Millares 36 6 3 2" xfId="4694" xr:uid="{A3C858BE-1F31-49B9-A6C7-4D42954701D2}"/>
    <cellStyle name="Millares 36 6 4" xfId="4695" xr:uid="{7C3787A3-9F6A-4949-8056-3E985908E33A}"/>
    <cellStyle name="Millares 36 6 4 2" xfId="4696" xr:uid="{E4850EC7-035D-4FF0-9562-C562E2AD1F30}"/>
    <cellStyle name="Millares 36 6 5" xfId="4697" xr:uid="{C694B963-58DB-4C20-BAD3-CBDC91BD99A7}"/>
    <cellStyle name="Millares 36 7" xfId="4698" xr:uid="{92CFBD58-551C-4086-BA5E-4E1A05ED698D}"/>
    <cellStyle name="Millares 36 7 2" xfId="4699" xr:uid="{F53FDDAB-6933-4AE1-905F-CBE8C16E1C20}"/>
    <cellStyle name="Millares 36 7 2 2" xfId="4700" xr:uid="{CCED6601-A68A-49AD-AA37-8DDB4A826609}"/>
    <cellStyle name="Millares 36 7 3" xfId="4701" xr:uid="{D3256F35-FE66-480F-8C1C-32EF6B8BC27B}"/>
    <cellStyle name="Millares 36 7 3 2" xfId="4702" xr:uid="{302A2441-6DA7-4D3F-B604-FBDDFBDC9F33}"/>
    <cellStyle name="Millares 36 7 4" xfId="4703" xr:uid="{0DAAC008-977A-4FC8-B61B-7A4A39B6E687}"/>
    <cellStyle name="Millares 36 7 4 2" xfId="4704" xr:uid="{FA6E5D8A-F7DB-4335-88D4-AE9A949D63A4}"/>
    <cellStyle name="Millares 36 7 5" xfId="4705" xr:uid="{1E643A4C-C5AA-4556-80C6-522D8E1F33FA}"/>
    <cellStyle name="Millares 36 8" xfId="4706" xr:uid="{04F00FFA-1BAB-4278-9DBD-4434892C8504}"/>
    <cellStyle name="Millares 36 8 2" xfId="4707" xr:uid="{CEC87721-55B0-4245-B401-887399D2CBB4}"/>
    <cellStyle name="Millares 36 8 2 2" xfId="4708" xr:uid="{A1290DED-9EEC-4379-9DEC-302A7200E850}"/>
    <cellStyle name="Millares 36 8 3" xfId="4709" xr:uid="{D59CCACE-0765-4E47-A7D0-2BB8CB6CF8A1}"/>
    <cellStyle name="Millares 36 8 3 2" xfId="4710" xr:uid="{2A1F41C1-01B8-4C77-ADEE-4F879D1FE9C3}"/>
    <cellStyle name="Millares 36 8 4" xfId="4711" xr:uid="{1C36EBB5-F092-4DFC-B4E2-922D8CC1EE7E}"/>
    <cellStyle name="Millares 36 8 4 2" xfId="4712" xr:uid="{8CBA9FBE-20BD-418A-98CC-D4F7A9010B73}"/>
    <cellStyle name="Millares 36 8 5" xfId="4713" xr:uid="{4CF1ADE3-92D7-47AE-9CC3-81265EF83340}"/>
    <cellStyle name="Millares 36 9" xfId="4714" xr:uid="{60CF2412-CD70-481E-AAB5-F7941546C85D}"/>
    <cellStyle name="Millares 36 9 2" xfId="4715" xr:uid="{12A03524-C9D0-447B-A0CA-E200915B375B}"/>
    <cellStyle name="Millares 36 9 2 2" xfId="4716" xr:uid="{854B24FE-63E1-43C5-AEB7-A01815D70FCE}"/>
    <cellStyle name="Millares 36 9 3" xfId="4717" xr:uid="{DA219852-9502-4D3B-ABE7-91EECDAA63D5}"/>
    <cellStyle name="Millares 36 9 3 2" xfId="4718" xr:uid="{23623C70-A635-4376-A762-A019B61EEC94}"/>
    <cellStyle name="Millares 36 9 4" xfId="4719" xr:uid="{201C8A7C-3FF3-4E2B-9E63-F1168A80CA28}"/>
    <cellStyle name="Millares 36 9 4 2" xfId="4720" xr:uid="{1CF4E403-9640-4197-8FE2-E80A227E9D96}"/>
    <cellStyle name="Millares 36 9 5" xfId="4721" xr:uid="{6F2333C1-DDBD-4A64-B29B-221A47F1FB95}"/>
    <cellStyle name="Millares 360" xfId="4722" xr:uid="{0CC025E7-3127-4D08-8629-5F0B2AC23645}"/>
    <cellStyle name="Millares 361" xfId="4723" xr:uid="{78400127-A5B6-45B2-8C4C-027A69A04974}"/>
    <cellStyle name="Millares 362" xfId="4724" xr:uid="{DA8F3450-1A00-4AAB-99CF-937B36D58EB9}"/>
    <cellStyle name="Millares 363" xfId="4725" xr:uid="{F1CEE41A-F8D3-4F9F-AEA6-A9AB3D3541BA}"/>
    <cellStyle name="Millares 364" xfId="4726" xr:uid="{142DE843-2035-4366-ABDD-34665F097F9A}"/>
    <cellStyle name="Millares 365" xfId="4727" xr:uid="{1D5747D1-3E48-4DA7-A33A-E7D4F740CA59}"/>
    <cellStyle name="Millares 366" xfId="4728" xr:uid="{6F828481-1961-4884-8754-EC8B1880DFFA}"/>
    <cellStyle name="Millares 367" xfId="4729" xr:uid="{659BC265-D130-4373-8410-16CACA572399}"/>
    <cellStyle name="Millares 368" xfId="4730" xr:uid="{6FF28A02-6BF0-455B-9797-DC2FE4DA1A1C}"/>
    <cellStyle name="Millares 369" xfId="4731" xr:uid="{A3879D1E-0111-4F0B-ACF7-FFD18D19EA05}"/>
    <cellStyle name="Millares 37" xfId="4732" xr:uid="{A7C29425-D3EF-4273-889B-73EA3E613185}"/>
    <cellStyle name="Millares 37 2" xfId="4733" xr:uid="{A2B7F0C3-98D5-4D10-BCBC-039E3287713D}"/>
    <cellStyle name="Millares 37 2 2" xfId="4734" xr:uid="{A97C1DFD-4C10-4B16-9CC1-C8D080266E67}"/>
    <cellStyle name="Millares 37 3" xfId="4735" xr:uid="{ED5B74E5-B329-43A9-BEB9-C919A5F8C7DF}"/>
    <cellStyle name="Millares 370" xfId="4736" xr:uid="{B2507791-843E-4E2A-A2F4-D1FCCF49B091}"/>
    <cellStyle name="Millares 370 2" xfId="12890" xr:uid="{696DDDCA-C15A-4C46-9B55-3C7169885D23}"/>
    <cellStyle name="Millares 370 3" xfId="15642" xr:uid="{E66249D1-5B44-47E1-ACA8-F42654D55CA4}"/>
    <cellStyle name="Millares 371" xfId="4737" xr:uid="{50D92AB3-9810-4E25-9490-394053DDC9BB}"/>
    <cellStyle name="Millares 371 2" xfId="12891" xr:uid="{7E27DC6F-28CC-42C7-8A22-2AA2FEC6C20A}"/>
    <cellStyle name="Millares 371 3" xfId="15643" xr:uid="{8A6806A2-D509-4293-9E17-33F02DB42B73}"/>
    <cellStyle name="Millares 372" xfId="4738" xr:uid="{B5806EA7-4E9D-49AB-83A2-8C6FCBF0CBE3}"/>
    <cellStyle name="Millares 373" xfId="4739" xr:uid="{2DC121CD-CEBB-46CE-BF35-689859A5EFA8}"/>
    <cellStyle name="Millares 374" xfId="4740" xr:uid="{3B9262E0-2FF9-476E-9D6F-783E2D2DC184}"/>
    <cellStyle name="Millares 375" xfId="4741" xr:uid="{DAD763C8-F3F9-466B-9926-B431E4875B96}"/>
    <cellStyle name="Millares 376" xfId="4742" xr:uid="{BD8A0B46-7EE3-4D56-8835-DA49094BD13B}"/>
    <cellStyle name="Millares 377" xfId="4743" xr:uid="{16CD364D-43DF-4793-B590-7BEE329A0A7E}"/>
    <cellStyle name="Millares 378" xfId="4744" xr:uid="{306A3481-7912-490B-9C19-9741F0EC6618}"/>
    <cellStyle name="Millares 379" xfId="4745" xr:uid="{74C82C6F-9765-46C8-8F15-04DB47BB0502}"/>
    <cellStyle name="Millares 38" xfId="4746" xr:uid="{D0D72D58-2877-4B8B-B694-9A03FADCDE1E}"/>
    <cellStyle name="Millares 38 2" xfId="4747" xr:uid="{CF32A798-AF69-4C2C-B921-7A4940A86AAA}"/>
    <cellStyle name="Millares 38 2 2" xfId="4748" xr:uid="{6BF1F1D8-F4F6-4195-811F-218E98579BEC}"/>
    <cellStyle name="Millares 38 2 2 2" xfId="4749" xr:uid="{32789102-441A-4777-82CB-A22914B90D2A}"/>
    <cellStyle name="Millares 38 2 3" xfId="4750" xr:uid="{098E81F6-329C-4F08-9661-4A2FFB73F22B}"/>
    <cellStyle name="Millares 38 3" xfId="4751" xr:uid="{388066B9-4FDB-452A-A9F9-9294B00B4469}"/>
    <cellStyle name="Millares 38 3 2" xfId="4752" xr:uid="{E89FAFFD-7F37-486E-AB2E-A13C6E60372F}"/>
    <cellStyle name="Millares 38 3 2 2" xfId="4753" xr:uid="{1C707E06-4992-4163-ADB5-BB0926686C43}"/>
    <cellStyle name="Millares 38 3 3" xfId="4754" xr:uid="{7F9A5311-462A-4655-B3F9-CB532E4A44DE}"/>
    <cellStyle name="Millares 38 3 3 2" xfId="4755" xr:uid="{7771B6EB-E3EF-48F3-878E-8E4FC005F5D1}"/>
    <cellStyle name="Millares 38 3 4" xfId="4756" xr:uid="{FE304BDB-9FB2-4A49-9324-45844F7ECD35}"/>
    <cellStyle name="Millares 38 3 5" xfId="4757" xr:uid="{43638F71-558E-44ED-9DB3-92D11104396C}"/>
    <cellStyle name="Millares 38 4" xfId="4758" xr:uid="{7A0E3EF8-A7C8-43D2-A760-68DF1DC53C3F}"/>
    <cellStyle name="Millares 38 4 2" xfId="4759" xr:uid="{A7ED765A-F174-45C9-94EE-AB7A3ED91544}"/>
    <cellStyle name="Millares 38 5" xfId="4760" xr:uid="{A4A582FE-AAF6-4938-A844-423BB1BF21C1}"/>
    <cellStyle name="Millares 38 5 2" xfId="4761" xr:uid="{3BBF645A-FAF1-45F9-8E05-3744CEDC70FA}"/>
    <cellStyle name="Millares 38 5 3" xfId="4762" xr:uid="{C9F50D46-5FF2-495A-BD92-2C72B78F7D12}"/>
    <cellStyle name="Millares 38 6" xfId="4763" xr:uid="{753868F2-C122-4D33-BB4D-1725E1A13E26}"/>
    <cellStyle name="Millares 38 6 2" xfId="4764" xr:uid="{3FEA3027-9319-40C2-9773-450CBE5F13BC}"/>
    <cellStyle name="Millares 38 7" xfId="4765" xr:uid="{F187EA02-3A33-43C9-ACAF-8C19511BDCEE}"/>
    <cellStyle name="Millares 38 7 2" xfId="12892" xr:uid="{BBBF08FD-9609-4BC8-8BDB-D5DB2A809306}"/>
    <cellStyle name="Millares 38 8" xfId="4766" xr:uid="{970BE99E-2839-4593-A998-F3735738B1C2}"/>
    <cellStyle name="Millares 380" xfId="4767" xr:uid="{82A36015-229B-4E73-931D-76CA7D8BFEDA}"/>
    <cellStyle name="Millares 381" xfId="4768" xr:uid="{747D4A54-D90C-4A91-A64D-F0B0754D5043}"/>
    <cellStyle name="Millares 382" xfId="4769" xr:uid="{0458B62C-C45F-4D09-99B1-0E799D3D2E90}"/>
    <cellStyle name="Millares 383" xfId="4770" xr:uid="{9236382C-5BC0-4607-97F4-387B8837FCD3}"/>
    <cellStyle name="Millares 383 2" xfId="12893" xr:uid="{D825CB3B-8467-4893-8965-A12D182A0C3F}"/>
    <cellStyle name="Millares 383 3" xfId="15644" xr:uid="{33AC916C-6561-4E7A-A684-1B2E1388F282}"/>
    <cellStyle name="Millares 384" xfId="4771" xr:uid="{EF4AE82A-A8F7-4770-B921-78014F34E45A}"/>
    <cellStyle name="Millares 385" xfId="4772" xr:uid="{90B2B5DA-79D5-4DA5-91AD-AC9916EA6853}"/>
    <cellStyle name="Millares 386" xfId="4773" xr:uid="{46187695-1997-4E74-968D-0D6B13CBC95B}"/>
    <cellStyle name="Millares 387" xfId="4774" xr:uid="{7B2815B3-306A-4A93-AB8E-BF9D503B77F4}"/>
    <cellStyle name="Millares 388" xfId="4775" xr:uid="{CB25719D-6A78-4564-AB80-2CBAF67856C9}"/>
    <cellStyle name="Millares 389" xfId="4776" xr:uid="{846FA10B-24DF-413B-AA60-F8852074CCE4}"/>
    <cellStyle name="Millares 39" xfId="4777" xr:uid="{94BA27A7-D2B0-4A68-846A-D7137819E6C3}"/>
    <cellStyle name="Millares 39 10" xfId="4778" xr:uid="{13CAF02D-5857-47A0-AA9C-4D6F7DCD7260}"/>
    <cellStyle name="Millares 39 10 2" xfId="4779" xr:uid="{F9208233-E435-4D57-AC12-0B5D67D2CDBA}"/>
    <cellStyle name="Millares 39 10 2 2" xfId="4780" xr:uid="{6A5DFADA-66B5-4055-922F-65D4654A400E}"/>
    <cellStyle name="Millares 39 10 3" xfId="4781" xr:uid="{9FE28CB5-6557-4AA6-A459-EDFF6B61294F}"/>
    <cellStyle name="Millares 39 10 3 2" xfId="4782" xr:uid="{C8BB9BE2-A61A-4A3D-BB97-452E050B80D0}"/>
    <cellStyle name="Millares 39 10 4" xfId="4783" xr:uid="{0F51853A-D363-4B68-B326-0493C0C71346}"/>
    <cellStyle name="Millares 39 10 4 2" xfId="4784" xr:uid="{04DD5CE1-2E00-449C-AF98-1244F0414431}"/>
    <cellStyle name="Millares 39 10 5" xfId="4785" xr:uid="{937F2AE6-0D71-458E-8D03-1FBEE5DC9887}"/>
    <cellStyle name="Millares 39 11" xfId="4786" xr:uid="{7EB3A742-684E-4AAD-A12F-3BE70FE6B7EB}"/>
    <cellStyle name="Millares 39 11 2" xfId="4787" xr:uid="{9B704FCE-D8CF-4567-B04D-454E97EA40BC}"/>
    <cellStyle name="Millares 39 11 2 2" xfId="4788" xr:uid="{77E71728-23E5-4B9D-921E-FB141D598C3A}"/>
    <cellStyle name="Millares 39 11 3" xfId="4789" xr:uid="{12E97BDE-2D2A-4F0D-8D52-2F4AF82F37D8}"/>
    <cellStyle name="Millares 39 11 3 2" xfId="4790" xr:uid="{35010D7D-4F15-49EC-A14A-20E2500B078C}"/>
    <cellStyle name="Millares 39 11 4" xfId="4791" xr:uid="{C937B666-5927-4A11-BFF5-42B6918BC907}"/>
    <cellStyle name="Millares 39 11 4 2" xfId="4792" xr:uid="{F129A2FD-D9E5-4F85-83D4-5FC00AA2E769}"/>
    <cellStyle name="Millares 39 11 5" xfId="4793" xr:uid="{FF3450CF-9D84-4F4F-84A9-56F87C8E6B36}"/>
    <cellStyle name="Millares 39 12" xfId="4794" xr:uid="{ED3DF9C7-23F5-4F27-A81C-9B374A338BF4}"/>
    <cellStyle name="Millares 39 12 2" xfId="4795" xr:uid="{ED742347-BE7A-48C1-B7C0-ECD210BC8EDA}"/>
    <cellStyle name="Millares 39 13" xfId="4796" xr:uid="{1DD3B950-C09A-491D-9466-278FA8486D49}"/>
    <cellStyle name="Millares 39 13 2" xfId="4797" xr:uid="{455B14C0-6740-4C04-83A4-95FAF999302F}"/>
    <cellStyle name="Millares 39 14" xfId="4798" xr:uid="{DBF746A5-0F1A-4245-93FB-305092451639}"/>
    <cellStyle name="Millares 39 14 2" xfId="4799" xr:uid="{D6C87C36-54FF-4C7A-8E4B-3769CCC45436}"/>
    <cellStyle name="Millares 39 2" xfId="4800" xr:uid="{3AFB2258-2C23-4568-BD59-AF2B8249B3AE}"/>
    <cellStyle name="Millares 39 2 2" xfId="4801" xr:uid="{25AEDE2D-54BB-4C02-B0F4-83144DCE4487}"/>
    <cellStyle name="Millares 39 2 2 2" xfId="4802" xr:uid="{F7BBFBB0-9A20-406C-B960-541DBC3C7BBF}"/>
    <cellStyle name="Millares 39 2 3" xfId="4803" xr:uid="{67C58B9B-EDC7-4241-85AA-60F2AEE1F35E}"/>
    <cellStyle name="Millares 39 2 3 2" xfId="4804" xr:uid="{56000C34-EF1F-402D-B413-BBA610CA18E8}"/>
    <cellStyle name="Millares 39 2 3 2 2" xfId="4805" xr:uid="{B503D2BE-E6A5-447E-BC44-6B998484AF31}"/>
    <cellStyle name="Millares 39 2 3 3" xfId="4806" xr:uid="{093B2951-9A97-432E-9D54-5E011979CFEF}"/>
    <cellStyle name="Millares 39 2 4" xfId="4807" xr:uid="{848185DC-571D-4724-B73B-700C41B4D597}"/>
    <cellStyle name="Millares 39 2 4 2" xfId="4808" xr:uid="{809EE367-C186-4BAE-AA81-DE327094A51F}"/>
    <cellStyle name="Millares 39 2 5" xfId="4809" xr:uid="{EB829695-1ACC-4355-945B-04A64D0AFF96}"/>
    <cellStyle name="Millares 39 2 5 2" xfId="4810" xr:uid="{67207AB3-1293-455A-9CBF-3EFDEE45031D}"/>
    <cellStyle name="Millares 39 2 6" xfId="4811" xr:uid="{3BACB7F4-FB56-48EB-B9F7-A2FC9AD8702D}"/>
    <cellStyle name="Millares 39 2 6 2" xfId="12894" xr:uid="{5FEDED13-6B56-431D-8A10-7C3250259414}"/>
    <cellStyle name="Millares 39 2 7" xfId="4812" xr:uid="{A5B672FF-8774-47D0-8290-9C2701223A67}"/>
    <cellStyle name="Millares 39 3" xfId="4813" xr:uid="{881DBA32-984D-4AE9-813F-D0B10FD0BD1B}"/>
    <cellStyle name="Millares 39 3 2" xfId="4814" xr:uid="{47624086-38A0-4BA4-9993-1D9D55CB35B2}"/>
    <cellStyle name="Millares 39 3 2 2" xfId="4815" xr:uid="{3E8383F1-C230-4BDF-B3AB-E428D1012A9E}"/>
    <cellStyle name="Millares 39 3 3" xfId="4816" xr:uid="{EC834C33-3282-4139-B6BE-063E40AA4286}"/>
    <cellStyle name="Millares 39 3 3 2" xfId="4817" xr:uid="{512E9FCD-651E-4537-BB95-E769874D05F9}"/>
    <cellStyle name="Millares 39 3 3 2 2" xfId="12895" xr:uid="{EC63E51A-0359-4FEF-B67B-79021DE04EA2}"/>
    <cellStyle name="Millares 39 3 3 2 3" xfId="10307" xr:uid="{B9F76A1D-1832-4FE8-8D0A-7D4EB2EDA35B}"/>
    <cellStyle name="Millares 39 3 3 2 4" xfId="7551" xr:uid="{FD2FEE35-CAD0-4B65-80FB-C88E0AF87B14}"/>
    <cellStyle name="Millares 39 3 4" xfId="4818" xr:uid="{DFB20AA5-8B87-4ACB-8144-AEE04B208F2B}"/>
    <cellStyle name="Millares 39 3 4 2" xfId="4819" xr:uid="{A9FF4020-598D-4394-BD60-E97F65668519}"/>
    <cellStyle name="Millares 39 3 4 2 2" xfId="12897" xr:uid="{2D286B43-DB4B-4FEF-9E3C-487146FD8F0A}"/>
    <cellStyle name="Millares 39 3 4 2 3" xfId="10309" xr:uid="{8FA8CA40-CD5C-4AA5-9D59-652DEFC42762}"/>
    <cellStyle name="Millares 39 3 4 2 4" xfId="7553" xr:uid="{3073816C-C658-4F5B-9CE0-59A616637947}"/>
    <cellStyle name="Millares 39 3 4 3" xfId="12896" xr:uid="{2A88D7D8-6C7E-4A88-AC5C-D14FE6DCB20E}"/>
    <cellStyle name="Millares 39 3 4 4" xfId="10308" xr:uid="{B68FCFB2-71BD-482B-9590-2A7D893A98EC}"/>
    <cellStyle name="Millares 39 3 4 5" xfId="7552" xr:uid="{36E4A1B1-97BD-4F4C-913B-72DE540010AF}"/>
    <cellStyle name="Millares 39 3 5" xfId="4820" xr:uid="{0F14EDBA-ACE1-4849-8E98-99C0671AED37}"/>
    <cellStyle name="Millares 39 3 5 2" xfId="12898" xr:uid="{9265CF4E-853D-4DC2-909C-0FB8900214BE}"/>
    <cellStyle name="Millares 39 3 5 3" xfId="10310" xr:uid="{190E7E24-E16C-40C1-B9D0-BE7C93B72744}"/>
    <cellStyle name="Millares 39 3 5 4" xfId="7554" xr:uid="{719B6BB0-7AB7-4FF2-90B8-2853981E52F1}"/>
    <cellStyle name="Millares 39 4" xfId="4821" xr:uid="{3352B340-5987-4EEF-B40B-E95CD2E61A01}"/>
    <cellStyle name="Millares 39 4 2" xfId="4822" xr:uid="{2453D6E7-AE8D-4094-81FC-215E6A0B8772}"/>
    <cellStyle name="Millares 39 4 2 2" xfId="4823" xr:uid="{2AF2F120-C05E-4F60-88E1-532692891487}"/>
    <cellStyle name="Millares 39 4 2 2 2" xfId="12901" xr:uid="{721D53EC-EFE8-4E97-BD6D-F446043C9DAF}"/>
    <cellStyle name="Millares 39 4 2 2 3" xfId="10313" xr:uid="{5B817BAA-4800-44B5-B200-28E8F33249EC}"/>
    <cellStyle name="Millares 39 4 2 2 4" xfId="7557" xr:uid="{E5A06351-6511-4B08-B4C7-4DFA61559810}"/>
    <cellStyle name="Millares 39 4 2 3" xfId="12900" xr:uid="{73738480-C622-4596-B359-8F63FBD8F7DE}"/>
    <cellStyle name="Millares 39 4 2 4" xfId="10312" xr:uid="{E6D75DF9-76B7-40DE-A77B-8F2B11C04818}"/>
    <cellStyle name="Millares 39 4 2 5" xfId="7556" xr:uid="{C4AFA711-9DBF-4540-B99D-F0CB2863CC4F}"/>
    <cellStyle name="Millares 39 4 3" xfId="4824" xr:uid="{05F4DF1B-EB37-42D5-B6E2-C880D5E32A83}"/>
    <cellStyle name="Millares 39 4 3 2" xfId="4825" xr:uid="{E9C9E82C-54CD-4EEC-A1B2-4857C10CABDD}"/>
    <cellStyle name="Millares 39 4 3 2 2" xfId="12903" xr:uid="{31E84649-0656-42BE-B754-872686354415}"/>
    <cellStyle name="Millares 39 4 3 2 3" xfId="10315" xr:uid="{ECDE04E3-CF44-4F44-A31D-34D02129A037}"/>
    <cellStyle name="Millares 39 4 3 2 4" xfId="7559" xr:uid="{C6FADC24-EFCC-4242-AE33-7C5DCA7B3CC0}"/>
    <cellStyle name="Millares 39 4 3 3" xfId="12902" xr:uid="{67AA302C-6EC3-4344-B601-05C56768826D}"/>
    <cellStyle name="Millares 39 4 3 4" xfId="10314" xr:uid="{8BF99A7F-1D49-4BBD-B9E1-BE101BE1020C}"/>
    <cellStyle name="Millares 39 4 3 5" xfId="7558" xr:uid="{7A9150BF-F22F-4BC4-99E5-DB0F23DE65E4}"/>
    <cellStyle name="Millares 39 4 4" xfId="4826" xr:uid="{628F7AE7-E7A1-402B-A99B-80CD67C4BD58}"/>
    <cellStyle name="Millares 39 4 4 2" xfId="4827" xr:uid="{B1A3FAA6-99F4-48DD-A090-45AD2B64183C}"/>
    <cellStyle name="Millares 39 4 4 2 2" xfId="12905" xr:uid="{29DD65FE-DEE6-4268-8ABC-947DF8B8B8EA}"/>
    <cellStyle name="Millares 39 4 4 2 3" xfId="10317" xr:uid="{3F91BD04-F14F-43C7-B8E3-81760141281F}"/>
    <cellStyle name="Millares 39 4 4 2 4" xfId="7561" xr:uid="{FA76F169-1A6F-4B75-98A5-C8D8D21C3696}"/>
    <cellStyle name="Millares 39 4 4 3" xfId="12904" xr:uid="{C4692E72-DB8D-45BE-91A6-23C092B999AA}"/>
    <cellStyle name="Millares 39 4 4 4" xfId="10316" xr:uid="{62C5723A-0985-4E80-8DE2-CA7714AD82EF}"/>
    <cellStyle name="Millares 39 4 4 5" xfId="7560" xr:uid="{8852843C-2230-4C2D-9188-8050857581FA}"/>
    <cellStyle name="Millares 39 4 5" xfId="4828" xr:uid="{EA1C6A86-2F14-43D0-95FD-B972AD35A15D}"/>
    <cellStyle name="Millares 39 4 5 2" xfId="12906" xr:uid="{D899BB54-6751-4DC0-B12F-C2B447A57AC0}"/>
    <cellStyle name="Millares 39 4 5 3" xfId="10318" xr:uid="{CDE3BE06-AD05-4500-9860-E5AA704BC78F}"/>
    <cellStyle name="Millares 39 4 5 4" xfId="7562" xr:uid="{C7AC976D-05EE-413C-B5D6-F808AA5B2953}"/>
    <cellStyle name="Millares 39 4 6" xfId="12899" xr:uid="{CE2497BC-37FD-4447-87A0-30E5AC51638D}"/>
    <cellStyle name="Millares 39 4 7" xfId="10311" xr:uid="{D72D8F70-EE4B-45E5-B9C6-0CD66B72BE5C}"/>
    <cellStyle name="Millares 39 4 8" xfId="7555" xr:uid="{60DDEF43-8689-4CFE-AE23-59CB09449794}"/>
    <cellStyle name="Millares 39 5" xfId="4829" xr:uid="{73B5BC67-03FC-46E1-AA98-B2EA0410D15B}"/>
    <cellStyle name="Millares 39 5 2" xfId="4830" xr:uid="{2370B466-A58B-4B54-BFEF-E5712216573F}"/>
    <cellStyle name="Millares 39 5 2 2" xfId="4831" xr:uid="{8351951E-D3E4-4581-B23B-2A7433B7F5C0}"/>
    <cellStyle name="Millares 39 5 2 2 2" xfId="12909" xr:uid="{1030D6B2-196E-4068-A58D-B15EC1A536E0}"/>
    <cellStyle name="Millares 39 5 2 2 3" xfId="10321" xr:uid="{0FA51661-83B7-4D82-810C-1EAF150E54CB}"/>
    <cellStyle name="Millares 39 5 2 2 4" xfId="7565" xr:uid="{1B01FF60-6A1D-486B-9D19-5953FA478C34}"/>
    <cellStyle name="Millares 39 5 2 3" xfId="12908" xr:uid="{DBC88229-0E4E-499A-96B3-6234DF39393D}"/>
    <cellStyle name="Millares 39 5 2 4" xfId="10320" xr:uid="{AC9BA293-07EA-4DC4-9B58-F5ADC2FB577C}"/>
    <cellStyle name="Millares 39 5 2 5" xfId="7564" xr:uid="{D027BC62-666A-4386-9510-939C72D372F0}"/>
    <cellStyle name="Millares 39 5 3" xfId="4832" xr:uid="{6F45A3EF-6ED4-4FF0-8710-C70616294057}"/>
    <cellStyle name="Millares 39 5 3 2" xfId="4833" xr:uid="{C8A0CA57-3519-43DD-8626-2A8D401F9DD6}"/>
    <cellStyle name="Millares 39 5 3 2 2" xfId="12911" xr:uid="{D8634EA2-A9C2-4B0C-87E5-BF7D46AFF178}"/>
    <cellStyle name="Millares 39 5 3 2 3" xfId="10323" xr:uid="{B86B5104-5212-4587-8B3D-C4207272F40F}"/>
    <cellStyle name="Millares 39 5 3 2 4" xfId="7567" xr:uid="{E01D2133-3D65-4835-881C-3E92671BC403}"/>
    <cellStyle name="Millares 39 5 3 3" xfId="12910" xr:uid="{D799E02F-D09F-42ED-9708-046775D93B55}"/>
    <cellStyle name="Millares 39 5 3 4" xfId="10322" xr:uid="{3158D0BB-6828-4FA7-9201-9D532AC86E27}"/>
    <cellStyle name="Millares 39 5 3 5" xfId="7566" xr:uid="{CEE33C04-7D5D-4C43-8499-701A953A789D}"/>
    <cellStyle name="Millares 39 5 4" xfId="4834" xr:uid="{254747AB-49E6-4AFF-B39A-EF746AA139B8}"/>
    <cellStyle name="Millares 39 5 4 2" xfId="4835" xr:uid="{9B2D7D48-9CE2-434C-80D4-13621D8890F4}"/>
    <cellStyle name="Millares 39 5 4 2 2" xfId="12913" xr:uid="{2A81700E-BEC3-4C9C-8E6D-C0DE860D0334}"/>
    <cellStyle name="Millares 39 5 4 2 3" xfId="10325" xr:uid="{EA450689-74E3-48E6-90A0-17BC49FC599C}"/>
    <cellStyle name="Millares 39 5 4 2 4" xfId="7569" xr:uid="{1F640CB0-08FD-4B55-BF3A-BAFCEA0AC35F}"/>
    <cellStyle name="Millares 39 5 4 3" xfId="12912" xr:uid="{5941CDC7-20F6-40CF-9B92-2724C3533385}"/>
    <cellStyle name="Millares 39 5 4 4" xfId="10324" xr:uid="{58F84F63-8841-4C45-893B-6480BC9D8E0C}"/>
    <cellStyle name="Millares 39 5 4 5" xfId="7568" xr:uid="{6E29A71C-DC68-4753-B841-32E84FDF49BC}"/>
    <cellStyle name="Millares 39 5 5" xfId="4836" xr:uid="{72C28A9D-38E1-4D0D-A133-266DBFD79F8F}"/>
    <cellStyle name="Millares 39 5 5 2" xfId="12914" xr:uid="{EF28F3B4-DF3B-4621-8519-BEFE136B2ED8}"/>
    <cellStyle name="Millares 39 5 5 3" xfId="10326" xr:uid="{06BBBE89-7601-4639-BC40-AFDEB171D9C1}"/>
    <cellStyle name="Millares 39 5 5 4" xfId="7570" xr:uid="{F7F31FC9-D684-4537-ACD4-62DC61D33E31}"/>
    <cellStyle name="Millares 39 5 6" xfId="12907" xr:uid="{A79FB2BA-F061-4CEB-B2C1-CDCC467A9A1B}"/>
    <cellStyle name="Millares 39 5 7" xfId="10319" xr:uid="{0553ABF5-13E4-424D-8524-1A1CC9ACFA4C}"/>
    <cellStyle name="Millares 39 5 8" xfId="7563" xr:uid="{ABDAD932-8F3C-4F0A-B38C-0FB3E33BC17A}"/>
    <cellStyle name="Millares 39 6" xfId="4837" xr:uid="{977CEFF7-75CC-40C2-B467-AC53F8D8CC8E}"/>
    <cellStyle name="Millares 39 6 2" xfId="4838" xr:uid="{A5F37926-C087-4244-A979-D5434B12EEFF}"/>
    <cellStyle name="Millares 39 6 2 2" xfId="4839" xr:uid="{00BF309F-23DC-489C-BC07-0DD63744F84D}"/>
    <cellStyle name="Millares 39 6 2 2 2" xfId="12917" xr:uid="{0F010A9C-DFC0-477A-BF1E-ED0D2FEB3F28}"/>
    <cellStyle name="Millares 39 6 2 2 3" xfId="10329" xr:uid="{B196568F-6C30-4FFA-A85F-70ABC813790C}"/>
    <cellStyle name="Millares 39 6 2 2 4" xfId="7573" xr:uid="{D3C86F1C-57B1-4B0D-8249-ED07272C6E29}"/>
    <cellStyle name="Millares 39 6 2 3" xfId="12916" xr:uid="{AD09411D-81F3-498B-815B-668F2632E2CB}"/>
    <cellStyle name="Millares 39 6 2 4" xfId="10328" xr:uid="{54B49409-854B-4D6E-9124-61A49FAF1202}"/>
    <cellStyle name="Millares 39 6 2 5" xfId="7572" xr:uid="{BB44D0D2-9463-466A-989C-9C42B813D782}"/>
    <cellStyle name="Millares 39 6 3" xfId="4840" xr:uid="{01DA4AE4-8402-4532-96F7-6546D6DE574D}"/>
    <cellStyle name="Millares 39 6 3 2" xfId="4841" xr:uid="{5D156658-A539-4979-BDAB-84C16F6B7988}"/>
    <cellStyle name="Millares 39 6 3 2 2" xfId="12919" xr:uid="{F5F373ED-80D3-4A23-8EEA-8BF8FF53B1F4}"/>
    <cellStyle name="Millares 39 6 3 2 3" xfId="10331" xr:uid="{9226BA63-15A7-4D7B-A78B-A46A82B1DE60}"/>
    <cellStyle name="Millares 39 6 3 2 4" xfId="7575" xr:uid="{8118FAEC-6D58-4E9D-8273-C06AC9C4FB12}"/>
    <cellStyle name="Millares 39 6 3 3" xfId="12918" xr:uid="{000C6CF5-1E16-40A0-A468-583883DEAEF4}"/>
    <cellStyle name="Millares 39 6 3 4" xfId="10330" xr:uid="{F52ABF9A-51EF-4138-BC46-F04BD3CD2FDE}"/>
    <cellStyle name="Millares 39 6 3 5" xfId="7574" xr:uid="{612B7DC7-C65A-4521-82A3-CCAF5E216312}"/>
    <cellStyle name="Millares 39 6 4" xfId="4842" xr:uid="{585970B5-F1E6-4346-B9DE-9F03181127D1}"/>
    <cellStyle name="Millares 39 6 4 2" xfId="4843" xr:uid="{C2A35111-8691-4D48-8FB1-15FB85F73164}"/>
    <cellStyle name="Millares 39 6 4 2 2" xfId="12921" xr:uid="{AB291DF3-3D4C-4847-8BDB-7698D94D08B2}"/>
    <cellStyle name="Millares 39 6 4 2 3" xfId="10333" xr:uid="{BDC05226-636C-47A1-9509-4A617A69EEBC}"/>
    <cellStyle name="Millares 39 6 4 2 4" xfId="7577" xr:uid="{6908DA0D-F01F-418F-93B9-8844A80AD57C}"/>
    <cellStyle name="Millares 39 6 4 3" xfId="12920" xr:uid="{68A016D3-0CAB-4B37-ACF9-10F9CC5283EF}"/>
    <cellStyle name="Millares 39 6 4 4" xfId="10332" xr:uid="{D8EB500C-3F91-47DC-90CF-8F9998BC92DA}"/>
    <cellStyle name="Millares 39 6 4 5" xfId="7576" xr:uid="{EFC4B899-5B19-47D7-80DC-5553B9FC915B}"/>
    <cellStyle name="Millares 39 6 5" xfId="4844" xr:uid="{976EDEDD-A1EB-4C8A-AA2E-ABEB3EC845E7}"/>
    <cellStyle name="Millares 39 6 5 2" xfId="12922" xr:uid="{8ED93189-4C75-4311-9293-BFA7E72BDBE3}"/>
    <cellStyle name="Millares 39 6 5 3" xfId="10334" xr:uid="{343A7C96-9C34-4B93-A07D-0638CE1CA40F}"/>
    <cellStyle name="Millares 39 6 5 4" xfId="7578" xr:uid="{347B9A88-83E7-42DD-94BD-0AF857C913D1}"/>
    <cellStyle name="Millares 39 6 6" xfId="12915" xr:uid="{BA7700F9-71A6-4098-8319-3FC9C84044F3}"/>
    <cellStyle name="Millares 39 6 7" xfId="10327" xr:uid="{106CF2AD-4D97-4E82-A70F-7809F3DB4901}"/>
    <cellStyle name="Millares 39 6 8" xfId="7571" xr:uid="{A0B00602-D02A-4216-8750-4FC7899E9415}"/>
    <cellStyle name="Millares 39 7" xfId="4845" xr:uid="{CB04C879-27C9-4CD4-AAD3-1C1A85D5E8C9}"/>
    <cellStyle name="Millares 39 7 2" xfId="4846" xr:uid="{E3B9F692-4719-41C0-9030-97586D374728}"/>
    <cellStyle name="Millares 39 7 2 2" xfId="4847" xr:uid="{7C61F3A8-43C2-42AF-869B-1F554F4431FF}"/>
    <cellStyle name="Millares 39 7 2 2 2" xfId="12925" xr:uid="{938DD590-FDDE-4966-81C1-696B0895995C}"/>
    <cellStyle name="Millares 39 7 2 2 3" xfId="10337" xr:uid="{6DA455FA-9F64-49A5-B78B-186178D955BC}"/>
    <cellStyle name="Millares 39 7 2 2 4" xfId="17678" xr:uid="{9E65BEC7-0C51-4C61-8CE8-F3A92B6C3D6E}"/>
    <cellStyle name="Millares 39 7 2 2 5" xfId="7581" xr:uid="{3FC61A27-9843-4DA2-9242-DACFDC13FE27}"/>
    <cellStyle name="Millares 39 7 2 3" xfId="12924" xr:uid="{DB53E51E-6484-4CBE-BCDA-447D1EC4941C}"/>
    <cellStyle name="Millares 39 7 2 4" xfId="10336" xr:uid="{8A74C157-4046-430D-A15D-1E925485840C}"/>
    <cellStyle name="Millares 39 7 2 5" xfId="17677" xr:uid="{BFBA2209-C125-45B4-B8A6-728EB4BF793B}"/>
    <cellStyle name="Millares 39 7 2 6" xfId="7580" xr:uid="{2D0CCCEA-A73A-424A-82F5-0634ACE56902}"/>
    <cellStyle name="Millares 39 7 3" xfId="4848" xr:uid="{36E0BB8A-E01A-40BB-8746-506A8C396F84}"/>
    <cellStyle name="Millares 39 7 3 2" xfId="4849" xr:uid="{A38050A4-D7B3-4570-8252-169390CCD4E7}"/>
    <cellStyle name="Millares 39 7 3 2 2" xfId="12927" xr:uid="{C8DA1350-DAC7-41AB-9305-D157CB0F008A}"/>
    <cellStyle name="Millares 39 7 3 2 3" xfId="10339" xr:uid="{44BC7CAE-A120-4858-83A1-48832954F35F}"/>
    <cellStyle name="Millares 39 7 3 2 4" xfId="17680" xr:uid="{4619ECCE-2A5A-46A0-9EBD-54147152C219}"/>
    <cellStyle name="Millares 39 7 3 2 5" xfId="7583" xr:uid="{8CBBA8D4-0488-44BE-8166-6DC135B2D049}"/>
    <cellStyle name="Millares 39 7 3 3" xfId="12926" xr:uid="{08539C5A-9766-4E5D-B8A5-5CC5FC2EB83A}"/>
    <cellStyle name="Millares 39 7 3 4" xfId="10338" xr:uid="{D2673FC1-E7BA-4B04-A3FA-40ACAC09F472}"/>
    <cellStyle name="Millares 39 7 3 5" xfId="17679" xr:uid="{11FB16B5-3214-423A-9755-6507CA4DC8C0}"/>
    <cellStyle name="Millares 39 7 3 6" xfId="7582" xr:uid="{9711695D-EE4A-4A79-8222-B65C05DDE396}"/>
    <cellStyle name="Millares 39 7 4" xfId="4850" xr:uid="{F9E3A7DB-F699-47BA-9B92-8CABDA5D1C4D}"/>
    <cellStyle name="Millares 39 7 4 2" xfId="4851" xr:uid="{3D982DE6-154D-4D98-B1D9-8121C42B028F}"/>
    <cellStyle name="Millares 39 7 4 2 2" xfId="12929" xr:uid="{25E25256-7DE9-42FF-8DCE-9E65DCDC9AE3}"/>
    <cellStyle name="Millares 39 7 4 2 3" xfId="10341" xr:uid="{B4F54276-A274-4870-A341-66C4E2DAA636}"/>
    <cellStyle name="Millares 39 7 4 2 4" xfId="17682" xr:uid="{2DD62EF9-FF1C-4D26-845B-C9DC4C28E877}"/>
    <cellStyle name="Millares 39 7 4 2 5" xfId="7585" xr:uid="{43CB698F-5E41-414A-B801-BC2D29555EA8}"/>
    <cellStyle name="Millares 39 7 4 3" xfId="12928" xr:uid="{9536F339-358A-48AB-977B-982DD014238D}"/>
    <cellStyle name="Millares 39 7 4 4" xfId="10340" xr:uid="{4C540422-F002-49E3-9DA9-857D00452DE7}"/>
    <cellStyle name="Millares 39 7 4 5" xfId="17681" xr:uid="{EAD9AABE-CC62-4D1E-83C6-4C9123F99513}"/>
    <cellStyle name="Millares 39 7 4 6" xfId="7584" xr:uid="{C049AAB2-F74E-4671-9F33-ACA20B382BE8}"/>
    <cellStyle name="Millares 39 7 5" xfId="4852" xr:uid="{E0047EAF-B3E4-4EDF-BC6D-6685679AD464}"/>
    <cellStyle name="Millares 39 7 5 2" xfId="12930" xr:uid="{62D5D7B2-2F48-495D-8974-DFBAA5E39CFF}"/>
    <cellStyle name="Millares 39 7 5 3" xfId="10342" xr:uid="{11B4E7C9-0A0F-49A2-A185-3A47614CC66E}"/>
    <cellStyle name="Millares 39 7 5 4" xfId="17683" xr:uid="{FABA6177-8D32-48C8-99C5-574BE9161495}"/>
    <cellStyle name="Millares 39 7 5 5" xfId="7586" xr:uid="{B4D9CBD2-C138-4391-811E-022C4F310DF7}"/>
    <cellStyle name="Millares 39 7 6" xfId="12923" xr:uid="{2B30FF74-5B4E-48CE-9670-A3E8ED00569E}"/>
    <cellStyle name="Millares 39 7 7" xfId="10335" xr:uid="{AF9A398E-EE4D-40FF-87D2-3304FDBB8B4D}"/>
    <cellStyle name="Millares 39 7 8" xfId="17676" xr:uid="{9D851903-D997-4643-9DED-A1FAB9857FFB}"/>
    <cellStyle name="Millares 39 7 9" xfId="7579" xr:uid="{EFE5AAC5-4B05-4622-A6BD-8E1F3C28526B}"/>
    <cellStyle name="Millares 39 8" xfId="4853" xr:uid="{B70B897A-297A-4612-98A1-0A3AD2B1527D}"/>
    <cellStyle name="Millares 39 8 2" xfId="4854" xr:uid="{160E04B1-47DF-49BA-97D6-EC9CBBF8E27E}"/>
    <cellStyle name="Millares 39 8 2 2" xfId="4855" xr:uid="{B0284616-076F-4ACB-B99C-99421ADB2332}"/>
    <cellStyle name="Millares 39 8 2 2 2" xfId="12933" xr:uid="{98F6B8AF-FEDB-474D-A6FD-14D6881CBD49}"/>
    <cellStyle name="Millares 39 8 2 2 3" xfId="10345" xr:uid="{55AD9C41-0DEC-4508-8746-005ED95898E3}"/>
    <cellStyle name="Millares 39 8 2 2 4" xfId="17686" xr:uid="{BEF3FD4C-42A1-4A62-A85C-817251762543}"/>
    <cellStyle name="Millares 39 8 2 2 5" xfId="7589" xr:uid="{8EECD01C-2986-46C1-ACBB-8266F4938629}"/>
    <cellStyle name="Millares 39 8 2 3" xfId="12932" xr:uid="{912B1D1B-EF1E-4D92-93E6-6AA33A237FED}"/>
    <cellStyle name="Millares 39 8 2 4" xfId="10344" xr:uid="{15CDE6FE-1C07-4A2C-99BF-8C5AA370F625}"/>
    <cellStyle name="Millares 39 8 2 5" xfId="17685" xr:uid="{8498EFC6-225F-4C1A-B2F9-023ED80010E4}"/>
    <cellStyle name="Millares 39 8 2 6" xfId="7588" xr:uid="{4BB40DDC-BEDE-4D9C-B65C-7B95F54FE752}"/>
    <cellStyle name="Millares 39 8 3" xfId="4856" xr:uid="{98C2DDE4-384B-45DC-A4E3-BE971D4DE2D4}"/>
    <cellStyle name="Millares 39 8 3 2" xfId="4857" xr:uid="{838B75E0-969D-4AA7-924B-245778A10437}"/>
    <cellStyle name="Millares 39 8 3 2 2" xfId="12935" xr:uid="{4125E57A-6740-4CC2-ACC1-8DE10065504C}"/>
    <cellStyle name="Millares 39 8 3 2 3" xfId="10347" xr:uid="{84A75A09-381F-4CEA-BE14-490404ACF3D7}"/>
    <cellStyle name="Millares 39 8 3 2 4" xfId="17688" xr:uid="{E5EDF075-B258-40AF-95D2-BD4E8A0B3A2F}"/>
    <cellStyle name="Millares 39 8 3 2 5" xfId="7591" xr:uid="{841B91B6-DDDA-4772-BF93-BF47DC5583EE}"/>
    <cellStyle name="Millares 39 8 3 3" xfId="12934" xr:uid="{3BD0520B-1A8B-4932-9353-D0E9053C6AE5}"/>
    <cellStyle name="Millares 39 8 3 4" xfId="10346" xr:uid="{BAD0873E-FFDD-49CD-9718-C4D8348150B7}"/>
    <cellStyle name="Millares 39 8 3 5" xfId="17687" xr:uid="{3D311773-C89B-4E2D-A194-CB9CA68454AF}"/>
    <cellStyle name="Millares 39 8 3 6" xfId="7590" xr:uid="{6BB9C240-596F-4F7C-BF5C-CE0188C585B8}"/>
    <cellStyle name="Millares 39 8 4" xfId="4858" xr:uid="{562DA0D9-C496-455C-9892-1CB5A46EBDA2}"/>
    <cellStyle name="Millares 39 8 4 2" xfId="4859" xr:uid="{0C70078F-07F6-4A66-930F-E7BC78D164DD}"/>
    <cellStyle name="Millares 39 8 4 2 2" xfId="12937" xr:uid="{971DF638-EC4F-4EFD-B350-570EBC972963}"/>
    <cellStyle name="Millares 39 8 4 2 3" xfId="10349" xr:uid="{4B857FA4-2711-40A7-83C6-4ED204AC2B54}"/>
    <cellStyle name="Millares 39 8 4 2 4" xfId="17690" xr:uid="{B89B11B1-7132-4F92-8944-C584C99219CF}"/>
    <cellStyle name="Millares 39 8 4 2 5" xfId="7593" xr:uid="{A26D717C-021C-4A29-86FD-21F5C4B39CDB}"/>
    <cellStyle name="Millares 39 8 4 3" xfId="12936" xr:uid="{2E768A10-7E55-4E15-A4AC-BE84520DFE72}"/>
    <cellStyle name="Millares 39 8 4 4" xfId="10348" xr:uid="{A4892C49-CB1B-4601-A7A5-B56FDD677C20}"/>
    <cellStyle name="Millares 39 8 4 5" xfId="17689" xr:uid="{4D5D7FF0-C651-4923-AC4F-A21809F1D707}"/>
    <cellStyle name="Millares 39 8 4 6" xfId="7592" xr:uid="{F5352AF2-CC85-421B-9F89-2D610063D11C}"/>
    <cellStyle name="Millares 39 8 5" xfId="4860" xr:uid="{BC534815-8491-4FED-B896-2E18ADD54E53}"/>
    <cellStyle name="Millares 39 8 5 2" xfId="12938" xr:uid="{A43D39F9-3193-46EB-ABEC-610A1DC092F9}"/>
    <cellStyle name="Millares 39 8 5 3" xfId="10350" xr:uid="{D859E5D6-5570-4B10-A60A-CB98CC7377E4}"/>
    <cellStyle name="Millares 39 8 5 4" xfId="17691" xr:uid="{3C2A7730-C0AC-49B1-9247-D1DCA27CE7D5}"/>
    <cellStyle name="Millares 39 8 5 5" xfId="7594" xr:uid="{A4A4A411-2519-4EE1-83F7-188655B99C87}"/>
    <cellStyle name="Millares 39 8 6" xfId="12931" xr:uid="{B9175CD8-644E-49F0-99AF-0921633C2270}"/>
    <cellStyle name="Millares 39 8 7" xfId="10343" xr:uid="{F6B91ABE-ED45-45C6-AC8B-F0112B8498E0}"/>
    <cellStyle name="Millares 39 8 8" xfId="17684" xr:uid="{A1CB2F7B-E0A6-4ACC-9FF0-E9AFBF79D66D}"/>
    <cellStyle name="Millares 39 8 9" xfId="7587" xr:uid="{519E297A-85E3-4079-ADC7-27A22BF517C1}"/>
    <cellStyle name="Millares 39 9" xfId="4861" xr:uid="{4563D625-4887-408E-9300-BD06F1B64D1E}"/>
    <cellStyle name="Millares 39 9 2" xfId="4862" xr:uid="{000D2246-D112-4377-8C60-994A71E1E333}"/>
    <cellStyle name="Millares 39 9 2 2" xfId="4863" xr:uid="{CE2FBFEA-556A-4972-9CED-4FC809EEDC40}"/>
    <cellStyle name="Millares 39 9 2 2 2" xfId="12941" xr:uid="{AB844961-AA1B-408A-9640-B7E4D6881E11}"/>
    <cellStyle name="Millares 39 9 2 2 3" xfId="10353" xr:uid="{D92E5236-1AB1-4065-BD7C-13B3365F268D}"/>
    <cellStyle name="Millares 39 9 2 2 4" xfId="17694" xr:uid="{2AF9FEE8-D927-42A7-87BB-9C8133BC4D6F}"/>
    <cellStyle name="Millares 39 9 2 2 5" xfId="7597" xr:uid="{15574E5D-FD3C-4CA5-B5B9-AB84A9147460}"/>
    <cellStyle name="Millares 39 9 2 3" xfId="12940" xr:uid="{5990DC19-3C85-4EAB-B279-F2FC50F8CD66}"/>
    <cellStyle name="Millares 39 9 2 4" xfId="10352" xr:uid="{082BADCA-CCCD-43DE-B50A-0432856DAC1A}"/>
    <cellStyle name="Millares 39 9 2 5" xfId="17693" xr:uid="{D578284B-6233-4FD8-8DFC-A60A9DB99055}"/>
    <cellStyle name="Millares 39 9 2 6" xfId="7596" xr:uid="{053455DF-48B5-43C4-B615-7E00F69BF3D7}"/>
    <cellStyle name="Millares 39 9 3" xfId="4864" xr:uid="{AC492834-5AE4-4660-AA7A-35025E43CEFF}"/>
    <cellStyle name="Millares 39 9 3 2" xfId="4865" xr:uid="{3EF217B4-B26E-427A-A5A8-589DF4D34301}"/>
    <cellStyle name="Millares 39 9 3 2 2" xfId="12943" xr:uid="{EC9486EF-2612-4236-95DC-0205913EF39C}"/>
    <cellStyle name="Millares 39 9 3 2 3" xfId="10355" xr:uid="{B19E5ADA-FEE2-46A1-BE9A-504829C73239}"/>
    <cellStyle name="Millares 39 9 3 2 4" xfId="17696" xr:uid="{DC1C9D3B-FC71-4AFD-8F02-44A33EC153F4}"/>
    <cellStyle name="Millares 39 9 3 2 5" xfId="7599" xr:uid="{264957D7-413C-4D1C-AD2D-B987883E3DE8}"/>
    <cellStyle name="Millares 39 9 3 3" xfId="12942" xr:uid="{7C126B0D-F02D-44A0-9EE3-F2922DAD44AA}"/>
    <cellStyle name="Millares 39 9 3 4" xfId="10354" xr:uid="{33C25965-6F5D-49D2-B8E7-E924E59F7531}"/>
    <cellStyle name="Millares 39 9 3 5" xfId="17695" xr:uid="{A99B82A0-25A0-4502-BEE6-89074FD5E9B6}"/>
    <cellStyle name="Millares 39 9 3 6" xfId="7598" xr:uid="{22FCAADF-225B-46D5-AD69-C437578D83C7}"/>
    <cellStyle name="Millares 39 9 4" xfId="4866" xr:uid="{EAE94571-D061-4B7B-8FD9-158DF5DB559F}"/>
    <cellStyle name="Millares 39 9 4 2" xfId="4867" xr:uid="{51EBCEE9-3EB3-400D-9DC2-5C3F43A1F314}"/>
    <cellStyle name="Millares 39 9 4 2 2" xfId="12945" xr:uid="{337A5AEF-798D-48C2-A10C-FAB94AAB87B0}"/>
    <cellStyle name="Millares 39 9 4 2 3" xfId="10357" xr:uid="{46654EBB-FA26-45F2-97A2-B748C04A8E9E}"/>
    <cellStyle name="Millares 39 9 4 2 4" xfId="17698" xr:uid="{CBAF917C-2BB2-4E67-BB5F-06704A449169}"/>
    <cellStyle name="Millares 39 9 4 2 5" xfId="7601" xr:uid="{563778A3-C2B8-43BB-927B-F53AF874B539}"/>
    <cellStyle name="Millares 39 9 4 3" xfId="12944" xr:uid="{9D3D8461-0D56-443A-AC1F-731F3D96E777}"/>
    <cellStyle name="Millares 39 9 4 4" xfId="10356" xr:uid="{A59617A7-F6ED-4450-AD86-31DC4D016BEF}"/>
    <cellStyle name="Millares 39 9 4 5" xfId="17697" xr:uid="{C159408F-7020-4642-80C2-284C3E13FAE2}"/>
    <cellStyle name="Millares 39 9 4 6" xfId="7600" xr:uid="{08FF2868-8A22-4E02-B1B4-5B434C4F3D9B}"/>
    <cellStyle name="Millares 39 9 5" xfId="4868" xr:uid="{6078C967-6C38-4A24-8E99-C96B51A7F67A}"/>
    <cellStyle name="Millares 39 9 5 2" xfId="12946" xr:uid="{13D5F701-463A-40B6-BC63-9EBE46872D0A}"/>
    <cellStyle name="Millares 39 9 5 3" xfId="10358" xr:uid="{F047BD52-30F2-4A9B-BAE6-67B511A32B2A}"/>
    <cellStyle name="Millares 39 9 5 4" xfId="17699" xr:uid="{5E38608A-D2A0-4DCE-A4E5-8CCC80926265}"/>
    <cellStyle name="Millares 39 9 5 5" xfId="7602" xr:uid="{D669EF0F-8211-4EAA-8F75-EF5462DBDB33}"/>
    <cellStyle name="Millares 39 9 6" xfId="12939" xr:uid="{6CDAD6D2-4539-45FE-98BB-B6A858C98C67}"/>
    <cellStyle name="Millares 39 9 7" xfId="10351" xr:uid="{6322B02E-67FB-43C3-9800-99B87DE79166}"/>
    <cellStyle name="Millares 39 9 8" xfId="17692" xr:uid="{E0CDEBA9-041B-4BF6-87F7-6F1A9D47B12D}"/>
    <cellStyle name="Millares 39 9 9" xfId="7595" xr:uid="{F1560BAF-488F-4F34-8EAF-E8F9306CF504}"/>
    <cellStyle name="Millares 390" xfId="4869" xr:uid="{345E6246-9035-4B2A-8046-D21FB67D1F85}"/>
    <cellStyle name="Millares 390 2" xfId="12947" xr:uid="{798DBE7D-D57A-4C6F-8EBB-F9252E5A2B48}"/>
    <cellStyle name="Millares 390 3" xfId="10359" xr:uid="{28EB16C4-D6A8-4D1C-A4D8-66FBF59E283E}"/>
    <cellStyle name="Millares 390 4" xfId="17700" xr:uid="{8B44EF62-5FD6-4A68-A22F-259C11D8B768}"/>
    <cellStyle name="Millares 390 5" xfId="7603" xr:uid="{DFD2C616-28D7-405C-B0E0-961A1CB5FCE6}"/>
    <cellStyle name="Millares 391" xfId="4870" xr:uid="{74A74B3F-C88F-47F6-BAF8-CB3D74C7DD81}"/>
    <cellStyle name="Millares 391 2" xfId="12948" xr:uid="{6A8B7654-19AD-4353-8A23-7F5DB86F249D}"/>
    <cellStyle name="Millares 391 3" xfId="10360" xr:uid="{E11DAB9B-8E3D-4306-9F7E-FEA6A8FB58B3}"/>
    <cellStyle name="Millares 391 4" xfId="17701" xr:uid="{13E2B133-6055-466F-A935-89B26C811AEC}"/>
    <cellStyle name="Millares 391 5" xfId="7604" xr:uid="{0A84E9C3-F4F9-41E1-B349-4EF48691C643}"/>
    <cellStyle name="Millares 392" xfId="4871" xr:uid="{60ED3F68-F7C1-40AD-A6F7-BA9CFF90CEF0}"/>
    <cellStyle name="Millares 392 2" xfId="12949" xr:uid="{96CDE160-22DC-4A05-A1EF-041BE9429268}"/>
    <cellStyle name="Millares 392 3" xfId="10361" xr:uid="{FCAEC6D9-7536-43DA-BD05-F0FFEB779DFB}"/>
    <cellStyle name="Millares 392 4" xfId="17702" xr:uid="{5C206B25-8DB7-476A-B9E4-F9C8BAF87441}"/>
    <cellStyle name="Millares 392 5" xfId="7605" xr:uid="{654F665E-D95E-4F6B-ABCB-0B8E219F0270}"/>
    <cellStyle name="Millares 393" xfId="4872" xr:uid="{48357695-1549-4B3D-82C7-ED5E050C07CA}"/>
    <cellStyle name="Millares 393 2" xfId="12950" xr:uid="{8EB878FD-D5EE-4F24-A0BB-0673BDA807D9}"/>
    <cellStyle name="Millares 393 3" xfId="10362" xr:uid="{F1090AC5-2FDA-4A94-9F75-55DAA5445F7E}"/>
    <cellStyle name="Millares 393 4" xfId="17703" xr:uid="{8FB1F123-4EA4-45E6-AE41-DD350DAE72DB}"/>
    <cellStyle name="Millares 393 5" xfId="7606" xr:uid="{E5AF5479-5B93-4AB0-A624-A57FA41FF622}"/>
    <cellStyle name="Millares 394" xfId="4873" xr:uid="{DC4EE6CA-91CD-4D82-8792-618CB410D69E}"/>
    <cellStyle name="Millares 394 2" xfId="12951" xr:uid="{8AE43BFD-F00B-45AB-9D97-5E0E4F41638B}"/>
    <cellStyle name="Millares 394 3" xfId="10363" xr:uid="{92B093A7-5DE1-4A82-BBF8-A1890379B496}"/>
    <cellStyle name="Millares 394 4" xfId="17704" xr:uid="{7D9C266C-DB8F-41D0-813F-1B27439BF6C8}"/>
    <cellStyle name="Millares 394 5" xfId="7607" xr:uid="{EFEA3F97-8224-4DDE-8316-4BECA6763880}"/>
    <cellStyle name="Millares 395" xfId="4874" xr:uid="{D8D4077D-1E76-49DD-AC9D-7C8FD88D39E1}"/>
    <cellStyle name="Millares 395 2" xfId="12952" xr:uid="{A235FD1B-C65B-4FEA-B31E-562ECBDDD681}"/>
    <cellStyle name="Millares 395 3" xfId="10364" xr:uid="{969D1A0D-823A-4B0B-809D-A4B0103B097D}"/>
    <cellStyle name="Millares 395 4" xfId="17705" xr:uid="{B5B3E1E2-FD05-4EAF-9A94-3237A3ED73A8}"/>
    <cellStyle name="Millares 395 5" xfId="7608" xr:uid="{D8A4F78E-1393-447A-8152-E219B9DB6A2A}"/>
    <cellStyle name="Millares 396" xfId="4875" xr:uid="{F3B80526-6ED9-4969-B3E5-D30076404517}"/>
    <cellStyle name="Millares 396 2" xfId="12953" xr:uid="{47DB1695-1703-4D86-90B2-709550621C0E}"/>
    <cellStyle name="Millares 396 3" xfId="10365" xr:uid="{F6AE08A4-3FC2-49AD-8075-9108F11B9F84}"/>
    <cellStyle name="Millares 396 4" xfId="17706" xr:uid="{1A9493D1-5905-40CC-BF6D-7B6A13FE6C7A}"/>
    <cellStyle name="Millares 396 5" xfId="7609" xr:uid="{39982B1C-9CFE-4546-8CD6-4D4AF5D81C6D}"/>
    <cellStyle name="Millares 397" xfId="4876" xr:uid="{FD21813F-49CD-4A1D-BE45-19861966F23F}"/>
    <cellStyle name="Millares 397 2" xfId="12954" xr:uid="{3A1BFE59-64BA-46BF-B950-865FE9329BED}"/>
    <cellStyle name="Millares 397 3" xfId="10366" xr:uid="{095DB9C7-277C-4C0E-A5CE-8E37D242A34A}"/>
    <cellStyle name="Millares 397 4" xfId="17707" xr:uid="{719E8E7E-3B3B-4D2F-A4E0-E8B21E07A8E8}"/>
    <cellStyle name="Millares 397 5" xfId="7610" xr:uid="{546D054D-AC09-4BB2-A23F-2092C110594B}"/>
    <cellStyle name="Millares 398" xfId="4877" xr:uid="{2AF4E2DE-0E14-4EF5-99E2-57E5E399CAFF}"/>
    <cellStyle name="Millares 398 2" xfId="12955" xr:uid="{F8DD4F11-8C3E-4573-8CBE-9D20DD034926}"/>
    <cellStyle name="Millares 398 3" xfId="10367" xr:uid="{E3DFCE53-6413-4C72-A3F2-15088B371659}"/>
    <cellStyle name="Millares 398 4" xfId="17708" xr:uid="{8CEB204E-BE3B-48AC-A55B-D58C45A3B33D}"/>
    <cellStyle name="Millares 398 5" xfId="7611" xr:uid="{4020FCDF-A35C-4C21-937F-3A90B439D5C3}"/>
    <cellStyle name="Millares 399" xfId="4878" xr:uid="{CEAC38E8-C28B-4B04-9E14-597F686A6F79}"/>
    <cellStyle name="Millares 399 2" xfId="12956" xr:uid="{9E16BF70-2DA5-4BE9-ABFC-0E77E1493D9A}"/>
    <cellStyle name="Millares 399 3" xfId="10368" xr:uid="{E47AD7EF-0294-49E7-8B28-245A41D8CDDD}"/>
    <cellStyle name="Millares 399 4" xfId="17709" xr:uid="{83E7D722-4647-4FA6-A3FC-E7FE4260773E}"/>
    <cellStyle name="Millares 399 5" xfId="7612" xr:uid="{4024B33D-2619-4740-9EFC-C8C55D71B333}"/>
    <cellStyle name="Millares 4" xfId="68" xr:uid="{00000000-0005-0000-0000-0000A0000000}"/>
    <cellStyle name="Millares 4 10" xfId="4880" xr:uid="{E6D6A6B4-3C05-43FC-8FDC-124D24011E66}"/>
    <cellStyle name="Millares 4 10 10" xfId="17711" xr:uid="{F98250DD-76B7-4C7B-BA6C-1BDAD741A271}"/>
    <cellStyle name="Millares 4 10 11" xfId="7614" xr:uid="{C961619B-1FB5-4ACB-9ABC-4B63193D9CF0}"/>
    <cellStyle name="Millares 4 10 12" xfId="22897" xr:uid="{5A78BC8A-217C-4F79-BA7A-50A368EA02C8}"/>
    <cellStyle name="Millares 4 10 12 2" xfId="28443" xr:uid="{C82A2EB1-A90F-45AC-A0E8-B0E9F702CD2D}"/>
    <cellStyle name="Millares 4 10 2" xfId="4881" xr:uid="{63590AAB-4E46-45AB-8A93-7CAF70C28CDA}"/>
    <cellStyle name="Millares 4 10 2 2" xfId="12959" xr:uid="{9BF1EAF4-44E5-49E4-A21A-7260A3A33979}"/>
    <cellStyle name="Millares 4 10 2 3" xfId="10371" xr:uid="{32AE08DF-833A-4B4F-AC05-0DF8F9167496}"/>
    <cellStyle name="Millares 4 10 2 4" xfId="17712" xr:uid="{F19285B7-6F6D-4DAB-B9BF-41D620046C37}"/>
    <cellStyle name="Millares 4 10 2 5" xfId="7615" xr:uid="{F327D5FD-2C14-4C30-B374-36F66F8E7370}"/>
    <cellStyle name="Millares 4 10 3" xfId="4882" xr:uid="{3AA8CFAB-FD45-4020-AF43-F05310EC25BE}"/>
    <cellStyle name="Millares 4 10 3 2" xfId="12960" xr:uid="{2423A8FD-E4A4-4140-961F-92E1BFF739CA}"/>
    <cellStyle name="Millares 4 10 3 3" xfId="10372" xr:uid="{D417174C-1E07-4F1D-8B0C-F65815FC8B97}"/>
    <cellStyle name="Millares 4 10 3 4" xfId="15646" xr:uid="{B4EDEF4C-57FD-43B2-AA4E-18F5E62B5E22}"/>
    <cellStyle name="Millares 4 10 3 5" xfId="17713" xr:uid="{E2292DD6-507B-4FB3-BAD9-AB2D3429C9BB}"/>
    <cellStyle name="Millares 4 10 3 6" xfId="7616" xr:uid="{CDEC4636-F3C3-4FEA-A458-6502490B5E68}"/>
    <cellStyle name="Millares 4 10 4" xfId="4883" xr:uid="{E6434BA2-CE89-4CEC-9DBA-47D96D9ECC8E}"/>
    <cellStyle name="Millares 4 10 4 2" xfId="12961" xr:uid="{A8D8C6D5-65AA-4329-AF42-0E3EA8A75F45}"/>
    <cellStyle name="Millares 4 10 4 3" xfId="10373" xr:uid="{49AC543F-5878-4CB8-AC6A-92560F887BFC}"/>
    <cellStyle name="Millares 4 10 4 4" xfId="17714" xr:uid="{6AF1D6CD-6F02-4847-996E-D534B97A117D}"/>
    <cellStyle name="Millares 4 10 4 5" xfId="7617" xr:uid="{76BAA473-1D31-4654-8ACC-AF161C3DF33C}"/>
    <cellStyle name="Millares 4 10 5" xfId="7243" xr:uid="{3E7573B4-92AE-43E6-958F-C0BF05E5BD61}"/>
    <cellStyle name="Millares 4 10 5 2" xfId="12962" xr:uid="{81EB3D52-DF06-4EA1-9981-F58EF40D34E9}"/>
    <cellStyle name="Millares 4 10 5 3" xfId="20023" xr:uid="{02E64645-D1EF-44E8-8D17-D7D9F00B3F63}"/>
    <cellStyle name="Millares 4 10 5 4" xfId="7618" xr:uid="{7A0E307F-94CC-4145-947C-4F414DCA168B}"/>
    <cellStyle name="Millares 4 10 6" xfId="7619" xr:uid="{BAB9FEED-C0FB-4CFB-9D93-4BEA57F8F8F5}"/>
    <cellStyle name="Millares 4 10 6 2" xfId="12963" xr:uid="{DFBCA316-411B-4E05-B26B-C5BFC1B8D57A}"/>
    <cellStyle name="Millares 4 10 7" xfId="12958" xr:uid="{AADB44D0-867E-431D-B271-4BB17B6ADC50}"/>
    <cellStyle name="Millares 4 10 8" xfId="10370" xr:uid="{0066E8E5-EEA9-4770-8FB7-CFA5A7A1908C}"/>
    <cellStyle name="Millares 4 10 9" xfId="15645" xr:uid="{54AA5CC4-E3EA-4C89-A392-7EF71D8C6A3D}"/>
    <cellStyle name="Millares 4 11" xfId="4884" xr:uid="{17DBD02C-92C5-406A-B226-5936624E407F}"/>
    <cellStyle name="Millares 4 11 10" xfId="7620" xr:uid="{F76AFE96-3A4D-4205-8BCA-0D3923BF3549}"/>
    <cellStyle name="Millares 4 11 2" xfId="4885" xr:uid="{CE2CF1CB-42BF-4949-A3F5-890452B4EF86}"/>
    <cellStyle name="Millares 4 11 2 2" xfId="4886" xr:uid="{8916725A-0CB7-4D81-9A83-D836BB84A0ED}"/>
    <cellStyle name="Millares 4 11 2 2 2" xfId="12966" xr:uid="{475DCE1E-7936-432F-9BCF-7314434655AC}"/>
    <cellStyle name="Millares 4 11 2 2 3" xfId="10414" xr:uid="{D9FF8BF9-EE18-495B-A768-634045347B84}"/>
    <cellStyle name="Millares 4 11 2 2 4" xfId="15649" xr:uid="{1F36FFCE-4B73-4DD1-8B32-D07242187ED5}"/>
    <cellStyle name="Millares 4 11 2 2 5" xfId="17717" xr:uid="{635C5608-A98E-411D-A5EA-609F39F7AD57}"/>
    <cellStyle name="Millares 4 11 2 2 6" xfId="7622" xr:uid="{E71A6B05-B0AA-45BF-A42D-C7FA1E0BAA2F}"/>
    <cellStyle name="Millares 4 11 2 3" xfId="12965" xr:uid="{79674696-20E3-4DE7-B9E9-B1354D5FBF6B}"/>
    <cellStyle name="Millares 4 11 2 4" xfId="10413" xr:uid="{131D9157-3D08-4E33-9AB2-4B6E0EC6F7C1}"/>
    <cellStyle name="Millares 4 11 2 5" xfId="15648" xr:uid="{9B5B7889-6108-4E40-8C96-F115DF40705E}"/>
    <cellStyle name="Millares 4 11 2 6" xfId="17716" xr:uid="{7EDD5069-4CF3-4EB4-83F3-17D13B6C2070}"/>
    <cellStyle name="Millares 4 11 2 7" xfId="7621" xr:uid="{83D73ABB-A83A-4BAC-AB93-97432DB3012E}"/>
    <cellStyle name="Millares 4 11 3" xfId="4887" xr:uid="{50815D33-CFCD-456F-ADD4-8BF33C24E40F}"/>
    <cellStyle name="Millares 4 11 3 2" xfId="4888" xr:uid="{3343D59A-2C0D-435D-8A22-92AC9307C0E6}"/>
    <cellStyle name="Millares 4 11 3 2 2" xfId="12968" xr:uid="{DB82821E-6784-4193-8151-171C093E7721}"/>
    <cellStyle name="Millares 4 11 3 2 3" xfId="10416" xr:uid="{06F4A2A2-283F-487C-914B-EF6023E242D7}"/>
    <cellStyle name="Millares 4 11 3 2 4" xfId="15651" xr:uid="{52967EE5-F217-448C-978A-69D7CE20923F}"/>
    <cellStyle name="Millares 4 11 3 2 5" xfId="17719" xr:uid="{3C8FA3D3-3358-4536-A9D2-BD04D450B71D}"/>
    <cellStyle name="Millares 4 11 3 2 6" xfId="7624" xr:uid="{CA26B754-FCF5-4B95-8781-775E11A8EB94}"/>
    <cellStyle name="Millares 4 11 3 3" xfId="12967" xr:uid="{9B6E6449-19B9-4109-8F62-718B6E9469F9}"/>
    <cellStyle name="Millares 4 11 3 4" xfId="10415" xr:uid="{D79204F8-1AD4-476F-A2CC-DCC7B7D0E21F}"/>
    <cellStyle name="Millares 4 11 3 5" xfId="15650" xr:uid="{0E1BF134-1F46-47E3-A06A-FD03EECBBCF1}"/>
    <cellStyle name="Millares 4 11 3 6" xfId="17718" xr:uid="{3597A437-EB5A-43B1-A31E-E3EE008F0145}"/>
    <cellStyle name="Millares 4 11 3 7" xfId="7623" xr:uid="{E068FD6C-28E4-446E-889A-6190AF6F9561}"/>
    <cellStyle name="Millares 4 11 4" xfId="7625" xr:uid="{182EB1A2-2661-4EF9-AFD1-1F5AB41C8B4B}"/>
    <cellStyle name="Millares 4 11 4 2" xfId="12969" xr:uid="{88240426-B246-4BF2-9D82-CB77526815CA}"/>
    <cellStyle name="Millares 4 11 4 3" xfId="12412" xr:uid="{BF0BAA6E-8EB1-4CDC-AFA6-C7C81A64DC36}"/>
    <cellStyle name="Millares 4 11 4 4" xfId="17641" xr:uid="{71831889-312F-4017-9C56-C2105E4E8CFE}"/>
    <cellStyle name="Millares 4 11 5" xfId="10394" xr:uid="{9674CDEC-9F5C-427D-9EA5-EFE70999E969}"/>
    <cellStyle name="Millares 4 11 6" xfId="12964" xr:uid="{D4FB78EA-ECC5-4056-B83C-72EF0E9F894D}"/>
    <cellStyle name="Millares 4 11 7" xfId="10412" xr:uid="{388BA67B-B5A2-402A-97FC-47A26B19AC01}"/>
    <cellStyle name="Millares 4 11 8" xfId="15647" xr:uid="{E2A7942E-6898-444D-AEEA-3E180CD20902}"/>
    <cellStyle name="Millares 4 11 9" xfId="17715" xr:uid="{2551891A-1D69-41C4-9F26-B37897BBDCCC}"/>
    <cellStyle name="Millares 4 12" xfId="4889" xr:uid="{07D7977B-B8D6-46EB-BD52-EBA710E5804E}"/>
    <cellStyle name="Millares 4 12 2" xfId="12970" xr:uid="{418A8244-F1E3-4572-BB91-33F08D6E3F46}"/>
    <cellStyle name="Millares 4 12 3" xfId="10417" xr:uid="{CD5ECD28-EA00-4A4B-9675-DC917C152F97}"/>
    <cellStyle name="Millares 4 12 4" xfId="15652" xr:uid="{54FE71BE-4A78-4787-94A5-436508355E9E}"/>
    <cellStyle name="Millares 4 12 5" xfId="17720" xr:uid="{30BC1DF3-D5C2-408B-887F-D3718C6C6DD0}"/>
    <cellStyle name="Millares 4 12 6" xfId="7626" xr:uid="{5D53A250-7FD8-4C77-B3C8-715E4B828609}"/>
    <cellStyle name="Millares 4 13" xfId="4890" xr:uid="{2978F202-0EC2-4DCD-A9DD-02EC8CC8448D}"/>
    <cellStyle name="Millares 4 13 2" xfId="12971" xr:uid="{EE29F800-B5BA-4596-A593-6C598174CA8E}"/>
    <cellStyle name="Millares 4 13 3" xfId="10418" xr:uid="{FB72B000-1785-4493-B8EE-170539FCAE17}"/>
    <cellStyle name="Millares 4 13 4" xfId="15653" xr:uid="{1F3EF9E5-0479-45A1-844A-67D0A26D2897}"/>
    <cellStyle name="Millares 4 13 5" xfId="17721" xr:uid="{F24CDF4E-468B-4136-8233-185F42564416}"/>
    <cellStyle name="Millares 4 13 6" xfId="7627" xr:uid="{7A93D7B3-371F-4839-A036-A48DC663BC53}"/>
    <cellStyle name="Millares 4 14" xfId="4891" xr:uid="{1249310B-8F09-4E6D-A275-232C0A713D64}"/>
    <cellStyle name="Millares 4 14 2" xfId="12972" xr:uid="{EBDD8AD4-5A1E-4BD2-BBFE-8982E0266E9B}"/>
    <cellStyle name="Millares 4 14 3" xfId="10419" xr:uid="{10921E7C-B5A4-4A51-92FC-7318D3157510}"/>
    <cellStyle name="Millares 4 14 4" xfId="15654" xr:uid="{CA7F8CE7-9AC3-493C-893B-EB96F047E096}"/>
    <cellStyle name="Millares 4 14 5" xfId="17722" xr:uid="{A6839B05-0379-435B-8FD1-541F440386BB}"/>
    <cellStyle name="Millares 4 14 6" xfId="7628" xr:uid="{55F78A87-ACF6-4E67-BC25-90193A2ECD53}"/>
    <cellStyle name="Millares 4 15" xfId="4892" xr:uid="{E3291F0E-8DDD-4972-A0CA-4F9CDA4FCDFC}"/>
    <cellStyle name="Millares 4 15 2" xfId="12973" xr:uid="{07028616-38A4-46D2-B776-7C5D41FB47B4}"/>
    <cellStyle name="Millares 4 15 3" xfId="10420" xr:uid="{AADEFA8D-A832-4EAB-8BAC-680B49167859}"/>
    <cellStyle name="Millares 4 15 4" xfId="15655" xr:uid="{B3A63109-2742-4496-A28B-274B3604DF47}"/>
    <cellStyle name="Millares 4 15 5" xfId="17723" xr:uid="{E81BA9F5-5DFE-4A94-BB3C-5992AAD1F263}"/>
    <cellStyle name="Millares 4 15 6" xfId="7629" xr:uid="{545FC92B-2309-4E79-8D6B-7CDB32BDBE3F}"/>
    <cellStyle name="Millares 4 16" xfId="4893" xr:uid="{57608870-EA75-4E7C-879E-3F5E69C80E1B}"/>
    <cellStyle name="Millares 4 16 2" xfId="12974" xr:uid="{2A9FDE83-C158-4F79-8A2C-FE1365171045}"/>
    <cellStyle name="Millares 4 16 3" xfId="10421" xr:uid="{991F6842-909C-4CA1-A788-93CE0FCA0E9B}"/>
    <cellStyle name="Millares 4 16 4" xfId="15656" xr:uid="{22388702-D730-45A7-96BC-604C6836C27D}"/>
    <cellStyle name="Millares 4 16 5" xfId="17724" xr:uid="{45005168-1F0E-401B-92A9-4A9DA14D52D3}"/>
    <cellStyle name="Millares 4 16 6" xfId="7630" xr:uid="{BF7395E5-5D42-474E-AB7C-336BF15C92CB}"/>
    <cellStyle name="Millares 4 17" xfId="4894" xr:uid="{F2020BBC-5233-42A4-AFB7-BD4C3C2E136C}"/>
    <cellStyle name="Millares 4 17 2" xfId="12975" xr:uid="{E893F5C0-A69A-42C3-9044-2B832D8307A8}"/>
    <cellStyle name="Millares 4 17 3" xfId="10422" xr:uid="{747F7021-07BF-4A41-A148-E48ECE6EAF00}"/>
    <cellStyle name="Millares 4 17 4" xfId="15657" xr:uid="{30C19A62-E6E2-44DE-BCA0-54FB6E997D5D}"/>
    <cellStyle name="Millares 4 17 5" xfId="17725" xr:uid="{A114B34E-A56A-4763-ABF6-EC079CE891AC}"/>
    <cellStyle name="Millares 4 17 6" xfId="7631" xr:uid="{87C91719-00A4-4F96-A2C6-ECCFE6DE05BB}"/>
    <cellStyle name="Millares 4 18" xfId="4895" xr:uid="{CEFECCFA-57F3-4CEF-93C7-CD577F9F7316}"/>
    <cellStyle name="Millares 4 18 2" xfId="12976" xr:uid="{84390128-9BE9-4FB4-AEEB-DBF6CEC21D7E}"/>
    <cellStyle name="Millares 4 18 3" xfId="10423" xr:uid="{94A9789F-EEAB-4B0E-B6C6-A3602A945BE0}"/>
    <cellStyle name="Millares 4 18 4" xfId="15658" xr:uid="{70276F18-E66B-4167-8AAD-08E15BBB85A8}"/>
    <cellStyle name="Millares 4 18 5" xfId="17726" xr:uid="{60A0542B-C284-42A2-B4CA-4EF3801D043D}"/>
    <cellStyle name="Millares 4 18 6" xfId="7632" xr:uid="{97856045-494D-469E-90AA-E0EB1EF4FBC9}"/>
    <cellStyle name="Millares 4 19" xfId="4896" xr:uid="{D9B78856-C157-45A3-AABE-6EC5A7C4D851}"/>
    <cellStyle name="Millares 4 19 2" xfId="12977" xr:uid="{41862224-3EE0-43C6-9249-C912C2F0D057}"/>
    <cellStyle name="Millares 4 19 3" xfId="10424" xr:uid="{6355368C-0B13-4AAD-95BB-5893F41BA746}"/>
    <cellStyle name="Millares 4 19 4" xfId="15659" xr:uid="{19573DC1-133C-4A01-8F95-DDB9B40EA9A0}"/>
    <cellStyle name="Millares 4 19 5" xfId="17727" xr:uid="{485E4705-548A-4299-BA8A-0D57D66EF22B}"/>
    <cellStyle name="Millares 4 19 6" xfId="7633" xr:uid="{28B3286F-911F-4978-8265-506BAEFAD5A3}"/>
    <cellStyle name="Millares 4 2" xfId="137" xr:uid="{00000000-0005-0000-0000-0000A1000000}"/>
    <cellStyle name="Millares 4 2 10" xfId="4898" xr:uid="{2F6D384C-3252-4634-85AE-D9B3CB4E108F}"/>
    <cellStyle name="Millares 4 2 10 2" xfId="12979" xr:uid="{A08A8FF3-AD3E-4AB1-AB3A-6C853FF9F7E3}"/>
    <cellStyle name="Millares 4 2 10 3" xfId="12413" xr:uid="{10190F7F-614C-49F4-91FA-91CCFCE68753}"/>
    <cellStyle name="Millares 4 2 10 3 2" xfId="21664" xr:uid="{ABB90AD8-8DE5-40CE-968A-CD3F732A9FE1}"/>
    <cellStyle name="Millares 4 2 10 3 2 2" xfId="27220" xr:uid="{4FF2C188-C614-4EB3-ADE7-62AB2F33C6DF}"/>
    <cellStyle name="Millares 4 2 10 3 2 3" xfId="32714" xr:uid="{59CE58E4-1690-495C-AF9D-0904C8F0D9B7}"/>
    <cellStyle name="Millares 4 2 10 3 2 4" xfId="38198" xr:uid="{D06C6328-6A84-4283-B670-09F66D33614D}"/>
    <cellStyle name="Millares 4 2 10 3 3" xfId="24491" xr:uid="{1E16BA46-26FE-450E-B5CF-5AB6A53260CB}"/>
    <cellStyle name="Millares 4 2 10 3 4" xfId="29985" xr:uid="{4AB65B47-DBD5-4626-BB0B-284BF47E3D10}"/>
    <cellStyle name="Millares 4 2 10 3 5" xfId="35469" xr:uid="{92B4AFA9-CB3B-413E-81C7-75E46A756C71}"/>
    <cellStyle name="Millares 4 2 10 4" xfId="17729" xr:uid="{1F316124-13A5-4D6E-9053-EBAA24610025}"/>
    <cellStyle name="Millares 4 2 10 5" xfId="7635" xr:uid="{86A605FF-3064-4BB4-B87A-057320CA4054}"/>
    <cellStyle name="Millares 4 2 11" xfId="7110" xr:uid="{B09A890C-4D0F-4895-B0CF-E9E160FD9475}"/>
    <cellStyle name="Millares 4 2 11 2" xfId="12980" xr:uid="{43FE3B69-82DB-475F-9F13-3AC29248C70E}"/>
    <cellStyle name="Millares 4 2 11 3" xfId="19918" xr:uid="{CC50EC97-4ABA-4CC8-88A0-A66E1B4C28DF}"/>
    <cellStyle name="Millares 4 2 11 4" xfId="7636" xr:uid="{57888323-782E-4E3F-92C4-77AAF15265B5}"/>
    <cellStyle name="Millares 4 2 12" xfId="7637" xr:uid="{68020977-002F-46D7-A724-3EFA48F75366}"/>
    <cellStyle name="Millares 4 2 12 2" xfId="12981" xr:uid="{0A86A56E-922D-40C5-961D-B1BA00DE7F47}"/>
    <cellStyle name="Millares 4 2 13" xfId="12978" xr:uid="{6235B8B6-FEBF-43AD-8DCB-45FFF122AF7A}"/>
    <cellStyle name="Millares 4 2 14" xfId="10425" xr:uid="{A16216E3-BBD0-4814-9E87-56DCCB61955A}"/>
    <cellStyle name="Millares 4 2 15" xfId="15660" xr:uid="{77502C03-3E59-4C2F-80DC-30FE26ECFC57}"/>
    <cellStyle name="Millares 4 2 16" xfId="17728" xr:uid="{074B96F6-AB17-41F0-BAC4-AF6C3FBD78B9}"/>
    <cellStyle name="Millares 4 2 17" xfId="7634" xr:uid="{751EC7AF-F1E4-487E-AC25-32999BF00E0D}"/>
    <cellStyle name="Millares 4 2 18" xfId="4897" xr:uid="{4A35E062-DD2A-48F0-88F6-0ED4FC694304}"/>
    <cellStyle name="Millares 4 2 19" xfId="344" xr:uid="{FB7C6D45-5CA1-49EB-9EE7-37E2312DC593}"/>
    <cellStyle name="Millares 4 2 2" xfId="292" xr:uid="{28B4C3A4-8557-49E4-A407-4D25EA9B6625}"/>
    <cellStyle name="Millares 4 2 2 10" xfId="7639" xr:uid="{32E1FA26-D23C-43F7-9655-8822B9E8D2C4}"/>
    <cellStyle name="Millares 4 2 2 10 2" xfId="12983" xr:uid="{8D67A941-CAB6-4A2C-BA4E-ADB1156D1B29}"/>
    <cellStyle name="Millares 4 2 2 11" xfId="12982" xr:uid="{ACC1B706-7165-4BDF-B024-84A8A7B4CBB1}"/>
    <cellStyle name="Millares 4 2 2 12" xfId="10426" xr:uid="{3924C6D5-272B-459E-9887-4CAF3C46A004}"/>
    <cellStyle name="Millares 4 2 2 13" xfId="15661" xr:uid="{45EA6F32-7F42-4FC9-BA7C-78D3F5234451}"/>
    <cellStyle name="Millares 4 2 2 14" xfId="17730" xr:uid="{D8ACFE5F-4495-4363-88A9-B1DDCC005F27}"/>
    <cellStyle name="Millares 4 2 2 15" xfId="7638" xr:uid="{7CD016AE-91DD-46A8-94C9-B2CAB51489D7}"/>
    <cellStyle name="Millares 4 2 2 16" xfId="4899" xr:uid="{6226FD70-DECB-4B12-9209-AC602C29D75D}"/>
    <cellStyle name="Millares 4 2 2 17" xfId="764" xr:uid="{48B1EB9E-A1BC-43D4-A9BA-3FBD100600D8}"/>
    <cellStyle name="Millares 4 2 2 2" xfId="328" xr:uid="{42DC3D1B-C296-4F15-8E00-C61846FA3AB7}"/>
    <cellStyle name="Millares 4 2 2 2 10" xfId="17731" xr:uid="{3E2761F7-6CFA-49CF-8B15-0D45FFAF7E2D}"/>
    <cellStyle name="Millares 4 2 2 2 11" xfId="7640" xr:uid="{5528C210-CC85-46EB-B721-DF7C9D68A7A8}"/>
    <cellStyle name="Millares 4 2 2 2 12" xfId="4900" xr:uid="{2A468D2C-1F97-4A56-B0A9-2D8946B4ABEB}"/>
    <cellStyle name="Millares 4 2 2 2 2" xfId="4901" xr:uid="{06B64411-5746-4736-9341-57CFFE30FC1C}"/>
    <cellStyle name="Millares 4 2 2 2 2 2" xfId="12985" xr:uid="{C4057485-9C66-4CE8-BC46-176CEC2852DF}"/>
    <cellStyle name="Millares 4 2 2 2 2 3" xfId="10428" xr:uid="{C55881FD-D939-429A-A1F3-B3A3DA45820E}"/>
    <cellStyle name="Millares 4 2 2 2 2 4" xfId="15663" xr:uid="{7C9121DA-0AB9-4921-92CD-FA9BF26B9888}"/>
    <cellStyle name="Millares 4 2 2 2 2 5" xfId="17732" xr:uid="{2A5C1F36-F542-44C6-82EA-378F38751B32}"/>
    <cellStyle name="Millares 4 2 2 2 2 6" xfId="7641" xr:uid="{87C94048-DF9B-4A46-94DF-D24F2369C2ED}"/>
    <cellStyle name="Millares 4 2 2 2 3" xfId="4902" xr:uid="{DD4077D0-30D4-45C3-AC84-5EE18F509710}"/>
    <cellStyle name="Millares 4 2 2 2 3 2" xfId="12986" xr:uid="{42FE7A54-31C6-46A5-A0AC-8F40D008094C}"/>
    <cellStyle name="Millares 4 2 2 2 3 3" xfId="10429" xr:uid="{6110FECB-51C1-4565-A477-28A6DFFC559C}"/>
    <cellStyle name="Millares 4 2 2 2 3 4" xfId="15664" xr:uid="{E93E64BE-4C7D-47C8-A566-76AC9C05E74B}"/>
    <cellStyle name="Millares 4 2 2 2 3 5" xfId="17733" xr:uid="{068010B4-645B-4DD6-8D5E-8CA38C8A2B47}"/>
    <cellStyle name="Millares 4 2 2 2 3 6" xfId="7642" xr:uid="{3C0B2875-9E7F-4519-8D3B-A7E8B42CC56E}"/>
    <cellStyle name="Millares 4 2 2 2 4" xfId="4903" xr:uid="{D32A7142-C7D0-4037-943E-B6008A766AC8}"/>
    <cellStyle name="Millares 4 2 2 2 4 2" xfId="12987" xr:uid="{6DB5A45F-4234-402A-8E46-132108ECEA22}"/>
    <cellStyle name="Millares 4 2 2 2 4 3" xfId="12415" xr:uid="{8EDA0AAA-7E07-4DF1-ABBA-099928E0962B}"/>
    <cellStyle name="Millares 4 2 2 2 4 4" xfId="17734" xr:uid="{BF7DB711-F608-4E02-B334-783D1350E203}"/>
    <cellStyle name="Millares 4 2 2 2 4 5" xfId="7643" xr:uid="{3375E5E0-6813-4EDC-BB1E-9FA04BCD8D0C}"/>
    <cellStyle name="Millares 4 2 2 2 5" xfId="7244" xr:uid="{B2C7C23A-4F2E-427E-A66A-965000DAF9FC}"/>
    <cellStyle name="Millares 4 2 2 2 5 2" xfId="12988" xr:uid="{FB918154-21A2-46E9-A7E7-A9AAA8CC071C}"/>
    <cellStyle name="Millares 4 2 2 2 5 3" xfId="20024" xr:uid="{B412D6F2-2D6C-4A96-B491-F94C7A7391D5}"/>
    <cellStyle name="Millares 4 2 2 2 5 4" xfId="7644" xr:uid="{1CD3AAAF-9206-4009-ADEC-AD6F4DE9D75B}"/>
    <cellStyle name="Millares 4 2 2 2 6" xfId="7645" xr:uid="{98F61CB6-BC3E-4F31-B3A7-8AEBC43C43B3}"/>
    <cellStyle name="Millares 4 2 2 2 6 2" xfId="12989" xr:uid="{260B4DB1-81A9-444F-80D5-9D2938A43714}"/>
    <cellStyle name="Millares 4 2 2 2 7" xfId="12984" xr:uid="{39DC7A55-E8E1-4DA4-9EC1-7118BBDBB0E6}"/>
    <cellStyle name="Millares 4 2 2 2 8" xfId="10427" xr:uid="{453F538E-75CC-4237-AB00-6C61C3669EC8}"/>
    <cellStyle name="Millares 4 2 2 2 9" xfId="15662" xr:uid="{C34C30FF-A896-403A-936B-AFB86486EE34}"/>
    <cellStyle name="Millares 4 2 2 3" xfId="4904" xr:uid="{FF012C16-D8F8-49DC-B256-3625A231FD49}"/>
    <cellStyle name="Millares 4 2 2 3 10" xfId="15665" xr:uid="{9E241E9A-072D-433F-90AA-DB6F5D777773}"/>
    <cellStyle name="Millares 4 2 2 3 11" xfId="17735" xr:uid="{43EECAC4-888F-4481-A8D9-EDE7332FE2DA}"/>
    <cellStyle name="Millares 4 2 2 3 12" xfId="7646" xr:uid="{C2BB4163-4DB4-43A7-9DC8-DE705A3EDFE4}"/>
    <cellStyle name="Millares 4 2 2 3 2" xfId="4905" xr:uid="{9F4A707B-1FE1-4C69-BAB1-89DFAC083D47}"/>
    <cellStyle name="Millares 4 2 2 3 2 2" xfId="4906" xr:uid="{43198A66-E731-4DF1-9577-1EA9D2F4F673}"/>
    <cellStyle name="Millares 4 2 2 3 2 2 2" xfId="12992" xr:uid="{5063B346-5FFD-4C3D-ACAE-D87951586C19}"/>
    <cellStyle name="Millares 4 2 2 3 2 2 3" xfId="17737" xr:uid="{F8D17BD3-5A8F-48B2-AA51-FFA93F2A5C74}"/>
    <cellStyle name="Millares 4 2 2 3 2 2 4" xfId="7648" xr:uid="{96E5475B-592D-40AE-913A-1469EB28A0CA}"/>
    <cellStyle name="Millares 4 2 2 3 2 3" xfId="12991" xr:uid="{CB614E94-581A-433B-A174-E3FD56537CEE}"/>
    <cellStyle name="Millares 4 2 2 3 2 4" xfId="10431" xr:uid="{16692F01-1B4E-4886-90F2-EA9E7F2FC25C}"/>
    <cellStyle name="Millares 4 2 2 3 2 5" xfId="15666" xr:uid="{0BB7C93C-5004-4573-83A2-600D7F1A9A9D}"/>
    <cellStyle name="Millares 4 2 2 3 2 6" xfId="17736" xr:uid="{A8C0A249-CC97-4065-95A4-E77435D12357}"/>
    <cellStyle name="Millares 4 2 2 3 2 7" xfId="7647" xr:uid="{432F708D-62B4-4F99-A37F-F795FA130CAC}"/>
    <cellStyle name="Millares 4 2 2 3 3" xfId="4907" xr:uid="{18849962-1B8D-47DA-8C5B-FAC346F59BAB}"/>
    <cellStyle name="Millares 4 2 2 3 3 2" xfId="12993" xr:uid="{E193A98E-3C30-4DCA-8589-94896F20C6CA}"/>
    <cellStyle name="Millares 4 2 2 3 3 3" xfId="10432" xr:uid="{66975306-89EA-43DB-98C9-774009251E59}"/>
    <cellStyle name="Millares 4 2 2 3 3 4" xfId="15667" xr:uid="{5BF0189E-1A1A-4E3A-9188-DC2ED6F25378}"/>
    <cellStyle name="Millares 4 2 2 3 3 5" xfId="17738" xr:uid="{36591B2B-9824-497D-8C80-022E029BF5C6}"/>
    <cellStyle name="Millares 4 2 2 3 3 6" xfId="7649" xr:uid="{83D09B87-A13B-43C4-9253-E1AD0BE6FB1C}"/>
    <cellStyle name="Millares 4 2 2 3 4" xfId="4908" xr:uid="{67153CC4-DC7B-4156-94B1-43F5097F12BE}"/>
    <cellStyle name="Millares 4 2 2 3 4 2" xfId="12994" xr:uid="{28D40E3B-3FD1-40C1-8C6F-7381526E391B}"/>
    <cellStyle name="Millares 4 2 2 3 4 3" xfId="10433" xr:uid="{3CA7458E-8C64-4777-AD83-C148DF1A46B1}"/>
    <cellStyle name="Millares 4 2 2 3 4 4" xfId="15668" xr:uid="{0544ADB4-B419-4555-BA53-3FF8466208D9}"/>
    <cellStyle name="Millares 4 2 2 3 4 5" xfId="17739" xr:uid="{45899C5C-9B72-41C2-8E83-E96C7729FA1C}"/>
    <cellStyle name="Millares 4 2 2 3 4 6" xfId="7650" xr:uid="{00AD9563-4104-4F27-A01B-7AF00126B9B6}"/>
    <cellStyle name="Millares 4 2 2 3 5" xfId="4909" xr:uid="{F7A69943-57E6-4C9D-8BA4-8BDBFF668B60}"/>
    <cellStyle name="Millares 4 2 2 3 5 2" xfId="12995" xr:uid="{7D904D41-992A-4F5A-95FF-5D82571106A7}"/>
    <cellStyle name="Millares 4 2 2 3 5 3" xfId="12416" xr:uid="{21468748-AE10-42A1-ADCC-6E137978845F}"/>
    <cellStyle name="Millares 4 2 2 3 5 4" xfId="17740" xr:uid="{1964A465-451B-4DAE-BBA3-F33360E6BA27}"/>
    <cellStyle name="Millares 4 2 2 3 5 5" xfId="7651" xr:uid="{B4D18B7F-7C75-461A-8400-36F35655D365}"/>
    <cellStyle name="Millares 4 2 2 3 6" xfId="7245" xr:uid="{A1436673-13E6-4430-AC73-BE93FBB66E7A}"/>
    <cellStyle name="Millares 4 2 2 3 6 2" xfId="12996" xr:uid="{169A9777-C1E4-4EE1-8BB1-D93465872758}"/>
    <cellStyle name="Millares 4 2 2 3 6 3" xfId="20025" xr:uid="{95A5573A-62BC-4B34-9165-023F45E2C8F6}"/>
    <cellStyle name="Millares 4 2 2 3 6 4" xfId="7652" xr:uid="{AE786760-2027-43D6-AC3E-3AA32DC2760A}"/>
    <cellStyle name="Millares 4 2 2 3 7" xfId="7653" xr:uid="{23230004-6E65-4181-B72F-BB273853DE7D}"/>
    <cellStyle name="Millares 4 2 2 3 7 2" xfId="12997" xr:uid="{7C8291BC-6823-446B-BC94-E5228808BC55}"/>
    <cellStyle name="Millares 4 2 2 3 8" xfId="12990" xr:uid="{7223E0BE-742F-47D2-A150-6834561105FD}"/>
    <cellStyle name="Millares 4 2 2 3 9" xfId="10430" xr:uid="{5674F4F8-5CA0-4DD9-94B6-985A4B82CB92}"/>
    <cellStyle name="Millares 4 2 2 4" xfId="4910" xr:uid="{29E230E7-3AD2-4BE5-9C61-4FDF95FBCFA3}"/>
    <cellStyle name="Millares 4 2 2 4 2" xfId="4911" xr:uid="{C23D4AB7-4BBC-4484-9EBF-EBD8B5A8BE42}"/>
    <cellStyle name="Millares 4 2 2 4 2 2" xfId="12999" xr:uid="{68E6A43B-0A44-4C35-82DB-0749B87A1D43}"/>
    <cellStyle name="Millares 4 2 2 4 2 3" xfId="10435" xr:uid="{D0D8FC3E-3BED-40DD-93C4-24FFBEFBB65D}"/>
    <cellStyle name="Millares 4 2 2 4 2 4" xfId="15670" xr:uid="{14C94F93-DC4C-4438-A772-B31A2D8BFEF8}"/>
    <cellStyle name="Millares 4 2 2 4 2 5" xfId="17742" xr:uid="{3ED2EA2E-DE75-4298-9DA1-32AB9ABED2CD}"/>
    <cellStyle name="Millares 4 2 2 4 2 6" xfId="7655" xr:uid="{4D3C5EF2-D1D7-4A73-B00A-CB54C915E3C7}"/>
    <cellStyle name="Millares 4 2 2 4 3" xfId="12998" xr:uid="{475211DB-6257-4E3D-BE21-BE073E171DAA}"/>
    <cellStyle name="Millares 4 2 2 4 4" xfId="10434" xr:uid="{E55DDC70-E66C-41A0-9C42-F0A39B6CB5C2}"/>
    <cellStyle name="Millares 4 2 2 4 5" xfId="15669" xr:uid="{95A44A62-9694-4A5F-B85B-48C233A4A6E4}"/>
    <cellStyle name="Millares 4 2 2 4 6" xfId="17741" xr:uid="{11C8F4EB-757A-4129-9D22-74664E33D6DB}"/>
    <cellStyle name="Millares 4 2 2 4 7" xfId="7654" xr:uid="{B9668805-8153-4764-89F1-68AD040F9932}"/>
    <cellStyle name="Millares 4 2 2 5" xfId="4912" xr:uid="{60F57ABC-F745-4777-9DB4-DE812CCF675C}"/>
    <cellStyle name="Millares 4 2 2 5 2" xfId="13000" xr:uid="{D3673925-512D-4B16-B555-D0D727C07FB3}"/>
    <cellStyle name="Millares 4 2 2 5 3" xfId="10436" xr:uid="{2405B168-6E28-4F38-893D-942BC9CD25C5}"/>
    <cellStyle name="Millares 4 2 2 5 4" xfId="15671" xr:uid="{C0E92E70-2857-49F1-9ADF-F8AD94F2F395}"/>
    <cellStyle name="Millares 4 2 2 5 5" xfId="17743" xr:uid="{1B66B712-68E0-4FBF-AEE1-02BDFA3F1ED6}"/>
    <cellStyle name="Millares 4 2 2 5 6" xfId="7656" xr:uid="{E1021059-4017-4472-8703-E7B164980588}"/>
    <cellStyle name="Millares 4 2 2 6" xfId="4913" xr:uid="{6BCF8F7A-9819-4A8E-BAE6-6D8FD3C91056}"/>
    <cellStyle name="Millares 4 2 2 6 2" xfId="13001" xr:uid="{CC30A3A2-80A8-4124-B2CA-211EF8C6A6B5}"/>
    <cellStyle name="Millares 4 2 2 6 3" xfId="10437" xr:uid="{AD9F86C3-128A-4BCE-B24F-C4E7D9CA6928}"/>
    <cellStyle name="Millares 4 2 2 6 4" xfId="15672" xr:uid="{BAD7FB9C-BFBB-483D-B2C5-C08033CFD641}"/>
    <cellStyle name="Millares 4 2 2 6 5" xfId="17744" xr:uid="{FF0D8436-47B9-4E7F-81F9-2BE57C4A246B}"/>
    <cellStyle name="Millares 4 2 2 6 6" xfId="7657" xr:uid="{36243637-FCFE-4BD2-90A0-BA8721B68620}"/>
    <cellStyle name="Millares 4 2 2 7" xfId="4914" xr:uid="{E7450124-B0F3-45B4-A2D2-922EC2E08914}"/>
    <cellStyle name="Millares 4 2 2 7 2" xfId="13002" xr:uid="{9C8473E3-9D64-434D-811F-43ADE83DA960}"/>
    <cellStyle name="Millares 4 2 2 7 3" xfId="10438" xr:uid="{8C950694-18D5-4815-8DEA-4FA83A155B73}"/>
    <cellStyle name="Millares 4 2 2 7 4" xfId="15673" xr:uid="{966056B3-F626-4017-8B61-0E079463C335}"/>
    <cellStyle name="Millares 4 2 2 7 5" xfId="17745" xr:uid="{C1011CF3-9D16-4BC4-A447-2FCE1467F491}"/>
    <cellStyle name="Millares 4 2 2 7 6" xfId="7658" xr:uid="{93E841C7-A456-4B4D-A3E1-D8E4607905C6}"/>
    <cellStyle name="Millares 4 2 2 8" xfId="4915" xr:uid="{E0928013-A4E7-4BD4-BA06-487CE6D4B6D2}"/>
    <cellStyle name="Millares 4 2 2 8 2" xfId="13003" xr:uid="{07957A51-C359-41DE-A829-2BDD5D1CF365}"/>
    <cellStyle name="Millares 4 2 2 8 3" xfId="12414" xr:uid="{23CA2452-A8CE-4763-A044-A78F822AE872}"/>
    <cellStyle name="Millares 4 2 2 8 4" xfId="17746" xr:uid="{C309498D-CC40-46AE-9940-02752A78528E}"/>
    <cellStyle name="Millares 4 2 2 8 5" xfId="7659" xr:uid="{E83875E7-082B-403C-B366-064B83220CA0}"/>
    <cellStyle name="Millares 4 2 2 9" xfId="7111" xr:uid="{8D52F6E7-C5CD-4C96-95D5-4608DE340B18}"/>
    <cellStyle name="Millares 4 2 2 9 2" xfId="13004" xr:uid="{8B94993A-B596-496A-B5DC-46C33908E1B3}"/>
    <cellStyle name="Millares 4 2 2 9 3" xfId="19919" xr:uid="{CAD1D9BE-1532-4073-B2A6-9DB2C5A52325}"/>
    <cellStyle name="Millares 4 2 2 9 4" xfId="7660" xr:uid="{D994957B-A3DB-424D-95DB-72542A4B3560}"/>
    <cellStyle name="Millares 4 2 3" xfId="308" xr:uid="{03E34E88-B458-41DA-93B1-2CF40E235C0E}"/>
    <cellStyle name="Millares 4 2 3 10" xfId="15674" xr:uid="{4917B5E9-17A2-4330-A2FE-F58451B1856E}"/>
    <cellStyle name="Millares 4 2 3 11" xfId="17747" xr:uid="{B8259697-F206-4BF2-B9B8-6813C014C311}"/>
    <cellStyle name="Millares 4 2 3 12" xfId="7661" xr:uid="{0383045B-7025-4CA9-98EB-971AB3576532}"/>
    <cellStyle name="Millares 4 2 3 13" xfId="4916" xr:uid="{2E51521D-9729-4465-B7A0-ED19A0847B06}"/>
    <cellStyle name="Millares 4 2 3 2" xfId="4917" xr:uid="{9BAFC55C-E743-4D3C-8CFD-2C855DD1EDF5}"/>
    <cellStyle name="Millares 4 2 3 2 10" xfId="17748" xr:uid="{4B464926-276A-477C-BFB6-2292F3413D22}"/>
    <cellStyle name="Millares 4 2 3 2 11" xfId="7662" xr:uid="{CDAF6131-9E8F-48B5-A3AB-3A9B209B6E00}"/>
    <cellStyle name="Millares 4 2 3 2 2" xfId="4918" xr:uid="{78C3A3C2-B7A7-48F4-8224-E96CA3F525AC}"/>
    <cellStyle name="Millares 4 2 3 2 2 2" xfId="13007" xr:uid="{45F7FEC5-D047-4B69-8EA7-0E519EA4D8A6}"/>
    <cellStyle name="Millares 4 2 3 2 2 3" xfId="10441" xr:uid="{9075FC15-BB51-43B2-AAF9-A6EABCE3F6F2}"/>
    <cellStyle name="Millares 4 2 3 2 2 4" xfId="15676" xr:uid="{4EA85A4D-1938-4B3C-8F06-7D5FC735340D}"/>
    <cellStyle name="Millares 4 2 3 2 2 5" xfId="17749" xr:uid="{3DEEA540-9A53-4DBC-BE66-E57BE28A9AD4}"/>
    <cellStyle name="Millares 4 2 3 2 2 6" xfId="7663" xr:uid="{FB1043BB-BF13-421B-9CD3-C2DDDDAB53D5}"/>
    <cellStyle name="Millares 4 2 3 2 3" xfId="4919" xr:uid="{CDFC10FE-16F5-46A6-83FB-27787280BA05}"/>
    <cellStyle name="Millares 4 2 3 2 3 2" xfId="13008" xr:uid="{C1FF4745-B7B7-44FF-A145-7A156D95BAEF}"/>
    <cellStyle name="Millares 4 2 3 2 3 3" xfId="10442" xr:uid="{BC2976BA-C06D-4DED-A40A-222AE713E74F}"/>
    <cellStyle name="Millares 4 2 3 2 3 4" xfId="15677" xr:uid="{4689290F-0CDD-4FCB-97C5-07B8CD38B696}"/>
    <cellStyle name="Millares 4 2 3 2 3 5" xfId="17750" xr:uid="{309622F6-AC05-4ABC-A986-909E71ABE966}"/>
    <cellStyle name="Millares 4 2 3 2 3 6" xfId="7664" xr:uid="{5E4A4EF0-B64B-43EA-8488-5E5D79B51DAE}"/>
    <cellStyle name="Millares 4 2 3 2 4" xfId="4920" xr:uid="{7F87B833-2A7D-4DEA-B418-BEF50558AE51}"/>
    <cellStyle name="Millares 4 2 3 2 4 2" xfId="13009" xr:uid="{486E2D6E-EC04-412E-BD84-1E0979322D4B}"/>
    <cellStyle name="Millares 4 2 3 2 4 3" xfId="12418" xr:uid="{57A8234B-C5C6-4180-9EC3-75459F7D385E}"/>
    <cellStyle name="Millares 4 2 3 2 4 4" xfId="17751" xr:uid="{66A3DE72-3011-4243-A3F6-47AA809F4E6E}"/>
    <cellStyle name="Millares 4 2 3 2 4 5" xfId="7665" xr:uid="{9EA7B547-4253-4327-A7E4-4BF82F1847B9}"/>
    <cellStyle name="Millares 4 2 3 2 5" xfId="7246" xr:uid="{F54B6497-2EE3-4AB8-BE05-9036191A952B}"/>
    <cellStyle name="Millares 4 2 3 2 5 2" xfId="13010" xr:uid="{BB4F9E77-1E79-40E4-905B-44CE3266F09B}"/>
    <cellStyle name="Millares 4 2 3 2 5 3" xfId="20026" xr:uid="{2A657F33-A547-468D-AF08-0817F68F25FB}"/>
    <cellStyle name="Millares 4 2 3 2 5 4" xfId="7666" xr:uid="{7A408BD1-6798-4760-9691-7AC9A9C439FE}"/>
    <cellStyle name="Millares 4 2 3 2 6" xfId="7667" xr:uid="{4CEF81E3-8597-4DF2-BCC5-6FFF8D5CEA0A}"/>
    <cellStyle name="Millares 4 2 3 2 6 2" xfId="13011" xr:uid="{AA5EE2F9-83C9-4D4B-BAB3-9B52CE71C40F}"/>
    <cellStyle name="Millares 4 2 3 2 7" xfId="13006" xr:uid="{30B1E498-F2DC-4C30-AB0A-600F4058F77A}"/>
    <cellStyle name="Millares 4 2 3 2 8" xfId="10440" xr:uid="{42145D40-0571-4642-9B8D-DE4C4719AD28}"/>
    <cellStyle name="Millares 4 2 3 2 9" xfId="15675" xr:uid="{3B013748-49B2-437E-B229-A92F427286B0}"/>
    <cellStyle name="Millares 4 2 3 3" xfId="4921" xr:uid="{2C0DB637-D0C2-41A4-ABFF-CE05A6DC87EF}"/>
    <cellStyle name="Millares 4 2 3 3 2" xfId="13012" xr:uid="{E13E1379-426C-459D-85B9-ADD321FFC8E7}"/>
    <cellStyle name="Millares 4 2 3 3 3" xfId="10443" xr:uid="{724C6972-C6D4-420D-92AC-C350306046EC}"/>
    <cellStyle name="Millares 4 2 3 3 4" xfId="15678" xr:uid="{365CAFCF-3EAC-45FE-BAA2-C474D80B4463}"/>
    <cellStyle name="Millares 4 2 3 3 5" xfId="17752" xr:uid="{056E0FFD-97AD-4DAE-B2C8-0C9442C98C6A}"/>
    <cellStyle name="Millares 4 2 3 3 6" xfId="7668" xr:uid="{1ADBF646-3987-4128-9BFD-5F96A4F9E4A9}"/>
    <cellStyle name="Millares 4 2 3 4" xfId="4922" xr:uid="{01584A98-09EB-4A74-B0BB-51F79B21FCA3}"/>
    <cellStyle name="Millares 4 2 3 4 2" xfId="13013" xr:uid="{4CD0F44F-D467-47CD-91E5-7FD9BDF5BCD3}"/>
    <cellStyle name="Millares 4 2 3 4 3" xfId="10444" xr:uid="{6D2C57BF-D0F0-4FD3-8172-240F655B4BFF}"/>
    <cellStyle name="Millares 4 2 3 4 4" xfId="15679" xr:uid="{D7FE177A-6FD8-4975-AB89-9ED4A3919760}"/>
    <cellStyle name="Millares 4 2 3 4 5" xfId="17753" xr:uid="{6731497C-E43A-4761-A7F3-B7B95266168C}"/>
    <cellStyle name="Millares 4 2 3 4 6" xfId="7669" xr:uid="{E2229F9A-7DB7-450F-AF1F-08EC1BF529E3}"/>
    <cellStyle name="Millares 4 2 3 5" xfId="4923" xr:uid="{E69675A7-11DB-41C9-B781-98FAE93EDC95}"/>
    <cellStyle name="Millares 4 2 3 5 2" xfId="13014" xr:uid="{AFC79767-9D3A-4A76-898D-5C3ADAF59FF5}"/>
    <cellStyle name="Millares 4 2 3 5 3" xfId="12417" xr:uid="{252201AA-6E10-45B6-8EDB-92950C67AC6A}"/>
    <cellStyle name="Millares 4 2 3 5 4" xfId="17754" xr:uid="{91DD61CB-18DA-4D7E-8A08-223FEBA9D333}"/>
    <cellStyle name="Millares 4 2 3 5 5" xfId="7670" xr:uid="{23E52B0A-6D16-4835-BD92-56730E18E9F4}"/>
    <cellStyle name="Millares 4 2 3 6" xfId="7112" xr:uid="{8517EDEB-C4C8-42A6-B9FC-9A848CD9637E}"/>
    <cellStyle name="Millares 4 2 3 6 2" xfId="13015" xr:uid="{1BFC5EE7-F9D6-438D-8381-23D6ADB5DD78}"/>
    <cellStyle name="Millares 4 2 3 6 3" xfId="19920" xr:uid="{EB9CFC5B-4CB9-4238-A42A-EE312BB3AFFA}"/>
    <cellStyle name="Millares 4 2 3 6 4" xfId="7671" xr:uid="{F0F56717-D639-4772-A2B1-7D26AD7F7986}"/>
    <cellStyle name="Millares 4 2 3 7" xfId="7672" xr:uid="{B692A85D-554F-4F86-A326-93951C86D84A}"/>
    <cellStyle name="Millares 4 2 3 7 2" xfId="13016" xr:uid="{8D579500-E681-4DFD-A5B8-FEE751CBBD5D}"/>
    <cellStyle name="Millares 4 2 3 8" xfId="13005" xr:uid="{D41F3FD5-9D2D-4175-8441-CB5B29323A22}"/>
    <cellStyle name="Millares 4 2 3 9" xfId="10439" xr:uid="{9A92D965-E46C-4C6C-A029-93E6FDABBF7A}"/>
    <cellStyle name="Millares 4 2 4" xfId="4924" xr:uid="{717CF97F-8F99-453B-A21B-0973204D3171}"/>
    <cellStyle name="Millares 4 2 4 10" xfId="15680" xr:uid="{4DC5B5F4-FB6A-4F2F-9372-36CEEA964241}"/>
    <cellStyle name="Millares 4 2 4 11" xfId="17755" xr:uid="{BD414790-389B-40AD-95DF-74B99E915083}"/>
    <cellStyle name="Millares 4 2 4 12" xfId="7673" xr:uid="{6BD6F453-CDB5-4BCE-B40A-11E607DCC6F7}"/>
    <cellStyle name="Millares 4 2 4 2" xfId="4925" xr:uid="{C42A342D-2BDA-4FCB-A0F0-3049390A9FC1}"/>
    <cellStyle name="Millares 4 2 4 2 2" xfId="13018" xr:uid="{5BA9529F-3550-45F2-9ED6-58A1C7691077}"/>
    <cellStyle name="Millares 4 2 4 2 3" xfId="10446" xr:uid="{4FC87A67-A3F1-4F22-8D8C-0ACDE0474681}"/>
    <cellStyle name="Millares 4 2 4 2 4" xfId="15681" xr:uid="{CE7D2539-BECE-4F52-85CC-088E7361197F}"/>
    <cellStyle name="Millares 4 2 4 2 5" xfId="17756" xr:uid="{DFD28014-25D5-4F0A-9A5D-F50896AFB2C9}"/>
    <cellStyle name="Millares 4 2 4 2 6" xfId="7674" xr:uid="{BE5BFB36-95B9-442A-9885-78290B73383B}"/>
    <cellStyle name="Millares 4 2 4 3" xfId="4926" xr:uid="{45BD656D-DB87-4D66-864B-4EA3A727AB51}"/>
    <cellStyle name="Millares 4 2 4 3 2" xfId="13019" xr:uid="{9A27A6BA-02AB-4EE6-9896-C963E4B47B34}"/>
    <cellStyle name="Millares 4 2 4 3 3" xfId="10447" xr:uid="{E07EBCE6-4C62-465F-A994-460706B2EB4C}"/>
    <cellStyle name="Millares 4 2 4 3 4" xfId="15682" xr:uid="{9324346E-FCF1-4AC9-838C-2A27B20E8575}"/>
    <cellStyle name="Millares 4 2 4 3 5" xfId="17757" xr:uid="{FCF65AC4-F4CF-4E17-B627-159BEC1DC455}"/>
    <cellStyle name="Millares 4 2 4 3 6" xfId="7675" xr:uid="{B376E921-F82E-4E16-AA5C-284430307B43}"/>
    <cellStyle name="Millares 4 2 4 4" xfId="4927" xr:uid="{98E05069-4334-4829-A7A7-B0A5195DCF0E}"/>
    <cellStyle name="Millares 4 2 4 4 2" xfId="13020" xr:uid="{53A9AC48-1705-4395-A37F-543195ABE711}"/>
    <cellStyle name="Millares 4 2 4 4 3" xfId="10448" xr:uid="{209DD5E2-7647-481F-ABA1-BF6C1FB05862}"/>
    <cellStyle name="Millares 4 2 4 4 4" xfId="15683" xr:uid="{6FCAED5E-6A3E-479D-AB6B-A9994B4DE80F}"/>
    <cellStyle name="Millares 4 2 4 4 5" xfId="17758" xr:uid="{7796DFC4-6D64-4843-B329-8E58E724482B}"/>
    <cellStyle name="Millares 4 2 4 4 6" xfId="7676" xr:uid="{ECF624A2-88F3-4E29-9772-DCA0A966EEFC}"/>
    <cellStyle name="Millares 4 2 4 5" xfId="4928" xr:uid="{0535D3DE-7B93-48D5-A48B-7D3A258DB104}"/>
    <cellStyle name="Millares 4 2 4 5 2" xfId="13021" xr:uid="{724AFD19-8C8B-43FC-8128-4EE94EEA9DBA}"/>
    <cellStyle name="Millares 4 2 4 5 3" xfId="12419" xr:uid="{CF24A0D3-8AB0-4C85-98B8-E03D0499BC76}"/>
    <cellStyle name="Millares 4 2 4 5 4" xfId="17759" xr:uid="{751A0A28-916A-4159-8A05-771CBD575670}"/>
    <cellStyle name="Millares 4 2 4 5 5" xfId="7677" xr:uid="{E3997D6A-A617-4541-8CB4-D4338D9B36A9}"/>
    <cellStyle name="Millares 4 2 4 6" xfId="7247" xr:uid="{5BEE486A-B93A-4CEA-ADE1-C4A232382773}"/>
    <cellStyle name="Millares 4 2 4 6 2" xfId="13022" xr:uid="{668455AF-2886-4A61-B03D-04F340FCCD60}"/>
    <cellStyle name="Millares 4 2 4 6 3" xfId="20027" xr:uid="{B085E272-6149-470D-A6B0-D20D8EDEE84D}"/>
    <cellStyle name="Millares 4 2 4 6 4" xfId="7678" xr:uid="{F593C193-2E09-4A17-A424-BD3A065C0A35}"/>
    <cellStyle name="Millares 4 2 4 7" xfId="7679" xr:uid="{400708EE-44F7-44E8-AFC2-C23D00B00222}"/>
    <cellStyle name="Millares 4 2 4 7 2" xfId="13023" xr:uid="{E0E6A683-110C-4B7C-BF77-8C857EBEC576}"/>
    <cellStyle name="Millares 4 2 4 8" xfId="13017" xr:uid="{06AA5524-B754-44EB-8C16-B06981FC1B6B}"/>
    <cellStyle name="Millares 4 2 4 9" xfId="10445" xr:uid="{6593853A-1CA7-4417-A55E-0AF23DC7745A}"/>
    <cellStyle name="Millares 4 2 5" xfId="4929" xr:uid="{F0C28DE7-C16C-4B8A-9E68-7B558DAACA0D}"/>
    <cellStyle name="Millares 4 2 5 10" xfId="4930" xr:uid="{4FF07429-5833-4D54-AD1E-83852A95CE12}"/>
    <cellStyle name="Millares 4 2 5 10 2" xfId="13025" xr:uid="{8E845511-E61E-4088-AEFD-7B0708B5F183}"/>
    <cellStyle name="Millares 4 2 5 10 3" xfId="12420" xr:uid="{6DA8A3E2-A360-4C06-B1FA-0982AC388261}"/>
    <cellStyle name="Millares 4 2 5 10 4" xfId="17761" xr:uid="{DC28987C-3534-4941-8BB4-A79939E34186}"/>
    <cellStyle name="Millares 4 2 5 10 5" xfId="7681" xr:uid="{AC408B01-F397-443A-B68D-3ED64F482ED7}"/>
    <cellStyle name="Millares 4 2 5 11" xfId="7248" xr:uid="{C7101435-E11C-4493-AB96-637567626ED7}"/>
    <cellStyle name="Millares 4 2 5 11 2" xfId="13026" xr:uid="{8D79C152-47FC-411C-A72C-329BD36EBDE9}"/>
    <cellStyle name="Millares 4 2 5 11 3" xfId="20028" xr:uid="{522A7D32-48BE-43A8-A6B6-D1DF3C4150BF}"/>
    <cellStyle name="Millares 4 2 5 11 4" xfId="7682" xr:uid="{A0D85141-C5B4-48AA-833C-60C97EB3A9C0}"/>
    <cellStyle name="Millares 4 2 5 12" xfId="7102" xr:uid="{D4EF9BB2-BBA3-476C-A9A8-130CD66795AB}"/>
    <cellStyle name="Millares 4 2 5 12 2" xfId="13027" xr:uid="{1AF24C54-BEC0-4933-897E-724484082BBB}"/>
    <cellStyle name="Millares 4 2 5 12 3" xfId="19911" xr:uid="{49B78FDC-CCF7-4258-BCA4-56A944A66D4B}"/>
    <cellStyle name="Millares 4 2 5 12 3 2" xfId="22819" xr:uid="{1EB7A635-76DC-4279-9DCE-A0F951EDE0AC}"/>
    <cellStyle name="Millares 4 2 5 12 3 2 2" xfId="28375" xr:uid="{1A2525A7-B725-4A1A-81F3-51DF870C968E}"/>
    <cellStyle name="Millares 4 2 5 12 3 2 3" xfId="33869" xr:uid="{363BD26C-8F4A-4C3F-AC70-D993098AB573}"/>
    <cellStyle name="Millares 4 2 5 12 3 2 4" xfId="39353" xr:uid="{FA17ABD1-6CAD-4DCC-86B7-49DEEE4C2C2B}"/>
    <cellStyle name="Millares 4 2 5 12 3 3" xfId="25646" xr:uid="{469280FE-26E6-45B7-81F4-B3994384F68C}"/>
    <cellStyle name="Millares 4 2 5 12 3 4" xfId="31140" xr:uid="{93063773-CF61-42AE-9071-532D7FC78F3C}"/>
    <cellStyle name="Millares 4 2 5 12 3 5" xfId="36624" xr:uid="{D38EB5CB-57EF-4D07-96FA-58311822E591}"/>
    <cellStyle name="Millares 4 2 5 12 4" xfId="7683" xr:uid="{2F4598EF-6FE2-4874-BA80-292A4C66A4D6}"/>
    <cellStyle name="Millares 4 2 5 12 5" xfId="20199" xr:uid="{7A904798-B77B-478A-8C7C-898DB3B12695}"/>
    <cellStyle name="Millares 4 2 5 12 5 2" xfId="25755" xr:uid="{5DF6CA92-40EC-41C0-BB30-B8B701C042D8}"/>
    <cellStyle name="Millares 4 2 5 12 5 3" xfId="31249" xr:uid="{5C87CB7D-147C-4494-BA8F-E0AE76834921}"/>
    <cellStyle name="Millares 4 2 5 12 5 4" xfId="36733" xr:uid="{62B825FE-45FA-4B7C-BE41-5D4824CD9696}"/>
    <cellStyle name="Millares 4 2 5 12 6" xfId="23026" xr:uid="{96D5216E-91A6-4C9C-A9BB-F250BBFCA657}"/>
    <cellStyle name="Millares 4 2 5 12 7" xfId="28518" xr:uid="{6B5CDB30-26A7-4C64-A71B-1CF4DE03720E}"/>
    <cellStyle name="Millares 4 2 5 12 8" xfId="34002" xr:uid="{E57C8741-763C-4B80-893E-0EFFC30F592C}"/>
    <cellStyle name="Millares 4 2 5 13" xfId="7427" xr:uid="{D73B4FE6-296D-427A-BEC1-66FCD4577C52}"/>
    <cellStyle name="Millares 4 2 5 13 2" xfId="13028" xr:uid="{BAADEE84-C254-4A9D-95E1-AB7EB1240CBB}"/>
    <cellStyle name="Millares 4 2 5 13 3" xfId="20121" xr:uid="{072D60CB-077A-4F61-830E-6961E41EF999}"/>
    <cellStyle name="Millares 4 2 5 13 3 2" xfId="22855" xr:uid="{60E2ADD7-CBA7-45BF-95EA-A346DD05D163}"/>
    <cellStyle name="Millares 4 2 5 13 3 2 2" xfId="28411" xr:uid="{CB485AB2-C0F4-4C30-8C43-7D1A403A05C2}"/>
    <cellStyle name="Millares 4 2 5 13 3 2 3" xfId="33905" xr:uid="{4F249355-064B-406E-96ED-DBE61AE185F5}"/>
    <cellStyle name="Millares 4 2 5 13 3 2 4" xfId="39389" xr:uid="{D3005393-9AF3-47F3-ADF5-CBC2EB095E9E}"/>
    <cellStyle name="Millares 4 2 5 13 3 3" xfId="25682" xr:uid="{8CB61BF4-DE17-49A6-9EBE-16CD788F8D41}"/>
    <cellStyle name="Millares 4 2 5 13 3 4" xfId="31176" xr:uid="{C909E701-7789-4A5D-8638-394F6A926C40}"/>
    <cellStyle name="Millares 4 2 5 13 3 5" xfId="36660" xr:uid="{281F1C5B-AAF0-43C2-89AE-29B4B9CE0DF1}"/>
    <cellStyle name="Millares 4 2 5 13 4" xfId="7684" xr:uid="{860EFF1E-2FAD-40AF-BC41-5D81553A0B11}"/>
    <cellStyle name="Millares 4 2 5 13 5" xfId="20311" xr:uid="{1CD8887F-39EE-4ECE-A73D-D818386545CF}"/>
    <cellStyle name="Millares 4 2 5 13 5 2" xfId="25867" xr:uid="{4DFC131D-2853-4524-BB42-9ED62172F84E}"/>
    <cellStyle name="Millares 4 2 5 13 5 3" xfId="31361" xr:uid="{858FFB9B-04D4-4A59-A21E-EC53E7560F1F}"/>
    <cellStyle name="Millares 4 2 5 13 5 4" xfId="36845" xr:uid="{99093064-C291-4476-B2E3-45C87E55722A}"/>
    <cellStyle name="Millares 4 2 5 13 6" xfId="23138" xr:uid="{4E8470A7-65BD-47AF-AE1B-9850CF03A139}"/>
    <cellStyle name="Millares 4 2 5 13 7" xfId="28630" xr:uid="{C20303DA-ED8C-4FE7-8295-3B3220E790B9}"/>
    <cellStyle name="Millares 4 2 5 13 8" xfId="34114" xr:uid="{0D4CBB1C-9B30-4C19-8118-D6BFE2FE061C}"/>
    <cellStyle name="Millares 4 2 5 14" xfId="7472" xr:uid="{9180D12A-949D-4616-A42A-0EED73B0D1D8}"/>
    <cellStyle name="Millares 4 2 5 14 2" xfId="20129" xr:uid="{F8E1002C-B821-421D-8E4A-DCEF3B29B2D7}"/>
    <cellStyle name="Millares 4 2 5 14 2 2" xfId="22863" xr:uid="{A3216466-E2E0-4EFF-980A-63D858D57E05}"/>
    <cellStyle name="Millares 4 2 5 14 2 2 2" xfId="28419" xr:uid="{7E1F75BF-52C5-4D45-8B00-D14158B7CF75}"/>
    <cellStyle name="Millares 4 2 5 14 2 2 3" xfId="33913" xr:uid="{575E6D8D-8712-4411-9543-7B68559CC1F1}"/>
    <cellStyle name="Millares 4 2 5 14 2 2 4" xfId="39397" xr:uid="{CEDD32B1-9CCF-4BC6-93DF-95651BDE4B90}"/>
    <cellStyle name="Millares 4 2 5 14 2 3" xfId="25690" xr:uid="{A7992C7E-C5FF-421A-A582-DFBF05054F15}"/>
    <cellStyle name="Millares 4 2 5 14 2 4" xfId="31184" xr:uid="{A149FFA9-DF1E-476F-A712-2D65D5FEE309}"/>
    <cellStyle name="Millares 4 2 5 14 2 5" xfId="36668" xr:uid="{F5E3CC51-478E-488B-97F0-37ECF6CD0C47}"/>
    <cellStyle name="Millares 4 2 5 14 3" xfId="13024" xr:uid="{D175191B-5AF9-46FB-99F0-473C207C8FA2}"/>
    <cellStyle name="Millares 4 2 5 14 4" xfId="20356" xr:uid="{01E040D4-6AB9-4DFB-9529-AC6C56888DDC}"/>
    <cellStyle name="Millares 4 2 5 14 4 2" xfId="25912" xr:uid="{C362E1FD-D9C7-443E-804F-B7A3BB237DAF}"/>
    <cellStyle name="Millares 4 2 5 14 4 3" xfId="31406" xr:uid="{697C5DED-7D33-4DE2-8F6A-FFCE237F0A95}"/>
    <cellStyle name="Millares 4 2 5 14 4 4" xfId="36890" xr:uid="{F542B45A-3A9D-4ED5-9EE7-5C6CE1651296}"/>
    <cellStyle name="Millares 4 2 5 14 5" xfId="23183" xr:uid="{4DB5E651-7849-4D74-A514-CEF0C0E3C913}"/>
    <cellStyle name="Millares 4 2 5 14 6" xfId="28677" xr:uid="{F78F8824-55FC-48D4-82D6-54F76A52FDA2}"/>
    <cellStyle name="Millares 4 2 5 14 7" xfId="34161" xr:uid="{8B8124E8-DEF8-43D9-A50C-0EEE83B69D03}"/>
    <cellStyle name="Millares 4 2 5 15" xfId="10449" xr:uid="{21C4A6C4-972E-4E5C-9C88-3968E1141D8F}"/>
    <cellStyle name="Millares 4 2 5 16" xfId="15684" xr:uid="{06FD094A-FF75-44A5-A93E-6569AFC6658E}"/>
    <cellStyle name="Millares 4 2 5 17" xfId="17760" xr:uid="{6E173CC7-48C7-4CA5-B092-FC466C8F9AB7}"/>
    <cellStyle name="Millares 4 2 5 18" xfId="7680" xr:uid="{23B34EEF-EE8E-4E4F-A3B0-7D75701D45E7}"/>
    <cellStyle name="Millares 4 2 5 2" xfId="4931" xr:uid="{3037502B-0129-4C84-BE3B-4E6298D1FF26}"/>
    <cellStyle name="Millares 4 2 5 2 2" xfId="4932" xr:uid="{00E652C2-35AB-4547-B754-FC02D377DCA7}"/>
    <cellStyle name="Millares 4 2 5 2 2 2" xfId="4933" xr:uid="{FB10B037-B4CD-4914-A976-8945660EFEF9}"/>
    <cellStyle name="Millares 4 2 5 2 2 2 2" xfId="13031" xr:uid="{03596BC8-66CE-4994-8637-3C9E2075BD0F}"/>
    <cellStyle name="Millares 4 2 5 2 2 2 3" xfId="10452" xr:uid="{6FD2D4DB-8E33-4A23-99F0-302A5FDC080A}"/>
    <cellStyle name="Millares 4 2 5 2 2 2 4" xfId="15687" xr:uid="{EC99DB91-D52F-47BC-90E3-63C2E7F6F30D}"/>
    <cellStyle name="Millares 4 2 5 2 2 2 5" xfId="17764" xr:uid="{C6860AA3-8CF9-4A97-98BA-59DF4C55FB77}"/>
    <cellStyle name="Millares 4 2 5 2 2 2 6" xfId="7687" xr:uid="{B2333C00-E048-428A-B344-16C38AC70C5A}"/>
    <cellStyle name="Millares 4 2 5 2 2 3" xfId="13030" xr:uid="{809F44F5-99AD-4B48-BD67-7618AAE93937}"/>
    <cellStyle name="Millares 4 2 5 2 2 4" xfId="10451" xr:uid="{17760D77-84AE-4B2A-A96D-8B44F1C858E4}"/>
    <cellStyle name="Millares 4 2 5 2 2 5" xfId="15686" xr:uid="{B25A5620-DE92-4161-A9B7-503E29D19E83}"/>
    <cellStyle name="Millares 4 2 5 2 2 6" xfId="17763" xr:uid="{67042796-7C9F-4964-B105-5E767BE26040}"/>
    <cellStyle name="Millares 4 2 5 2 2 7" xfId="7686" xr:uid="{57750976-46EF-4A77-8866-9BED2D40E326}"/>
    <cellStyle name="Millares 4 2 5 2 3" xfId="4934" xr:uid="{B578BDDF-5C26-42E4-9EBD-EF4127960BA9}"/>
    <cellStyle name="Millares 4 2 5 2 3 2" xfId="13032" xr:uid="{1A62DF86-D93B-45C1-B32F-F1C9993B05AB}"/>
    <cellStyle name="Millares 4 2 5 2 3 3" xfId="10453" xr:uid="{431A8B4F-04CD-453B-A803-4C6A5FC3A100}"/>
    <cellStyle name="Millares 4 2 5 2 3 4" xfId="15688" xr:uid="{0065910F-202E-4C01-AC87-261BFC5C097D}"/>
    <cellStyle name="Millares 4 2 5 2 3 5" xfId="17765" xr:uid="{9D905B29-9464-4401-BECC-2560DB238033}"/>
    <cellStyle name="Millares 4 2 5 2 3 6" xfId="7688" xr:uid="{FEB1F033-5EE0-4317-B08B-334B12D18A54}"/>
    <cellStyle name="Millares 4 2 5 2 4" xfId="4935" xr:uid="{6DE78E66-A527-4E66-B0A5-E296640E12FE}"/>
    <cellStyle name="Millares 4 2 5 2 4 2" xfId="13033" xr:uid="{F933A6F1-4AF3-4D64-808C-AF19A8F8DA1A}"/>
    <cellStyle name="Millares 4 2 5 2 4 3" xfId="17766" xr:uid="{93C9A13F-6225-4EB8-BA0D-BFE314036403}"/>
    <cellStyle name="Millares 4 2 5 2 4 4" xfId="7689" xr:uid="{C3353051-F115-432B-85B1-F7CC9F5C1D2F}"/>
    <cellStyle name="Millares 4 2 5 2 5" xfId="13029" xr:uid="{82B664EC-E541-4F39-A5F6-E7A0EECA6463}"/>
    <cellStyle name="Millares 4 2 5 2 6" xfId="10450" xr:uid="{B01C80D2-2701-4995-A8D5-33EBB9611EE5}"/>
    <cellStyle name="Millares 4 2 5 2 7" xfId="15685" xr:uid="{81404C49-5489-42DC-86DE-DF707DCA85E8}"/>
    <cellStyle name="Millares 4 2 5 2 8" xfId="17762" xr:uid="{488915D6-169F-44C6-96F3-BD889A2C2B4A}"/>
    <cellStyle name="Millares 4 2 5 2 9" xfId="7685" xr:uid="{5DC7F2D2-D4CF-4B3A-950E-E1FAA65F1222}"/>
    <cellStyle name="Millares 4 2 5 3" xfId="4936" xr:uid="{5644A6E7-E5A8-4BC0-AF6B-64333578DDAF}"/>
    <cellStyle name="Millares 4 2 5 3 2" xfId="4937" xr:uid="{43ECAF8C-C72C-400A-B558-55FFC87A582C}"/>
    <cellStyle name="Millares 4 2 5 3 2 2" xfId="13035" xr:uid="{5195E19B-3F66-4034-AD25-A837A4F2853D}"/>
    <cellStyle name="Millares 4 2 5 3 2 3" xfId="10455" xr:uid="{9A825689-B5B7-4F37-BEC4-35C4F92CB87B}"/>
    <cellStyle name="Millares 4 2 5 3 2 4" xfId="15690" xr:uid="{3D33346D-948A-494F-A6F7-ACAF2197BAC7}"/>
    <cellStyle name="Millares 4 2 5 3 2 5" xfId="17768" xr:uid="{30E5361E-2AE6-4E60-B97B-1AC2FD5782BC}"/>
    <cellStyle name="Millares 4 2 5 3 2 6" xfId="7691" xr:uid="{556B59AF-A9DB-448F-9B27-2599C7673BCC}"/>
    <cellStyle name="Millares 4 2 5 3 3" xfId="4938" xr:uid="{9F2E4704-7F07-4901-B463-2E8F781E82BB}"/>
    <cellStyle name="Millares 4 2 5 3 3 2" xfId="13036" xr:uid="{400C3FCA-8616-42F7-9669-2CE812076008}"/>
    <cellStyle name="Millares 4 2 5 3 3 3" xfId="10456" xr:uid="{35EEB002-CD99-4363-8EB9-B7A68E8587E2}"/>
    <cellStyle name="Millares 4 2 5 3 3 4" xfId="15691" xr:uid="{2F768A42-8DAC-4D5F-9B90-84C6ED8F9B3C}"/>
    <cellStyle name="Millares 4 2 5 3 3 5" xfId="17769" xr:uid="{A3FE08FA-2927-4D04-BD56-227C55A1D5D4}"/>
    <cellStyle name="Millares 4 2 5 3 3 6" xfId="7692" xr:uid="{F7750B43-5B2D-4970-B53C-21A3C7A22B92}"/>
    <cellStyle name="Millares 4 2 5 3 4" xfId="4939" xr:uid="{D4151A9F-FD2D-42E8-B77F-84F7E443FEC6}"/>
    <cellStyle name="Millares 4 2 5 3 4 2" xfId="13037" xr:uid="{FC02CBD8-5971-4A91-85A3-068E63F70E34}"/>
    <cellStyle name="Millares 4 2 5 3 4 3" xfId="17770" xr:uid="{F2D73308-0611-43FE-BD18-33839D915910}"/>
    <cellStyle name="Millares 4 2 5 3 4 4" xfId="7693" xr:uid="{E4788087-4B7A-404F-BDC7-495A6F8FB556}"/>
    <cellStyle name="Millares 4 2 5 3 5" xfId="13034" xr:uid="{94ADF9A8-27C6-48F3-80AA-BD2B4A289A5E}"/>
    <cellStyle name="Millares 4 2 5 3 6" xfId="10454" xr:uid="{92C84C5F-923C-4F99-B3E9-3930390B7C39}"/>
    <cellStyle name="Millares 4 2 5 3 7" xfId="15689" xr:uid="{40858B1E-B5EC-4A3E-B592-F91C1280E16F}"/>
    <cellStyle name="Millares 4 2 5 3 8" xfId="17767" xr:uid="{B227973D-B06F-487D-8694-C9B395056A01}"/>
    <cellStyle name="Millares 4 2 5 3 9" xfId="7690" xr:uid="{6563711A-D362-4076-9A72-308C06580809}"/>
    <cellStyle name="Millares 4 2 5 4" xfId="4940" xr:uid="{3EFF4190-6F4E-4C1D-B9ED-E7F40EF8F63C}"/>
    <cellStyle name="Millares 4 2 5 4 2" xfId="4941" xr:uid="{530D3CEF-66C1-4FA4-B0E9-DFC495CDEB6A}"/>
    <cellStyle name="Millares 4 2 5 4 2 2" xfId="13039" xr:uid="{2626EBFB-79A3-439A-A196-BD9397390BDD}"/>
    <cellStyle name="Millares 4 2 5 4 2 3" xfId="10458" xr:uid="{553C1039-3EEF-479E-B893-E024266484E6}"/>
    <cellStyle name="Millares 4 2 5 4 2 4" xfId="15693" xr:uid="{31F469E1-DB90-42A8-B82B-D8DA07097C71}"/>
    <cellStyle name="Millares 4 2 5 4 2 5" xfId="17772" xr:uid="{6EB167DF-D91E-4293-864C-9CBAB35CCC2F}"/>
    <cellStyle name="Millares 4 2 5 4 2 6" xfId="7695" xr:uid="{7753E468-3718-486E-A826-9989AAA716E4}"/>
    <cellStyle name="Millares 4 2 5 4 3" xfId="4942" xr:uid="{B339F5B0-5E49-4D6F-8A8C-E168B4AD04F4}"/>
    <cellStyle name="Millares 4 2 5 4 3 2" xfId="13040" xr:uid="{63F118D3-B479-4E3D-9773-C144E81DD5FF}"/>
    <cellStyle name="Millares 4 2 5 4 3 3" xfId="17773" xr:uid="{5BBFF22A-8442-42CF-8CEE-B6EE9748D5EE}"/>
    <cellStyle name="Millares 4 2 5 4 3 4" xfId="7696" xr:uid="{C6870CD6-1387-48D6-BD82-E112B197649F}"/>
    <cellStyle name="Millares 4 2 5 4 4" xfId="13038" xr:uid="{26B5A597-AFE7-49B8-B78D-1241A9DA078B}"/>
    <cellStyle name="Millares 4 2 5 4 5" xfId="10457" xr:uid="{48F5D70C-1A58-492B-ACF8-8D7BF98F0D02}"/>
    <cellStyle name="Millares 4 2 5 4 6" xfId="15692" xr:uid="{F83B1B70-83EE-4F6C-9DFB-1F352F6A2C75}"/>
    <cellStyle name="Millares 4 2 5 4 7" xfId="17771" xr:uid="{AAE55EFC-ABBF-4193-86AC-E289B4E03F6C}"/>
    <cellStyle name="Millares 4 2 5 4 8" xfId="7694" xr:uid="{307B3CF6-D943-4547-9A9E-6FBA5603C070}"/>
    <cellStyle name="Millares 4 2 5 5" xfId="4943" xr:uid="{5536930B-7FB5-4957-BB51-193976FD434C}"/>
    <cellStyle name="Millares 4 2 5 5 2" xfId="4944" xr:uid="{1B620EFA-AABA-45D5-9331-8154D89D5ACD}"/>
    <cellStyle name="Millares 4 2 5 5 2 2" xfId="13042" xr:uid="{122BE6AC-DD3E-4F29-97AB-654C08C6C722}"/>
    <cellStyle name="Millares 4 2 5 5 2 3" xfId="10460" xr:uid="{B1240D0E-8F1D-4AE8-B3B8-F39EA949B306}"/>
    <cellStyle name="Millares 4 2 5 5 2 4" xfId="15695" xr:uid="{D574FC7C-2C94-4634-A4D6-6DDDF7F20813}"/>
    <cellStyle name="Millares 4 2 5 5 2 5" xfId="17775" xr:uid="{798774B3-5FF0-4216-B93B-76496254769D}"/>
    <cellStyle name="Millares 4 2 5 5 2 6" xfId="7698" xr:uid="{A660673B-2AAE-47A2-9E06-6698B9992F2D}"/>
    <cellStyle name="Millares 4 2 5 5 3" xfId="13041" xr:uid="{3F5E1DF0-FA7B-4211-A2C1-B489299ABFE1}"/>
    <cellStyle name="Millares 4 2 5 5 4" xfId="10459" xr:uid="{057EEDD0-059B-42BE-95E4-A7EB92ECCD8E}"/>
    <cellStyle name="Millares 4 2 5 5 5" xfId="15694" xr:uid="{5290EFEF-2B7A-484C-84C5-CE83CBCCE40D}"/>
    <cellStyle name="Millares 4 2 5 5 6" xfId="17774" xr:uid="{62BB7B47-8B04-48F1-85AD-A9EFF1F3A2BF}"/>
    <cellStyle name="Millares 4 2 5 5 7" xfId="7697" xr:uid="{545BA55B-AC25-425C-ABFF-81ACBEC530F0}"/>
    <cellStyle name="Millares 4 2 5 6" xfId="4945" xr:uid="{01F7CC3E-839C-4163-8773-B88895F581D2}"/>
    <cellStyle name="Millares 4 2 5 6 2" xfId="13043" xr:uid="{65EE277F-1E48-4073-8F39-F3D7AA0E8CB8}"/>
    <cellStyle name="Millares 4 2 5 6 3" xfId="10461" xr:uid="{5854E39C-7454-4E15-A199-F8B103B10770}"/>
    <cellStyle name="Millares 4 2 5 6 4" xfId="15696" xr:uid="{2BA1D5C9-5521-43C2-B3E1-72979805492A}"/>
    <cellStyle name="Millares 4 2 5 6 5" xfId="17776" xr:uid="{F9266B11-D3BD-4B2A-A01D-33D253D91424}"/>
    <cellStyle name="Millares 4 2 5 6 6" xfId="7699" xr:uid="{C1EC9F0C-E799-49A9-AC86-56E1569F1CBC}"/>
    <cellStyle name="Millares 4 2 5 7" xfId="4946" xr:uid="{851502A7-BB37-4EA3-A9F3-6F3D24E94258}"/>
    <cellStyle name="Millares 4 2 5 7 2" xfId="13044" xr:uid="{C524B7CC-5C4D-45EB-B080-CD01FE94D399}"/>
    <cellStyle name="Millares 4 2 5 7 3" xfId="10462" xr:uid="{82105ED8-942B-4649-8AF0-7F7C19BBD163}"/>
    <cellStyle name="Millares 4 2 5 7 4" xfId="15697" xr:uid="{6270DE44-119E-4102-B32B-B8A6CD5A918B}"/>
    <cellStyle name="Millares 4 2 5 7 5" xfId="17777" xr:uid="{85921DC9-8360-4FF4-8555-AEF1E365E06A}"/>
    <cellStyle name="Millares 4 2 5 7 6" xfId="7700" xr:uid="{B7C444C5-EC03-44CF-B758-D929C09A3460}"/>
    <cellStyle name="Millares 4 2 5 8" xfId="4947" xr:uid="{AFD27947-F61F-4130-9B22-DDE8442A3896}"/>
    <cellStyle name="Millares 4 2 5 8 2" xfId="13045" xr:uid="{97099F31-A75A-4F72-BC69-A6A72C113C9C}"/>
    <cellStyle name="Millares 4 2 5 8 3" xfId="10463" xr:uid="{6AD1FA94-34C2-4287-AB42-84117F851260}"/>
    <cellStyle name="Millares 4 2 5 8 4" xfId="15698" xr:uid="{441EB126-2612-4C8A-A2F8-51861AF00CAD}"/>
    <cellStyle name="Millares 4 2 5 8 5" xfId="17778" xr:uid="{A094EFD9-97D2-43B6-B419-79D7BE67DC1C}"/>
    <cellStyle name="Millares 4 2 5 8 6" xfId="7701" xr:uid="{021128E9-C3B5-44E7-9299-3C4E09F1A941}"/>
    <cellStyle name="Millares 4 2 5 9" xfId="4948" xr:uid="{B5012C62-A9BB-4D69-9326-7B0904758B05}"/>
    <cellStyle name="Millares 4 2 5 9 2" xfId="13046" xr:uid="{2C907E8A-C476-4825-83D9-C389DD4EAB0B}"/>
    <cellStyle name="Millares 4 2 5 9 3" xfId="10464" xr:uid="{90E79C9C-02B9-44E8-A24F-C375B8BC20B1}"/>
    <cellStyle name="Millares 4 2 5 9 4" xfId="15699" xr:uid="{DDCA9861-A34C-4060-8AF6-54DA04FFDF7E}"/>
    <cellStyle name="Millares 4 2 5 9 5" xfId="17779" xr:uid="{0A32B77E-C94F-4D53-8A44-B264EB7FAE9B}"/>
    <cellStyle name="Millares 4 2 5 9 6" xfId="7702" xr:uid="{86D7623E-4A0F-49EB-B1AB-8640752AF7C9}"/>
    <cellStyle name="Millares 4 2 6" xfId="4949" xr:uid="{F091B79D-E9E8-4B05-A69A-5EA00EA472ED}"/>
    <cellStyle name="Millares 4 2 6 2" xfId="13047" xr:uid="{FBA816F8-C830-42F2-97C3-CEC03B5F8DB9}"/>
    <cellStyle name="Millares 4 2 6 3" xfId="10465" xr:uid="{A3DC1001-7763-4D9F-AB51-4BB325DA9856}"/>
    <cellStyle name="Millares 4 2 6 4" xfId="15700" xr:uid="{B334F64C-A457-49F2-9BAF-1D60E2358899}"/>
    <cellStyle name="Millares 4 2 6 5" xfId="17780" xr:uid="{92E29EBB-2ACB-499F-9F5E-D42126CBE8F2}"/>
    <cellStyle name="Millares 4 2 6 6" xfId="7703" xr:uid="{D5F5D05D-0C32-4CFD-B62A-D2B602E49848}"/>
    <cellStyle name="Millares 4 2 7" xfId="4950" xr:uid="{DEC2816B-9EF0-4477-8A14-3568AF2CA4C9}"/>
    <cellStyle name="Millares 4 2 7 2" xfId="13048" xr:uid="{88A65905-7BA8-49F7-B731-906441E43CA5}"/>
    <cellStyle name="Millares 4 2 7 3" xfId="10466" xr:uid="{3BFA9109-11FA-4C3B-83E8-8F7EA68AA16B}"/>
    <cellStyle name="Millares 4 2 7 4" xfId="15701" xr:uid="{D90D8510-A38A-401C-B85A-E274A43B8337}"/>
    <cellStyle name="Millares 4 2 7 5" xfId="17781" xr:uid="{1A3B2038-915C-4D7E-BF1C-CAB2BB4FA07D}"/>
    <cellStyle name="Millares 4 2 7 6" xfId="7704" xr:uid="{57379D45-A1D2-48A8-872F-5ED6A6552DB8}"/>
    <cellStyle name="Millares 4 2 8" xfId="4951" xr:uid="{94DE5F38-1B9B-47E9-BAF9-D3683BA20825}"/>
    <cellStyle name="Millares 4 2 8 2" xfId="13049" xr:uid="{4748107D-3B47-4931-9F8B-9851F95F1EB6}"/>
    <cellStyle name="Millares 4 2 8 3" xfId="10467" xr:uid="{B4984B28-FCE6-482B-8F3D-3F90AE44FCCA}"/>
    <cellStyle name="Millares 4 2 8 4" xfId="15702" xr:uid="{092BD7C7-B285-4879-8FE7-3179B2BB9C25}"/>
    <cellStyle name="Millares 4 2 8 5" xfId="17782" xr:uid="{875E8D3D-F769-4033-B508-AC364E8A71BE}"/>
    <cellStyle name="Millares 4 2 8 6" xfId="7705" xr:uid="{402B4ACB-07AD-4ACA-8C21-3F39F343CEB0}"/>
    <cellStyle name="Millares 4 2 9" xfId="4952" xr:uid="{4763E99C-68B3-4FE2-BDC7-304C6463A561}"/>
    <cellStyle name="Millares 4 2 9 2" xfId="13050" xr:uid="{B52038A1-311A-4355-8577-AE41BC7FDCE5}"/>
    <cellStyle name="Millares 4 2 9 3" xfId="10468" xr:uid="{3C72BF50-0A74-439A-A532-50D18F06BE2B}"/>
    <cellStyle name="Millares 4 2 9 4" xfId="15703" xr:uid="{1E75A845-415F-4F0D-B34F-865A80C99F8A}"/>
    <cellStyle name="Millares 4 2 9 5" xfId="17783" xr:uid="{B3114B2E-2D99-4473-AB81-AF4DDBE4A586}"/>
    <cellStyle name="Millares 4 2 9 6" xfId="7706" xr:uid="{2F1DCDA5-2ED9-4F09-9890-A8CDF5827A9B}"/>
    <cellStyle name="Millares 4 20" xfId="4953" xr:uid="{F2BD3EA0-D286-430C-B516-225E2DD752D3}"/>
    <cellStyle name="Millares 4 20 2" xfId="13051" xr:uid="{1469E24F-52F3-41DD-8B10-DC49AC06984E}"/>
    <cellStyle name="Millares 4 20 3" xfId="10469" xr:uid="{DF00C5D8-7CE9-4D04-8F13-F289CBB339BC}"/>
    <cellStyle name="Millares 4 20 4" xfId="15704" xr:uid="{46E77D3F-8ADE-4C45-8CE7-264750E9EC25}"/>
    <cellStyle name="Millares 4 20 5" xfId="17784" xr:uid="{6282130F-CD8F-4AD9-AE23-944CFB1D657F}"/>
    <cellStyle name="Millares 4 20 6" xfId="7707" xr:uid="{EEAA5F0B-8621-449F-8E80-EDFC9CEB123D}"/>
    <cellStyle name="Millares 4 21" xfId="4954" xr:uid="{6CBF6E4C-6052-40DF-9066-B22862EA1403}"/>
    <cellStyle name="Millares 4 21 2" xfId="13052" xr:uid="{991D0EE4-4111-48DB-A5A6-8D2BFBF1F086}"/>
    <cellStyle name="Millares 4 21 3" xfId="10470" xr:uid="{874FBE13-0A4F-4B59-BCB6-465C3BADD895}"/>
    <cellStyle name="Millares 4 21 4" xfId="15705" xr:uid="{6B2BB6F4-8EB2-4C44-A94B-0DE139783A4B}"/>
    <cellStyle name="Millares 4 21 5" xfId="17785" xr:uid="{2C8D7A46-6492-416C-B48A-EF07A50B5827}"/>
    <cellStyle name="Millares 4 21 6" xfId="7708" xr:uid="{81AD10A4-B5D7-4E9A-84B0-8D51654A5D3A}"/>
    <cellStyle name="Millares 4 22" xfId="4955" xr:uid="{B9801FA3-F377-4C59-865A-96F5068642D0}"/>
    <cellStyle name="Millares 4 22 2" xfId="13053" xr:uid="{AC7777F2-F207-4002-A263-96D15660A35D}"/>
    <cellStyle name="Millares 4 22 3" xfId="10471" xr:uid="{C5E5FC69-864F-449B-8955-22CFF05D17B4}"/>
    <cellStyle name="Millares 4 22 4" xfId="15706" xr:uid="{E9688526-C60C-4238-BACC-6858DBE4E3FD}"/>
    <cellStyle name="Millares 4 22 5" xfId="17786" xr:uid="{47FF7ED4-5F0E-4AE9-A95F-5E74303F73B1}"/>
    <cellStyle name="Millares 4 22 6" xfId="7709" xr:uid="{51B0F4B5-D057-4609-84E6-94736285B15F}"/>
    <cellStyle name="Millares 4 23" xfId="4956" xr:uid="{24A23EA1-4A2C-4CCF-B6EE-C7286A765CD1}"/>
    <cellStyle name="Millares 4 23 2" xfId="13054" xr:uid="{78D1040A-F9F6-4A0A-8544-72F859C6E2CE}"/>
    <cellStyle name="Millares 4 23 3" xfId="10472" xr:uid="{FAA17AB2-92DD-42C3-82EB-9CD1EDC6C423}"/>
    <cellStyle name="Millares 4 23 4" xfId="15707" xr:uid="{B6F150F5-236A-46EE-8A3C-9366A12B949C}"/>
    <cellStyle name="Millares 4 23 5" xfId="17787" xr:uid="{2E37D30A-1302-4FA2-B138-661141ECB662}"/>
    <cellStyle name="Millares 4 23 6" xfId="7710" xr:uid="{02FB20E1-28A6-409D-9991-BC8B37C75769}"/>
    <cellStyle name="Millares 4 24" xfId="4957" xr:uid="{624CE855-408B-444B-8993-D1FBDB93C5A2}"/>
    <cellStyle name="Millares 4 24 2" xfId="13055" xr:uid="{D3EFB933-149E-4775-8643-EAEB62CE90B4}"/>
    <cellStyle name="Millares 4 24 3" xfId="10473" xr:uid="{14ED9AB2-08C4-4BE4-BA5B-0CEFAECEDF34}"/>
    <cellStyle name="Millares 4 24 4" xfId="15708" xr:uid="{DC9704B6-C369-4685-8163-E03181C8C669}"/>
    <cellStyle name="Millares 4 24 5" xfId="17788" xr:uid="{793028EE-4269-4574-9632-9885C7EBE268}"/>
    <cellStyle name="Millares 4 24 6" xfId="7711" xr:uid="{6FB570AB-55F4-4B6C-AA57-87E7D3B05696}"/>
    <cellStyle name="Millares 4 25" xfId="4958" xr:uid="{4A455827-360C-42A9-860C-19B5627700C8}"/>
    <cellStyle name="Millares 4 25 2" xfId="13056" xr:uid="{2DC58C64-1380-406C-A30C-3B7B4EE666D9}"/>
    <cellStyle name="Millares 4 25 3" xfId="10474" xr:uid="{54BAF488-4AF3-4155-BEA5-7E5E57080C53}"/>
    <cellStyle name="Millares 4 25 4" xfId="15709" xr:uid="{B58D24BE-6DB2-4267-AD3F-BD8F8989DF44}"/>
    <cellStyle name="Millares 4 25 5" xfId="17789" xr:uid="{145AC768-C31F-41FA-972C-E469187E7EC3}"/>
    <cellStyle name="Millares 4 25 6" xfId="7712" xr:uid="{0E3B5E58-18DF-4E04-B86E-06A344353066}"/>
    <cellStyle name="Millares 4 26" xfId="4959" xr:uid="{BE6D244D-4CDE-40C9-AC65-4D2C7F227BB6}"/>
    <cellStyle name="Millares 4 26 2" xfId="13057" xr:uid="{19383D85-5891-4C15-8255-B79122846A80}"/>
    <cellStyle name="Millares 4 26 3" xfId="10475" xr:uid="{C1B678D7-C30A-438D-9D1F-A1E54A36B6B8}"/>
    <cellStyle name="Millares 4 26 4" xfId="15710" xr:uid="{A6FFB0B7-7BEC-44ED-B44C-D8780F08C2E7}"/>
    <cellStyle name="Millares 4 26 5" xfId="17790" xr:uid="{B4997B64-5626-4857-968A-894E7DEB7635}"/>
    <cellStyle name="Millares 4 26 6" xfId="7713" xr:uid="{925D86DE-4C6D-45BE-BAB9-01E7A883792A}"/>
    <cellStyle name="Millares 4 27" xfId="4960" xr:uid="{D555D0FD-81C4-4FCB-805B-1D54DE0355FB}"/>
    <cellStyle name="Millares 4 27 2" xfId="13058" xr:uid="{9F2E22FD-0866-4C06-A546-1AA0A442A48E}"/>
    <cellStyle name="Millares 4 27 3" xfId="10476" xr:uid="{3DC4C5B2-8513-41E3-95FA-DACC4AB0917B}"/>
    <cellStyle name="Millares 4 27 4" xfId="15711" xr:uid="{A92E8CDA-F151-46D5-9ADB-3703BBCD9180}"/>
    <cellStyle name="Millares 4 27 5" xfId="17791" xr:uid="{25B0D608-38D3-42C0-BE74-22009782B9C0}"/>
    <cellStyle name="Millares 4 27 6" xfId="7714" xr:uid="{4CE29998-8366-499F-B203-D9BEEB133714}"/>
    <cellStyle name="Millares 4 28" xfId="4961" xr:uid="{65E0762B-60CB-4BCB-8197-241C41885E2A}"/>
    <cellStyle name="Millares 4 28 2" xfId="13059" xr:uid="{B70C600B-F2C1-49C5-8B70-4DD39A4E6ACB}"/>
    <cellStyle name="Millares 4 28 3" xfId="10477" xr:uid="{2D5ECECC-121B-4CC2-9E7A-C7ED7798E6AF}"/>
    <cellStyle name="Millares 4 28 4" xfId="15712" xr:uid="{35653106-873C-44E3-9564-07D058C7A11D}"/>
    <cellStyle name="Millares 4 28 5" xfId="17792" xr:uid="{6B9A6FA1-B244-411E-9031-87CC34683AFA}"/>
    <cellStyle name="Millares 4 28 6" xfId="7715" xr:uid="{620BFED9-DC48-46E9-9A91-BED9C68B861E}"/>
    <cellStyle name="Millares 4 29" xfId="4962" xr:uid="{2F6739FD-594D-456F-B5D7-68450B2BE919}"/>
    <cellStyle name="Millares 4 29 2" xfId="13060" xr:uid="{496541C3-AA0E-4F3D-94B8-E406FB2A94D6}"/>
    <cellStyle name="Millares 4 29 3" xfId="10478" xr:uid="{4797B39A-3854-4550-B222-48DB469335B0}"/>
    <cellStyle name="Millares 4 29 4" xfId="15713" xr:uid="{0BE22F8D-9B06-41C6-9C70-7C6661D6CE4E}"/>
    <cellStyle name="Millares 4 29 5" xfId="17793" xr:uid="{C5500D92-10DC-4973-9D55-7E2689A5F887}"/>
    <cellStyle name="Millares 4 29 6" xfId="7716" xr:uid="{C1D0B26F-9D24-4183-9D11-48F926DA79FB}"/>
    <cellStyle name="Millares 4 3" xfId="125" xr:uid="{00000000-0005-0000-0000-0000A2000000}"/>
    <cellStyle name="Millares 4 3 10" xfId="15714" xr:uid="{9CBCEC39-351C-4AB2-B72E-B1EEFC9BD9B8}"/>
    <cellStyle name="Millares 4 3 11" xfId="17794" xr:uid="{5ECBC835-DC10-487E-B703-367BE17B768D}"/>
    <cellStyle name="Millares 4 3 12" xfId="7717" xr:uid="{E17188EA-E21E-4612-A068-D24F116D9569}"/>
    <cellStyle name="Millares 4 3 13" xfId="4963" xr:uid="{837EE29A-6E8D-49FD-9728-E095BA125940}"/>
    <cellStyle name="Millares 4 3 2" xfId="214" xr:uid="{00000000-0005-0000-0000-0000A3000000}"/>
    <cellStyle name="Millares 4 3 2 2" xfId="437" xr:uid="{F48434D3-5CCA-4FE1-8911-4AA0703D8179}"/>
    <cellStyle name="Millares 4 3 2 2 2" xfId="13062" xr:uid="{9447BC75-1D3D-416D-8112-63BDE6DDB899}"/>
    <cellStyle name="Millares 4 3 2 3" xfId="10480" xr:uid="{7207FAA8-60E8-4D2A-92FB-416DAD4DB472}"/>
    <cellStyle name="Millares 4 3 2 4" xfId="15715" xr:uid="{7A214FF1-3FF4-4474-B86B-26BE2343B759}"/>
    <cellStyle name="Millares 4 3 2 5" xfId="17795" xr:uid="{E2AFA299-11B2-4115-8DC9-387A9DE3E839}"/>
    <cellStyle name="Millares 4 3 2 6" xfId="7718" xr:uid="{62320485-8A5F-4831-8FCC-5749BB314A39}"/>
    <cellStyle name="Millares 4 3 2 7" xfId="4964" xr:uid="{3E3AE246-4DC9-42F5-A2D8-65817E01BAAD}"/>
    <cellStyle name="Millares 4 3 3" xfId="168" xr:uid="{00000000-0005-0000-0000-0000A4000000}"/>
    <cellStyle name="Millares 4 3 3 2" xfId="397" xr:uid="{95D9A525-3A64-4C35-8E67-506EA6337117}"/>
    <cellStyle name="Millares 4 3 3 2 2" xfId="13063" xr:uid="{4966EB32-F3D9-4734-B7D1-A68A8E19724D}"/>
    <cellStyle name="Millares 4 3 3 3" xfId="10481" xr:uid="{2AA7C5BF-AFBB-4C1E-A1EE-7AA44B0F489D}"/>
    <cellStyle name="Millares 4 3 3 4" xfId="15716" xr:uid="{3162CDFA-F6D7-4E8B-AA10-B130160D8A75}"/>
    <cellStyle name="Millares 4 3 3 5" xfId="17796" xr:uid="{B05FA963-A8C7-4A4C-A214-8404C526411D}"/>
    <cellStyle name="Millares 4 3 3 6" xfId="7719" xr:uid="{363D70E0-AD99-4521-9FF1-A150036154C6}"/>
    <cellStyle name="Millares 4 3 3 7" xfId="4965" xr:uid="{B13DF639-58E9-4D59-9A6B-9A949C66B135}"/>
    <cellStyle name="Millares 4 3 4" xfId="372" xr:uid="{71C921B4-1375-48F6-8EF2-2F5C59CADCD9}"/>
    <cellStyle name="Millares 4 3 4 2" xfId="13064" xr:uid="{3E95427F-067E-4EF2-9099-16F171A39CBC}"/>
    <cellStyle name="Millares 4 3 4 3" xfId="10482" xr:uid="{BB54A8DE-3242-4FDA-9D4E-536B969A7C9C}"/>
    <cellStyle name="Millares 4 3 4 4" xfId="15717" xr:uid="{F2022571-E672-4064-9646-9C7EBABBB60B}"/>
    <cellStyle name="Millares 4 3 4 5" xfId="17797" xr:uid="{AA66DA9D-88F0-4CF7-BBD4-91549F91E23D}"/>
    <cellStyle name="Millares 4 3 4 6" xfId="7720" xr:uid="{AB85C17E-0F84-4355-A752-FBCCD75F2061}"/>
    <cellStyle name="Millares 4 3 4 7" xfId="4966" xr:uid="{3413063C-8798-4546-B435-F6349A181E56}"/>
    <cellStyle name="Millares 4 3 5" xfId="4967" xr:uid="{060F6A63-90F8-4613-BAF7-1BA2F532D029}"/>
    <cellStyle name="Millares 4 3 5 2" xfId="13065" xr:uid="{A6E6B7CF-66D6-4977-8F25-66EB18C903D8}"/>
    <cellStyle name="Millares 4 3 5 3" xfId="12421" xr:uid="{8D33E4AB-F3AE-49C0-AB74-257E94A6890F}"/>
    <cellStyle name="Millares 4 3 5 4" xfId="17798" xr:uid="{781CF919-9E3F-4621-8E98-08DDD740EBC2}"/>
    <cellStyle name="Millares 4 3 5 5" xfId="7721" xr:uid="{1B49405A-BF61-4188-AE40-B70D8EB94DD8}"/>
    <cellStyle name="Millares 4 3 6" xfId="7113" xr:uid="{A3C8655F-C44D-41B3-AF03-CA43E0296139}"/>
    <cellStyle name="Millares 4 3 6 2" xfId="13066" xr:uid="{8F9E117F-899F-4206-896F-E0D4931442AC}"/>
    <cellStyle name="Millares 4 3 6 3" xfId="19921" xr:uid="{531D02C8-5B5F-43F9-97DA-88051AFD719A}"/>
    <cellStyle name="Millares 4 3 6 4" xfId="7722" xr:uid="{93C6B838-B535-4334-AEF0-D2B5C356F033}"/>
    <cellStyle name="Millares 4 3 7" xfId="7723" xr:uid="{6BA1D5FE-939A-4215-9FAD-6953CCAB1380}"/>
    <cellStyle name="Millares 4 3 7 2" xfId="13067" xr:uid="{9CFB7074-6696-4683-983F-02E3A97C22CC}"/>
    <cellStyle name="Millares 4 3 8" xfId="13061" xr:uid="{4FC55737-67DC-4A8A-9B22-5C4489284A8B}"/>
    <cellStyle name="Millares 4 3 9" xfId="10479" xr:uid="{C7CEEFDD-D340-412A-8819-46269990FE60}"/>
    <cellStyle name="Millares 4 30" xfId="542" xr:uid="{9045AE78-B5BE-4306-BF5B-392FBB38D2B6}"/>
    <cellStyle name="Millares 4 30 10" xfId="4968" xr:uid="{BF0CEFE5-2BEF-48F2-950B-CD31415345F4}"/>
    <cellStyle name="Millares 4 30 2" xfId="4969" xr:uid="{F5BA089C-1873-49E5-AA55-210264BEFCED}"/>
    <cellStyle name="Millares 4 30 2 2" xfId="13069" xr:uid="{9A68D2A9-80A7-4FCD-B008-7F02606AAF8B}"/>
    <cellStyle name="Millares 4 30 2 3" xfId="10484" xr:uid="{B1A6547B-F822-43B0-8C3A-B4C5E60871AC}"/>
    <cellStyle name="Millares 4 30 2 4" xfId="15719" xr:uid="{6C09348A-8A61-40D8-A8C0-DB3D1AAF0B71}"/>
    <cellStyle name="Millares 4 30 2 5" xfId="17800" xr:uid="{912F20D3-0391-459C-990B-A530DD6D74E0}"/>
    <cellStyle name="Millares 4 30 2 6" xfId="7725" xr:uid="{77C65DA8-785F-44E5-8502-1A79F590016B}"/>
    <cellStyle name="Millares 4 30 3" xfId="4970" xr:uid="{B5187193-E8E6-4189-A809-E5FA5F4BDD1D}"/>
    <cellStyle name="Millares 4 30 3 2" xfId="13070" xr:uid="{CC3FB499-7D4D-4ACC-85E2-B05C7303A841}"/>
    <cellStyle name="Millares 4 30 3 3" xfId="10485" xr:uid="{54D9B8F3-A0CC-4E71-9E72-F4700817BF56}"/>
    <cellStyle name="Millares 4 30 3 4" xfId="15720" xr:uid="{72972C27-5FCC-4BE5-9B04-F080A48551F6}"/>
    <cellStyle name="Millares 4 30 3 5" xfId="17801" xr:uid="{D4D16D0E-B755-4C90-A13F-E4C7866A34AB}"/>
    <cellStyle name="Millares 4 30 3 6" xfId="7726" xr:uid="{F87EA4EA-B8E5-4B81-B041-8ADB2568EC3A}"/>
    <cellStyle name="Millares 4 30 4" xfId="4971" xr:uid="{87C08ED2-56FD-43C5-8B89-20FBC73DD5D8}"/>
    <cellStyle name="Millares 4 30 4 2" xfId="13071" xr:uid="{ECE1D428-3C04-4C01-9092-2E401A9E53A8}"/>
    <cellStyle name="Millares 4 30 4 3" xfId="10486" xr:uid="{C35149B5-8CB2-438F-9B10-3F7086EDC142}"/>
    <cellStyle name="Millares 4 30 4 4" xfId="15721" xr:uid="{1CFC7D05-F2CD-456A-B3DE-8E218E2D5B4C}"/>
    <cellStyle name="Millares 4 30 4 5" xfId="17802" xr:uid="{4C13369C-BCE5-422E-8234-D948C200247D}"/>
    <cellStyle name="Millares 4 30 4 6" xfId="7727" xr:uid="{E860D2DB-0653-4A50-AD33-8B5540AA5962}"/>
    <cellStyle name="Millares 4 30 5" xfId="13068" xr:uid="{6A8008D4-54AB-44D6-BE1F-18C37D9BC040}"/>
    <cellStyle name="Millares 4 30 6" xfId="10483" xr:uid="{E79C1A75-8A59-41FC-800F-8F549CE496C1}"/>
    <cellStyle name="Millares 4 30 7" xfId="15718" xr:uid="{265F2E7F-DCD9-4945-96A6-799D9F61CDF7}"/>
    <cellStyle name="Millares 4 30 8" xfId="17799" xr:uid="{29FD24C8-B4BA-4D8D-807B-2DAE8F25AB8D}"/>
    <cellStyle name="Millares 4 30 9" xfId="7724" xr:uid="{A6D07125-846D-47F4-AAD3-B969DE22913B}"/>
    <cellStyle name="Millares 4 31" xfId="4972" xr:uid="{51E10250-4607-4673-A0F8-6965C0AA16E4}"/>
    <cellStyle name="Millares 4 31 2" xfId="13072" xr:uid="{95A06C22-7062-4A62-9FCF-2581C245DAB2}"/>
    <cellStyle name="Millares 4 31 3" xfId="10487" xr:uid="{DAC73204-9D25-4185-B714-59AF84331DCE}"/>
    <cellStyle name="Millares 4 31 4" xfId="15722" xr:uid="{E9A77268-63B0-4B4B-A6CC-4018D11B45A4}"/>
    <cellStyle name="Millares 4 31 5" xfId="17803" xr:uid="{ED8A94D5-90AF-44F8-9D81-3582D8CEFCD6}"/>
    <cellStyle name="Millares 4 31 6" xfId="7728" xr:uid="{4874EE68-6080-45C0-8368-947867D75860}"/>
    <cellStyle name="Millares 4 32" xfId="4973" xr:uid="{300525C7-FCC9-4774-B8CF-B28989973AF9}"/>
    <cellStyle name="Millares 4 32 2" xfId="13073" xr:uid="{06495A53-7B8E-4AA5-80B8-2A57962EDE20}"/>
    <cellStyle name="Millares 4 32 3" xfId="10488" xr:uid="{E131F65D-99E3-4806-8E84-8F5AF61F4845}"/>
    <cellStyle name="Millares 4 32 4" xfId="15723" xr:uid="{B0BBE5AF-2DEB-4F82-B011-06F06712F8D6}"/>
    <cellStyle name="Millares 4 32 5" xfId="17804" xr:uid="{D27584A1-6E3F-4110-9741-4ECCE4BDC638}"/>
    <cellStyle name="Millares 4 32 6" xfId="7729" xr:uid="{61FC9536-F7D5-408D-A9CD-94CA697CB0AC}"/>
    <cellStyle name="Millares 4 33" xfId="7109" xr:uid="{D146ED07-E4A9-4AD2-B23B-3DDE3A8B7D4C}"/>
    <cellStyle name="Millares 4 33 2" xfId="13074" xr:uid="{986109B1-F836-4803-A0C1-B1C1A9CD163E}"/>
    <cellStyle name="Millares 4 33 3" xfId="19917" xr:uid="{87566505-C799-4966-95E4-2EDF89445260}"/>
    <cellStyle name="Millares 4 33 4" xfId="7730" xr:uid="{143ABB7B-EBFA-46D6-A51B-3C6AF146C43C}"/>
    <cellStyle name="Millares 4 34" xfId="7731" xr:uid="{382D88A3-6593-41B2-83EA-47A676051E15}"/>
    <cellStyle name="Millares 4 34 2" xfId="13075" xr:uid="{E6FDCA94-5827-480B-85A7-629882EF7F35}"/>
    <cellStyle name="Millares 4 35" xfId="12957" xr:uid="{738C4CB5-E392-473D-A55D-B7A3438995DC}"/>
    <cellStyle name="Millares 4 36" xfId="10369" xr:uid="{307D5851-513E-4DEA-AABC-05ADBC0702A6}"/>
    <cellStyle name="Millares 4 37" xfId="17710" xr:uid="{7F5BADE0-8261-41A9-83E7-FB2768E1DB1F}"/>
    <cellStyle name="Millares 4 38" xfId="7613" xr:uid="{BAF291C2-9C18-44F9-89BD-FCA515B796DE}"/>
    <cellStyle name="Millares 4 39" xfId="22896" xr:uid="{9B6EEAAA-14DE-4683-94FD-88F8BF5DA3DF}"/>
    <cellStyle name="Millares 4 39 2" xfId="28442" xr:uid="{70E65CAC-E7DC-4738-9CD4-A00F6B83D22A}"/>
    <cellStyle name="Millares 4 4" xfId="196" xr:uid="{00000000-0005-0000-0000-0000A5000000}"/>
    <cellStyle name="Millares 4 4 10" xfId="10489" xr:uid="{09107986-09BF-42D1-AF12-F577EFA75A79}"/>
    <cellStyle name="Millares 4 4 11" xfId="15724" xr:uid="{E91704D3-294B-4B92-B022-8A43C0817990}"/>
    <cellStyle name="Millares 4 4 12" xfId="17805" xr:uid="{CBA342F3-FF4F-4B2A-85F0-776E8C0E1DA9}"/>
    <cellStyle name="Millares 4 4 13" xfId="7732" xr:uid="{B5DE8357-51F9-445C-80F6-FA26F1E0EE03}"/>
    <cellStyle name="Millares 4 4 14" xfId="4974" xr:uid="{89548897-1302-4C94-A44B-C728547925F1}"/>
    <cellStyle name="Millares 4 4 15" xfId="347" xr:uid="{34A4F8D4-315D-4BF4-B9DA-5BB0D4828914}"/>
    <cellStyle name="Millares 4 4 2" xfId="295" xr:uid="{0AE87CBE-B628-4ACF-96BD-A632C21E9C53}"/>
    <cellStyle name="Millares 4 4 2 10" xfId="10490" xr:uid="{E64BE948-F2D3-4BCF-A90C-2EAC245B41C2}"/>
    <cellStyle name="Millares 4 4 2 11" xfId="15725" xr:uid="{69DBF5E0-FD98-4910-86F7-85282B20B68B}"/>
    <cellStyle name="Millares 4 4 2 12" xfId="17806" xr:uid="{7890EE40-AF57-474B-A010-163059CB3999}"/>
    <cellStyle name="Millares 4 4 2 13" xfId="7733" xr:uid="{1787ED6F-AFDC-474F-867E-52ED83BC4DA2}"/>
    <cellStyle name="Millares 4 4 2 14" xfId="4975" xr:uid="{707008A9-7537-41F7-98C2-2550E2C75D9F}"/>
    <cellStyle name="Millares 4 4 2 2" xfId="331" xr:uid="{39D5DFB5-19EB-4E34-8CC5-3B1CC4F5C5CB}"/>
    <cellStyle name="Millares 4 4 2 2 2" xfId="4977" xr:uid="{D1EA8BD3-A6C6-4766-A7FC-159E52AAB6F8}"/>
    <cellStyle name="Millares 4 4 2 2 2 2" xfId="13079" xr:uid="{4265F7C0-E3AB-4FBE-B22C-B89809F10463}"/>
    <cellStyle name="Millares 4 4 2 2 2 3" xfId="10492" xr:uid="{C27A841F-D00F-44E7-9159-3094F586C15D}"/>
    <cellStyle name="Millares 4 4 2 2 2 4" xfId="15727" xr:uid="{083755DE-67AF-48C2-B5E7-D38402487877}"/>
    <cellStyle name="Millares 4 4 2 2 2 5" xfId="17808" xr:uid="{82FFC021-A61B-4B5B-8494-58C5BBA481CF}"/>
    <cellStyle name="Millares 4 4 2 2 2 6" xfId="7735" xr:uid="{CC80D295-9612-4DC4-B61D-45E9E90731BE}"/>
    <cellStyle name="Millares 4 4 2 2 3" xfId="4978" xr:uid="{3D61FA9D-6347-4112-BCB6-D69599D312AD}"/>
    <cellStyle name="Millares 4 4 2 2 3 2" xfId="13080" xr:uid="{641E5612-13D0-4EA8-AEF0-EDB64D523433}"/>
    <cellStyle name="Millares 4 4 2 2 3 3" xfId="10493" xr:uid="{C2D333C8-5D4D-40F2-A0A0-75326316EB50}"/>
    <cellStyle name="Millares 4 4 2 2 3 4" xfId="15728" xr:uid="{32B57578-2938-4946-8F34-CE80FF9AB252}"/>
    <cellStyle name="Millares 4 4 2 2 3 5" xfId="17809" xr:uid="{6B6A5CDC-0371-403D-8CB5-0EE272AD78A9}"/>
    <cellStyle name="Millares 4 4 2 2 3 6" xfId="7736" xr:uid="{950FF7D5-98CD-4E63-B96E-34F79C538CBF}"/>
    <cellStyle name="Millares 4 4 2 2 4" xfId="13078" xr:uid="{FCF3A8E6-0516-46A6-A7A6-2FF1B8B32560}"/>
    <cellStyle name="Millares 4 4 2 2 5" xfId="10491" xr:uid="{FB08F3F6-9E5D-4A0D-A1FB-B36DF466FF3D}"/>
    <cellStyle name="Millares 4 4 2 2 6" xfId="15726" xr:uid="{2FC646F2-B23C-4418-97A0-13C31D93B7A5}"/>
    <cellStyle name="Millares 4 4 2 2 7" xfId="17807" xr:uid="{35CED59A-D09F-4A1A-9FD8-4FD65A7B35E9}"/>
    <cellStyle name="Millares 4 4 2 2 8" xfId="7734" xr:uid="{821A0BDB-23E4-4607-BE86-68D4375CC3FF}"/>
    <cellStyle name="Millares 4 4 2 2 9" xfId="4976" xr:uid="{1D4664FC-C7D1-47D7-B350-EBF25DEADDF0}"/>
    <cellStyle name="Millares 4 4 2 3" xfId="4979" xr:uid="{968ABA2E-BE4B-46F0-A1E4-5151E60D0DB3}"/>
    <cellStyle name="Millares 4 4 2 3 2" xfId="13081" xr:uid="{8DF416AE-3916-4631-A9C8-26C7BFCD9A35}"/>
    <cellStyle name="Millares 4 4 2 3 3" xfId="10494" xr:uid="{3B46B8A3-D85C-4ADD-B15C-4703ABE23B8A}"/>
    <cellStyle name="Millares 4 4 2 3 4" xfId="15729" xr:uid="{0CBD5DC1-7DB6-412C-B7E9-EE9F6563A1C9}"/>
    <cellStyle name="Millares 4 4 2 3 5" xfId="17810" xr:uid="{AC9BDBDD-04AB-47BF-B712-2A5E343D07C2}"/>
    <cellStyle name="Millares 4 4 2 3 6" xfId="7737" xr:uid="{4D49F0DD-78F0-4B9F-B219-83E394BB8C1A}"/>
    <cellStyle name="Millares 4 4 2 4" xfId="4980" xr:uid="{CBBA0040-A8C2-47C2-9751-E61A85349081}"/>
    <cellStyle name="Millares 4 4 2 4 2" xfId="13082" xr:uid="{F49D51B6-9AB5-49CC-954B-CF7C47D62B19}"/>
    <cellStyle name="Millares 4 4 2 4 3" xfId="10495" xr:uid="{229B8C94-2226-440F-BD70-DB8C39E196A2}"/>
    <cellStyle name="Millares 4 4 2 4 4" xfId="15730" xr:uid="{DF1C5436-FD4E-45EA-A8B7-63E4EB7E469E}"/>
    <cellStyle name="Millares 4 4 2 4 5" xfId="17811" xr:uid="{63A20A2C-5E65-4D5D-B85E-FF48FB2DD3B5}"/>
    <cellStyle name="Millares 4 4 2 4 6" xfId="7738" xr:uid="{53E64F20-978E-482E-A480-85A76AD4D531}"/>
    <cellStyle name="Millares 4 4 2 5" xfId="4981" xr:uid="{4BAED984-5EC8-404C-8D8F-0541BC88688A}"/>
    <cellStyle name="Millares 4 4 2 5 2" xfId="13083" xr:uid="{EBF62C4C-4294-4C22-B894-342141571EA2}"/>
    <cellStyle name="Millares 4 4 2 5 3" xfId="10496" xr:uid="{52AC0019-FCF0-44ED-9115-8B3CAC83A46E}"/>
    <cellStyle name="Millares 4 4 2 5 4" xfId="15731" xr:uid="{5F5EF963-065D-43A1-B822-124C5F4F8179}"/>
    <cellStyle name="Millares 4 4 2 5 5" xfId="17812" xr:uid="{B885012E-D3B0-4440-9E97-D2EDD2F5AF5A}"/>
    <cellStyle name="Millares 4 4 2 5 6" xfId="7739" xr:uid="{EED7627E-9C05-472E-9B22-F805B9D804CA}"/>
    <cellStyle name="Millares 4 4 2 6" xfId="4982" xr:uid="{C9FD406E-42DF-4CB4-8E96-880EE057F98E}"/>
    <cellStyle name="Millares 4 4 2 6 2" xfId="13084" xr:uid="{A3575698-DC8A-4CEE-8A9E-EA1B3CA1B893}"/>
    <cellStyle name="Millares 4 4 2 6 3" xfId="12423" xr:uid="{E97D17C7-BD9C-4B02-9633-FDC33BC81CAA}"/>
    <cellStyle name="Millares 4 4 2 6 4" xfId="17813" xr:uid="{AA178E70-73D3-4EE6-A3E6-045EE41E4515}"/>
    <cellStyle name="Millares 4 4 2 6 5" xfId="7740" xr:uid="{CA50DBC0-6666-47C4-851C-7E0C4630B928}"/>
    <cellStyle name="Millares 4 4 2 7" xfId="7249" xr:uid="{266BF2B0-8917-4B50-A9EF-ACE5A10A46B7}"/>
    <cellStyle name="Millares 4 4 2 7 2" xfId="13085" xr:uid="{E65F6C69-60A3-4F62-83F3-84E62891AFC4}"/>
    <cellStyle name="Millares 4 4 2 7 3" xfId="20029" xr:uid="{267B5B37-2FA1-4224-B429-32221AB5E48D}"/>
    <cellStyle name="Millares 4 4 2 7 4" xfId="7741" xr:uid="{7EF9449D-1510-4D94-8B69-264B213566EF}"/>
    <cellStyle name="Millares 4 4 2 8" xfId="7742" xr:uid="{DDAC1A89-F3FD-4BF0-9D46-C20EA700F274}"/>
    <cellStyle name="Millares 4 4 2 8 2" xfId="13086" xr:uid="{98929BF8-E864-4006-8242-E5B11966D9A5}"/>
    <cellStyle name="Millares 4 4 2 9" xfId="13077" xr:uid="{73EF18B1-805E-44DB-92F2-257D02584953}"/>
    <cellStyle name="Millares 4 4 3" xfId="311" xr:uid="{3208B7BC-0F7E-433A-BCDA-01CA3B614356}"/>
    <cellStyle name="Millares 4 4 3 2" xfId="4984" xr:uid="{CBB14360-0863-488B-889E-EB99F0CC611C}"/>
    <cellStyle name="Millares 4 4 3 2 2" xfId="13088" xr:uid="{14699C3A-2B7B-45BD-A9D8-662EDB9BA739}"/>
    <cellStyle name="Millares 4 4 3 2 3" xfId="10498" xr:uid="{66C71329-00F7-43B8-BDA6-CA00FCCF4984}"/>
    <cellStyle name="Millares 4 4 3 2 4" xfId="15733" xr:uid="{2BB4EA42-9ED6-4167-9812-51BA195696CE}"/>
    <cellStyle name="Millares 4 4 3 2 5" xfId="17815" xr:uid="{1D8344A2-0E38-49D6-BEEE-0856E77D81FF}"/>
    <cellStyle name="Millares 4 4 3 2 6" xfId="7744" xr:uid="{5601E55A-7201-4934-BEC2-0442E23EBC13}"/>
    <cellStyle name="Millares 4 4 3 3" xfId="13087" xr:uid="{CDF9976C-513E-4056-80A0-6AD5B0E13377}"/>
    <cellStyle name="Millares 4 4 3 4" xfId="10497" xr:uid="{1D5E82A7-191A-4346-8BA0-58C756D0D994}"/>
    <cellStyle name="Millares 4 4 3 5" xfId="15732" xr:uid="{E320FD83-E797-43FD-8CFC-922FC40FAD3F}"/>
    <cellStyle name="Millares 4 4 3 6" xfId="17814" xr:uid="{10C418B5-1B35-4153-8E8B-219346633B30}"/>
    <cellStyle name="Millares 4 4 3 7" xfId="7743" xr:uid="{FADF13F8-CBF2-4374-BE55-BAFB1E2BB805}"/>
    <cellStyle name="Millares 4 4 3 8" xfId="4983" xr:uid="{4BA61867-C133-489C-A63C-C8BCE89B2FE4}"/>
    <cellStyle name="Millares 4 4 4" xfId="4985" xr:uid="{97B77DB9-3A2B-462F-AE7F-E23BD2CC8173}"/>
    <cellStyle name="Millares 4 4 4 2" xfId="13089" xr:uid="{5FF467DE-8556-4A68-A444-A566722212FC}"/>
    <cellStyle name="Millares 4 4 4 3" xfId="10499" xr:uid="{D2D410BE-F145-46A5-894E-456FC08DD930}"/>
    <cellStyle name="Millares 4 4 4 4" xfId="15734" xr:uid="{3A5F8FAC-5CF0-457F-9605-EFFDF2967033}"/>
    <cellStyle name="Millares 4 4 4 5" xfId="17816" xr:uid="{0AD8F993-A9D1-48FB-82BC-7C2F6EF74CCE}"/>
    <cellStyle name="Millares 4 4 4 6" xfId="7745" xr:uid="{5E18C4A3-7712-46C8-B5A5-E27A7F37253E}"/>
    <cellStyle name="Millares 4 4 5" xfId="4986" xr:uid="{2FC3DD3A-7BCF-41D4-9CF5-7463A4865071}"/>
    <cellStyle name="Millares 4 4 5 2" xfId="13090" xr:uid="{0CE522C0-D465-4C57-BA8F-C038BFB5EA48}"/>
    <cellStyle name="Millares 4 4 5 3" xfId="10500" xr:uid="{FC531717-1673-4A4F-BB48-F2A3FEF137DE}"/>
    <cellStyle name="Millares 4 4 5 4" xfId="15735" xr:uid="{1B81E296-84E1-4A25-B068-57012AF0AF19}"/>
    <cellStyle name="Millares 4 4 5 5" xfId="17817" xr:uid="{46BE24F9-A828-4747-8BB5-A6E8BC953378}"/>
    <cellStyle name="Millares 4 4 5 6" xfId="7746" xr:uid="{2D5F25E2-04DB-4E45-B08D-4081FB745CC6}"/>
    <cellStyle name="Millares 4 4 6" xfId="4987" xr:uid="{10CC47E0-5A72-4799-A8D9-809BE817E0FD}"/>
    <cellStyle name="Millares 4 4 6 2" xfId="13091" xr:uid="{20189F6C-A263-4259-8AD1-DBCC096A1EFD}"/>
    <cellStyle name="Millares 4 4 6 3" xfId="12422" xr:uid="{FF9131DC-2746-4D7E-A9FA-CD1AC6E70EF4}"/>
    <cellStyle name="Millares 4 4 6 4" xfId="17818" xr:uid="{8488CF11-8E23-4D65-8E8D-ED9F4B91F0FE}"/>
    <cellStyle name="Millares 4 4 6 5" xfId="7747" xr:uid="{775F9CA6-A6DA-4925-AA25-D4AB7672B726}"/>
    <cellStyle name="Millares 4 4 7" xfId="7114" xr:uid="{23010D30-1B7E-4DF2-9308-C635D371F919}"/>
    <cellStyle name="Millares 4 4 7 2" xfId="13092" xr:uid="{84DBADE1-DA01-40E2-B0E6-CBF9AC5B2BF1}"/>
    <cellStyle name="Millares 4 4 7 3" xfId="19922" xr:uid="{77DD2286-6294-442F-83C9-72617F6B7A68}"/>
    <cellStyle name="Millares 4 4 7 4" xfId="7748" xr:uid="{4BE48267-E47C-40D5-B5B2-EDE9EABF34A1}"/>
    <cellStyle name="Millares 4 4 8" xfId="7749" xr:uid="{16ADC3D2-CC3A-4554-B87E-E5D07EC5AEA8}"/>
    <cellStyle name="Millares 4 4 8 2" xfId="13093" xr:uid="{08C59B1B-77C1-40B4-AF49-BA8BCBA7ED87}"/>
    <cellStyle name="Millares 4 4 9" xfId="13076" xr:uid="{932D6657-6F21-4B9E-A57D-7B3C31E0DCB2}"/>
    <cellStyle name="Millares 4 40" xfId="4879" xr:uid="{8E1E9E46-2087-44BA-8A6E-1B1603E37B64}"/>
    <cellStyle name="Millares 4 41" xfId="337" xr:uid="{5936EBEB-8A68-4362-A315-1733D41362F4}"/>
    <cellStyle name="Millares 4 5" xfId="176" xr:uid="{00000000-0005-0000-0000-0000A6000000}"/>
    <cellStyle name="Millares 4 5 10" xfId="7750" xr:uid="{4B585C7D-7027-4B7E-8E5E-C7472E778808}"/>
    <cellStyle name="Millares 4 5 11" xfId="4988" xr:uid="{48A9B73A-153E-4013-92DC-10DB89BDC1F8}"/>
    <cellStyle name="Millares 4 5 2" xfId="404" xr:uid="{CC64D11A-602B-467A-B3CC-77D213A3313E}"/>
    <cellStyle name="Millares 4 5 2 2" xfId="13095" xr:uid="{73F005AE-8AF9-4A1C-906C-1C60A587CFA0}"/>
    <cellStyle name="Millares 4 5 2 3" xfId="10502" xr:uid="{838EE9F9-AC8E-4C86-BC77-1D10637411BE}"/>
    <cellStyle name="Millares 4 5 2 4" xfId="15737" xr:uid="{806C4EF1-9CEC-4622-83AF-3C4100903CCA}"/>
    <cellStyle name="Millares 4 5 2 5" xfId="17820" xr:uid="{A843606A-A689-47C2-AE98-433D32E46DC9}"/>
    <cellStyle name="Millares 4 5 2 6" xfId="7751" xr:uid="{E0D784CC-65E1-4B84-9BF8-144D116AEA30}"/>
    <cellStyle name="Millares 4 5 2 7" xfId="4989" xr:uid="{33BE7205-DD75-40B6-8C1B-D9DDBB14079D}"/>
    <cellStyle name="Millares 4 5 3" xfId="4990" xr:uid="{F8540882-A510-4491-8658-24DED61E6062}"/>
    <cellStyle name="Millares 4 5 3 2" xfId="13096" xr:uid="{F9E3F616-ED58-441C-925A-9E3817F3D757}"/>
    <cellStyle name="Millares 4 5 3 3" xfId="12424" xr:uid="{6504A8C3-522B-4585-88AF-4040D4140505}"/>
    <cellStyle name="Millares 4 5 3 4" xfId="17821" xr:uid="{A454FBC4-A47F-446E-8F95-657FF8163B66}"/>
    <cellStyle name="Millares 4 5 3 5" xfId="7752" xr:uid="{E9559142-668B-4E71-85C0-2AFFE83B39A6}"/>
    <cellStyle name="Millares 4 5 4" xfId="7115" xr:uid="{0E5FBE83-CAF9-40D4-85DE-84EA8B320910}"/>
    <cellStyle name="Millares 4 5 4 2" xfId="13097" xr:uid="{D9364C9C-96E5-4181-A290-726FFA17AB98}"/>
    <cellStyle name="Millares 4 5 4 3" xfId="19923" xr:uid="{62FD2D41-BDC2-410E-BAE5-DC1BE8DFEC89}"/>
    <cellStyle name="Millares 4 5 4 4" xfId="7753" xr:uid="{DDDE3687-9B85-4241-85E0-F40A02E7AF53}"/>
    <cellStyle name="Millares 4 5 5" xfId="7754" xr:uid="{6101E4C7-EFC9-44A2-B35B-80470FADFF10}"/>
    <cellStyle name="Millares 4 5 5 2" xfId="13098" xr:uid="{170CAAEF-0792-4625-956C-49B4279EFC91}"/>
    <cellStyle name="Millares 4 5 6" xfId="13094" xr:uid="{DA4A774E-2059-4607-AD67-9E8EE8EE4524}"/>
    <cellStyle name="Millares 4 5 7" xfId="10501" xr:uid="{692F6BD2-1E9A-4D6B-A416-D7B7EF8E3C60}"/>
    <cellStyle name="Millares 4 5 8" xfId="15736" xr:uid="{613BA0DF-E35B-416A-BD19-457C1AA7D0C4}"/>
    <cellStyle name="Millares 4 5 9" xfId="17819" xr:uid="{874A1117-7940-4B4E-91AB-9E6BD9844B32}"/>
    <cellStyle name="Millares 4 6" xfId="254" xr:uid="{46F34B55-4A05-4E79-9492-1CB476278F03}"/>
    <cellStyle name="Millares 4 6 10" xfId="10503" xr:uid="{195B9E7F-A8FF-41BC-9748-CA3B7DEA61F4}"/>
    <cellStyle name="Millares 4 6 11" xfId="15738" xr:uid="{6AF2B365-15D1-48A7-9392-0999BAA60E1F}"/>
    <cellStyle name="Millares 4 6 12" xfId="17822" xr:uid="{EE9A6CE0-C9BF-4BD5-BBF4-5911F021652D}"/>
    <cellStyle name="Millares 4 6 13" xfId="7755" xr:uid="{F7C2FB7D-C91D-41E3-87B5-E02FFB207107}"/>
    <cellStyle name="Millares 4 6 14" xfId="4991" xr:uid="{90621CB0-599F-4D23-BA8B-FDD39005BC00}"/>
    <cellStyle name="Millares 4 6 2" xfId="4992" xr:uid="{E3A1E901-2CED-467F-B981-B4F19C16989E}"/>
    <cellStyle name="Millares 4 6 2 2" xfId="4993" xr:uid="{4F8B9818-BD69-416A-9589-5CA6C11A9001}"/>
    <cellStyle name="Millares 4 6 2 2 2" xfId="13101" xr:uid="{C16A064C-8BB8-466D-860C-09C8BBBA22B8}"/>
    <cellStyle name="Millares 4 6 2 2 3" xfId="10505" xr:uid="{453B4A17-E98C-415D-B166-19684DB99A1D}"/>
    <cellStyle name="Millares 4 6 2 2 4" xfId="15740" xr:uid="{CA57C260-B5B0-4471-98C8-9D1DFA344BDB}"/>
    <cellStyle name="Millares 4 6 2 2 5" xfId="17824" xr:uid="{4C197605-669A-4777-BE33-DC78DA82192B}"/>
    <cellStyle name="Millares 4 6 2 2 6" xfId="7757" xr:uid="{05EC1C14-2D93-4A93-A977-242FC11653F2}"/>
    <cellStyle name="Millares 4 6 2 3" xfId="4994" xr:uid="{FB19CD58-1CDF-458D-9354-66960B4193E3}"/>
    <cellStyle name="Millares 4 6 2 3 2" xfId="13102" xr:uid="{26B4BFA2-161B-40DA-ADC2-86A978B62DE4}"/>
    <cellStyle name="Millares 4 6 2 3 3" xfId="10506" xr:uid="{106C47E0-48AA-4A48-9CA3-CAEACD372CA6}"/>
    <cellStyle name="Millares 4 6 2 3 4" xfId="15741" xr:uid="{0BC8E285-1EB4-43E9-B5BE-3A121EBB79A8}"/>
    <cellStyle name="Millares 4 6 2 3 5" xfId="17825" xr:uid="{A4B62500-1D09-4CA1-9AFB-F7DB28DC0A33}"/>
    <cellStyle name="Millares 4 6 2 3 6" xfId="7758" xr:uid="{381105D1-5044-4C97-9E74-F4D84FE1C9A9}"/>
    <cellStyle name="Millares 4 6 2 4" xfId="13100" xr:uid="{E85DB702-6B11-401C-8CAD-5C4FA434D655}"/>
    <cellStyle name="Millares 4 6 2 5" xfId="10504" xr:uid="{708BFC48-64AE-47B8-83EE-388A09EE4D8F}"/>
    <cellStyle name="Millares 4 6 2 6" xfId="15739" xr:uid="{66DC504B-0445-4806-A4BB-CF6F2A809354}"/>
    <cellStyle name="Millares 4 6 2 7" xfId="17823" xr:uid="{730D36FB-4D5D-4C8B-BD56-3783122FBFE5}"/>
    <cellStyle name="Millares 4 6 2 8" xfId="7756" xr:uid="{A23EBDFB-493E-4473-8B5E-7F38DB22E0FB}"/>
    <cellStyle name="Millares 4 6 3" xfId="4995" xr:uid="{0966D29B-C8E0-447D-B4B2-A2A3C2DA3296}"/>
    <cellStyle name="Millares 4 6 3 2" xfId="13103" xr:uid="{49C1C9CB-A135-4FA0-9714-587C7CA434D2}"/>
    <cellStyle name="Millares 4 6 3 3" xfId="10507" xr:uid="{13040BC8-5FCF-4214-AAA7-F65843145117}"/>
    <cellStyle name="Millares 4 6 3 4" xfId="15742" xr:uid="{C52584E4-5966-4EC6-8B9E-2126BDF46EEF}"/>
    <cellStyle name="Millares 4 6 3 5" xfId="17826" xr:uid="{AA232316-7D15-4785-8A23-7AD7CABB2206}"/>
    <cellStyle name="Millares 4 6 3 6" xfId="7759" xr:uid="{46D87623-1526-462C-B0ED-FF5D23373E91}"/>
    <cellStyle name="Millares 4 6 4" xfId="4996" xr:uid="{D2F1F56F-BF49-4800-B347-CECB55A449F2}"/>
    <cellStyle name="Millares 4 6 4 2" xfId="13104" xr:uid="{EA7BCF0C-321C-4FA0-9749-1EFCBD14BD4A}"/>
    <cellStyle name="Millares 4 6 4 3" xfId="10508" xr:uid="{7DC92285-D27A-4D2E-8803-DD66A1526666}"/>
    <cellStyle name="Millares 4 6 4 4" xfId="15743" xr:uid="{E8A2D058-AA4B-4EDD-B66A-09E4B4A26725}"/>
    <cellStyle name="Millares 4 6 4 5" xfId="17827" xr:uid="{FDABF4B7-DA5E-4B30-8713-96F2D85EFB4E}"/>
    <cellStyle name="Millares 4 6 4 6" xfId="7760" xr:uid="{66A12D65-4F08-4897-951C-79A817C73BC7}"/>
    <cellStyle name="Millares 4 6 5" xfId="4997" xr:uid="{D78B9C5C-F2CD-4B1F-844A-B9598ADF9081}"/>
    <cellStyle name="Millares 4 6 5 2" xfId="13105" xr:uid="{2ECB333C-BF9B-4497-B13D-1A793FEA03EB}"/>
    <cellStyle name="Millares 4 6 5 3" xfId="10509" xr:uid="{341DB43C-6F43-40A9-88C4-E1C1665D8C62}"/>
    <cellStyle name="Millares 4 6 5 4" xfId="15744" xr:uid="{E20A0DE2-EA37-459B-B941-62154A73CFED}"/>
    <cellStyle name="Millares 4 6 5 5" xfId="17828" xr:uid="{182808FD-058D-48F7-A423-8C1D594B8F77}"/>
    <cellStyle name="Millares 4 6 5 6" xfId="7761" xr:uid="{45885601-B01B-4587-8483-4344CEEE6ACD}"/>
    <cellStyle name="Millares 4 6 6" xfId="4998" xr:uid="{C2C9D3A3-60B0-4515-8DE5-A40C15C2D2B7}"/>
    <cellStyle name="Millares 4 6 6 2" xfId="13106" xr:uid="{DB809A1E-C79F-475E-BF2C-DB6462CE52C7}"/>
    <cellStyle name="Millares 4 6 6 3" xfId="12425" xr:uid="{734A0A7B-BDD7-435D-9F3A-C3B3C62640ED}"/>
    <cellStyle name="Millares 4 6 6 4" xfId="17829" xr:uid="{10D400FE-D977-4004-8ECB-D9217D7E9EA0}"/>
    <cellStyle name="Millares 4 6 6 5" xfId="7762" xr:uid="{4E81EAA4-BCA0-427D-ADE8-99DF14FBA048}"/>
    <cellStyle name="Millares 4 6 7" xfId="7116" xr:uid="{43C62ACF-3A3E-4FAF-9B71-DBA572CDE7BB}"/>
    <cellStyle name="Millares 4 6 7 2" xfId="13107" xr:uid="{B520E9E3-0AA0-46F4-A564-1F3608FCD3D7}"/>
    <cellStyle name="Millares 4 6 7 3" xfId="19924" xr:uid="{F998D4C5-40C0-4EE3-A13B-E5A04074D711}"/>
    <cellStyle name="Millares 4 6 7 4" xfId="7763" xr:uid="{6DDA62E2-A949-4693-AAFC-35BEE5B21152}"/>
    <cellStyle name="Millares 4 6 8" xfId="7764" xr:uid="{7657DCB2-BB20-4AAA-8E77-65326DDCBB6E}"/>
    <cellStyle name="Millares 4 6 8 2" xfId="13108" xr:uid="{FAE992B5-B628-4FD0-9E02-A0FDE351DBE5}"/>
    <cellStyle name="Millares 4 6 9" xfId="13099" xr:uid="{EF196AD0-884D-4FD8-853E-AAB4B59F6133}"/>
    <cellStyle name="Millares 4 7" xfId="285" xr:uid="{75371196-10AB-4736-B635-0852AECD70F3}"/>
    <cellStyle name="Millares 4 7 10" xfId="15745" xr:uid="{73CB83AC-785F-4EC1-9CB4-FA7D7805C40A}"/>
    <cellStyle name="Millares 4 7 11" xfId="17830" xr:uid="{3EA1726E-F195-450D-BC1A-06437BEAB8CD}"/>
    <cellStyle name="Millares 4 7 12" xfId="7765" xr:uid="{E353AAF0-931B-4CC5-8FB0-42B08A5B82E4}"/>
    <cellStyle name="Millares 4 7 13" xfId="4999" xr:uid="{6BB89981-4A44-488D-B8C6-39049356383D}"/>
    <cellStyle name="Millares 4 7 2" xfId="321" xr:uid="{3F36C780-E143-4FB1-94F1-F1C714E05B33}"/>
    <cellStyle name="Millares 4 7 2 2" xfId="13110" xr:uid="{F7CC66A5-834F-4328-A62F-B0E24AB21F05}"/>
    <cellStyle name="Millares 4 7 2 3" xfId="10511" xr:uid="{0A441EE9-65DC-40F5-918A-63468D476B25}"/>
    <cellStyle name="Millares 4 7 2 4" xfId="15746" xr:uid="{5FD9C6C8-78A1-43BB-9FFE-DF9226E94CE0}"/>
    <cellStyle name="Millares 4 7 2 5" xfId="17831" xr:uid="{8D2C6E1E-46E7-4107-9BF8-5163E9B3129C}"/>
    <cellStyle name="Millares 4 7 2 6" xfId="7766" xr:uid="{77F4B4A8-6DBA-4BF2-AF30-C91724190CD4}"/>
    <cellStyle name="Millares 4 7 2 7" xfId="5000" xr:uid="{33BAA3F6-79AD-40E3-BE05-D6977A9E4AD7}"/>
    <cellStyle name="Millares 4 7 3" xfId="5001" xr:uid="{EF9D279D-C685-483E-ABD9-EEA838762D1F}"/>
    <cellStyle name="Millares 4 7 3 2" xfId="13111" xr:uid="{51AD90DD-7F32-4714-B5DB-54D4F0C7094B}"/>
    <cellStyle name="Millares 4 7 3 3" xfId="10512" xr:uid="{2ACF6FDF-D6F9-4D90-BBCC-AFB3CEC7DA3E}"/>
    <cellStyle name="Millares 4 7 3 4" xfId="15747" xr:uid="{8AA9FFE0-76FE-47E5-8E3C-00982C86D175}"/>
    <cellStyle name="Millares 4 7 3 5" xfId="17832" xr:uid="{208C1BBB-CCCA-4BF5-9CAF-2A0AC60CC48E}"/>
    <cellStyle name="Millares 4 7 3 6" xfId="7767" xr:uid="{EDD83647-E63E-4B05-8F70-3CA0ACD9CB31}"/>
    <cellStyle name="Millares 4 7 4" xfId="5002" xr:uid="{2C7ABD45-3728-4241-9F78-FC1D44D4F31C}"/>
    <cellStyle name="Millares 4 7 4 2" xfId="13112" xr:uid="{8BC40789-57EE-44CF-8C84-91A4DACFCDAB}"/>
    <cellStyle name="Millares 4 7 4 3" xfId="10513" xr:uid="{79EF2AFC-E9F1-4DFA-8957-667D752FC86A}"/>
    <cellStyle name="Millares 4 7 4 4" xfId="15748" xr:uid="{7976689B-BB2D-4486-BD40-EA4FE5D95DF5}"/>
    <cellStyle name="Millares 4 7 4 5" xfId="17833" xr:uid="{C9F13C39-1610-40FD-8601-66DE71AB53A3}"/>
    <cellStyle name="Millares 4 7 4 6" xfId="7768" xr:uid="{1C6C4CB5-176B-4DB3-A118-9CB1A0E9C263}"/>
    <cellStyle name="Millares 4 7 5" xfId="5003" xr:uid="{ECFE51A5-718A-4F0E-93A9-0141C384BAD6}"/>
    <cellStyle name="Millares 4 7 5 2" xfId="13113" xr:uid="{1092B9D9-0172-464B-8C0B-7E1FA6580D1B}"/>
    <cellStyle name="Millares 4 7 5 3" xfId="12426" xr:uid="{FAAE6A35-8422-41C7-B083-126901D0FC96}"/>
    <cellStyle name="Millares 4 7 5 4" xfId="17834" xr:uid="{0BF1164B-4E97-4BAB-87F4-B9572E01543D}"/>
    <cellStyle name="Millares 4 7 5 5" xfId="7769" xr:uid="{623DF4D7-0E77-4B5F-B778-EF88D04DCC90}"/>
    <cellStyle name="Millares 4 7 6" xfId="7117" xr:uid="{99F9882F-B242-42E2-B045-8CCF9DF8B975}"/>
    <cellStyle name="Millares 4 7 6 2" xfId="13114" xr:uid="{05E0EE79-1747-45CC-A7B1-77C4CD4CCAB2}"/>
    <cellStyle name="Millares 4 7 6 3" xfId="19925" xr:uid="{6E96C1C7-4CE7-4C8C-A968-465AB5566BDE}"/>
    <cellStyle name="Millares 4 7 6 4" xfId="7770" xr:uid="{9853BA63-D1B8-4324-9CC9-7F4D8FEB0DA4}"/>
    <cellStyle name="Millares 4 7 7" xfId="7771" xr:uid="{967C6E0B-9029-482C-BCB2-A9A12BC5752B}"/>
    <cellStyle name="Millares 4 7 7 2" xfId="13115" xr:uid="{A55C0795-ED64-4552-A552-87E7F8500E42}"/>
    <cellStyle name="Millares 4 7 8" xfId="13109" xr:uid="{5818AAD0-3529-4507-B34C-645811AE8B18}"/>
    <cellStyle name="Millares 4 7 9" xfId="10510" xr:uid="{BDCE1141-AA84-4AFD-B380-E6A6D7BF349E}"/>
    <cellStyle name="Millares 4 8" xfId="301" xr:uid="{21B37466-43FC-47A6-8B88-4FD5A8F469B9}"/>
    <cellStyle name="Millares 4 8 10" xfId="15749" xr:uid="{D32D97A4-F931-4A5E-A160-40D3D06EE902}"/>
    <cellStyle name="Millares 4 8 11" xfId="17835" xr:uid="{2D5C05D2-0F3D-4227-9387-E146EAF55E11}"/>
    <cellStyle name="Millares 4 8 12" xfId="7772" xr:uid="{F34EC087-0D55-4981-AA86-3BC258AEDCF9}"/>
    <cellStyle name="Millares 4 8 13" xfId="5004" xr:uid="{70C36BC4-4A3D-4160-A90F-C743E1117717}"/>
    <cellStyle name="Millares 4 8 2" xfId="5005" xr:uid="{D41661FD-5BAF-4F31-A8DA-387CAB30905D}"/>
    <cellStyle name="Millares 4 8 2 2" xfId="13117" xr:uid="{6539F56D-1F19-4BBB-8FB1-9758C3443149}"/>
    <cellStyle name="Millares 4 8 2 3" xfId="10515" xr:uid="{48F48ACA-A39E-4570-AC7D-FE006BC668E0}"/>
    <cellStyle name="Millares 4 8 2 4" xfId="15750" xr:uid="{8F702D8A-C3AE-44A0-9DE6-CD41758AFBD6}"/>
    <cellStyle name="Millares 4 8 2 5" xfId="17836" xr:uid="{DB1E31A5-3619-4DE2-B5E4-1F347D0C0499}"/>
    <cellStyle name="Millares 4 8 2 6" xfId="7773" xr:uid="{62499424-10BD-4868-B500-9737DDAFC247}"/>
    <cellStyle name="Millares 4 8 3" xfId="5006" xr:uid="{14A2B59F-47BE-4807-8F4E-328E4529F7B7}"/>
    <cellStyle name="Millares 4 8 3 2" xfId="13118" xr:uid="{B2A30BAF-950E-4A56-B22B-FE92933FE20E}"/>
    <cellStyle name="Millares 4 8 3 3" xfId="10516" xr:uid="{0BBCA83B-2AAB-4F44-996B-E85EBDA2D269}"/>
    <cellStyle name="Millares 4 8 3 4" xfId="15751" xr:uid="{8EC27177-ABA1-4ECB-92A9-E4F7F5ADA73D}"/>
    <cellStyle name="Millares 4 8 3 5" xfId="17837" xr:uid="{EFC3176B-5F88-4141-9B6B-2ADE45BBF682}"/>
    <cellStyle name="Millares 4 8 3 6" xfId="7774" xr:uid="{AC17AF43-4BE2-4D36-BE3E-DF335B076AEC}"/>
    <cellStyle name="Millares 4 8 4" xfId="5007" xr:uid="{F2DA0694-065D-4DC8-BF38-630B6A6B977C}"/>
    <cellStyle name="Millares 4 8 4 2" xfId="13119" xr:uid="{665D99D5-CB8E-44DA-97AD-DB5FA2F44600}"/>
    <cellStyle name="Millares 4 8 4 3" xfId="10517" xr:uid="{4235B3B3-6C47-450E-BF7D-0987AC63211E}"/>
    <cellStyle name="Millares 4 8 4 4" xfId="15752" xr:uid="{A8BB30BF-CA06-4C90-A0EF-EA9742E28B01}"/>
    <cellStyle name="Millares 4 8 4 5" xfId="17838" xr:uid="{8220D499-6E6D-4DE2-8F0C-DA8FC358C345}"/>
    <cellStyle name="Millares 4 8 4 6" xfId="7775" xr:uid="{444FFFBD-C7EA-43D4-8683-C4C0BBEA118A}"/>
    <cellStyle name="Millares 4 8 5" xfId="5008" xr:uid="{E9B7F55E-B668-4FDA-9101-73EB25B2C3E4}"/>
    <cellStyle name="Millares 4 8 5 2" xfId="13120" xr:uid="{0B76DB36-F41C-448D-970F-EB2826549E46}"/>
    <cellStyle name="Millares 4 8 5 3" xfId="12427" xr:uid="{DB888FF8-5283-4B0B-81AE-734E1FB6CAF8}"/>
    <cellStyle name="Millares 4 8 5 4" xfId="17839" xr:uid="{87ADE03D-21BF-4C12-BE11-E60823FF925A}"/>
    <cellStyle name="Millares 4 8 5 5" xfId="7776" xr:uid="{C522A06D-422A-400D-9676-24D02C7B833E}"/>
    <cellStyle name="Millares 4 8 6" xfId="7118" xr:uid="{BA77224C-566A-408D-B87E-9B945A3C85B4}"/>
    <cellStyle name="Millares 4 8 6 2" xfId="13121" xr:uid="{8B6D0E04-DD7A-434A-94CD-A3E58DB7349F}"/>
    <cellStyle name="Millares 4 8 6 3" xfId="19926" xr:uid="{F6A23272-7B96-4F71-8301-BB6504800F3B}"/>
    <cellStyle name="Millares 4 8 6 4" xfId="7777" xr:uid="{C0692014-8EDA-4FC7-8166-3A3F29B565E8}"/>
    <cellStyle name="Millares 4 8 7" xfId="7778" xr:uid="{CD667C25-EA79-4B15-9B51-6A5DC078B74B}"/>
    <cellStyle name="Millares 4 8 7 2" xfId="13122" xr:uid="{3A4213AB-B394-4F84-BAA8-BCC53939AFDD}"/>
    <cellStyle name="Millares 4 8 8" xfId="13116" xr:uid="{4B118D14-F451-4B38-B395-0C23F238DA14}"/>
    <cellStyle name="Millares 4 8 9" xfId="10514" xr:uid="{78F63FD0-6359-4390-8707-572734123580}"/>
    <cellStyle name="Millares 4 9" xfId="5009" xr:uid="{FA0BEAC8-9EA4-4414-9036-9D076C375A38}"/>
    <cellStyle name="Millares 4 9 10" xfId="10518" xr:uid="{77C5FF74-0FE7-4AF5-B3EE-56878F902E2E}"/>
    <cellStyle name="Millares 4 9 11" xfId="15753" xr:uid="{6F22DFFA-7FD9-46E5-81A0-20EB629DA203}"/>
    <cellStyle name="Millares 4 9 12" xfId="17840" xr:uid="{F3DB019B-3298-4F85-AB6D-964BF74E3E94}"/>
    <cellStyle name="Millares 4 9 13" xfId="7779" xr:uid="{154B150C-A7E5-488D-9019-8295F960D895}"/>
    <cellStyle name="Millares 4 9 2" xfId="5010" xr:uid="{6E4E1B6E-3E8E-4A0C-AE58-E7B1238170E9}"/>
    <cellStyle name="Millares 4 9 2 2" xfId="13124" xr:uid="{00E9D32E-2957-4809-8D38-9AF083EAF464}"/>
    <cellStyle name="Millares 4 9 2 3" xfId="10519" xr:uid="{D3A25310-4671-443B-B2A3-CEF17A55D6A8}"/>
    <cellStyle name="Millares 4 9 2 4" xfId="15754" xr:uid="{57D38100-2790-4003-B573-AA47FD8BB9DE}"/>
    <cellStyle name="Millares 4 9 2 5" xfId="17841" xr:uid="{2AE0736E-2BF2-4463-8951-27B10A53D9C8}"/>
    <cellStyle name="Millares 4 9 2 6" xfId="7780" xr:uid="{EE54972E-940E-4236-985F-809411553B18}"/>
    <cellStyle name="Millares 4 9 3" xfId="5011" xr:uid="{896E5549-D27E-440A-B0EF-927A7B3F525E}"/>
    <cellStyle name="Millares 4 9 3 2" xfId="13125" xr:uid="{296504C9-7E19-4E5E-A5C2-DCFDDA0FFF0D}"/>
    <cellStyle name="Millares 4 9 3 3" xfId="10520" xr:uid="{70C22139-84F2-4FD7-AC43-1C658006CBA3}"/>
    <cellStyle name="Millares 4 9 3 4" xfId="15755" xr:uid="{E9D9BB1C-DB24-44A3-9F34-D6FBA7236879}"/>
    <cellStyle name="Millares 4 9 3 5" xfId="17842" xr:uid="{2FF05EAC-A47B-49B6-A24B-E59A7A75CA3A}"/>
    <cellStyle name="Millares 4 9 3 6" xfId="7781" xr:uid="{43E28D99-D98C-4C7B-9A8F-6BD4852E10EA}"/>
    <cellStyle name="Millares 4 9 4" xfId="5012" xr:uid="{D8FB33C2-BF55-4B82-8F98-AF55622DB9B0}"/>
    <cellStyle name="Millares 4 9 4 2" xfId="13126" xr:uid="{98B7AF34-49EB-45B9-86EB-CC863FD689C5}"/>
    <cellStyle name="Millares 4 9 4 3" xfId="10521" xr:uid="{1940B39A-04EE-48D0-BD0F-4521CD7215B0}"/>
    <cellStyle name="Millares 4 9 4 4" xfId="15756" xr:uid="{07394AC8-DB59-44D4-9329-0EFE38486892}"/>
    <cellStyle name="Millares 4 9 4 5" xfId="17843" xr:uid="{3EE0CBA2-3A47-4974-9F2F-33C5CF5EFFDF}"/>
    <cellStyle name="Millares 4 9 4 6" xfId="7782" xr:uid="{A8759C66-4045-4E1F-B8E2-5B76A2C4DF5C}"/>
    <cellStyle name="Millares 4 9 5" xfId="5013" xr:uid="{4431D615-AE52-4AA3-B14F-02922376613A}"/>
    <cellStyle name="Millares 4 9 5 2" xfId="13127" xr:uid="{E2A3186B-BE68-4D37-9DC2-5D01DADB95C4}"/>
    <cellStyle name="Millares 4 9 5 3" xfId="10522" xr:uid="{02CF2390-557F-4A2F-8599-5DF78CA832FE}"/>
    <cellStyle name="Millares 4 9 5 4" xfId="15757" xr:uid="{A4238167-AD82-45B3-95D7-62328BDB72C7}"/>
    <cellStyle name="Millares 4 9 5 5" xfId="17844" xr:uid="{CB7FE923-9BDD-4649-B0DD-6FBD6CA1A304}"/>
    <cellStyle name="Millares 4 9 5 6" xfId="7783" xr:uid="{35C4113C-70A8-43D3-8C26-084168E91C82}"/>
    <cellStyle name="Millares 4 9 6" xfId="5014" xr:uid="{368C6B01-27F2-40CD-AA2E-A803EBF03362}"/>
    <cellStyle name="Millares 4 9 6 2" xfId="13128" xr:uid="{BF85B39E-3E71-4915-AFE3-927DE5DBF08F}"/>
    <cellStyle name="Millares 4 9 6 3" xfId="12428" xr:uid="{884AD488-C9F7-4F16-8281-3EE1877EE0C3}"/>
    <cellStyle name="Millares 4 9 6 4" xfId="17845" xr:uid="{30BD4FE5-B61F-4FFF-A0DC-D46F54CADEFB}"/>
    <cellStyle name="Millares 4 9 6 5" xfId="7784" xr:uid="{CEE14FB6-8E96-4D0A-AD1C-61B3FEC151E4}"/>
    <cellStyle name="Millares 4 9 7" xfId="7250" xr:uid="{02A5D536-146F-450C-825D-7194A90B0C35}"/>
    <cellStyle name="Millares 4 9 7 2" xfId="13129" xr:uid="{CF6F8B3B-8778-492B-B34E-29AF2C85A991}"/>
    <cellStyle name="Millares 4 9 7 3" xfId="20030" xr:uid="{1D8CDB4A-A826-44F9-9414-62AD80BCD12D}"/>
    <cellStyle name="Millares 4 9 7 4" xfId="7785" xr:uid="{97394076-6B68-4926-9845-C70459151597}"/>
    <cellStyle name="Millares 4 9 8" xfId="7786" xr:uid="{8F663576-EFD3-46BD-A0A7-79F1FCFA8A6C}"/>
    <cellStyle name="Millares 4 9 8 2" xfId="13130" xr:uid="{B5231195-A28E-4F5E-856E-3C4A2B634ED9}"/>
    <cellStyle name="Millares 4 9 9" xfId="13123" xr:uid="{CCEB2574-E615-4FA9-90F7-2274E33C5A22}"/>
    <cellStyle name="Millares 40" xfId="5015" xr:uid="{D88BECEB-8DAD-4EF4-8308-94577AEB3C0D}"/>
    <cellStyle name="Millares 40 10" xfId="7788" xr:uid="{B246562E-1A0B-477D-9C51-EDD6BE1B132A}"/>
    <cellStyle name="Millares 40 10 2" xfId="13132" xr:uid="{D7FA0E3B-1D1D-49D6-ABE6-E3CDEA553E9B}"/>
    <cellStyle name="Millares 40 11" xfId="13131" xr:uid="{EF5C8692-F713-4CE9-9029-0AFE940BE366}"/>
    <cellStyle name="Millares 40 12" xfId="10523" xr:uid="{7CA5C541-88E7-4164-935F-4F4A7C49538B}"/>
    <cellStyle name="Millares 40 13" xfId="15758" xr:uid="{34BEBC4B-1F35-4EAF-AD1C-3F6E4B8A89B6}"/>
    <cellStyle name="Millares 40 14" xfId="17846" xr:uid="{368EE844-876D-41C1-8B90-67594C03803C}"/>
    <cellStyle name="Millares 40 15" xfId="7787" xr:uid="{576B5B22-C29D-46D0-A8A7-2A58E80A0E0D}"/>
    <cellStyle name="Millares 40 2" xfId="5016" xr:uid="{804BFF78-4E89-43EE-ABEE-F2231A679107}"/>
    <cellStyle name="Millares 40 2 2" xfId="13133" xr:uid="{120BF5FB-BC28-4AA7-A686-72EF5BE0E9DA}"/>
    <cellStyle name="Millares 40 2 3" xfId="10524" xr:uid="{94379A28-3582-40A0-AA9E-6EE963C5A86A}"/>
    <cellStyle name="Millares 40 2 4" xfId="15759" xr:uid="{63D14B2A-4689-49DD-94C3-9537A016B134}"/>
    <cellStyle name="Millares 40 2 5" xfId="17847" xr:uid="{008EF530-D9BA-4FAD-9A0C-DB847ED28E6C}"/>
    <cellStyle name="Millares 40 2 6" xfId="7789" xr:uid="{0F5CC1DF-5DCD-43AF-B725-8FC2762ECE93}"/>
    <cellStyle name="Millares 40 3" xfId="5017" xr:uid="{F9FE8A3B-B008-44DB-AA10-911275E2A143}"/>
    <cellStyle name="Millares 40 3 2" xfId="5018" xr:uid="{95E258E5-F1D7-4D05-A0A2-2C35A0557854}"/>
    <cellStyle name="Millares 40 3 2 2" xfId="5019" xr:uid="{DBCDA95D-3318-47EA-9FA6-4A5784FA1463}"/>
    <cellStyle name="Millares 40 3 2 2 2" xfId="13136" xr:uid="{73DDDF3C-C305-44D9-9342-D240DEEE330F}"/>
    <cellStyle name="Millares 40 3 2 2 3" xfId="10527" xr:uid="{800C76C7-8D54-4005-A37D-14152D3E9CEA}"/>
    <cellStyle name="Millares 40 3 2 2 4" xfId="15762" xr:uid="{966622F1-F7F1-4FEE-BF13-FF2DB4B90500}"/>
    <cellStyle name="Millares 40 3 2 2 5" xfId="17850" xr:uid="{5AA30AB7-F1DA-47B5-80CA-38097EC4AE7F}"/>
    <cellStyle name="Millares 40 3 2 2 6" xfId="7792" xr:uid="{8E07D16F-7231-4F04-81B0-AA58B7348930}"/>
    <cellStyle name="Millares 40 3 2 3" xfId="13135" xr:uid="{18070966-5358-443B-B37A-2783720949FC}"/>
    <cellStyle name="Millares 40 3 2 4" xfId="10526" xr:uid="{DAA251BC-A281-4406-B827-1E778C6AAE85}"/>
    <cellStyle name="Millares 40 3 2 5" xfId="15761" xr:uid="{C5C0B492-AB6B-48B3-9073-4BF597C9E834}"/>
    <cellStyle name="Millares 40 3 2 6" xfId="17849" xr:uid="{6527EA7D-4A0F-47E6-95FB-87EEA500ED9C}"/>
    <cellStyle name="Millares 40 3 2 7" xfId="7791" xr:uid="{F0358232-D9DE-4078-9873-48250FE4F5B9}"/>
    <cellStyle name="Millares 40 3 3" xfId="5020" xr:uid="{47594B67-0D83-4CF8-B938-F6BE3C0D864F}"/>
    <cellStyle name="Millares 40 3 3 2" xfId="13137" xr:uid="{DBE32D55-2CF1-4459-ABE0-08CBE9A2C3FB}"/>
    <cellStyle name="Millares 40 3 3 3" xfId="10528" xr:uid="{322A38B9-D7E5-4658-B04E-67DFD82991A7}"/>
    <cellStyle name="Millares 40 3 3 4" xfId="15763" xr:uid="{FC1FA9F6-CBB2-4866-B4DF-7395245BF1E6}"/>
    <cellStyle name="Millares 40 3 3 5" xfId="17851" xr:uid="{1823AA0B-90A3-4946-8556-7633B32C8094}"/>
    <cellStyle name="Millares 40 3 3 6" xfId="7793" xr:uid="{CE24464C-2B3A-4D67-B681-54C9C567AF2C}"/>
    <cellStyle name="Millares 40 3 4" xfId="5021" xr:uid="{BF7BCA59-D184-4489-A550-6E88DE2A226C}"/>
    <cellStyle name="Millares 40 3 4 2" xfId="13138" xr:uid="{84315E8B-7464-40FD-93E8-2C591B4032E9}"/>
    <cellStyle name="Millares 40 3 4 3" xfId="10529" xr:uid="{CD276F33-C1C9-4B99-BCC8-3FFBDCE0D4AA}"/>
    <cellStyle name="Millares 40 3 4 4" xfId="15764" xr:uid="{994F3EB9-E7EB-4014-9F38-A104B1BA476A}"/>
    <cellStyle name="Millares 40 3 4 5" xfId="17852" xr:uid="{EAA21A88-09A9-41FB-922B-10D6ADCBAEC1}"/>
    <cellStyle name="Millares 40 3 4 6" xfId="7794" xr:uid="{6C12FF52-0ADE-487E-9B17-E970F8644777}"/>
    <cellStyle name="Millares 40 3 5" xfId="13134" xr:uid="{9B9A2D5D-2F55-4320-BFEA-D3D33D074F87}"/>
    <cellStyle name="Millares 40 3 6" xfId="10525" xr:uid="{99B65AE0-21CE-4525-A015-EDAA8906A537}"/>
    <cellStyle name="Millares 40 3 7" xfId="15760" xr:uid="{42061298-DD2A-4EC5-806D-E2432E331199}"/>
    <cellStyle name="Millares 40 3 8" xfId="17848" xr:uid="{AA16A72F-C1C0-4F6D-B677-B58D2FE8BC6A}"/>
    <cellStyle name="Millares 40 3 9" xfId="7790" xr:uid="{E67B6DFF-F168-4726-BF78-7BF53583267B}"/>
    <cellStyle name="Millares 40 4" xfId="5022" xr:uid="{ADAE882C-8D27-48BE-903B-603B8F4CEB03}"/>
    <cellStyle name="Millares 40 4 2" xfId="5023" xr:uid="{67FD84FC-2DE1-4D6D-AA7A-8B253995CFA6}"/>
    <cellStyle name="Millares 40 4 2 2" xfId="5024" xr:uid="{E7BBB168-A7DC-4C92-84B9-62D8683521B9}"/>
    <cellStyle name="Millares 40 4 2 2 2" xfId="13141" xr:uid="{3B54CB7F-0AA5-4D56-8C59-FE114D318F3D}"/>
    <cellStyle name="Millares 40 4 2 2 3" xfId="10532" xr:uid="{E422C3A8-33EC-44B3-880F-EB34BD2E64D7}"/>
    <cellStyle name="Millares 40 4 2 2 4" xfId="15767" xr:uid="{3BB451E2-2CB9-4132-B58B-FE2E06BD1357}"/>
    <cellStyle name="Millares 40 4 2 2 5" xfId="17855" xr:uid="{C20428D0-FDCB-4B71-92A1-A540CE500C9A}"/>
    <cellStyle name="Millares 40 4 2 2 6" xfId="7797" xr:uid="{7E4A7E78-6AD0-4CDC-87B4-94A4A104D54C}"/>
    <cellStyle name="Millares 40 4 2 3" xfId="13140" xr:uid="{87726A6D-1044-4ADE-A35F-A8E57785BA75}"/>
    <cellStyle name="Millares 40 4 2 4" xfId="10531" xr:uid="{640E0823-0944-4FA3-8512-8A7F5EA0137F}"/>
    <cellStyle name="Millares 40 4 2 5" xfId="15766" xr:uid="{6A0FDFC1-09C0-4B49-A44A-E2AAA4FEAAF5}"/>
    <cellStyle name="Millares 40 4 2 6" xfId="17854" xr:uid="{917595BE-AF20-4FA6-8BBE-407AF2860233}"/>
    <cellStyle name="Millares 40 4 2 7" xfId="7796" xr:uid="{D0799EAD-9A91-4AB1-8EA0-53DC8DC98C2C}"/>
    <cellStyle name="Millares 40 4 3" xfId="5025" xr:uid="{FD320138-B3A8-45B1-8268-38CA63CDF617}"/>
    <cellStyle name="Millares 40 4 3 2" xfId="13142" xr:uid="{129CD066-05D8-4E5D-A5C2-2383778DC4AB}"/>
    <cellStyle name="Millares 40 4 3 3" xfId="10533" xr:uid="{BAB8C364-24A0-4A4D-92C6-2BED33CF68B3}"/>
    <cellStyle name="Millares 40 4 3 4" xfId="15768" xr:uid="{80C65E91-B7C2-4853-9B45-73BBA1019B27}"/>
    <cellStyle name="Millares 40 4 3 5" xfId="17856" xr:uid="{3CFEF8D4-C7B1-431C-8E78-34C6ACEAB5EC}"/>
    <cellStyle name="Millares 40 4 3 6" xfId="7798" xr:uid="{2098BF99-0D97-473F-868E-2B97970CE667}"/>
    <cellStyle name="Millares 40 4 4" xfId="13139" xr:uid="{AABC4E31-5E10-4EAF-8F3E-2A5D64C2A1E1}"/>
    <cellStyle name="Millares 40 4 5" xfId="10530" xr:uid="{3F5BFE05-F0E6-412A-87F0-0552EC31F2E7}"/>
    <cellStyle name="Millares 40 4 6" xfId="15765" xr:uid="{A65FB9AC-086D-482A-91F8-ACCFFA89816C}"/>
    <cellStyle name="Millares 40 4 7" xfId="17853" xr:uid="{8E1B4143-DEB1-46DB-A215-95630C5E132C}"/>
    <cellStyle name="Millares 40 4 8" xfId="7795" xr:uid="{EB1C2C2C-9BE1-44B2-AF82-A1370DA85D7A}"/>
    <cellStyle name="Millares 40 5" xfId="5026" xr:uid="{9FFE9C71-5845-474C-8C02-BC11291C4F95}"/>
    <cellStyle name="Millares 40 5 2" xfId="5027" xr:uid="{6C658F85-677B-443E-81F5-4AC6AA4E36F6}"/>
    <cellStyle name="Millares 40 5 2 2" xfId="13144" xr:uid="{FEF9F913-5E7A-4902-BA02-EF692BD29309}"/>
    <cellStyle name="Millares 40 5 2 3" xfId="10535" xr:uid="{109F2631-2729-40BC-9212-C56DA5BA1E0A}"/>
    <cellStyle name="Millares 40 5 2 4" xfId="15770" xr:uid="{14435D1E-6EE1-4414-B463-E163AB8A31E6}"/>
    <cellStyle name="Millares 40 5 2 5" xfId="17858" xr:uid="{51CB88B9-F896-477C-BB0F-BC450813403D}"/>
    <cellStyle name="Millares 40 5 2 6" xfId="7800" xr:uid="{F609A55F-BEA8-45D7-A926-AA88ECE05916}"/>
    <cellStyle name="Millares 40 5 3" xfId="13143" xr:uid="{27C5D37A-E337-401B-9980-525C78F8850A}"/>
    <cellStyle name="Millares 40 5 4" xfId="10534" xr:uid="{2888A8A8-1E91-497F-87F7-428F25CA8B14}"/>
    <cellStyle name="Millares 40 5 5" xfId="15769" xr:uid="{4D0309D3-9D54-4C7F-BC05-E4641FA1969E}"/>
    <cellStyle name="Millares 40 5 6" xfId="17857" xr:uid="{4EB143EF-069E-40CB-9F7C-304A170FAF1D}"/>
    <cellStyle name="Millares 40 5 7" xfId="7799" xr:uid="{CEDB612D-9B0C-405F-B486-062F3B45F76E}"/>
    <cellStyle name="Millares 40 6" xfId="5028" xr:uid="{38B00801-87F1-4DA3-B051-42DA5DAC904D}"/>
    <cellStyle name="Millares 40 6 2" xfId="5029" xr:uid="{FD1FE92D-3EEB-410B-AF06-8D6A6A7CC632}"/>
    <cellStyle name="Millares 40 6 2 2" xfId="13146" xr:uid="{B1FA4BB3-5DA8-49A2-85FB-3AC6D2C558AA}"/>
    <cellStyle name="Millares 40 6 2 3" xfId="10537" xr:uid="{EAE9C61C-712E-4AEE-858F-195AA974FCC6}"/>
    <cellStyle name="Millares 40 6 2 4" xfId="15772" xr:uid="{C755362C-64C0-418E-BF74-E936EC4E42B6}"/>
    <cellStyle name="Millares 40 6 2 5" xfId="17860" xr:uid="{BC228D3F-3489-485A-86C3-F8198DED693F}"/>
    <cellStyle name="Millares 40 6 2 6" xfId="7802" xr:uid="{981C0779-1A56-423C-B45E-ADC834FE0F96}"/>
    <cellStyle name="Millares 40 6 3" xfId="13145" xr:uid="{9437D450-6375-450B-A24F-B4E7874D17D6}"/>
    <cellStyle name="Millares 40 6 4" xfId="10536" xr:uid="{6EBD4C6A-5985-43BD-A2DC-E14407544CE0}"/>
    <cellStyle name="Millares 40 6 5" xfId="15771" xr:uid="{FCF7A67A-5096-4048-AD1B-38A521F47F94}"/>
    <cellStyle name="Millares 40 6 6" xfId="17859" xr:uid="{6245B1B5-9827-4873-884B-C07C457D5E57}"/>
    <cellStyle name="Millares 40 6 7" xfId="7801" xr:uid="{85A2B1A7-F748-4005-83DC-E1C4732754CD}"/>
    <cellStyle name="Millares 40 7" xfId="5030" xr:uid="{25923B91-C1D9-48E3-B8BD-DB5AC3E35F47}"/>
    <cellStyle name="Millares 40 7 2" xfId="13147" xr:uid="{F75C16B2-6A32-49F4-97E1-6AA326B2D5B5}"/>
    <cellStyle name="Millares 40 7 3" xfId="10538" xr:uid="{72E398AF-2DFF-44F1-BDD3-E41576139D08}"/>
    <cellStyle name="Millares 40 7 4" xfId="15773" xr:uid="{89A17581-29B4-4057-A230-4283F1CACEDB}"/>
    <cellStyle name="Millares 40 7 5" xfId="17861" xr:uid="{3B202F11-863D-4CA0-841E-4076E0E490DD}"/>
    <cellStyle name="Millares 40 7 6" xfId="7803" xr:uid="{BF2C05BB-C328-461E-B343-BD1FB81748FA}"/>
    <cellStyle name="Millares 40 8" xfId="5031" xr:uid="{9031B1EF-7132-4AD2-96DC-169A8F85C5AA}"/>
    <cellStyle name="Millares 40 8 2" xfId="13148" xr:uid="{719FAF6C-E365-4303-9FD5-38DF96C982E9}"/>
    <cellStyle name="Millares 40 8 3" xfId="12429" xr:uid="{87071282-67C3-4A52-B548-F60B1237D4CB}"/>
    <cellStyle name="Millares 40 8 4" xfId="17862" xr:uid="{1F113DAF-A213-49E6-8E6A-5CAEF6D3F3F4}"/>
    <cellStyle name="Millares 40 8 5" xfId="7804" xr:uid="{375924CB-46EC-4BED-ADC2-E19529313D7B}"/>
    <cellStyle name="Millares 40 9" xfId="7119" xr:uid="{E0884B96-335A-4145-BF8B-C8CD0F77E3E4}"/>
    <cellStyle name="Millares 40 9 2" xfId="13149" xr:uid="{4BB70383-0B30-417E-A28C-C238C8CA6B0E}"/>
    <cellStyle name="Millares 40 9 3" xfId="19927" xr:uid="{821C520C-CC50-4980-854E-E25245F84E4B}"/>
    <cellStyle name="Millares 40 9 4" xfId="7805" xr:uid="{D398368D-A934-4EEA-B6C3-1B119FA9021E}"/>
    <cellStyle name="Millares 400" xfId="5032" xr:uid="{4D6B332A-41CF-4028-86E7-B35A0EFCF1D0}"/>
    <cellStyle name="Millares 400 2" xfId="13150" xr:uid="{3AA4638F-06C3-4B77-B19D-E360D2C0CC0F}"/>
    <cellStyle name="Millares 400 3" xfId="10539" xr:uid="{EBCB6995-B84D-4A18-94CB-96D87F24B73D}"/>
    <cellStyle name="Millares 400 4" xfId="15774" xr:uid="{497FC311-7BAD-4E0B-8A98-A4648B9D8CE9}"/>
    <cellStyle name="Millares 400 5" xfId="17863" xr:uid="{C0B0D460-63C1-44E9-97D0-2AD2FA77C2DB}"/>
    <cellStyle name="Millares 400 6" xfId="7806" xr:uid="{8D5C3276-8589-4764-8884-57AAA6373029}"/>
    <cellStyle name="Millares 401" xfId="5033" xr:uid="{3A17332D-C94F-4BBD-BE94-E1F1FD3743F6}"/>
    <cellStyle name="Millares 401 2" xfId="13151" xr:uid="{F1180EC2-39D0-468A-9AA4-BC2C338F9909}"/>
    <cellStyle name="Millares 401 3" xfId="10540" xr:uid="{DAF8C2C9-AF49-4319-8065-7CAB3189C447}"/>
    <cellStyle name="Millares 401 4" xfId="15775" xr:uid="{59DF20BA-88D0-4FDC-B34A-491D1303964A}"/>
    <cellStyle name="Millares 401 5" xfId="17864" xr:uid="{453E63E1-DEA6-4478-8D61-93DEF752E6D4}"/>
    <cellStyle name="Millares 401 6" xfId="7807" xr:uid="{DE5636D5-DE92-409B-8295-FA66AA39EB26}"/>
    <cellStyle name="Millares 402" xfId="5034" xr:uid="{EB45688E-2024-41A4-96E7-5A043DA34C9A}"/>
    <cellStyle name="Millares 402 2" xfId="13152" xr:uid="{48AD9945-BF7C-47AE-BD4C-CC5C17489199}"/>
    <cellStyle name="Millares 402 3" xfId="10541" xr:uid="{29592274-5267-4F93-89FB-1D2087B79FD2}"/>
    <cellStyle name="Millares 402 4" xfId="15776" xr:uid="{E2DF6745-E108-4522-A830-1A626E0ADA21}"/>
    <cellStyle name="Millares 402 5" xfId="17865" xr:uid="{A3CBF301-15F6-4A2B-9A61-4F677E3ADE3E}"/>
    <cellStyle name="Millares 402 6" xfId="7808" xr:uid="{85FCE5B7-4E49-4BFD-96E0-EDF708A286BC}"/>
    <cellStyle name="Millares 403" xfId="5035" xr:uid="{BCAD7ECE-32C9-428A-B498-211E9A2AB2FE}"/>
    <cellStyle name="Millares 403 2" xfId="13153" xr:uid="{B63D113D-A2E8-4BC5-82BE-1C36F109632B}"/>
    <cellStyle name="Millares 403 3" xfId="10542" xr:uid="{F410C398-2996-4D5B-9573-B2BDCC206B45}"/>
    <cellStyle name="Millares 403 4" xfId="15777" xr:uid="{DFFFB1DA-1821-4FE2-B833-FBE39852450B}"/>
    <cellStyle name="Millares 403 5" xfId="17866" xr:uid="{4AE2A0A8-0F0B-458D-B1CB-BB2AEB637280}"/>
    <cellStyle name="Millares 403 6" xfId="7809" xr:uid="{24A348C4-3C9E-4C4C-9DAA-E0FCF50B0BFA}"/>
    <cellStyle name="Millares 404" xfId="5036" xr:uid="{EE097DA7-EC02-4A6D-926C-904DA28DCCFF}"/>
    <cellStyle name="Millares 404 2" xfId="13154" xr:uid="{D6102BA2-F2B3-403B-9CF9-237D4C3B884F}"/>
    <cellStyle name="Millares 404 3" xfId="10543" xr:uid="{CC3A129F-91AE-48EB-8EB0-E940F8E4CC49}"/>
    <cellStyle name="Millares 404 4" xfId="15778" xr:uid="{7B46F596-D8FA-4A58-B6F7-7115A60C2E85}"/>
    <cellStyle name="Millares 404 5" xfId="17867" xr:uid="{B36B4109-E60E-4E25-BD6E-93B310877B3E}"/>
    <cellStyle name="Millares 404 6" xfId="7810" xr:uid="{3914C3A5-7146-4BC6-854B-609C45FE960C}"/>
    <cellStyle name="Millares 405" xfId="5037" xr:uid="{B6A952EE-597B-4D41-9B88-B9622EA3A8CB}"/>
    <cellStyle name="Millares 405 2" xfId="13155" xr:uid="{50400716-B209-474C-AA30-77DED29C1468}"/>
    <cellStyle name="Millares 405 3" xfId="10544" xr:uid="{D95710F6-9DCC-49E3-9742-B8AF880EA4C3}"/>
    <cellStyle name="Millares 405 4" xfId="15779" xr:uid="{389E26EE-54F5-44DE-806A-6FC8013476F8}"/>
    <cellStyle name="Millares 405 5" xfId="17868" xr:uid="{FA92C602-8B2C-42AC-B90B-44B4AF9F4F28}"/>
    <cellStyle name="Millares 405 6" xfId="7811" xr:uid="{3E649933-46EF-4076-A928-9D42C4CC7E41}"/>
    <cellStyle name="Millares 406" xfId="5038" xr:uid="{FD397977-CAC9-49CF-BC33-94D9CA2B7E72}"/>
    <cellStyle name="Millares 406 2" xfId="13156" xr:uid="{E02ABA4B-7CC5-4B3F-B3AA-7037F17094DB}"/>
    <cellStyle name="Millares 406 3" xfId="10545" xr:uid="{167F4879-99E2-48BA-8C1E-4AA490EB7035}"/>
    <cellStyle name="Millares 406 4" xfId="15780" xr:uid="{D21F1A80-326D-4FF8-B9E1-B98C3A6A890B}"/>
    <cellStyle name="Millares 406 5" xfId="17869" xr:uid="{96526642-653B-4E4C-B849-191ABD7956F0}"/>
    <cellStyle name="Millares 406 6" xfId="7812" xr:uid="{A62141D0-5F98-4590-9BBC-BF48621A0F84}"/>
    <cellStyle name="Millares 407" xfId="5039" xr:uid="{DD8BA6CB-D354-4995-9753-9B173FBA7F38}"/>
    <cellStyle name="Millares 407 2" xfId="13157" xr:uid="{DC5EEC03-A075-49BB-B479-38761971F84F}"/>
    <cellStyle name="Millares 407 3" xfId="10546" xr:uid="{BB6358B1-20C0-4707-933B-72F2FD3285F9}"/>
    <cellStyle name="Millares 407 4" xfId="15781" xr:uid="{22B43DFC-E3B1-4C76-9C19-00736B26545E}"/>
    <cellStyle name="Millares 407 5" xfId="17870" xr:uid="{C271180F-8328-4106-B534-BE8AAA26BB81}"/>
    <cellStyle name="Millares 407 6" xfId="7813" xr:uid="{6F370AC7-A876-4956-9C04-97BCD338D33A}"/>
    <cellStyle name="Millares 408" xfId="5040" xr:uid="{BB8D0E93-6C81-456A-98F9-C27DC1244500}"/>
    <cellStyle name="Millares 408 2" xfId="13158" xr:uid="{289C4E4E-C277-4C17-9A58-2948048E8FBE}"/>
    <cellStyle name="Millares 408 3" xfId="10547" xr:uid="{64E2892C-A1FC-454F-BA07-5F7D85F5AED0}"/>
    <cellStyle name="Millares 408 4" xfId="15782" xr:uid="{690866F7-328D-44AA-8EC3-7C479B6536F2}"/>
    <cellStyle name="Millares 408 5" xfId="17871" xr:uid="{454C952D-419B-4004-B1A4-87801C586518}"/>
    <cellStyle name="Millares 408 6" xfId="7814" xr:uid="{559F4E6A-D970-49B5-BF94-639704D39208}"/>
    <cellStyle name="Millares 409" xfId="5041" xr:uid="{8FCFA599-2894-46F2-A2BA-854073A575EA}"/>
    <cellStyle name="Millares 409 2" xfId="13159" xr:uid="{173F1F07-C0C7-4916-9980-3FF95D4C53BE}"/>
    <cellStyle name="Millares 409 3" xfId="10548" xr:uid="{5E85F6EB-E9E8-4A8D-970B-3EDC6A79DBFE}"/>
    <cellStyle name="Millares 409 4" xfId="15783" xr:uid="{F186314E-7483-4B97-B70F-4DF7954D632A}"/>
    <cellStyle name="Millares 409 5" xfId="17872" xr:uid="{DEF03575-1F6C-4373-8EF2-479CEF4A8DEC}"/>
    <cellStyle name="Millares 409 6" xfId="7815" xr:uid="{52508196-E3CE-4E56-9759-FD53C6C4F0E7}"/>
    <cellStyle name="Millares 41" xfId="5042" xr:uid="{EB511134-FF9E-45DB-A778-5CEF78F55C8C}"/>
    <cellStyle name="Millares 41 10" xfId="15784" xr:uid="{32314581-E103-43EC-B7CD-BC46C1522CFA}"/>
    <cellStyle name="Millares 41 11" xfId="17873" xr:uid="{91FFEE11-671A-4A00-BCB1-5636C9D8F78E}"/>
    <cellStyle name="Millares 41 12" xfId="7816" xr:uid="{70B197C5-4E10-46E9-8EBA-A4B8AF962182}"/>
    <cellStyle name="Millares 41 2" xfId="5043" xr:uid="{DAB464C6-641E-4A32-A832-DDC82271396F}"/>
    <cellStyle name="Millares 41 2 2" xfId="13161" xr:uid="{C4DA9D60-D5AC-4352-BBF4-6A9AAEE102C5}"/>
    <cellStyle name="Millares 41 2 3" xfId="10550" xr:uid="{49A949F3-34C1-484A-A8F5-8EB3E6BA9D23}"/>
    <cellStyle name="Millares 41 2 4" xfId="15785" xr:uid="{29D5FFFA-237B-4510-BFF6-082FD5386DB3}"/>
    <cellStyle name="Millares 41 2 5" xfId="17874" xr:uid="{9F7CDE0C-F736-4BEB-9E3E-C1FC69C9ABB1}"/>
    <cellStyle name="Millares 41 2 6" xfId="7817" xr:uid="{C2D6D9BE-BD3A-4EE8-AB38-635785B3CFA7}"/>
    <cellStyle name="Millares 41 3" xfId="5044" xr:uid="{978CDCDC-3EF6-4F1C-B82E-264D167AA425}"/>
    <cellStyle name="Millares 41 3 2" xfId="13162" xr:uid="{B4726414-5B0D-44FB-8954-4B46E523AED3}"/>
    <cellStyle name="Millares 41 3 3" xfId="10551" xr:uid="{2CFE45CD-3B77-4339-BCF3-5EE72D88DB94}"/>
    <cellStyle name="Millares 41 3 4" xfId="15786" xr:uid="{8D40E390-3A0F-4147-A5B1-0230EF86D4B9}"/>
    <cellStyle name="Millares 41 3 5" xfId="17875" xr:uid="{F48EB69A-654C-44B2-A6E4-E382BA63AACF}"/>
    <cellStyle name="Millares 41 3 6" xfId="7818" xr:uid="{4E2F1DDD-1748-49CE-8E6D-037924607F2D}"/>
    <cellStyle name="Millares 41 4" xfId="5045" xr:uid="{535D48BF-1372-4119-8A34-B2BC37460DA5}"/>
    <cellStyle name="Millares 41 4 2" xfId="13163" xr:uid="{DDDE81D2-3E1B-43BF-BE4E-A7E2C1A4CB34}"/>
    <cellStyle name="Millares 41 4 3" xfId="10552" xr:uid="{74FCC499-C9A8-44D2-89CF-6EABE37A8D61}"/>
    <cellStyle name="Millares 41 4 4" xfId="15787" xr:uid="{869B6FA3-EBB6-46FF-AAEB-A8AA5E528D80}"/>
    <cellStyle name="Millares 41 4 5" xfId="17876" xr:uid="{DC03CFD7-413D-4A3A-9923-EE1EBFAF4A23}"/>
    <cellStyle name="Millares 41 4 6" xfId="7819" xr:uid="{55CC5897-778D-4262-B279-925AFB9B4B32}"/>
    <cellStyle name="Millares 41 5" xfId="5046" xr:uid="{ED322F86-FA7A-4D1D-9C7A-97B77F9A128B}"/>
    <cellStyle name="Millares 41 5 2" xfId="13164" xr:uid="{3E8A7597-C26A-4F9E-AC49-4F261612D2A5}"/>
    <cellStyle name="Millares 41 5 3" xfId="12430" xr:uid="{08848E2A-D4F9-499F-B6E1-728DC495FB68}"/>
    <cellStyle name="Millares 41 5 4" xfId="17877" xr:uid="{AE8D0A07-296B-481B-8254-E8FDCEEEFE73}"/>
    <cellStyle name="Millares 41 5 5" xfId="7820" xr:uid="{20278AEA-ADCE-4DDE-8070-8B33DF8B15AC}"/>
    <cellStyle name="Millares 41 6" xfId="7120" xr:uid="{3B25DB8B-FDE9-4112-AA15-209AB7A0538E}"/>
    <cellStyle name="Millares 41 6 2" xfId="13165" xr:uid="{8FB6F520-4D7B-4DB3-8505-F900E9B5F5EF}"/>
    <cellStyle name="Millares 41 6 3" xfId="19928" xr:uid="{7AB06817-5DD7-49E8-BD21-E3D7697441C8}"/>
    <cellStyle name="Millares 41 6 4" xfId="7821" xr:uid="{52D050E7-FEBE-4D88-AAE3-4CD3789B6A70}"/>
    <cellStyle name="Millares 41 7" xfId="7822" xr:uid="{9457102E-878A-41DF-9E7B-E454B256F848}"/>
    <cellStyle name="Millares 41 7 2" xfId="13166" xr:uid="{A53BCD5F-F2C3-462B-8D8C-9AC32D16D473}"/>
    <cellStyle name="Millares 41 8" xfId="13160" xr:uid="{4D992F32-EAB7-412C-92D1-00EC160524E8}"/>
    <cellStyle name="Millares 41 9" xfId="10549" xr:uid="{BE57D0E1-4DE7-438C-AE3A-C37CC1A51E91}"/>
    <cellStyle name="Millares 410" xfId="5047" xr:uid="{A7AD7CEE-76EE-40F2-9656-7BA50836E6C3}"/>
    <cellStyle name="Millares 410 2" xfId="13167" xr:uid="{94BE3C6D-0A33-4CDC-83E2-0571C557DC3E}"/>
    <cellStyle name="Millares 410 3" xfId="10553" xr:uid="{F19E8404-CCA6-4C3D-BA83-62BE12424337}"/>
    <cellStyle name="Millares 410 4" xfId="15788" xr:uid="{D762D40D-43E9-42EE-A9BB-19220AA68877}"/>
    <cellStyle name="Millares 410 5" xfId="17878" xr:uid="{F74316B1-33A0-4A52-A408-F1BC9E1BA34B}"/>
    <cellStyle name="Millares 410 6" xfId="7823" xr:uid="{44F64276-063D-40F5-B4BD-54E92565529C}"/>
    <cellStyle name="Millares 411" xfId="5048" xr:uid="{F1D13578-9FA4-4013-8DB4-B20614420858}"/>
    <cellStyle name="Millares 411 2" xfId="13168" xr:uid="{DD902CDE-7FC4-4B03-B5F4-B67C59C57866}"/>
    <cellStyle name="Millares 411 3" xfId="10554" xr:uid="{9913CC44-EA2F-44FD-97CE-D95BEF120F9F}"/>
    <cellStyle name="Millares 411 4" xfId="15789" xr:uid="{BACAB554-CDE5-4C0F-B6AF-F9B3725E0F34}"/>
    <cellStyle name="Millares 411 5" xfId="17879" xr:uid="{CF4DE9C3-87C2-4E8A-827F-56F4ED96F74A}"/>
    <cellStyle name="Millares 411 6" xfId="7824" xr:uid="{57BE63AE-C8D4-4D4F-B5DF-0877EB10F2C6}"/>
    <cellStyle name="Millares 412" xfId="5049" xr:uid="{31588A9C-0BFA-4B0B-85F2-245FE849904F}"/>
    <cellStyle name="Millares 412 2" xfId="13169" xr:uid="{5D221D8B-3084-4ABC-A1A9-DB6B1D5DAB9E}"/>
    <cellStyle name="Millares 412 3" xfId="10555" xr:uid="{5B00F634-B2C4-4E70-8B5F-F9C983929C14}"/>
    <cellStyle name="Millares 412 4" xfId="15790" xr:uid="{0627DBBC-8D47-4251-BC4E-F98B5C8FAAE5}"/>
    <cellStyle name="Millares 412 5" xfId="17880" xr:uid="{9E12CF3A-890E-4606-8FCF-F01ED240ECCE}"/>
    <cellStyle name="Millares 412 6" xfId="7825" xr:uid="{9A24C6BE-D751-4102-9F93-A296D569E1FC}"/>
    <cellStyle name="Millares 413" xfId="5050" xr:uid="{45073014-E220-415B-94F9-E36162B6E715}"/>
    <cellStyle name="Millares 413 2" xfId="13170" xr:uid="{742F3E8C-E0FA-4E49-884E-CA90C60E9B83}"/>
    <cellStyle name="Millares 413 3" xfId="10556" xr:uid="{19407239-7C79-408C-B889-E2E2AAA79AAD}"/>
    <cellStyle name="Millares 413 4" xfId="15791" xr:uid="{79307417-528D-46FA-877A-8A62A069406C}"/>
    <cellStyle name="Millares 413 5" xfId="17881" xr:uid="{4450F2D7-54BF-434F-8013-8131DA68E482}"/>
    <cellStyle name="Millares 413 6" xfId="7826" xr:uid="{7BC04DA5-B318-4D78-AAE7-CD9BC3F5E938}"/>
    <cellStyle name="Millares 414" xfId="5051" xr:uid="{8E316844-55C0-4A62-AFEB-273536C5A1B8}"/>
    <cellStyle name="Millares 414 2" xfId="13171" xr:uid="{F33241BC-D681-48AF-B4B6-B4EC6A96AFD4}"/>
    <cellStyle name="Millares 414 3" xfId="10557" xr:uid="{693BDAD0-D96B-432E-A907-33FF0FF4D835}"/>
    <cellStyle name="Millares 414 4" xfId="15792" xr:uid="{DC114A94-60F9-4BD2-A965-E6927517EFE1}"/>
    <cellStyle name="Millares 414 5" xfId="17882" xr:uid="{D179B9A3-FE1E-49CC-A8E1-6A4071E55F64}"/>
    <cellStyle name="Millares 414 6" xfId="7827" xr:uid="{BBCCFEC9-6CD9-4166-8F76-B5F5FF1DAC29}"/>
    <cellStyle name="Millares 415" xfId="5052" xr:uid="{3E0AB054-838A-4A31-8426-EBC00137526C}"/>
    <cellStyle name="Millares 415 2" xfId="13172" xr:uid="{9B0AC34F-8AFF-4630-984D-1861D58D17CF}"/>
    <cellStyle name="Millares 415 3" xfId="12405" xr:uid="{F889041B-82B8-48B7-A871-C8AE45193649}"/>
    <cellStyle name="Millares 415 3 2" xfId="21657" xr:uid="{1A675262-DB54-4A08-9870-6B282E2FAB36}"/>
    <cellStyle name="Millares 415 3 2 2" xfId="27213" xr:uid="{E136F467-B9D5-44C5-80BD-7B5BDE5274DB}"/>
    <cellStyle name="Millares 415 3 2 3" xfId="32707" xr:uid="{6DAD8232-3672-4E20-9E48-DF941FD0DB9F}"/>
    <cellStyle name="Millares 415 3 2 4" xfId="38191" xr:uid="{E9C888AE-1BD5-4EC0-A46C-40B5FCCC9E9F}"/>
    <cellStyle name="Millares 415 3 3" xfId="24484" xr:uid="{3AB6699E-2B1F-4B7E-84EE-E867749364F8}"/>
    <cellStyle name="Millares 415 3 4" xfId="29978" xr:uid="{7E7E904E-A296-4402-AEAD-216C0BBA0B12}"/>
    <cellStyle name="Millares 415 3 5" xfId="35462" xr:uid="{C3EAD64C-BC1C-4691-9ABF-319A1D8F0981}"/>
    <cellStyle name="Millares 415 4" xfId="17883" xr:uid="{29F36A74-FB4A-4B53-88D2-0C8C967CC8DF}"/>
    <cellStyle name="Millares 415 5" xfId="7828" xr:uid="{C0396752-3B2B-44C5-92C6-6157EE31B7FA}"/>
    <cellStyle name="Millares 416" xfId="5053" xr:uid="{81BA2A07-2D34-447E-95AC-81E4FBB67D4F}"/>
    <cellStyle name="Millares 416 2" xfId="13173" xr:uid="{28114B4E-991F-4389-9292-FF26C1F24C95}"/>
    <cellStyle name="Millares 416 3" xfId="10404" xr:uid="{BB4B56E7-FF1E-48DF-BF9C-0F99B69DF34A}"/>
    <cellStyle name="Millares 416 3 2" xfId="21649" xr:uid="{91A71A04-73F3-4700-931D-CF86BCBE6AF9}"/>
    <cellStyle name="Millares 416 3 2 2" xfId="27205" xr:uid="{6F49A965-2967-4CB2-B675-A1A20E8F4662}"/>
    <cellStyle name="Millares 416 3 2 3" xfId="32699" xr:uid="{AAC5E9B0-C933-4962-950B-CEB191AB11D0}"/>
    <cellStyle name="Millares 416 3 2 4" xfId="38183" xr:uid="{E56F5DC7-D30C-45A9-9CD2-DA8BC3C8689F}"/>
    <cellStyle name="Millares 416 3 3" xfId="24476" xr:uid="{DF20F918-FC86-41BD-9E8C-FE79CE6D4B52}"/>
    <cellStyle name="Millares 416 3 4" xfId="29970" xr:uid="{D509F136-D755-4973-AA43-9D076040F487}"/>
    <cellStyle name="Millares 416 3 5" xfId="35454" xr:uid="{95F39AA2-96BC-4B8C-9223-8766C215008D}"/>
    <cellStyle name="Millares 416 4" xfId="17884" xr:uid="{5BE57401-633E-45E3-AFE2-CD9944AFD923}"/>
    <cellStyle name="Millares 416 5" xfId="7829" xr:uid="{A06372BB-EA3A-4A3B-9A3F-773D044798E6}"/>
    <cellStyle name="Millares 417" xfId="5054" xr:uid="{B5E170A9-23DC-4949-BB10-B9282E1DDA8A}"/>
    <cellStyle name="Millares 417 2" xfId="13174" xr:uid="{16D44EE3-B7DF-4EBB-AFE0-1828CC10338A}"/>
    <cellStyle name="Millares 417 3" xfId="10389" xr:uid="{1E7D81F3-D8CE-4B61-BE85-9E3EEA2697FB}"/>
    <cellStyle name="Millares 417 3 2" xfId="21637" xr:uid="{ADD41B28-BC68-45F2-AD65-BE9DD4AF0584}"/>
    <cellStyle name="Millares 417 3 2 2" xfId="27193" xr:uid="{A06769AE-183F-4A0E-8666-FBC7A79CD0AD}"/>
    <cellStyle name="Millares 417 3 2 3" xfId="32687" xr:uid="{11C7293F-1B5C-4126-AE80-53FE1A8DB395}"/>
    <cellStyle name="Millares 417 3 2 4" xfId="38171" xr:uid="{E7CE015A-E3EE-4B6C-8324-4C34A7602E6E}"/>
    <cellStyle name="Millares 417 3 3" xfId="24464" xr:uid="{D491E220-2448-4836-8110-BCE4777E42D5}"/>
    <cellStyle name="Millares 417 3 4" xfId="29958" xr:uid="{1D941BC8-E574-4302-8F1C-924AE884446B}"/>
    <cellStyle name="Millares 417 3 5" xfId="35442" xr:uid="{B5881B72-4F95-4208-9754-431A5FBD197E}"/>
    <cellStyle name="Millares 417 4" xfId="17885" xr:uid="{FB5634F1-5B2C-45DA-A9D2-79C356ACBCA3}"/>
    <cellStyle name="Millares 417 5" xfId="7830" xr:uid="{DC44C393-2BFF-40F1-A7E4-C6CD24F13D37}"/>
    <cellStyle name="Millares 418" xfId="7831" xr:uid="{155E4FF3-16D4-4560-A1A9-3712488065AE}"/>
    <cellStyle name="Millares 418 2" xfId="13175" xr:uid="{D23BBA6F-0F52-46BF-BE15-906729A35518}"/>
    <cellStyle name="Millares 418 3" xfId="10403" xr:uid="{6BFD8D3F-7A6E-43D9-AFD6-ACB8F0F93EE0}"/>
    <cellStyle name="Millares 418 3 2" xfId="21648" xr:uid="{20AB37BF-8973-4346-87B1-3ADE70DD12AC}"/>
    <cellStyle name="Millares 418 3 2 2" xfId="27204" xr:uid="{D5EBDFF6-897D-4C79-B0A9-32FED688B4F0}"/>
    <cellStyle name="Millares 418 3 2 3" xfId="32698" xr:uid="{1700F12C-A937-412D-8E26-2B1BDC6050B5}"/>
    <cellStyle name="Millares 418 3 2 4" xfId="38182" xr:uid="{694EC71E-0D96-4B80-8E4C-4FF52BC9B679}"/>
    <cellStyle name="Millares 418 3 3" xfId="24475" xr:uid="{7913E2BF-724E-481F-AF1B-ED94D996F5D2}"/>
    <cellStyle name="Millares 418 3 4" xfId="29969" xr:uid="{875DF115-8DC1-4385-9BDB-CA37C4A3878C}"/>
    <cellStyle name="Millares 418 3 5" xfId="35453" xr:uid="{9FC05047-870E-47B5-BD1D-82473B08988B}"/>
    <cellStyle name="Millares 419" xfId="7832" xr:uid="{F85BCED6-BEB1-4018-9CAF-C880E2E8A37F}"/>
    <cellStyle name="Millares 419 2" xfId="13176" xr:uid="{6CA94CE0-C471-4F1E-B7EF-AF60905D5504}"/>
    <cellStyle name="Millares 419 3" xfId="10391" xr:uid="{9BA3DC8E-0BB2-4FAD-B56D-F1721ED536D6}"/>
    <cellStyle name="Millares 419 3 2" xfId="21639" xr:uid="{D3833EE0-B90C-4B8E-A402-7CF2DAF297A7}"/>
    <cellStyle name="Millares 419 3 2 2" xfId="27195" xr:uid="{E944B599-B1C8-40A6-9D65-E418F7427C0B}"/>
    <cellStyle name="Millares 419 3 2 3" xfId="32689" xr:uid="{D9120EC4-0FAC-43B7-BFCE-F90F9D3357AF}"/>
    <cellStyle name="Millares 419 3 2 4" xfId="38173" xr:uid="{6CE04625-572C-4A29-AC76-3FC7459DA1F3}"/>
    <cellStyle name="Millares 419 3 3" xfId="24466" xr:uid="{A338F212-4F52-419F-ADC6-E272BCD15B1B}"/>
    <cellStyle name="Millares 419 3 4" xfId="29960" xr:uid="{53D9EA0E-61A0-4C14-A989-48E4507DC219}"/>
    <cellStyle name="Millares 419 3 5" xfId="35444" xr:uid="{4A0EC493-1379-40C0-A4EB-F93757E5F9C0}"/>
    <cellStyle name="Millares 42" xfId="5055" xr:uid="{8B609CE8-ABC1-421A-89EE-AA256D657BFF}"/>
    <cellStyle name="Millares 42 10" xfId="7834" xr:uid="{C5A5AF12-5F8D-4B07-A380-E73E51E31886}"/>
    <cellStyle name="Millares 42 10 2" xfId="13178" xr:uid="{808A76FA-2601-4D72-967F-95B0C855E957}"/>
    <cellStyle name="Millares 42 11" xfId="13177" xr:uid="{79C70279-43FC-4204-8206-BD7360991552}"/>
    <cellStyle name="Millares 42 12" xfId="10558" xr:uid="{C1BBB663-4882-4F6A-A6EB-8E906D2576F0}"/>
    <cellStyle name="Millares 42 13" xfId="15793" xr:uid="{976B1445-77B8-4C2A-8E6E-D35649DF42BC}"/>
    <cellStyle name="Millares 42 14" xfId="17886" xr:uid="{B9500BE0-0B97-433E-B352-2CD4F2C06201}"/>
    <cellStyle name="Millares 42 15" xfId="7833" xr:uid="{E408044D-FD32-43C8-97E8-B59EE048B0D9}"/>
    <cellStyle name="Millares 42 2" xfId="5056" xr:uid="{3593C7C6-C010-4A6E-8FFD-41E0B8608C6C}"/>
    <cellStyle name="Millares 42 2 2" xfId="13179" xr:uid="{04DA255D-FA17-4363-AAC3-BEDFBE22CF7A}"/>
    <cellStyle name="Millares 42 2 3" xfId="10559" xr:uid="{DE0C5D8E-AFAF-4B83-B9B9-74AA33044522}"/>
    <cellStyle name="Millares 42 2 4" xfId="15794" xr:uid="{1334BB33-07E7-46E2-B6A7-48B7DB02BA7B}"/>
    <cellStyle name="Millares 42 2 5" xfId="17887" xr:uid="{D2857509-35DF-444E-B098-9521F749E033}"/>
    <cellStyle name="Millares 42 2 6" xfId="7835" xr:uid="{E75153ED-7692-47FD-AB92-CD8343103E59}"/>
    <cellStyle name="Millares 42 3" xfId="5057" xr:uid="{2136A803-EC2D-4A03-A20F-BCDFA48A3ACD}"/>
    <cellStyle name="Millares 42 3 2" xfId="5058" xr:uid="{47169777-BD1D-4F67-BC2B-BC006D0FF62E}"/>
    <cellStyle name="Millares 42 3 2 2" xfId="5059" xr:uid="{F3F5A61E-6607-486B-8704-04B29B9F812D}"/>
    <cellStyle name="Millares 42 3 2 2 2" xfId="13182" xr:uid="{20968829-3AFB-49A4-A484-BD7C867487B9}"/>
    <cellStyle name="Millares 42 3 2 2 3" xfId="10562" xr:uid="{6A274273-EDE8-4AB9-B3BE-9F88C7E75864}"/>
    <cellStyle name="Millares 42 3 2 2 4" xfId="15797" xr:uid="{E7AA9CE6-8036-403C-B36A-842FFF940EEC}"/>
    <cellStyle name="Millares 42 3 2 2 5" xfId="17890" xr:uid="{B3425ADA-6299-47FB-B151-71BE5629AD42}"/>
    <cellStyle name="Millares 42 3 2 2 6" xfId="7838" xr:uid="{B1A5ECFD-690F-44D7-AA67-284F9F1F4FC3}"/>
    <cellStyle name="Millares 42 3 2 3" xfId="13181" xr:uid="{C3F433EC-CF2A-4531-B8FE-69293AE0BEF5}"/>
    <cellStyle name="Millares 42 3 2 4" xfId="10561" xr:uid="{101D9EF5-5298-441C-AA91-8CBF3403BBAB}"/>
    <cellStyle name="Millares 42 3 2 5" xfId="15796" xr:uid="{421F2709-AAAA-4178-86B0-2E2D5126208B}"/>
    <cellStyle name="Millares 42 3 2 6" xfId="17889" xr:uid="{DE31F8ED-88DA-47F7-B8E2-2B3066E02056}"/>
    <cellStyle name="Millares 42 3 2 7" xfId="7837" xr:uid="{D8107943-C02A-4447-8C1A-324824A3C55D}"/>
    <cellStyle name="Millares 42 3 3" xfId="5060" xr:uid="{DDC368E6-3623-4875-B8A6-664E55440026}"/>
    <cellStyle name="Millares 42 3 3 2" xfId="13183" xr:uid="{A8F86E80-590D-4507-8DDF-077B2A87B7A7}"/>
    <cellStyle name="Millares 42 3 3 3" xfId="10563" xr:uid="{D16B81ED-BE88-4726-B3EA-4666F108D496}"/>
    <cellStyle name="Millares 42 3 3 4" xfId="15798" xr:uid="{79D66A75-0400-452E-A22B-63BF97DD379C}"/>
    <cellStyle name="Millares 42 3 3 5" xfId="17891" xr:uid="{F3376AA1-5701-44D9-B142-E3B2DB412F53}"/>
    <cellStyle name="Millares 42 3 3 6" xfId="7839" xr:uid="{89D91923-38ED-401B-BFF0-120B3E61E228}"/>
    <cellStyle name="Millares 42 3 4" xfId="5061" xr:uid="{A24B38D6-A714-4711-ABAC-FD5E33A14C4F}"/>
    <cellStyle name="Millares 42 3 4 2" xfId="13184" xr:uid="{6164A1B8-AC56-485F-B333-6DE7DDBCB278}"/>
    <cellStyle name="Millares 42 3 4 3" xfId="10564" xr:uid="{E5187B78-95C8-4D70-933E-CBF6E5BEE626}"/>
    <cellStyle name="Millares 42 3 4 4" xfId="15799" xr:uid="{E0D8DB01-6C64-4E76-B931-63C62885847D}"/>
    <cellStyle name="Millares 42 3 4 5" xfId="17892" xr:uid="{2B2DB30E-978F-4EC0-936D-A9B0D5FC6B9A}"/>
    <cellStyle name="Millares 42 3 4 6" xfId="7840" xr:uid="{D3AB6CCE-D1B0-4CEB-924C-E52E34462CD3}"/>
    <cellStyle name="Millares 42 3 5" xfId="13180" xr:uid="{57AABD8D-C52D-4928-87EA-58B2B6C39BA6}"/>
    <cellStyle name="Millares 42 3 6" xfId="10560" xr:uid="{A2AE7775-F181-4764-ACB3-8491346F67A2}"/>
    <cellStyle name="Millares 42 3 7" xfId="15795" xr:uid="{24E115A1-E3F4-4E5C-A084-3465C7EF4D8B}"/>
    <cellStyle name="Millares 42 3 8" xfId="17888" xr:uid="{8DD4810B-8FD2-44DB-9EDC-7FAF6686E2DA}"/>
    <cellStyle name="Millares 42 3 9" xfId="7836" xr:uid="{B2AE44A7-E103-4AEB-B0AA-B651DD6F5390}"/>
    <cellStyle name="Millares 42 4" xfId="5062" xr:uid="{879F23A7-7678-410C-81B2-932C857DFA81}"/>
    <cellStyle name="Millares 42 4 2" xfId="5063" xr:uid="{26668800-6C22-40FC-98CC-AACD68E9E463}"/>
    <cellStyle name="Millares 42 4 2 2" xfId="5064" xr:uid="{11C3DA68-0A6A-4856-9218-BD5004CC4C84}"/>
    <cellStyle name="Millares 42 4 2 2 2" xfId="13187" xr:uid="{DB974F36-F540-4DBC-BC59-783F2447B2EC}"/>
    <cellStyle name="Millares 42 4 2 2 3" xfId="10567" xr:uid="{DAED6FE6-8989-4693-9471-85653F2FC3DB}"/>
    <cellStyle name="Millares 42 4 2 2 4" xfId="15802" xr:uid="{D441DBB1-0AD0-40EE-8E6E-972565B072B6}"/>
    <cellStyle name="Millares 42 4 2 2 5" xfId="17895" xr:uid="{9C4E2C77-640B-4AFF-847B-3BDB81394887}"/>
    <cellStyle name="Millares 42 4 2 2 6" xfId="7843" xr:uid="{B4CFE2C8-460E-4AE0-8191-1FB83F8C5EE1}"/>
    <cellStyle name="Millares 42 4 2 3" xfId="13186" xr:uid="{80620857-911A-4B6D-A730-ED61AFF55A92}"/>
    <cellStyle name="Millares 42 4 2 4" xfId="10566" xr:uid="{6FC979E8-8513-4803-8312-A3B3DB9A180C}"/>
    <cellStyle name="Millares 42 4 2 5" xfId="15801" xr:uid="{457B596C-7C09-40D1-93D8-0DE1F799EDC7}"/>
    <cellStyle name="Millares 42 4 2 6" xfId="17894" xr:uid="{1E971EC5-5965-4BDA-99D1-6921671BC3C1}"/>
    <cellStyle name="Millares 42 4 2 7" xfId="7842" xr:uid="{5B224DC8-EB3D-4CBE-87D8-F8E2D2275DB1}"/>
    <cellStyle name="Millares 42 4 3" xfId="5065" xr:uid="{A0188A5D-4C9E-43EA-808F-5ADD55F6C5A6}"/>
    <cellStyle name="Millares 42 4 3 2" xfId="13188" xr:uid="{A017085B-EA84-487E-9AC3-37E754DBA3F7}"/>
    <cellStyle name="Millares 42 4 3 3" xfId="10568" xr:uid="{11F7F29A-30C3-44B6-843D-699ABF21B7BA}"/>
    <cellStyle name="Millares 42 4 3 4" xfId="15803" xr:uid="{E43D0E93-DA4C-4D45-B78D-4D27C2410DCA}"/>
    <cellStyle name="Millares 42 4 3 5" xfId="17896" xr:uid="{054397D6-3CF5-4681-B639-45CEB5D7804D}"/>
    <cellStyle name="Millares 42 4 3 6" xfId="7844" xr:uid="{016646E8-AE22-48FF-86DD-0F033134A592}"/>
    <cellStyle name="Millares 42 4 4" xfId="13185" xr:uid="{7EC69578-09D4-4B75-98CB-991B5D0B0C30}"/>
    <cellStyle name="Millares 42 4 5" xfId="10565" xr:uid="{B13C6909-C711-4323-9234-516F3AEEA22A}"/>
    <cellStyle name="Millares 42 4 6" xfId="15800" xr:uid="{FD28662A-7412-4CC5-8BC8-83112DBB31FD}"/>
    <cellStyle name="Millares 42 4 7" xfId="17893" xr:uid="{FBBE4311-A844-4464-957E-76B8E2DE335B}"/>
    <cellStyle name="Millares 42 4 8" xfId="7841" xr:uid="{7AB2FC4A-03F4-4F47-8F20-AD2073BB1BC1}"/>
    <cellStyle name="Millares 42 5" xfId="5066" xr:uid="{81815B93-15ED-4579-8C89-8C9956B48E3F}"/>
    <cellStyle name="Millares 42 5 2" xfId="5067" xr:uid="{60F08E91-1813-4DE6-8313-5D03D2AFAD47}"/>
    <cellStyle name="Millares 42 5 2 2" xfId="13190" xr:uid="{4D2EADD7-D87D-4F88-99F2-64A47A7C50B6}"/>
    <cellStyle name="Millares 42 5 2 3" xfId="10570" xr:uid="{BA35526B-65D0-41A7-9152-682E1E603FC3}"/>
    <cellStyle name="Millares 42 5 2 4" xfId="15805" xr:uid="{37638656-61FA-4A09-A85D-F45BF0842D11}"/>
    <cellStyle name="Millares 42 5 2 5" xfId="17898" xr:uid="{C88631F7-4650-4333-A888-62629626442C}"/>
    <cellStyle name="Millares 42 5 2 6" xfId="7846" xr:uid="{6EEF270F-6906-43B2-99A2-70F3D3EF1140}"/>
    <cellStyle name="Millares 42 5 3" xfId="5068" xr:uid="{F308C63E-B4C0-41E5-A45A-7601BBE215E7}"/>
    <cellStyle name="Millares 42 5 3 2" xfId="13191" xr:uid="{300B07B6-1906-4ACF-8FAE-4FC0C7A455B0}"/>
    <cellStyle name="Millares 42 5 3 3" xfId="10571" xr:uid="{248541AD-C4BE-4887-B258-369406E90B66}"/>
    <cellStyle name="Millares 42 5 3 4" xfId="15806" xr:uid="{812882DF-E4A6-48FC-93AE-F25A6886767D}"/>
    <cellStyle name="Millares 42 5 3 5" xfId="17899" xr:uid="{20D6C45F-D1D6-4F66-A0E1-3B9B114E84AE}"/>
    <cellStyle name="Millares 42 5 3 6" xfId="7847" xr:uid="{D8462D7D-1C2A-433D-AFC4-30E7458B61F8}"/>
    <cellStyle name="Millares 42 5 4" xfId="13189" xr:uid="{D041DEC1-4816-4059-B166-C29ECC1B68EE}"/>
    <cellStyle name="Millares 42 5 5" xfId="10569" xr:uid="{0E4A16AC-821F-49D6-8202-29BC806EC13A}"/>
    <cellStyle name="Millares 42 5 6" xfId="15804" xr:uid="{332A68AE-EA32-4A3C-B64C-4DD843127303}"/>
    <cellStyle name="Millares 42 5 7" xfId="17897" xr:uid="{50F4A757-F006-4923-9131-8476A700C1A4}"/>
    <cellStyle name="Millares 42 5 8" xfId="7845" xr:uid="{D565F79D-49F4-4977-92B7-9A1CF0771BD7}"/>
    <cellStyle name="Millares 42 6" xfId="5069" xr:uid="{2FC16498-8B9F-4157-9262-081B3D0638DD}"/>
    <cellStyle name="Millares 42 6 2" xfId="5070" xr:uid="{46A37CAA-C224-40C4-9999-1A2DF7F8F039}"/>
    <cellStyle name="Millares 42 6 2 2" xfId="13193" xr:uid="{2B64A74C-D655-41EA-99AC-B73732108D23}"/>
    <cellStyle name="Millares 42 6 2 3" xfId="10573" xr:uid="{0043B33A-AA35-43DF-8191-2AFA30305204}"/>
    <cellStyle name="Millares 42 6 2 4" xfId="15808" xr:uid="{1EEAA0CB-7ECA-4EFC-B7AB-75B84A846D89}"/>
    <cellStyle name="Millares 42 6 2 5" xfId="17901" xr:uid="{78FB2AE3-BC29-4890-A82E-5C291075874C}"/>
    <cellStyle name="Millares 42 6 2 6" xfId="7849" xr:uid="{84F92F79-3F79-4DC5-AE67-F052DCB6DD8F}"/>
    <cellStyle name="Millares 42 6 3" xfId="13192" xr:uid="{8FD2F334-8B9C-420C-AB31-5584CD9A1FD6}"/>
    <cellStyle name="Millares 42 6 4" xfId="10572" xr:uid="{A16674A7-C7FE-4A1A-A1BC-C9F3BE3744C4}"/>
    <cellStyle name="Millares 42 6 5" xfId="15807" xr:uid="{C5CBA899-1535-4CD4-BD0B-9432404B0C04}"/>
    <cellStyle name="Millares 42 6 6" xfId="17900" xr:uid="{FBDD7D7E-C906-46CF-B8FC-68D5E177F217}"/>
    <cellStyle name="Millares 42 6 7" xfId="7848" xr:uid="{2A0990D1-C32B-483D-A5A1-658016B9E453}"/>
    <cellStyle name="Millares 42 7" xfId="5071" xr:uid="{AF343B1B-F1DA-4548-AD0E-8CB6EE8A1C46}"/>
    <cellStyle name="Millares 42 7 2" xfId="13194" xr:uid="{1AF874B5-142F-452B-8CB2-5F5308F18AB0}"/>
    <cellStyle name="Millares 42 7 3" xfId="10574" xr:uid="{F84B4B15-A3A1-4A8E-8BFB-BF12E15336AB}"/>
    <cellStyle name="Millares 42 7 4" xfId="15809" xr:uid="{FC19C351-A30B-4640-BFE2-21DFB2446943}"/>
    <cellStyle name="Millares 42 7 5" xfId="17902" xr:uid="{D34B362C-CBA3-416B-B021-3CAA3AFD1B69}"/>
    <cellStyle name="Millares 42 7 6" xfId="7850" xr:uid="{05BCDAEC-90E9-497C-B042-5FC32359FAC3}"/>
    <cellStyle name="Millares 42 8" xfId="5072" xr:uid="{EC2BF17D-929E-46AA-A95F-90C112D0B860}"/>
    <cellStyle name="Millares 42 8 2" xfId="13195" xr:uid="{71E6AD68-8B6D-4814-ADF9-134E677BBE33}"/>
    <cellStyle name="Millares 42 8 3" xfId="12431" xr:uid="{59EF4C10-0E95-4D56-A797-8566D1BD3785}"/>
    <cellStyle name="Millares 42 8 4" xfId="17903" xr:uid="{E5ACAD3B-0F33-42A0-A3EA-C25EB697BDBB}"/>
    <cellStyle name="Millares 42 8 5" xfId="7851" xr:uid="{AE8A7F4C-2363-4097-A64D-C75DD1A60BDE}"/>
    <cellStyle name="Millares 42 9" xfId="7121" xr:uid="{79613F7F-40EC-4BDE-877A-49F6446AE5F0}"/>
    <cellStyle name="Millares 42 9 2" xfId="13196" xr:uid="{F3656584-332F-44CC-84ED-DFB77C82A974}"/>
    <cellStyle name="Millares 42 9 3" xfId="19929" xr:uid="{72DE8459-B0E7-4AA4-A2C7-D9749BEC82B5}"/>
    <cellStyle name="Millares 42 9 4" xfId="7852" xr:uid="{8C8518F3-7E50-40FE-8358-CBB62E348E9F}"/>
    <cellStyle name="Millares 420" xfId="7853" xr:uid="{BA0D0E00-112E-4E47-A3A6-46D41F232B78}"/>
    <cellStyle name="Millares 420 2" xfId="13197" xr:uid="{CDD71242-C90E-45BA-9381-C980146F25BD}"/>
    <cellStyle name="Millares 420 3" xfId="10409" xr:uid="{121A9A82-81C5-4419-BA71-82B69439DC87}"/>
    <cellStyle name="Millares 420 3 2" xfId="21654" xr:uid="{998A22E1-971F-4A12-99E4-42BA22A0FDE6}"/>
    <cellStyle name="Millares 420 3 2 2" xfId="27210" xr:uid="{DE7EC280-CF72-435F-8AA9-F85E292BDBDD}"/>
    <cellStyle name="Millares 420 3 2 3" xfId="32704" xr:uid="{0C744CB2-1C60-487A-92CC-FBA4D3BD9CC4}"/>
    <cellStyle name="Millares 420 3 2 4" xfId="38188" xr:uid="{840B7464-20E3-4395-8F9F-73F0E84E693F}"/>
    <cellStyle name="Millares 420 3 3" xfId="24481" xr:uid="{9A8C9329-9263-4A77-ADCB-FD9E21EFA262}"/>
    <cellStyle name="Millares 420 3 4" xfId="29975" xr:uid="{595E7B00-790B-4827-BBC3-B8D4781AF5B4}"/>
    <cellStyle name="Millares 420 3 5" xfId="35459" xr:uid="{36EE5868-E480-4CC9-BDB2-6667E7E570B6}"/>
    <cellStyle name="Millares 421" xfId="7854" xr:uid="{984C4E5F-08DA-4131-BFC0-5D1EF5544B42}"/>
    <cellStyle name="Millares 421 2" xfId="13198" xr:uid="{06B719F6-4E31-4DC6-956D-CE08ED44B4F0}"/>
    <cellStyle name="Millares 421 3" xfId="10390" xr:uid="{483E566D-1A01-49FA-B696-F2E02B2D5A8F}"/>
    <cellStyle name="Millares 421 3 2" xfId="21638" xr:uid="{C25E979E-6A33-4F17-8CB3-80273AF1E987}"/>
    <cellStyle name="Millares 421 3 2 2" xfId="27194" xr:uid="{F9023BF1-DA25-4D72-8B2C-6E48D2EFD7A3}"/>
    <cellStyle name="Millares 421 3 2 3" xfId="32688" xr:uid="{1FB2B145-2ADE-4DBA-B3F8-FCA7C765EF90}"/>
    <cellStyle name="Millares 421 3 2 4" xfId="38172" xr:uid="{1E56710B-8890-4ECF-BB34-2A68B03B7EBE}"/>
    <cellStyle name="Millares 421 3 3" xfId="24465" xr:uid="{BDE18145-FEF0-4DC9-BFC2-33A5DA8CB21B}"/>
    <cellStyle name="Millares 421 3 4" xfId="29959" xr:uid="{A92A998D-59DA-41A9-B414-5A870BDAA76C}"/>
    <cellStyle name="Millares 421 3 5" xfId="35443" xr:uid="{758CA763-100C-48CB-9453-26CF653CBF0D}"/>
    <cellStyle name="Millares 422" xfId="7855" xr:uid="{51A86008-400B-4AFD-8D3A-02779EB07E80}"/>
    <cellStyle name="Millares 422 2" xfId="13199" xr:uid="{6F402FA9-1943-4CB6-A4D5-4ABECED573C1}"/>
    <cellStyle name="Millares 422 3" xfId="10410" xr:uid="{286AD4F2-9436-40F1-B093-8C18B9700DA2}"/>
    <cellStyle name="Millares 422 3 2" xfId="21655" xr:uid="{B94C29B5-B2D5-4A9D-990A-E7C29DF526C6}"/>
    <cellStyle name="Millares 422 3 2 2" xfId="27211" xr:uid="{CA33AFE9-F0CE-424A-B7AF-5937B9AD67A5}"/>
    <cellStyle name="Millares 422 3 2 3" xfId="32705" xr:uid="{665EA4DA-1A98-4F75-B42D-1D9A17B0A638}"/>
    <cellStyle name="Millares 422 3 2 4" xfId="38189" xr:uid="{468386FA-EEFE-43CB-851B-3A7553A741EA}"/>
    <cellStyle name="Millares 422 3 3" xfId="24482" xr:uid="{4032F8EE-C61D-4B62-A79F-9673C7B6E385}"/>
    <cellStyle name="Millares 422 3 4" xfId="29976" xr:uid="{970F834B-C13E-45A7-8D6B-564BADA76060}"/>
    <cellStyle name="Millares 422 3 5" xfId="35460" xr:uid="{283DCCF6-850B-4F7F-AD76-25EC210BE513}"/>
    <cellStyle name="Millares 423" xfId="7856" xr:uid="{20204011-E79D-42DA-A2FF-BE6E0659A19C}"/>
    <cellStyle name="Millares 423 2" xfId="13200" xr:uid="{27AB8200-BA15-4425-9C8F-4A4B6739E222}"/>
    <cellStyle name="Millares 423 3" xfId="10388" xr:uid="{91DB701A-500A-4C43-AFFC-21FF53F7F28E}"/>
    <cellStyle name="Millares 423 3 2" xfId="21636" xr:uid="{9ADC3684-A4CE-4008-B6BE-7D4D67D08788}"/>
    <cellStyle name="Millares 423 3 2 2" xfId="27192" xr:uid="{3824E55B-6582-4E7D-A942-2DDD246BC836}"/>
    <cellStyle name="Millares 423 3 2 3" xfId="32686" xr:uid="{A505B461-01CD-4DCA-BCB3-48056A01E9D8}"/>
    <cellStyle name="Millares 423 3 2 4" xfId="38170" xr:uid="{E6B8F018-8590-447F-93EB-6CFFB5DE9158}"/>
    <cellStyle name="Millares 423 3 3" xfId="24463" xr:uid="{4EDE03B6-CC81-4302-A76D-13483195EADC}"/>
    <cellStyle name="Millares 423 3 4" xfId="29957" xr:uid="{5BAA0421-9806-47BB-818D-8552BAB27E1B}"/>
    <cellStyle name="Millares 423 3 5" xfId="35441" xr:uid="{064A457A-380A-48A9-9513-5EB41B76246C}"/>
    <cellStyle name="Millares 424" xfId="7857" xr:uid="{CBC91A4F-B9B0-4281-9256-75DED8D0C623}"/>
    <cellStyle name="Millares 424 2" xfId="13201" xr:uid="{8CAAD52D-0055-4C4B-80D7-6F689231523A}"/>
    <cellStyle name="Millares 424 3" xfId="10395" xr:uid="{B8A605B3-8F4A-48EE-8365-A1CBFE794368}"/>
    <cellStyle name="Millares 424 3 2" xfId="21640" xr:uid="{32710453-883F-4CF0-B97D-9612EF6B3125}"/>
    <cellStyle name="Millares 424 3 2 2" xfId="27196" xr:uid="{BA770E24-9922-438F-BFBD-EF3709F2E9C2}"/>
    <cellStyle name="Millares 424 3 2 3" xfId="32690" xr:uid="{7CF365AB-1B04-43B6-814D-A50A667FE4E7}"/>
    <cellStyle name="Millares 424 3 2 4" xfId="38174" xr:uid="{52651EB2-CC7C-4BEB-B838-9B179C7C4517}"/>
    <cellStyle name="Millares 424 3 3" xfId="24467" xr:uid="{4222F681-1A83-49BC-AC46-CC56C02B832E}"/>
    <cellStyle name="Millares 424 3 4" xfId="29961" xr:uid="{B4647668-6CD9-4C0E-93A3-EDF920EDFE59}"/>
    <cellStyle name="Millares 424 3 5" xfId="35445" xr:uid="{73B25CA2-829D-4FA5-B15A-FA3F9781C5EA}"/>
    <cellStyle name="Millares 425" xfId="7858" xr:uid="{75161550-50E8-4C04-9E99-00F430FFFC52}"/>
    <cellStyle name="Millares 425 2" xfId="13202" xr:uid="{D68B7186-815B-4276-947D-497B33A6B44F}"/>
    <cellStyle name="Millares 425 3" xfId="10411" xr:uid="{C1A4BF57-E312-44D9-A951-DAE9C2B4305E}"/>
    <cellStyle name="Millares 425 3 2" xfId="21656" xr:uid="{C2DB4664-EC8B-45EA-BF96-FCA9E770254D}"/>
    <cellStyle name="Millares 425 3 2 2" xfId="27212" xr:uid="{C70DDAF2-9660-4616-A98A-189A144C8E85}"/>
    <cellStyle name="Millares 425 3 2 3" xfId="32706" xr:uid="{AE7DE744-00B5-4C65-8577-E83C49701CF0}"/>
    <cellStyle name="Millares 425 3 2 4" xfId="38190" xr:uid="{A60EFC77-E7A5-411E-B5B9-1B344D65E957}"/>
    <cellStyle name="Millares 425 3 3" xfId="24483" xr:uid="{AE20EDDD-5ABB-4BF7-8728-CFE54B4E00E0}"/>
    <cellStyle name="Millares 425 3 4" xfId="29977" xr:uid="{81C131AA-31C8-4FC8-A475-F6FFC7165093}"/>
    <cellStyle name="Millares 425 3 5" xfId="35461" xr:uid="{B5F1205F-FE2F-40E0-ADB6-3F2F790CAE63}"/>
    <cellStyle name="Millares 426" xfId="7859" xr:uid="{1FA0202B-CCC1-45A0-ADE1-52A8FFE9FF1F}"/>
    <cellStyle name="Millares 426 2" xfId="13203" xr:uid="{9F81DC77-2C15-4876-B64B-037D03B1F3A5}"/>
    <cellStyle name="Millares 426 3" xfId="10396" xr:uid="{08E7A3BD-E508-4629-AD4D-7D6EBC8FB073}"/>
    <cellStyle name="Millares 426 3 2" xfId="21641" xr:uid="{18924202-8D03-44F8-A251-396897B3D282}"/>
    <cellStyle name="Millares 426 3 2 2" xfId="27197" xr:uid="{FE8BC12A-10FB-4737-9986-C7F5320449B9}"/>
    <cellStyle name="Millares 426 3 2 3" xfId="32691" xr:uid="{965A795E-DD47-41FC-BA12-136940A9AAB1}"/>
    <cellStyle name="Millares 426 3 2 4" xfId="38175" xr:uid="{784ABD07-2E8F-428D-B77D-DF633902B006}"/>
    <cellStyle name="Millares 426 3 3" xfId="24468" xr:uid="{99AD5B4D-6F8B-4737-9896-675CB9AE97DC}"/>
    <cellStyle name="Millares 426 3 4" xfId="29962" xr:uid="{1B771E4A-7E4A-477E-B07D-AB1E9A850582}"/>
    <cellStyle name="Millares 426 3 5" xfId="35446" xr:uid="{5E6073B7-71AC-4D03-BD17-7970D0BAF7BE}"/>
    <cellStyle name="Millares 427" xfId="7860" xr:uid="{4D563798-4617-4719-97DD-321235C8FFBB}"/>
    <cellStyle name="Millares 427 2" xfId="13204" xr:uid="{16661B6A-9CA0-44C2-BC57-CBCA749159A0}"/>
    <cellStyle name="Millares 427 3" xfId="10387" xr:uid="{3C42C423-3337-4AB4-8505-9F8005AAEFF4}"/>
    <cellStyle name="Millares 427 3 2" xfId="21635" xr:uid="{11AA3035-76EC-441B-BCCF-6F89880975DC}"/>
    <cellStyle name="Millares 427 3 2 2" xfId="27191" xr:uid="{82BE5C48-2563-48B5-BA11-14E93987738C}"/>
    <cellStyle name="Millares 427 3 2 3" xfId="32685" xr:uid="{B6456B7C-990B-4F62-986F-78409398B4FB}"/>
    <cellStyle name="Millares 427 3 2 4" xfId="38169" xr:uid="{4C15473C-9446-4286-B3E0-701EE3F605C6}"/>
    <cellStyle name="Millares 427 3 3" xfId="24462" xr:uid="{0D6022D3-530F-4BD7-8C2F-120A0B76C4E8}"/>
    <cellStyle name="Millares 427 3 4" xfId="29956" xr:uid="{6E59F257-8A91-4B79-86D9-27FF4848AC52}"/>
    <cellStyle name="Millares 427 3 5" xfId="35440" xr:uid="{D8C4DE1A-BB7D-440D-A64A-7BEE0FCB0D4B}"/>
    <cellStyle name="Millares 428" xfId="7861" xr:uid="{B5DB4857-3F61-4D26-91CE-CC331DA6F6FB}"/>
    <cellStyle name="Millares 428 2" xfId="13205" xr:uid="{3CC9ADDF-B264-4D55-B3AC-B013D89F1BA4}"/>
    <cellStyle name="Millares 428 3" xfId="10397" xr:uid="{6A25B36C-B722-4DE9-B0E7-30222C0EC3A8}"/>
    <cellStyle name="Millares 428 3 2" xfId="21642" xr:uid="{4255700B-CD2B-4EFB-BAC0-9778EF11F74C}"/>
    <cellStyle name="Millares 428 3 2 2" xfId="27198" xr:uid="{660C0CDF-9056-4B8F-B549-2ED03FECFEE3}"/>
    <cellStyle name="Millares 428 3 2 3" xfId="32692" xr:uid="{293CB04F-973A-4617-A1A9-6311798B0BBF}"/>
    <cellStyle name="Millares 428 3 2 4" xfId="38176" xr:uid="{63C728B1-C152-427B-9054-661C031FD80F}"/>
    <cellStyle name="Millares 428 3 3" xfId="24469" xr:uid="{BBDF4C9F-5848-4C2D-961E-36F5408AA8BD}"/>
    <cellStyle name="Millares 428 3 4" xfId="29963" xr:uid="{F02AE857-37CA-42F5-9097-5B64C76249C5}"/>
    <cellStyle name="Millares 428 3 5" xfId="35447" xr:uid="{44F294B2-9C5A-4EC9-863C-FF6CE1DDE7E5}"/>
    <cellStyle name="Millares 429" xfId="7862" xr:uid="{343D00B6-129C-4FA1-83F5-632C9BE97B2D}"/>
    <cellStyle name="Millares 429 2" xfId="13206" xr:uid="{FE04B946-971D-4C81-8CCA-0C148BFEFE7C}"/>
    <cellStyle name="Millares 429 3" xfId="10386" xr:uid="{BD2451C4-CB1C-438A-8265-80B2A0A9CD73}"/>
    <cellStyle name="Millares 429 3 2" xfId="21634" xr:uid="{56626554-156A-4892-BF84-516EDD551CEF}"/>
    <cellStyle name="Millares 429 3 2 2" xfId="27190" xr:uid="{76F4DB15-7E77-409E-AC37-5DD285B637EF}"/>
    <cellStyle name="Millares 429 3 2 3" xfId="32684" xr:uid="{8B74F2D5-7FF1-4D51-8D97-30E7C9D96672}"/>
    <cellStyle name="Millares 429 3 2 4" xfId="38168" xr:uid="{F27004C3-1547-489C-9395-25253D1C87C3}"/>
    <cellStyle name="Millares 429 3 3" xfId="24461" xr:uid="{D765B01D-CDDD-4F63-A5E6-9082F6E44418}"/>
    <cellStyle name="Millares 429 3 4" xfId="29955" xr:uid="{0D1D57CA-9902-41DC-BFA8-5017DCE70299}"/>
    <cellStyle name="Millares 429 3 5" xfId="35439" xr:uid="{7880DDF7-A170-4AA1-87DC-55E1948DB3EB}"/>
    <cellStyle name="Millares 43" xfId="5073" xr:uid="{F01CDDF4-E1B1-4271-8A04-32CDC6A54B40}"/>
    <cellStyle name="Millares 43 10" xfId="10575" xr:uid="{F9D8706D-6A1E-482D-BF57-DCBA601ECD62}"/>
    <cellStyle name="Millares 43 11" xfId="15810" xr:uid="{1EA96641-4054-48DA-8DE0-3B2B5832CCD1}"/>
    <cellStyle name="Millares 43 12" xfId="17904" xr:uid="{D7A8575A-140B-48EF-A2BC-AEE32A205C8F}"/>
    <cellStyle name="Millares 43 13" xfId="7863" xr:uid="{DAB4E794-F2F0-4B00-A350-D0F57F84E174}"/>
    <cellStyle name="Millares 43 2" xfId="5074" xr:uid="{2436ED6D-FE84-46BA-98C1-0C3866FD6265}"/>
    <cellStyle name="Millares 43 2 2" xfId="13208" xr:uid="{415851E4-C2F5-4865-8155-51C029BDA104}"/>
    <cellStyle name="Millares 43 2 3" xfId="10576" xr:uid="{82BB8CD6-8295-454E-9C2D-9B5129C793DE}"/>
    <cellStyle name="Millares 43 2 4" xfId="15811" xr:uid="{9F274ECD-C9A1-47D9-9411-DDE0A0773C4B}"/>
    <cellStyle name="Millares 43 2 5" xfId="17905" xr:uid="{E7587CCA-F0A1-41B2-8AF2-C82116537B08}"/>
    <cellStyle name="Millares 43 2 6" xfId="7864" xr:uid="{54BCA93F-3724-4057-9043-7E7EA26ED883}"/>
    <cellStyle name="Millares 43 3" xfId="5075" xr:uid="{DD7F3C36-24BA-4F34-A1B1-DD9CFEA658F7}"/>
    <cellStyle name="Millares 43 3 2" xfId="13209" xr:uid="{7673450C-8B5B-4119-AA21-BAF5619A5944}"/>
    <cellStyle name="Millares 43 3 3" xfId="10577" xr:uid="{AEAB54E2-F582-4945-9248-A79541FB1CD0}"/>
    <cellStyle name="Millares 43 3 4" xfId="15812" xr:uid="{C13684D3-7C57-4B95-9211-2A39DCF44FFB}"/>
    <cellStyle name="Millares 43 3 5" xfId="17906" xr:uid="{243F657A-2BCB-4186-8357-19CED12B2453}"/>
    <cellStyle name="Millares 43 3 6" xfId="7865" xr:uid="{8646E1D7-7FD8-4656-A310-B2E225C72951}"/>
    <cellStyle name="Millares 43 4" xfId="5076" xr:uid="{AD6282E8-999F-4879-8878-6E87A400F6AE}"/>
    <cellStyle name="Millares 43 4 2" xfId="13210" xr:uid="{337388B0-6C51-49B1-A1CC-6839B2EE408F}"/>
    <cellStyle name="Millares 43 4 3" xfId="10578" xr:uid="{BED29E08-F689-44DF-8A84-68C4C390B0AF}"/>
    <cellStyle name="Millares 43 4 4" xfId="15813" xr:uid="{343A8ECC-E000-4259-9583-7B418DF4D371}"/>
    <cellStyle name="Millares 43 4 5" xfId="17907" xr:uid="{7EEAB13F-CE12-4BD1-8AD4-144BE3755DFC}"/>
    <cellStyle name="Millares 43 4 6" xfId="7866" xr:uid="{09FDC0AD-56EC-4784-A1D2-C81D4D5A54C2}"/>
    <cellStyle name="Millares 43 5" xfId="5077" xr:uid="{D298E482-ADC2-41D2-AE7B-7278E678A09B}"/>
    <cellStyle name="Millares 43 5 2" xfId="13211" xr:uid="{9CEE79B1-B4D3-428F-B753-826DC061A767}"/>
    <cellStyle name="Millares 43 5 3" xfId="10579" xr:uid="{D3F85047-114E-463C-871D-327F9B5BF0DF}"/>
    <cellStyle name="Millares 43 5 4" xfId="15814" xr:uid="{6E3EED0E-B598-45FB-B477-521FCA124775}"/>
    <cellStyle name="Millares 43 5 5" xfId="17908" xr:uid="{E2B07201-9F7E-4DD9-A931-EB2D7C383A90}"/>
    <cellStyle name="Millares 43 5 6" xfId="7867" xr:uid="{345C2D0B-1E62-439D-9DF3-28A3AF2E5B98}"/>
    <cellStyle name="Millares 43 6" xfId="5078" xr:uid="{BF2056CE-FAFC-4377-B22C-D7F82F66B50A}"/>
    <cellStyle name="Millares 43 6 2" xfId="13212" xr:uid="{A531E530-891A-47B6-908C-3260C52C9ECB}"/>
    <cellStyle name="Millares 43 6 3" xfId="12432" xr:uid="{E9D700FF-BA50-46EB-9924-8A8232E0318A}"/>
    <cellStyle name="Millares 43 6 4" xfId="17909" xr:uid="{621EABEE-8F4C-44E0-8278-946A94F2240F}"/>
    <cellStyle name="Millares 43 6 5" xfId="7868" xr:uid="{7994E819-036E-42FB-8D23-41BBE52704D5}"/>
    <cellStyle name="Millares 43 7" xfId="7122" xr:uid="{74B0779B-BDE4-4671-8CCB-3B953C91B1CB}"/>
    <cellStyle name="Millares 43 7 2" xfId="13213" xr:uid="{A111950C-C504-4AD5-AAFE-F2E2546C2095}"/>
    <cellStyle name="Millares 43 7 3" xfId="19930" xr:uid="{DC237BD9-0517-4530-8D05-95113107B2F5}"/>
    <cellStyle name="Millares 43 7 4" xfId="7869" xr:uid="{247D0941-F59B-4D3B-B331-1FFD48DE1BF6}"/>
    <cellStyle name="Millares 43 8" xfId="7870" xr:uid="{593DCF5F-F238-4375-A281-718D9EFDD476}"/>
    <cellStyle name="Millares 43 8 2" xfId="13214" xr:uid="{4893A5DA-BD52-4C80-B251-13C8B8383393}"/>
    <cellStyle name="Millares 43 9" xfId="13207" xr:uid="{CFD6BFA5-01B7-423C-A60D-52AE397AFAE6}"/>
    <cellStyle name="Millares 430" xfId="7871" xr:uid="{0343D833-CB2C-4C94-91BA-40986D661EAF}"/>
    <cellStyle name="Millares 430 2" xfId="13215" xr:uid="{0FC0B2DD-4729-4BE9-8396-4A19B31CBA2A}"/>
    <cellStyle name="Millares 430 3" xfId="10398" xr:uid="{39ED66F0-6661-4C53-B4DB-EA46E4829859}"/>
    <cellStyle name="Millares 430 3 2" xfId="21643" xr:uid="{179E57F9-5063-47BE-AA90-AA78341BFDBA}"/>
    <cellStyle name="Millares 430 3 2 2" xfId="27199" xr:uid="{38D008D3-D190-48A2-B3E6-01CB272AC4A3}"/>
    <cellStyle name="Millares 430 3 2 3" xfId="32693" xr:uid="{37AE5939-8C9B-4F7E-9A36-C880AD0B6230}"/>
    <cellStyle name="Millares 430 3 2 4" xfId="38177" xr:uid="{A1D4BD8C-271F-4D8C-8A70-6F093AC964A6}"/>
    <cellStyle name="Millares 430 3 3" xfId="24470" xr:uid="{4C3B42AE-1D59-4B78-B90E-30DE2E4C3191}"/>
    <cellStyle name="Millares 430 3 4" xfId="29964" xr:uid="{57990874-2435-4196-B5F1-719987AA9951}"/>
    <cellStyle name="Millares 430 3 5" xfId="35448" xr:uid="{8C86EFB6-5BE1-42A0-969C-09875F1075C0}"/>
    <cellStyle name="Millares 431" xfId="7872" xr:uid="{3D38D11E-E969-4F9D-9D76-4A23F7CF8DFD}"/>
    <cellStyle name="Millares 431 2" xfId="13216" xr:uid="{98C5084C-F6DF-4601-B7BE-BCD71A2A97E0}"/>
    <cellStyle name="Millares 431 3" xfId="10385" xr:uid="{9F67B7E1-3B71-4586-8FA0-F3A8D43D1BDE}"/>
    <cellStyle name="Millares 431 3 2" xfId="21633" xr:uid="{8C771C6C-78D8-4EB7-8332-DD6245E969BC}"/>
    <cellStyle name="Millares 431 3 2 2" xfId="27189" xr:uid="{1A4D9A76-351C-4FB2-A81C-155BE041AFB8}"/>
    <cellStyle name="Millares 431 3 2 3" xfId="32683" xr:uid="{56B9C0E4-F8B8-4006-841F-1776031E573F}"/>
    <cellStyle name="Millares 431 3 2 4" xfId="38167" xr:uid="{BAEAB683-063C-41F8-84E0-B749F5C001E0}"/>
    <cellStyle name="Millares 431 3 3" xfId="24460" xr:uid="{3428240A-6A6E-482C-9678-69C5713B67FF}"/>
    <cellStyle name="Millares 431 3 4" xfId="29954" xr:uid="{1BC48C39-08B1-4CA5-B545-DE4C5E0CA7EC}"/>
    <cellStyle name="Millares 431 3 5" xfId="35438" xr:uid="{B73F28D2-FB12-4070-A1AF-6DA2153A2B96}"/>
    <cellStyle name="Millares 432" xfId="7873" xr:uid="{25BCB404-EC1D-410B-A4ED-EFE03F152BBF}"/>
    <cellStyle name="Millares 432 2" xfId="13217" xr:uid="{F1C37069-96A9-4E24-BA69-8AD54716CA9E}"/>
    <cellStyle name="Millares 432 3" xfId="10399" xr:uid="{FEA24148-7011-4802-BA37-A6512FAE2E54}"/>
    <cellStyle name="Millares 432 3 2" xfId="21644" xr:uid="{31E6D5AA-F06D-4C2E-9FC9-DF3DBC568F0B}"/>
    <cellStyle name="Millares 432 3 2 2" xfId="27200" xr:uid="{A0B8119D-27D5-44A1-8FB2-09246588307E}"/>
    <cellStyle name="Millares 432 3 2 3" xfId="32694" xr:uid="{8E4DE010-5416-4F26-9484-71F44FF3F47F}"/>
    <cellStyle name="Millares 432 3 2 4" xfId="38178" xr:uid="{3C29033C-C6C1-430E-A569-0087FC3AAC62}"/>
    <cellStyle name="Millares 432 3 3" xfId="24471" xr:uid="{CA84E479-13B0-411C-B82D-1D644D59D798}"/>
    <cellStyle name="Millares 432 3 4" xfId="29965" xr:uid="{BAFB1AD2-1ADA-48CC-A398-BB42BF6D8A97}"/>
    <cellStyle name="Millares 432 3 5" xfId="35449" xr:uid="{F0CBA305-F4EA-47FF-867C-7B17EDB2703E}"/>
    <cellStyle name="Millares 433" xfId="7874" xr:uid="{3360B27C-99B0-452C-BF39-29C6144BDAF7}"/>
    <cellStyle name="Millares 433 2" xfId="13218" xr:uid="{78DC8D61-0B65-41C1-807A-A688B27CB1E0}"/>
    <cellStyle name="Millares 433 3" xfId="10384" xr:uid="{0D05E618-FFA9-4D28-B0D2-226C0010554A}"/>
    <cellStyle name="Millares 433 3 2" xfId="21632" xr:uid="{CD2FE65C-E1DD-43DA-8670-6B59FABB6134}"/>
    <cellStyle name="Millares 433 3 2 2" xfId="27188" xr:uid="{F5AFD5B9-51E8-4D77-9A5C-1379739D730F}"/>
    <cellStyle name="Millares 433 3 2 3" xfId="32682" xr:uid="{552CC876-9377-4360-A31F-1C17C3DFD94C}"/>
    <cellStyle name="Millares 433 3 2 4" xfId="38166" xr:uid="{305F8510-4981-4296-87B4-C96B935E3427}"/>
    <cellStyle name="Millares 433 3 3" xfId="24459" xr:uid="{5117F1B4-2A3F-4287-A37C-46958ED3A3E7}"/>
    <cellStyle name="Millares 433 3 4" xfId="29953" xr:uid="{B1DE3FC3-C979-4477-9A0E-53D9A3833BC2}"/>
    <cellStyle name="Millares 433 3 5" xfId="35437" xr:uid="{D909D93F-7794-473D-A7D8-CFD0AFAF8255}"/>
    <cellStyle name="Millares 434" xfId="7875" xr:uid="{2AFA8D02-5C5D-4172-8967-D9B7325979BA}"/>
    <cellStyle name="Millares 434 2" xfId="13219" xr:uid="{F36F6DC9-5329-4E6D-8FB5-59AFBBC6F386}"/>
    <cellStyle name="Millares 434 3" xfId="10400" xr:uid="{63A66D07-01CB-4677-9543-3BAE5EB84C09}"/>
    <cellStyle name="Millares 434 3 2" xfId="21645" xr:uid="{D1257EB8-AAAE-44F8-A527-14303A858FCC}"/>
    <cellStyle name="Millares 434 3 2 2" xfId="27201" xr:uid="{6A5F2E49-7F33-47B8-A03B-D1939BB1B7CF}"/>
    <cellStyle name="Millares 434 3 2 3" xfId="32695" xr:uid="{F4362EB6-6577-4502-80F9-7723AF81B3D8}"/>
    <cellStyle name="Millares 434 3 2 4" xfId="38179" xr:uid="{583FB603-37B9-4A03-B89E-5E517A117A39}"/>
    <cellStyle name="Millares 434 3 3" xfId="24472" xr:uid="{BDB2B086-A4C5-4117-8C07-068859E7FC39}"/>
    <cellStyle name="Millares 434 3 4" xfId="29966" xr:uid="{57E362F3-7883-4A4B-B7AD-D3C56687840C}"/>
    <cellStyle name="Millares 434 3 5" xfId="35450" xr:uid="{66DC5C5E-D5F0-4CDA-9EFE-C100CC9C2033}"/>
    <cellStyle name="Millares 435" xfId="7876" xr:uid="{06C35EA2-0489-410D-8CA3-075B67324254}"/>
    <cellStyle name="Millares 435 2" xfId="13220" xr:uid="{1A4C0680-508C-404B-AF91-1868AB7BC6A4}"/>
    <cellStyle name="Millares 435 3" xfId="10383" xr:uid="{ABE5912F-10F5-48CB-AB3F-951A340A6BF2}"/>
    <cellStyle name="Millares 435 3 2" xfId="21631" xr:uid="{6FBA6E83-E64D-4340-9E18-5BD93810AB56}"/>
    <cellStyle name="Millares 435 3 2 2" xfId="27187" xr:uid="{08AAFC92-9D16-4CAD-9F96-CEBD709CE032}"/>
    <cellStyle name="Millares 435 3 2 3" xfId="32681" xr:uid="{EE2F573A-8E7A-4249-AE29-C5CCC2543519}"/>
    <cellStyle name="Millares 435 3 2 4" xfId="38165" xr:uid="{939A8A89-7BE2-40BB-938E-03378752ADE1}"/>
    <cellStyle name="Millares 435 3 3" xfId="24458" xr:uid="{CBF12A1E-F104-4024-B9E4-FB7BDD886FF1}"/>
    <cellStyle name="Millares 435 3 4" xfId="29952" xr:uid="{1BDF8D99-707D-4071-80A9-365D89670778}"/>
    <cellStyle name="Millares 435 3 5" xfId="35436" xr:uid="{4BBC515E-7928-483D-8060-7B17B07B1CCF}"/>
    <cellStyle name="Millares 436" xfId="7877" xr:uid="{F96B2522-B81D-454B-83F9-A36C9C70C8A1}"/>
    <cellStyle name="Millares 436 2" xfId="13221" xr:uid="{411AB23A-220F-4C4E-A8AE-44F9EF02BBF8}"/>
    <cellStyle name="Millares 436 3" xfId="10401" xr:uid="{F498AA3F-BB3E-4496-A570-6B6D48BA808B}"/>
    <cellStyle name="Millares 436 3 2" xfId="21646" xr:uid="{1E90E589-67BB-4433-97AE-4B0A30E7D19B}"/>
    <cellStyle name="Millares 436 3 2 2" xfId="27202" xr:uid="{7E54A2C4-17AE-4C6A-8A3E-2282ABEEC676}"/>
    <cellStyle name="Millares 436 3 2 3" xfId="32696" xr:uid="{BDF59DD7-6BF6-476C-95AC-9EE4713434CD}"/>
    <cellStyle name="Millares 436 3 2 4" xfId="38180" xr:uid="{B8449E99-97E3-41F9-B4AA-DFB6B45DAF41}"/>
    <cellStyle name="Millares 436 3 3" xfId="24473" xr:uid="{DC717CD3-F6E6-486A-94AF-B8573CC2CC84}"/>
    <cellStyle name="Millares 436 3 4" xfId="29967" xr:uid="{13066F32-4EE6-47E9-BFF4-D8A72F146205}"/>
    <cellStyle name="Millares 436 3 5" xfId="35451" xr:uid="{008151D5-A509-4514-A91F-5D6223667A5D}"/>
    <cellStyle name="Millares 437" xfId="7878" xr:uid="{132BFC25-840F-4478-81E3-032A8F3C63BE}"/>
    <cellStyle name="Millares 437 2" xfId="13222" xr:uid="{CFE62D4E-EDED-4DC1-849D-1A6970322B85}"/>
    <cellStyle name="Millares 437 3" xfId="10382" xr:uid="{E63894DB-0732-4796-81DE-0B2295680F15}"/>
    <cellStyle name="Millares 437 3 2" xfId="21630" xr:uid="{2728094F-E5C6-4EB6-B34B-030EFBA432B7}"/>
    <cellStyle name="Millares 437 3 2 2" xfId="27186" xr:uid="{6C0BECFC-4FFD-442C-8C34-0DBEBE59717F}"/>
    <cellStyle name="Millares 437 3 2 3" xfId="32680" xr:uid="{2263552F-1A48-470A-B0E7-4203E27472ED}"/>
    <cellStyle name="Millares 437 3 2 4" xfId="38164" xr:uid="{E808B2D5-E727-4CE1-83A5-8D72890AD89C}"/>
    <cellStyle name="Millares 437 3 3" xfId="24457" xr:uid="{72AEF38C-384A-4308-A52C-959A217A89A8}"/>
    <cellStyle name="Millares 437 3 4" xfId="29951" xr:uid="{02109644-919C-4B3C-906D-5F16617B2E48}"/>
    <cellStyle name="Millares 437 3 5" xfId="35435" xr:uid="{372C3127-C19E-4743-9B35-75472FF63A93}"/>
    <cellStyle name="Millares 438" xfId="7879" xr:uid="{A8145897-2A5C-4280-BC57-737D35C6F4CA}"/>
    <cellStyle name="Millares 438 2" xfId="13223" xr:uid="{04301194-4237-451C-9999-82084EC601FD}"/>
    <cellStyle name="Millares 438 3" xfId="10402" xr:uid="{169457CF-D29B-43B8-AED8-96D23D9951C9}"/>
    <cellStyle name="Millares 438 3 2" xfId="21647" xr:uid="{4918141D-6896-456D-A1B5-A624DCA126BC}"/>
    <cellStyle name="Millares 438 3 2 2" xfId="27203" xr:uid="{56172FE7-CF7A-4C82-9FDC-DE46246ECCAA}"/>
    <cellStyle name="Millares 438 3 2 3" xfId="32697" xr:uid="{4B528C9B-D909-44F6-9626-12816C6718BF}"/>
    <cellStyle name="Millares 438 3 2 4" xfId="38181" xr:uid="{41532703-9A33-4C90-B3A7-004905F91A83}"/>
    <cellStyle name="Millares 438 3 3" xfId="24474" xr:uid="{F490C50E-39A9-4365-A984-C5B6F7A94DFA}"/>
    <cellStyle name="Millares 438 3 4" xfId="29968" xr:uid="{466B3235-8C0A-4663-A35B-675F653A2172}"/>
    <cellStyle name="Millares 438 3 5" xfId="35452" xr:uid="{06B6114A-3BC2-43DE-BCAD-537ADA6E9B9C}"/>
    <cellStyle name="Millares 439" xfId="7880" xr:uid="{4C0A6EF2-90FC-485B-9156-D1A9B7D4C0DD}"/>
    <cellStyle name="Millares 439 2" xfId="13224" xr:uid="{5ED5F003-E421-416B-B89C-F99923FEA189}"/>
    <cellStyle name="Millares 439 3" xfId="10381" xr:uid="{B903DB9C-1722-49C6-B57A-182D165C398E}"/>
    <cellStyle name="Millares 439 3 2" xfId="21629" xr:uid="{58E4D18F-062F-4457-AF8D-DB53C7FF7043}"/>
    <cellStyle name="Millares 439 3 2 2" xfId="27185" xr:uid="{02AA1BEE-784B-41A3-8CD7-398ABEDE5588}"/>
    <cellStyle name="Millares 439 3 2 3" xfId="32679" xr:uid="{2E06D163-905B-4747-AA93-BC9950C5660D}"/>
    <cellStyle name="Millares 439 3 2 4" xfId="38163" xr:uid="{1C7DA712-0EE9-4546-87FF-997C84F7EFA7}"/>
    <cellStyle name="Millares 439 3 3" xfId="24456" xr:uid="{EFED976C-4E9C-466D-82F9-47E730DD9508}"/>
    <cellStyle name="Millares 439 3 4" xfId="29950" xr:uid="{BA6FC919-3BFE-4910-8A46-3C0246ACA17A}"/>
    <cellStyle name="Millares 439 3 5" xfId="35434" xr:uid="{E4F1E135-7C2F-4360-A83C-4ABA1221D914}"/>
    <cellStyle name="Millares 44" xfId="5079" xr:uid="{3C90F1AA-A9B9-4445-AADD-A70959E78C3F}"/>
    <cellStyle name="Millares 44 10" xfId="15815" xr:uid="{CEC8E75C-AC90-4F63-BF44-93BE060F88F3}"/>
    <cellStyle name="Millares 44 11" xfId="17910" xr:uid="{8A12D85B-EF28-44C4-BFBA-6E058D94F693}"/>
    <cellStyle name="Millares 44 12" xfId="7881" xr:uid="{0651FFCD-06AD-4CEF-944E-6A8D16882089}"/>
    <cellStyle name="Millares 44 2" xfId="5080" xr:uid="{4D3191DC-378F-47B4-A955-0A436C648BF4}"/>
    <cellStyle name="Millares 44 2 10" xfId="17911" xr:uid="{EE5CA626-BCDA-407D-A303-500AAE1C241D}"/>
    <cellStyle name="Millares 44 2 11" xfId="7882" xr:uid="{C3288782-1065-4FD8-B79B-70AFF7097369}"/>
    <cellStyle name="Millares 44 2 2" xfId="5081" xr:uid="{8E228109-26B4-417A-AF38-1417FCA995A2}"/>
    <cellStyle name="Millares 44 2 2 2" xfId="13227" xr:uid="{2E309375-AD8B-4CFF-8103-7F292D730573}"/>
    <cellStyle name="Millares 44 2 2 3" xfId="10582" xr:uid="{C72E0C67-012C-44BB-BF42-24D5A40BC96B}"/>
    <cellStyle name="Millares 44 2 2 4" xfId="15817" xr:uid="{72CD2026-FC0A-4ACC-957A-116711D4FA25}"/>
    <cellStyle name="Millares 44 2 2 5" xfId="17912" xr:uid="{1BC00E62-24A5-4C1B-9235-D442119561C9}"/>
    <cellStyle name="Millares 44 2 2 6" xfId="7883" xr:uid="{A1B44BA6-B1E1-4C38-A667-2FD4A4A415C6}"/>
    <cellStyle name="Millares 44 2 3" xfId="5082" xr:uid="{A2BEACFB-CB1A-4D1F-B4FA-2800E2EEF4C6}"/>
    <cellStyle name="Millares 44 2 3 2" xfId="13228" xr:uid="{ADD1816A-630B-4CEA-917E-B3FB742F942F}"/>
    <cellStyle name="Millares 44 2 3 3" xfId="10583" xr:uid="{234852E3-036E-4EDC-9055-2DAA51B81DAF}"/>
    <cellStyle name="Millares 44 2 3 4" xfId="15818" xr:uid="{695DBCDB-27C1-401D-91CC-935A04FFC51D}"/>
    <cellStyle name="Millares 44 2 3 5" xfId="17913" xr:uid="{74744401-D9D9-405E-AC43-7441FF594A32}"/>
    <cellStyle name="Millares 44 2 3 6" xfId="7884" xr:uid="{CFD905D5-A651-45F3-9653-DCA905539E00}"/>
    <cellStyle name="Millares 44 2 4" xfId="5083" xr:uid="{E33BF16D-E7C0-499B-B5BA-1632693DBC70}"/>
    <cellStyle name="Millares 44 2 4 2" xfId="13229" xr:uid="{DEC2253B-C2A6-4066-894E-DD4A3CA8B980}"/>
    <cellStyle name="Millares 44 2 4 3" xfId="12434" xr:uid="{7B4B58F2-28FD-41F5-9E1B-D8E989277055}"/>
    <cellStyle name="Millares 44 2 4 4" xfId="17914" xr:uid="{6A718667-B64B-4E67-8FCE-6FA0E3530D93}"/>
    <cellStyle name="Millares 44 2 4 5" xfId="7885" xr:uid="{90867A5B-222F-4E31-B3A7-65461D73E79B}"/>
    <cellStyle name="Millares 44 2 5" xfId="7251" xr:uid="{5A6C88E1-5FFC-41AD-BE01-D698A9B60945}"/>
    <cellStyle name="Millares 44 2 5 2" xfId="13230" xr:uid="{F0ADB4BB-49C2-4446-AA17-980CB9A0CF26}"/>
    <cellStyle name="Millares 44 2 5 3" xfId="20031" xr:uid="{49F55FB4-02A5-41EE-A0AB-F0C6E2CA9DEE}"/>
    <cellStyle name="Millares 44 2 5 4" xfId="7886" xr:uid="{979679C9-148B-45A7-9013-A175C04B8F63}"/>
    <cellStyle name="Millares 44 2 6" xfId="7887" xr:uid="{4C5A4F46-250F-4157-BE34-34F7CF4E99E9}"/>
    <cellStyle name="Millares 44 2 6 2" xfId="13231" xr:uid="{38444E78-2C21-4204-936C-B0CF47D5E093}"/>
    <cellStyle name="Millares 44 2 7" xfId="13226" xr:uid="{BCBF5471-C93F-487F-BA24-2BD7ECF50BCE}"/>
    <cellStyle name="Millares 44 2 8" xfId="10581" xr:uid="{901982F3-7566-4FD0-B6EA-D8C5EFB87FBB}"/>
    <cellStyle name="Millares 44 2 9" xfId="15816" xr:uid="{BD450618-5388-4341-9FA2-ACE21DF68552}"/>
    <cellStyle name="Millares 44 3" xfId="5084" xr:uid="{A51F2BC1-401B-401F-BDAA-9303A1934D86}"/>
    <cellStyle name="Millares 44 3 2" xfId="13232" xr:uid="{FC05A10C-E8E8-4E34-A67D-457539D5F3C9}"/>
    <cellStyle name="Millares 44 3 3" xfId="10584" xr:uid="{AB257506-68FB-4289-972F-1F732CE02412}"/>
    <cellStyle name="Millares 44 3 4" xfId="15819" xr:uid="{ED6CE966-CCC7-47F8-9138-C82BF63A818A}"/>
    <cellStyle name="Millares 44 3 5" xfId="17915" xr:uid="{A6BD5A9E-A258-4735-975C-CF93F472F467}"/>
    <cellStyle name="Millares 44 3 6" xfId="7888" xr:uid="{5A4007D9-79BE-4D1E-8EA4-94F8E206B8BB}"/>
    <cellStyle name="Millares 44 4" xfId="5085" xr:uid="{A3FE0633-283B-42FC-B42B-0CC5C7C0EDB8}"/>
    <cellStyle name="Millares 44 4 2" xfId="13233" xr:uid="{D2592B49-B7EC-447B-A031-DD6CF7AD3EB7}"/>
    <cellStyle name="Millares 44 4 3" xfId="10585" xr:uid="{A50D6EA0-9F9E-418E-A2D3-B2E3D19B34F8}"/>
    <cellStyle name="Millares 44 4 4" xfId="15820" xr:uid="{11968A7B-3781-4251-B58E-173E6CBA5A38}"/>
    <cellStyle name="Millares 44 4 5" xfId="17916" xr:uid="{8F776A28-6C7F-4A09-9D63-1826415E20C0}"/>
    <cellStyle name="Millares 44 4 6" xfId="7889" xr:uid="{42064A21-BD30-43DA-A39D-E2B55863EA63}"/>
    <cellStyle name="Millares 44 5" xfId="5086" xr:uid="{D4F84C3D-9B99-46B7-86B0-D619A6E05CF8}"/>
    <cellStyle name="Millares 44 5 2" xfId="13234" xr:uid="{A761373F-B5C6-4E26-88AC-362FE3B66708}"/>
    <cellStyle name="Millares 44 5 3" xfId="12433" xr:uid="{32924695-E3A1-4EB7-AC6A-33CE928020A0}"/>
    <cellStyle name="Millares 44 5 4" xfId="17917" xr:uid="{E629804C-688D-4858-8C73-422F018A0851}"/>
    <cellStyle name="Millares 44 5 5" xfId="7890" xr:uid="{D18D82DD-D161-443F-BE04-0BAA5426E9FC}"/>
    <cellStyle name="Millares 44 6" xfId="7123" xr:uid="{A2B3BFD0-9E8C-467D-A8B8-E276324CF22F}"/>
    <cellStyle name="Millares 44 6 2" xfId="13235" xr:uid="{F70A997D-9F62-4A18-AEEF-08DDD5AF8817}"/>
    <cellStyle name="Millares 44 6 3" xfId="19931" xr:uid="{47AD33F1-4D5A-4CB8-9D30-7547E746517A}"/>
    <cellStyle name="Millares 44 6 4" xfId="7891" xr:uid="{C8331A56-898F-41E4-A738-435A666E1CF2}"/>
    <cellStyle name="Millares 44 7" xfId="7892" xr:uid="{F5090894-8B44-4D72-BDA0-0295EF9680ED}"/>
    <cellStyle name="Millares 44 7 2" xfId="13236" xr:uid="{49FF8666-80E9-4CA3-9127-D4D84FB3AA46}"/>
    <cellStyle name="Millares 44 8" xfId="13225" xr:uid="{AA4BA3B9-C233-469E-A3D9-03199017CF7D}"/>
    <cellStyle name="Millares 44 9" xfId="10580" xr:uid="{3F0ADC45-41A0-4FA1-B0FB-01BA6C7F4542}"/>
    <cellStyle name="Millares 440" xfId="7893" xr:uid="{FE71F05C-DBE1-454D-AB3C-80CAB0F7BD0B}"/>
    <cellStyle name="Millares 440 2" xfId="13237" xr:uid="{DC9ECF47-7D7A-4088-A68F-499E83EB1D6A}"/>
    <cellStyle name="Millares 440 3" xfId="10405" xr:uid="{9FA35002-FB75-470D-A3D6-0F378C585560}"/>
    <cellStyle name="Millares 440 3 2" xfId="21650" xr:uid="{9EB5BE97-9BA1-48A1-8715-3F58A9E2F456}"/>
    <cellStyle name="Millares 440 3 2 2" xfId="27206" xr:uid="{00B14BA5-D72E-4962-87D2-13044B264AC3}"/>
    <cellStyle name="Millares 440 3 2 3" xfId="32700" xr:uid="{6C4AD9BB-8E6B-485E-BBC9-D4F8B83F65EB}"/>
    <cellStyle name="Millares 440 3 2 4" xfId="38184" xr:uid="{56F78DCF-3A05-4576-8AAD-68CB31CA0C1E}"/>
    <cellStyle name="Millares 440 3 3" xfId="24477" xr:uid="{A6E7BFB2-ED83-4D3D-9029-95046C6011AE}"/>
    <cellStyle name="Millares 440 3 4" xfId="29971" xr:uid="{ADD2B7C3-5098-4706-BAAC-6E9EB95B1A8E}"/>
    <cellStyle name="Millares 440 3 5" xfId="35455" xr:uid="{6ADA0C63-0511-433E-8A6D-047FFDD00376}"/>
    <cellStyle name="Millares 441" xfId="7894" xr:uid="{5EBB83DA-C8ED-41C6-95CB-05AB94BA016A}"/>
    <cellStyle name="Millares 441 2" xfId="13238" xr:uid="{BCA509D7-8975-4493-B448-73A05BE4BBC7}"/>
    <cellStyle name="Millares 441 3" xfId="10380" xr:uid="{89AA3F66-C315-40CD-8D43-C327E845BACB}"/>
    <cellStyle name="Millares 441 3 2" xfId="21628" xr:uid="{4DAE47E9-A491-4C5C-AE09-18ADEB18CB30}"/>
    <cellStyle name="Millares 441 3 2 2" xfId="27184" xr:uid="{ECBF7D57-9BC1-46FB-A011-FE9036FC2155}"/>
    <cellStyle name="Millares 441 3 2 3" xfId="32678" xr:uid="{6EA0FB95-5B9C-4037-94F9-651415CFC154}"/>
    <cellStyle name="Millares 441 3 2 4" xfId="38162" xr:uid="{4E75A309-B83C-458A-AC65-C03F125DA190}"/>
    <cellStyle name="Millares 441 3 3" xfId="24455" xr:uid="{BEA5DF07-A544-49DA-82EC-490099C035B6}"/>
    <cellStyle name="Millares 441 3 4" xfId="29949" xr:uid="{F60003C9-C8EA-4CF6-BD46-280A49BA617A}"/>
    <cellStyle name="Millares 441 3 5" xfId="35433" xr:uid="{9F431A5D-FA1C-4029-B729-5E07DAF90643}"/>
    <cellStyle name="Millares 442" xfId="7895" xr:uid="{B21639AE-FE09-4894-ABB7-D98FB8D8BCB6}"/>
    <cellStyle name="Millares 442 2" xfId="13239" xr:uid="{E855EC22-CD92-459B-991D-11D0CF7F51C2}"/>
    <cellStyle name="Millares 442 3" xfId="10406" xr:uid="{E98388E2-1064-443E-96BE-5B69C455A73D}"/>
    <cellStyle name="Millares 442 3 2" xfId="21651" xr:uid="{95D4B5DA-49CA-4D79-A726-146B32FD5CD4}"/>
    <cellStyle name="Millares 442 3 2 2" xfId="27207" xr:uid="{4104C898-CD1D-41F2-9E59-BE0B021992BE}"/>
    <cellStyle name="Millares 442 3 2 3" xfId="32701" xr:uid="{D34BAAC3-A53A-46A9-80CE-01C37A6F5577}"/>
    <cellStyle name="Millares 442 3 2 4" xfId="38185" xr:uid="{9B8DB248-DFC8-453A-B21A-4B94B3862B81}"/>
    <cellStyle name="Millares 442 3 3" xfId="24478" xr:uid="{7A0FB2C0-2BA7-4971-8101-957C85A15EF6}"/>
    <cellStyle name="Millares 442 3 4" xfId="29972" xr:uid="{9DF8415A-6673-49F2-B9F2-45F451F6D24B}"/>
    <cellStyle name="Millares 442 3 5" xfId="35456" xr:uid="{B1590AC7-AC59-4573-9DD8-14318059537D}"/>
    <cellStyle name="Millares 443" xfId="7896" xr:uid="{060D92B6-B23B-4F43-8594-15E3E3ACCCE0}"/>
    <cellStyle name="Millares 443 2" xfId="13240" xr:uid="{755867E2-17D4-44E1-AF45-14AEF22E37C2}"/>
    <cellStyle name="Millares 443 3" xfId="10379" xr:uid="{9B98E9A3-5A78-42B9-9E19-12C88A5FB880}"/>
    <cellStyle name="Millares 443 3 2" xfId="21627" xr:uid="{155E05C7-7F0B-47E5-A850-E7D654A94647}"/>
    <cellStyle name="Millares 443 3 2 2" xfId="27183" xr:uid="{CB409ABC-3E12-48FD-AF34-0DB1954F1B43}"/>
    <cellStyle name="Millares 443 3 2 3" xfId="32677" xr:uid="{F2686071-E70D-4F16-91D0-BBAF8C5163A3}"/>
    <cellStyle name="Millares 443 3 2 4" xfId="38161" xr:uid="{E25C240D-E9DE-4B75-8173-626E410DDBBD}"/>
    <cellStyle name="Millares 443 3 3" xfId="24454" xr:uid="{020ABEA7-69D6-48EA-80AC-599E6B86E348}"/>
    <cellStyle name="Millares 443 3 4" xfId="29948" xr:uid="{EA4CB33C-351B-427E-AF4D-DD682B7D7231}"/>
    <cellStyle name="Millares 443 3 5" xfId="35432" xr:uid="{BA750E6D-30DA-4642-A78F-1473E008F7B0}"/>
    <cellStyle name="Millares 444" xfId="10407" xr:uid="{04D4D96F-E93B-4126-9F71-83E711A1E898}"/>
    <cellStyle name="Millares 444 2" xfId="21652" xr:uid="{34C4276C-59E8-4597-863E-AECD7A1671E6}"/>
    <cellStyle name="Millares 444 2 2" xfId="27208" xr:uid="{F7FE6614-3A78-48FE-8BF1-532029C5B22A}"/>
    <cellStyle name="Millares 444 2 3" xfId="32702" xr:uid="{33D3936D-168F-4FDB-89A7-6FCDD37AAA50}"/>
    <cellStyle name="Millares 444 2 4" xfId="38186" xr:uid="{231E4372-1B91-4C3A-A964-211FCC7BDDD1}"/>
    <cellStyle name="Millares 444 3" xfId="24479" xr:uid="{8F474A73-C42D-4125-9C4E-A36D5F635BAA}"/>
    <cellStyle name="Millares 444 4" xfId="29973" xr:uid="{4200C891-D6DE-4AAB-A10F-45C194B80514}"/>
    <cellStyle name="Millares 444 5" xfId="35457" xr:uid="{4A1EA5DA-3AD6-40DF-9072-D0E65C80C2A0}"/>
    <cellStyle name="Millares 445" xfId="10378" xr:uid="{8251F0B4-FF63-4EEF-ABC2-5E75DD457336}"/>
    <cellStyle name="Millares 445 2" xfId="21626" xr:uid="{619CA6F1-2662-4F31-8054-3C54D1BEB5F5}"/>
    <cellStyle name="Millares 445 2 2" xfId="27182" xr:uid="{E43401DA-00F6-45F6-8C28-FB0204E58CF1}"/>
    <cellStyle name="Millares 445 2 3" xfId="32676" xr:uid="{1055662D-C4D3-464F-B314-CDB461F160CA}"/>
    <cellStyle name="Millares 445 2 4" xfId="38160" xr:uid="{6634ADEA-94A5-4629-915B-6A2B8C20BF58}"/>
    <cellStyle name="Millares 445 3" xfId="24453" xr:uid="{9281921E-2C31-4311-87A0-47BACBDAD65B}"/>
    <cellStyle name="Millares 445 4" xfId="29947" xr:uid="{2FD7E5EF-2FF0-449B-B06C-8BA3F46B1AF6}"/>
    <cellStyle name="Millares 445 5" xfId="35431" xr:uid="{3681FCBC-77B4-4B61-BB2E-5506CA4CD5C6}"/>
    <cellStyle name="Millares 446" xfId="10408" xr:uid="{0FA3033E-1E32-4644-B013-19F4AB43A965}"/>
    <cellStyle name="Millares 446 2" xfId="21653" xr:uid="{66888E98-9E39-4066-9521-B45D5E7A27C7}"/>
    <cellStyle name="Millares 446 2 2" xfId="27209" xr:uid="{3C9706E6-02C2-4A68-AC21-F03F0E987DDE}"/>
    <cellStyle name="Millares 446 2 3" xfId="32703" xr:uid="{C8BA73EB-3931-4F41-A87E-A6F8F27333C0}"/>
    <cellStyle name="Millares 446 2 4" xfId="38187" xr:uid="{4E3D4445-64C7-49DA-B651-881D9212355A}"/>
    <cellStyle name="Millares 446 3" xfId="24480" xr:uid="{560AA029-0B42-467F-BF73-91270BBFEA3E}"/>
    <cellStyle name="Millares 446 4" xfId="29974" xr:uid="{2762972F-EAFD-4FC9-92A5-50509850FE04}"/>
    <cellStyle name="Millares 446 5" xfId="35458" xr:uid="{9D7CD5C5-CAB7-4735-8551-A1660C887F06}"/>
    <cellStyle name="Millares 447" xfId="10377" xr:uid="{757D5469-A3DA-4784-983B-94D2AD160930}"/>
    <cellStyle name="Millares 447 2" xfId="21625" xr:uid="{30970620-ECA2-4517-89EA-D89D5D486B38}"/>
    <cellStyle name="Millares 447 2 2" xfId="27181" xr:uid="{00E77C8A-28B2-47A7-B6CB-8886DD9AC3D8}"/>
    <cellStyle name="Millares 447 2 3" xfId="32675" xr:uid="{45D355E6-1109-413F-80DC-7871E6F8DE55}"/>
    <cellStyle name="Millares 447 2 4" xfId="38159" xr:uid="{0B30479C-AF91-4690-A6DD-587E872A03A2}"/>
    <cellStyle name="Millares 447 3" xfId="24452" xr:uid="{37C5BC60-0F0A-4046-9FF4-03912DA3ACF9}"/>
    <cellStyle name="Millares 447 4" xfId="29946" xr:uid="{D4B8B016-FD10-4BFB-955A-06337E770785}"/>
    <cellStyle name="Millares 447 5" xfId="35430" xr:uid="{1266DA93-0F2D-40E0-81E8-0FFFFB0C220A}"/>
    <cellStyle name="Millares 448" xfId="12750" xr:uid="{1E598B29-D6FA-41FB-B8E5-3048E6C80CC4}"/>
    <cellStyle name="Millares 449" xfId="12856" xr:uid="{B660254C-848B-481B-BB19-85C71D8A64A0}"/>
    <cellStyle name="Millares 45" xfId="5087" xr:uid="{9CE5B51A-08DA-4B03-86D9-8F7FD97AB59C}"/>
    <cellStyle name="Millares 45 10" xfId="5088" xr:uid="{3B4343C8-F510-424B-983D-E3B970C615DE}"/>
    <cellStyle name="Millares 45 10 10" xfId="7898" xr:uid="{5C709D63-766A-4C53-A6F5-05EC2A59F759}"/>
    <cellStyle name="Millares 45 10 2" xfId="5089" xr:uid="{EA38B099-8681-41A9-91B4-80ECF3F15DA7}"/>
    <cellStyle name="Millares 45 10 2 2" xfId="5090" xr:uid="{ECCFF568-899C-4962-9B50-EF8653D76CFF}"/>
    <cellStyle name="Millares 45 10 2 2 2" xfId="13244" xr:uid="{2B3650E5-5213-4922-AA2C-DB7EE08A14CB}"/>
    <cellStyle name="Millares 45 10 2 2 3" xfId="10589" xr:uid="{D38D2A00-8FB2-42C8-B4C4-CF491D42D938}"/>
    <cellStyle name="Millares 45 10 2 2 4" xfId="15824" xr:uid="{373E6279-010E-4310-9524-AF38450AC84D}"/>
    <cellStyle name="Millares 45 10 2 2 5" xfId="17921" xr:uid="{26AB6841-AB54-4ABA-A22E-9E68F1E07CA0}"/>
    <cellStyle name="Millares 45 10 2 2 6" xfId="7900" xr:uid="{FD2FDEF4-199A-4570-9DD1-48A417358849}"/>
    <cellStyle name="Millares 45 10 2 3" xfId="13243" xr:uid="{A1F9B6FC-BAA6-48E0-BEF9-488FE44B3AC6}"/>
    <cellStyle name="Millares 45 10 2 4" xfId="10588" xr:uid="{66EF2A92-93B6-4F87-8E59-08C2CEED3615}"/>
    <cellStyle name="Millares 45 10 2 5" xfId="15823" xr:uid="{E5F8250D-E6CA-408B-8186-C0EEEADBEDF0}"/>
    <cellStyle name="Millares 45 10 2 6" xfId="17920" xr:uid="{41483A7B-16B7-4DB8-8EDD-E9E246881A8F}"/>
    <cellStyle name="Millares 45 10 2 7" xfId="7899" xr:uid="{202DCA0D-0C5C-4A3E-9368-48EC5D2DC52A}"/>
    <cellStyle name="Millares 45 10 3" xfId="5091" xr:uid="{6999C662-6A5A-45BA-A5BA-EBC4E943FC7E}"/>
    <cellStyle name="Millares 45 10 3 2" xfId="5092" xr:uid="{0259856E-493F-439C-A39D-F1D9428C04AA}"/>
    <cellStyle name="Millares 45 10 3 2 2" xfId="13246" xr:uid="{3B7407D0-017A-4CF6-899C-9AC4F1A3EA0A}"/>
    <cellStyle name="Millares 45 10 3 2 3" xfId="10591" xr:uid="{5EEC5058-7B4A-4FC0-BA30-5C52859CFB59}"/>
    <cellStyle name="Millares 45 10 3 2 4" xfId="15826" xr:uid="{BF4520EA-032F-4B3F-94F8-DB1642DAE301}"/>
    <cellStyle name="Millares 45 10 3 2 5" xfId="17923" xr:uid="{208EF75A-4076-42C3-82F5-632194F4E4B0}"/>
    <cellStyle name="Millares 45 10 3 2 6" xfId="7902" xr:uid="{F4A7E29F-D9E3-4F3D-A2CB-2A260EB59EE5}"/>
    <cellStyle name="Millares 45 10 3 3" xfId="13245" xr:uid="{3508689A-3F9E-4AC7-9422-77377C7B989B}"/>
    <cellStyle name="Millares 45 10 3 4" xfId="10590" xr:uid="{C1803B10-5C49-4879-BEC6-34B2D06739DE}"/>
    <cellStyle name="Millares 45 10 3 5" xfId="15825" xr:uid="{B1906E8E-8CD7-431A-AA77-C5A1B1A59CC0}"/>
    <cellStyle name="Millares 45 10 3 6" xfId="17922" xr:uid="{C7393CBB-1812-4BF9-8227-54977E18A9B4}"/>
    <cellStyle name="Millares 45 10 3 7" xfId="7901" xr:uid="{6CF408CD-D64C-4169-B55F-812F942B7714}"/>
    <cellStyle name="Millares 45 10 4" xfId="5093" xr:uid="{89FA1FB5-5EEF-44CA-8F6F-10918A0FB032}"/>
    <cellStyle name="Millares 45 10 4 2" xfId="5094" xr:uid="{FC0D5342-8ABB-4401-B8C6-9F12C5EDCC6D}"/>
    <cellStyle name="Millares 45 10 4 2 2" xfId="13248" xr:uid="{F76C01C9-9DB8-4BDD-8D3C-436337EE0DC0}"/>
    <cellStyle name="Millares 45 10 4 2 3" xfId="10593" xr:uid="{AE953FCB-53D8-4D42-929C-1927B04D92B1}"/>
    <cellStyle name="Millares 45 10 4 2 4" xfId="15828" xr:uid="{6931B51E-F836-4D52-9228-659DC827930E}"/>
    <cellStyle name="Millares 45 10 4 2 5" xfId="17925" xr:uid="{D7391CB9-59C2-4B88-80F0-9631F13CB08C}"/>
    <cellStyle name="Millares 45 10 4 2 6" xfId="7904" xr:uid="{6D2B9426-94DF-4FF9-9131-8B947063C9F8}"/>
    <cellStyle name="Millares 45 10 4 3" xfId="13247" xr:uid="{4F893734-BB4A-40FC-969E-D51C05E0C481}"/>
    <cellStyle name="Millares 45 10 4 4" xfId="10592" xr:uid="{77745DCE-95AE-4D7C-92FE-39773688A70B}"/>
    <cellStyle name="Millares 45 10 4 5" xfId="15827" xr:uid="{15CF9B8B-40D0-4E23-8556-E87B7D0412F3}"/>
    <cellStyle name="Millares 45 10 4 6" xfId="17924" xr:uid="{03332040-44FE-40F1-862B-4D5363E857B1}"/>
    <cellStyle name="Millares 45 10 4 7" xfId="7903" xr:uid="{8C35879B-636D-4FCE-8A08-F59FD09191FB}"/>
    <cellStyle name="Millares 45 10 5" xfId="5095" xr:uid="{CEAF1B28-2CCE-4637-9548-D12C4D3EB0D3}"/>
    <cellStyle name="Millares 45 10 5 2" xfId="13249" xr:uid="{35FFBE96-F4F9-43E8-9BE8-2061BE39015D}"/>
    <cellStyle name="Millares 45 10 5 3" xfId="10594" xr:uid="{B4317219-0352-4E8B-BECF-785DFDC51BD8}"/>
    <cellStyle name="Millares 45 10 5 4" xfId="15829" xr:uid="{3BB76829-A480-4673-807A-E2D01CD54C4D}"/>
    <cellStyle name="Millares 45 10 5 5" xfId="17926" xr:uid="{1DA09DAC-AAAA-409A-BE72-50291A8451CC}"/>
    <cellStyle name="Millares 45 10 5 6" xfId="7905" xr:uid="{63031CC6-A45F-473E-B262-76C702400D65}"/>
    <cellStyle name="Millares 45 10 6" xfId="13242" xr:uid="{E8A510C2-3360-4725-85B3-2B656328030B}"/>
    <cellStyle name="Millares 45 10 7" xfId="10587" xr:uid="{4220269D-BE66-44F5-9032-F600AFDA073C}"/>
    <cellStyle name="Millares 45 10 8" xfId="15822" xr:uid="{4E750943-B828-4FC5-9AA1-963CD6C58098}"/>
    <cellStyle name="Millares 45 10 9" xfId="17919" xr:uid="{CF9F12C0-B457-457C-9C11-A23DA2EEC1E6}"/>
    <cellStyle name="Millares 45 11" xfId="5096" xr:uid="{03224A85-CAFC-4E36-AC39-EE20D16A8BBA}"/>
    <cellStyle name="Millares 45 11 10" xfId="7906" xr:uid="{10812F43-B668-41F1-B3D6-DB86F2512E9B}"/>
    <cellStyle name="Millares 45 11 2" xfId="5097" xr:uid="{B966D7A0-5A62-4906-8707-B224EB706A7B}"/>
    <cellStyle name="Millares 45 11 2 2" xfId="5098" xr:uid="{D65FA2B0-3CA0-470C-B973-EA6978261C70}"/>
    <cellStyle name="Millares 45 11 2 2 2" xfId="13252" xr:uid="{4194210F-FE20-4AC8-B0BF-244F377C21C5}"/>
    <cellStyle name="Millares 45 11 2 2 3" xfId="10597" xr:uid="{FFD1021E-3FF5-4DC4-A97D-8EFF3F240033}"/>
    <cellStyle name="Millares 45 11 2 2 4" xfId="15832" xr:uid="{D3285A8C-6783-4E81-A104-142BDDCE574D}"/>
    <cellStyle name="Millares 45 11 2 2 5" xfId="17929" xr:uid="{86E58B2B-1E04-4B43-9525-40573C75576B}"/>
    <cellStyle name="Millares 45 11 2 2 6" xfId="7908" xr:uid="{0DBF46ED-433A-40A9-8C29-50BD9440E776}"/>
    <cellStyle name="Millares 45 11 2 3" xfId="13251" xr:uid="{319471E5-6D83-498B-92B1-EC145ED52726}"/>
    <cellStyle name="Millares 45 11 2 4" xfId="10596" xr:uid="{33C73626-B006-4B09-BAC5-7BFEA28A6E9C}"/>
    <cellStyle name="Millares 45 11 2 5" xfId="15831" xr:uid="{07F87A72-18AD-451F-9CBB-9418D06C283A}"/>
    <cellStyle name="Millares 45 11 2 6" xfId="17928" xr:uid="{37C75BD2-11E0-4AC5-B948-7506295F3190}"/>
    <cellStyle name="Millares 45 11 2 7" xfId="7907" xr:uid="{E487B1F4-4463-4C2E-9D09-DF93033CBF62}"/>
    <cellStyle name="Millares 45 11 3" xfId="5099" xr:uid="{48DE75D2-A3EB-4E97-9AD9-B1034913F486}"/>
    <cellStyle name="Millares 45 11 3 2" xfId="5100" xr:uid="{6023E471-94DF-42A3-A24E-C7B946340EEF}"/>
    <cellStyle name="Millares 45 11 3 2 2" xfId="13254" xr:uid="{5F8BA919-979C-44E5-B1BF-6B1D711AF4F7}"/>
    <cellStyle name="Millares 45 11 3 2 3" xfId="10599" xr:uid="{D8F3170F-4AAF-47EA-8BFA-2070E035A8AD}"/>
    <cellStyle name="Millares 45 11 3 2 4" xfId="15834" xr:uid="{3362D731-EFDB-4B1B-8A33-CFA42023F333}"/>
    <cellStyle name="Millares 45 11 3 2 5" xfId="17931" xr:uid="{DAB2E4CD-2675-4CB4-B5D5-5DFF5745F1D5}"/>
    <cellStyle name="Millares 45 11 3 2 6" xfId="7910" xr:uid="{C462D221-AF08-49AC-ACA4-87289AABE3A9}"/>
    <cellStyle name="Millares 45 11 3 3" xfId="13253" xr:uid="{8DC870E9-3080-4BF5-86E7-C8DA66397A1E}"/>
    <cellStyle name="Millares 45 11 3 4" xfId="10598" xr:uid="{075DBDC5-C7A7-4CD5-8D9C-60DD425B55E0}"/>
    <cellStyle name="Millares 45 11 3 5" xfId="15833" xr:uid="{97FAB90B-E9E2-4096-9AA1-63229FBFC35D}"/>
    <cellStyle name="Millares 45 11 3 6" xfId="17930" xr:uid="{3F59172D-CC67-45A1-8FF8-791B0DC0226A}"/>
    <cellStyle name="Millares 45 11 3 7" xfId="7909" xr:uid="{5EA9C62A-F658-4027-BC24-B9CCFE7A49A6}"/>
    <cellStyle name="Millares 45 11 4" xfId="5101" xr:uid="{B7CBEC1A-2D9D-4254-97EB-F309A958102E}"/>
    <cellStyle name="Millares 45 11 4 2" xfId="5102" xr:uid="{AD91AF55-E8CF-4802-BD3B-A3ACE7F0BB68}"/>
    <cellStyle name="Millares 45 11 4 2 2" xfId="13256" xr:uid="{66FA56C6-998E-4C15-BB9F-8A9FF4F77AFF}"/>
    <cellStyle name="Millares 45 11 4 2 3" xfId="10601" xr:uid="{1AE0EA66-417A-4E8A-9368-6728C05DA919}"/>
    <cellStyle name="Millares 45 11 4 2 4" xfId="15836" xr:uid="{6EF106BA-86BD-42C0-B10D-1827408AE53C}"/>
    <cellStyle name="Millares 45 11 4 2 5" xfId="17933" xr:uid="{D7CF8CC2-0BFE-4394-9226-E03002063A34}"/>
    <cellStyle name="Millares 45 11 4 2 6" xfId="7912" xr:uid="{5650BBDC-57D8-473A-AED1-4D956D76256F}"/>
    <cellStyle name="Millares 45 11 4 3" xfId="13255" xr:uid="{EF887D52-7B57-494D-9A3D-649D7A1E59F3}"/>
    <cellStyle name="Millares 45 11 4 4" xfId="10600" xr:uid="{2B536CDB-CF3F-4A98-B922-D5CBAD683822}"/>
    <cellStyle name="Millares 45 11 4 5" xfId="15835" xr:uid="{E4AB5C75-A120-4F54-8A2D-76BF050B4620}"/>
    <cellStyle name="Millares 45 11 4 6" xfId="17932" xr:uid="{78B0450F-F3D3-41D2-8DD1-6C0E94B0D7C4}"/>
    <cellStyle name="Millares 45 11 4 7" xfId="7911" xr:uid="{216A96BF-1FB1-4C79-99FB-D8E7B614114E}"/>
    <cellStyle name="Millares 45 11 5" xfId="5103" xr:uid="{CB2918B4-AE97-4C28-909E-177AA5622CAA}"/>
    <cellStyle name="Millares 45 11 5 2" xfId="13257" xr:uid="{875DE180-38F0-43F6-B044-0CB8A84C73C5}"/>
    <cellStyle name="Millares 45 11 5 3" xfId="10602" xr:uid="{FDF59241-6346-4F21-BFF4-ACC042D62162}"/>
    <cellStyle name="Millares 45 11 5 4" xfId="15837" xr:uid="{A4D28F8A-44CF-48FB-ACAC-7574A8BBF502}"/>
    <cellStyle name="Millares 45 11 5 5" xfId="17934" xr:uid="{EBCCD73C-22BB-48D5-BC80-9BF7A1502405}"/>
    <cellStyle name="Millares 45 11 5 6" xfId="7913" xr:uid="{5AF4C377-848D-4E1C-82C3-CA38AFAF04B0}"/>
    <cellStyle name="Millares 45 11 6" xfId="13250" xr:uid="{DA492223-111B-420C-9A90-8416569B1FA3}"/>
    <cellStyle name="Millares 45 11 7" xfId="10595" xr:uid="{6F219A02-1A13-421D-A232-108A340E2A94}"/>
    <cellStyle name="Millares 45 11 8" xfId="15830" xr:uid="{6440484F-6677-49F6-B4AC-AD74D7F6481D}"/>
    <cellStyle name="Millares 45 11 9" xfId="17927" xr:uid="{9404FECB-A3E6-4F45-B54A-F78C95B474C4}"/>
    <cellStyle name="Millares 45 12" xfId="5104" xr:uid="{1CAC5B1D-A898-46AD-A841-D9B58B3B50C1}"/>
    <cellStyle name="Millares 45 12 2" xfId="5105" xr:uid="{A4A7FAB3-587B-40B6-8CD4-DF46149B0AC7}"/>
    <cellStyle name="Millares 45 12 2 2" xfId="13259" xr:uid="{B350B263-FBE7-4B1E-AD88-C569C004E350}"/>
    <cellStyle name="Millares 45 12 2 3" xfId="10604" xr:uid="{8BB74BDF-F331-4255-A208-359AE8EBBCBE}"/>
    <cellStyle name="Millares 45 12 2 4" xfId="15839" xr:uid="{57F90284-BF37-47B3-ABC3-672CE53651C5}"/>
    <cellStyle name="Millares 45 12 2 5" xfId="17936" xr:uid="{5710BAA8-2EC0-4A02-92FB-CFE102A093B6}"/>
    <cellStyle name="Millares 45 12 2 6" xfId="7915" xr:uid="{4D46A12F-EEB2-4D4B-8FC4-9772853F9419}"/>
    <cellStyle name="Millares 45 12 3" xfId="13258" xr:uid="{403E1F2C-DA97-479D-B836-3CE09336D74F}"/>
    <cellStyle name="Millares 45 12 4" xfId="10603" xr:uid="{EB16FCE0-2250-4151-87A2-CDB71082D5CB}"/>
    <cellStyle name="Millares 45 12 5" xfId="15838" xr:uid="{0E88018A-0E70-4BCA-B86A-A895A8D1BF2C}"/>
    <cellStyle name="Millares 45 12 6" xfId="17935" xr:uid="{F7FF0C8E-42FB-497D-B376-4D1B00DF45A3}"/>
    <cellStyle name="Millares 45 12 7" xfId="7914" xr:uid="{8F9A68F1-51F0-406C-801D-1472CEB16BDA}"/>
    <cellStyle name="Millares 45 13" xfId="5106" xr:uid="{2BB2FC18-0B25-4390-A5A9-88CF2F91CF45}"/>
    <cellStyle name="Millares 45 13 2" xfId="5107" xr:uid="{487AEF75-4528-4801-89C9-425F39CEB33B}"/>
    <cellStyle name="Millares 45 13 2 2" xfId="13261" xr:uid="{8922DE09-FA6A-45D6-B366-972EAE8D1513}"/>
    <cellStyle name="Millares 45 13 2 3" xfId="10606" xr:uid="{C8E94810-2EF1-40B1-8988-224AD03F4B1F}"/>
    <cellStyle name="Millares 45 13 2 4" xfId="15841" xr:uid="{0618F3C1-D973-4ECB-AC71-75528103EEF0}"/>
    <cellStyle name="Millares 45 13 2 5" xfId="17938" xr:uid="{E641BF38-0C9D-4D60-982A-9CF47A997BFF}"/>
    <cellStyle name="Millares 45 13 2 6" xfId="7917" xr:uid="{EE7A051A-F15A-41F1-9EC4-04AF258BCFE2}"/>
    <cellStyle name="Millares 45 13 3" xfId="13260" xr:uid="{EED471EE-3F09-427A-A5DD-202E5619CCAA}"/>
    <cellStyle name="Millares 45 13 4" xfId="10605" xr:uid="{E1369000-1310-4F32-B32B-4C36CCCF7ACA}"/>
    <cellStyle name="Millares 45 13 5" xfId="15840" xr:uid="{E51A337C-7A5B-4D95-9D28-28E83E0A3984}"/>
    <cellStyle name="Millares 45 13 6" xfId="17937" xr:uid="{9D14345F-FEE7-46A4-B43B-802A930DE56A}"/>
    <cellStyle name="Millares 45 13 7" xfId="7916" xr:uid="{D3541CBD-7444-4E58-B974-B0D895348DF4}"/>
    <cellStyle name="Millares 45 14" xfId="5108" xr:uid="{59A83B40-8D1E-4585-B07E-C24436A10366}"/>
    <cellStyle name="Millares 45 14 2" xfId="13262" xr:uid="{BE30AB2F-17AF-445D-839E-7F7887F2BE94}"/>
    <cellStyle name="Millares 45 14 3" xfId="10607" xr:uid="{FEF86510-8A28-4D12-A001-95D89689E89E}"/>
    <cellStyle name="Millares 45 14 4" xfId="15842" xr:uid="{5687B8D6-0D63-4974-AFEE-687EB2C9E4A1}"/>
    <cellStyle name="Millares 45 14 5" xfId="17939" xr:uid="{155FB3FB-5331-4DA4-BD87-CC013C022B23}"/>
    <cellStyle name="Millares 45 14 6" xfId="7918" xr:uid="{4888AFC4-EE6F-498B-AB19-A4968C4AC1AE}"/>
    <cellStyle name="Millares 45 15" xfId="5109" xr:uid="{8BAB974B-3F51-4624-86DF-F6224C84A6C3}"/>
    <cellStyle name="Millares 45 15 2" xfId="13263" xr:uid="{EE57243D-AA8B-44CE-990C-246854EB9BE6}"/>
    <cellStyle name="Millares 45 15 3" xfId="10608" xr:uid="{D0E6A11B-A654-4A8B-8FC2-C2E20EB7EBEA}"/>
    <cellStyle name="Millares 45 15 4" xfId="15843" xr:uid="{EFAB74E3-83B5-4505-8E44-37E4FFB11E07}"/>
    <cellStyle name="Millares 45 15 5" xfId="17940" xr:uid="{71444623-97EF-4A6A-A93F-E226DF7569B9}"/>
    <cellStyle name="Millares 45 15 6" xfId="7919" xr:uid="{A0D608E2-FB17-4186-9015-32EB88675389}"/>
    <cellStyle name="Millares 45 16" xfId="5110" xr:uid="{01082E80-9D76-4851-9C0F-21EF8B97E377}"/>
    <cellStyle name="Millares 45 16 2" xfId="13264" xr:uid="{457EC8F9-5F1B-460A-BBFA-5818A5F2D32A}"/>
    <cellStyle name="Millares 45 16 3" xfId="12435" xr:uid="{3F6051A9-C0C6-4AA9-913D-C9B7C7B248F7}"/>
    <cellStyle name="Millares 45 16 4" xfId="17941" xr:uid="{5C5A19E3-47C2-46F6-A991-7CC2D5A5AF88}"/>
    <cellStyle name="Millares 45 16 5" xfId="7920" xr:uid="{34BDF5DA-7FA6-447F-A530-F9FC0D903BC1}"/>
    <cellStyle name="Millares 45 17" xfId="7124" xr:uid="{27C099CF-0306-4F27-BA27-455805E405E6}"/>
    <cellStyle name="Millares 45 17 2" xfId="13265" xr:uid="{2393E594-1ABE-4252-8296-7D1A8EB38149}"/>
    <cellStyle name="Millares 45 17 3" xfId="19932" xr:uid="{08843CA4-E04C-4E0F-8624-4CB8F6F7BC95}"/>
    <cellStyle name="Millares 45 17 4" xfId="7921" xr:uid="{2BBEC09E-E940-4323-A7CD-00DBFD0177B9}"/>
    <cellStyle name="Millares 45 18" xfId="7922" xr:uid="{F319DB69-707E-419D-8762-EEB317357888}"/>
    <cellStyle name="Millares 45 18 2" xfId="13266" xr:uid="{BC3C74A3-1943-4276-B2D9-4E36E0F3EA88}"/>
    <cellStyle name="Millares 45 19" xfId="13241" xr:uid="{95EFD45D-7811-4CAC-9D05-D279BAB0C405}"/>
    <cellStyle name="Millares 45 2" xfId="5111" xr:uid="{4EB6E39E-C426-4301-8794-55B895954BEC}"/>
    <cellStyle name="Millares 45 2 10" xfId="7252" xr:uid="{7F84EC7D-E7E4-451F-806C-92C6E2FE56C9}"/>
    <cellStyle name="Millares 45 2 10 2" xfId="13268" xr:uid="{8EDAFAC5-2521-4764-845B-B79D6C308538}"/>
    <cellStyle name="Millares 45 2 10 3" xfId="20032" xr:uid="{DAB969C4-E87E-4DA8-94BF-3F9A9A807CD6}"/>
    <cellStyle name="Millares 45 2 10 4" xfId="7924" xr:uid="{32CB6F2A-60A8-4A97-8F5D-C29652CEF1AC}"/>
    <cellStyle name="Millares 45 2 11" xfId="7925" xr:uid="{CBF8565C-3CD5-4401-8780-452FAED5FE8E}"/>
    <cellStyle name="Millares 45 2 11 2" xfId="13269" xr:uid="{7715CD41-6603-488E-8B55-3AEEB5943E09}"/>
    <cellStyle name="Millares 45 2 12" xfId="13267" xr:uid="{15076DE1-4393-4910-883C-09C9A66048E6}"/>
    <cellStyle name="Millares 45 2 13" xfId="10609" xr:uid="{00A491F2-C69E-4588-A034-E00E3D6F8F71}"/>
    <cellStyle name="Millares 45 2 14" xfId="15844" xr:uid="{50D8F450-974F-446B-B4BB-7006D19ADB4B}"/>
    <cellStyle name="Millares 45 2 15" xfId="17942" xr:uid="{002208AF-D1D5-403D-A67D-7E2E8BA663CA}"/>
    <cellStyle name="Millares 45 2 16" xfId="7923" xr:uid="{4DB55C67-7D7F-43F4-A8CD-324C7D9116F0}"/>
    <cellStyle name="Millares 45 2 2" xfId="5112" xr:uid="{EA5FE9C2-3F81-4545-A8CE-D12C231CE0F4}"/>
    <cellStyle name="Millares 45 2 2 2" xfId="5113" xr:uid="{37EE3458-3A09-4317-B09F-FFB6A15FBE94}"/>
    <cellStyle name="Millares 45 2 2 2 2" xfId="13271" xr:uid="{9E55FE60-6D80-4E1A-B121-6457C66706BA}"/>
    <cellStyle name="Millares 45 2 2 2 3" xfId="10611" xr:uid="{3CFF6D0E-0EE9-485A-A2C2-1660A1AD760B}"/>
    <cellStyle name="Millares 45 2 2 2 4" xfId="15846" xr:uid="{9B63DE8B-FB68-400F-B41A-8DF5F2CCFF74}"/>
    <cellStyle name="Millares 45 2 2 2 5" xfId="17944" xr:uid="{F189554B-CCAE-47E0-9CEB-7A5AB4C366D8}"/>
    <cellStyle name="Millares 45 2 2 2 6" xfId="7927" xr:uid="{E19350DF-7279-46EB-911B-7E502D6308A0}"/>
    <cellStyle name="Millares 45 2 2 3" xfId="13270" xr:uid="{D09A2826-B474-45E4-8C9B-5BD1F820FCE6}"/>
    <cellStyle name="Millares 45 2 2 4" xfId="10610" xr:uid="{A94DF4DC-8528-4224-97B1-8DB9471B912A}"/>
    <cellStyle name="Millares 45 2 2 5" xfId="15845" xr:uid="{B800D388-934B-4387-87ED-69B5125EEB08}"/>
    <cellStyle name="Millares 45 2 2 6" xfId="17943" xr:uid="{4A335683-BEA8-4A87-B2DB-18D03321A8F8}"/>
    <cellStyle name="Millares 45 2 2 7" xfId="7926" xr:uid="{FB42AC73-8611-40C3-B499-31C7C610C275}"/>
    <cellStyle name="Millares 45 2 3" xfId="5114" xr:uid="{DDF6CD76-7CDC-4F49-84E5-12F645189EF1}"/>
    <cellStyle name="Millares 45 2 3 2" xfId="5115" xr:uid="{60242C2E-9E55-49F0-8D07-FBFF67DDC6BC}"/>
    <cellStyle name="Millares 45 2 3 2 2" xfId="5116" xr:uid="{D894DBC9-CC74-4F07-BB06-9F973AD58A86}"/>
    <cellStyle name="Millares 45 2 3 2 2 2" xfId="13274" xr:uid="{59492D02-8451-4872-9337-43A65E43361C}"/>
    <cellStyle name="Millares 45 2 3 2 2 3" xfId="10614" xr:uid="{7121A9B7-1D48-4A87-B496-DA66F9A037A5}"/>
    <cellStyle name="Millares 45 2 3 2 2 4" xfId="15849" xr:uid="{04451090-B5C2-414A-8BF8-F73B836EC7E2}"/>
    <cellStyle name="Millares 45 2 3 2 2 5" xfId="17947" xr:uid="{DDD3C6B1-7E17-46EB-B887-0365792E7DA7}"/>
    <cellStyle name="Millares 45 2 3 2 2 6" xfId="7930" xr:uid="{B2F8366D-82E3-4556-8338-FB0E556ED4B7}"/>
    <cellStyle name="Millares 45 2 3 2 3" xfId="13273" xr:uid="{FA76396A-7A8C-44D3-867B-93380DBE1557}"/>
    <cellStyle name="Millares 45 2 3 2 4" xfId="10613" xr:uid="{A652F465-C69B-4AFD-8BA9-EDD6FE2C1233}"/>
    <cellStyle name="Millares 45 2 3 2 5" xfId="15848" xr:uid="{9365C59D-DC6D-456A-A146-3D70642D0A74}"/>
    <cellStyle name="Millares 45 2 3 2 6" xfId="17946" xr:uid="{0E29AD61-3CCF-4339-8B3A-D1D581216358}"/>
    <cellStyle name="Millares 45 2 3 2 7" xfId="7929" xr:uid="{EE593C49-6022-4152-B056-F3F7BF6B0436}"/>
    <cellStyle name="Millares 45 2 3 3" xfId="5117" xr:uid="{48EBD489-3D3C-42AA-A991-216BBCCF6AF4}"/>
    <cellStyle name="Millares 45 2 3 3 2" xfId="13275" xr:uid="{23EC81BA-0CE1-4D15-B1B5-A662B291617D}"/>
    <cellStyle name="Millares 45 2 3 3 3" xfId="10615" xr:uid="{70EB0DE3-85C3-4A97-9703-5AADD245D436}"/>
    <cellStyle name="Millares 45 2 3 3 4" xfId="15850" xr:uid="{7C30EDC1-48A5-4238-8944-09E28255BEC8}"/>
    <cellStyle name="Millares 45 2 3 3 5" xfId="17948" xr:uid="{45C71822-4008-4C47-9B83-7D2D64843510}"/>
    <cellStyle name="Millares 45 2 3 3 6" xfId="7931" xr:uid="{49DC2BA3-9597-4BBA-9E1A-5FAF20BF6B0E}"/>
    <cellStyle name="Millares 45 2 3 4" xfId="13272" xr:uid="{103FB3ED-E8FC-4AC7-9D8E-AE7DD1F5B6C9}"/>
    <cellStyle name="Millares 45 2 3 5" xfId="10612" xr:uid="{5AA29A1A-4263-4F10-B366-E5A1C6FE92F6}"/>
    <cellStyle name="Millares 45 2 3 6" xfId="15847" xr:uid="{1EC5CD2F-97F6-4D3F-AA9F-DAEA58ECF077}"/>
    <cellStyle name="Millares 45 2 3 7" xfId="17945" xr:uid="{DB000B3A-7CD6-45CD-84E7-4979A9727D51}"/>
    <cellStyle name="Millares 45 2 3 8" xfId="7928" xr:uid="{54794C9C-534D-42B5-9C02-F97818D337E4}"/>
    <cellStyle name="Millares 45 2 4" xfId="5118" xr:uid="{7C0DB5C1-1FEA-4F55-A132-38018DDFDDB9}"/>
    <cellStyle name="Millares 45 2 4 2" xfId="5119" xr:uid="{E39D9EF5-8B97-40AD-B501-5E446D2B1108}"/>
    <cellStyle name="Millares 45 2 4 2 2" xfId="13277" xr:uid="{A77FB319-C131-45A6-818F-339ABCFBDFEB}"/>
    <cellStyle name="Millares 45 2 4 2 3" xfId="10617" xr:uid="{24695B3B-1326-4D2F-8217-4359C4E0744E}"/>
    <cellStyle name="Millares 45 2 4 2 4" xfId="15852" xr:uid="{5433B0B2-7955-46E6-A302-554F2307EDB1}"/>
    <cellStyle name="Millares 45 2 4 2 5" xfId="17950" xr:uid="{6D049044-3859-4DAA-8BE9-B23CC07BF097}"/>
    <cellStyle name="Millares 45 2 4 2 6" xfId="7933" xr:uid="{8A05A699-22F9-40D1-B3B9-77E23D235DBC}"/>
    <cellStyle name="Millares 45 2 4 3" xfId="13276" xr:uid="{2CACB550-21E3-4D12-A9A3-A075211EA591}"/>
    <cellStyle name="Millares 45 2 4 4" xfId="10616" xr:uid="{5D360B2A-C821-4A7F-8918-DD84EEDF9F25}"/>
    <cellStyle name="Millares 45 2 4 5" xfId="15851" xr:uid="{8970EE7F-5C4E-42B3-91F1-7BB6F3B0BCFB}"/>
    <cellStyle name="Millares 45 2 4 6" xfId="17949" xr:uid="{198CC1DF-0BCA-4AB2-80C8-EC6AA2E41DE8}"/>
    <cellStyle name="Millares 45 2 4 7" xfId="7932" xr:uid="{7F754C2E-C213-4564-AF00-B65B44462166}"/>
    <cellStyle name="Millares 45 2 5" xfId="5120" xr:uid="{A44E819A-FB71-4230-979A-D65FBC35D22B}"/>
    <cellStyle name="Millares 45 2 5 2" xfId="5121" xr:uid="{657ABF1B-8F5B-442E-8960-98FA842F6AFD}"/>
    <cellStyle name="Millares 45 2 5 2 2" xfId="13279" xr:uid="{D6DAE6CC-24A4-4C3F-842E-B7B9CAADE23D}"/>
    <cellStyle name="Millares 45 2 5 2 3" xfId="10619" xr:uid="{389135B4-4609-4DA8-9CC2-08CC08634DEA}"/>
    <cellStyle name="Millares 45 2 5 2 4" xfId="15854" xr:uid="{E3C12C57-15C0-4B28-9721-D11784F72EE2}"/>
    <cellStyle name="Millares 45 2 5 2 5" xfId="17952" xr:uid="{CC67B81E-1AD1-4579-856F-CEA1CCC915D1}"/>
    <cellStyle name="Millares 45 2 5 2 6" xfId="7935" xr:uid="{F67BDAB8-2507-44EC-B328-112F6C34FFBF}"/>
    <cellStyle name="Millares 45 2 5 3" xfId="13278" xr:uid="{CA410576-A51A-4F93-8B94-FD14959658F2}"/>
    <cellStyle name="Millares 45 2 5 4" xfId="10618" xr:uid="{8AB43D4E-4D65-4DD4-ABEF-DDD4D0A124E5}"/>
    <cellStyle name="Millares 45 2 5 5" xfId="15853" xr:uid="{099B392B-8052-4326-943E-7CD7B7F076B6}"/>
    <cellStyle name="Millares 45 2 5 6" xfId="17951" xr:uid="{6F90A19E-8EAF-4805-8A6A-F10F65C9989C}"/>
    <cellStyle name="Millares 45 2 5 7" xfId="7934" xr:uid="{CCC4C636-D813-4285-9C78-9F46110DEA83}"/>
    <cellStyle name="Millares 45 2 6" xfId="5122" xr:uid="{5FDA6346-3C8C-4ED5-8B8C-27D8AEF97595}"/>
    <cellStyle name="Millares 45 2 6 2" xfId="13280" xr:uid="{9CF0FA31-4698-44F7-B6F8-BAACD3A06375}"/>
    <cellStyle name="Millares 45 2 6 3" xfId="10620" xr:uid="{0D049B32-6563-4E4F-A8CF-236AC43B437A}"/>
    <cellStyle name="Millares 45 2 6 4" xfId="15855" xr:uid="{AEB88DCF-7477-4482-8AC6-39761EF79A1E}"/>
    <cellStyle name="Millares 45 2 6 5" xfId="17953" xr:uid="{E3CECC1D-7BC2-4655-94F3-57918CCC4CF1}"/>
    <cellStyle name="Millares 45 2 6 6" xfId="7936" xr:uid="{0C317034-320C-4581-92FF-BED7F781D10C}"/>
    <cellStyle name="Millares 45 2 7" xfId="5123" xr:uid="{EABE8C74-4A80-4D13-807D-971B09279CD1}"/>
    <cellStyle name="Millares 45 2 7 2" xfId="13281" xr:uid="{AB3E2D20-6F20-4DEE-A08D-4BCCEBBD8353}"/>
    <cellStyle name="Millares 45 2 7 3" xfId="10621" xr:uid="{C290F0FE-5543-4DFB-8E4D-17425B73EBB7}"/>
    <cellStyle name="Millares 45 2 7 4" xfId="15856" xr:uid="{4BEC4464-A9F8-4F94-A88E-89FCC4C8D44C}"/>
    <cellStyle name="Millares 45 2 7 5" xfId="17954" xr:uid="{15BADBDE-A7D0-4D04-860D-382DECBB765A}"/>
    <cellStyle name="Millares 45 2 7 6" xfId="7937" xr:uid="{100E29F6-CCFE-4FE5-9948-F64C38641DEC}"/>
    <cellStyle name="Millares 45 2 8" xfId="5124" xr:uid="{04B86A70-17EA-4CC6-B3D1-FE8847972B0B}"/>
    <cellStyle name="Millares 45 2 8 2" xfId="13282" xr:uid="{F59EBA10-9F50-4F32-8075-754284E67335}"/>
    <cellStyle name="Millares 45 2 8 3" xfId="10622" xr:uid="{EA59B447-156A-4BD2-9ED8-0F5851FD986B}"/>
    <cellStyle name="Millares 45 2 8 4" xfId="15857" xr:uid="{769DDF42-99CC-4FC6-AE38-2E5D69A332E3}"/>
    <cellStyle name="Millares 45 2 8 5" xfId="17955" xr:uid="{4CE0D807-C4FA-467A-9ED9-CE1679207418}"/>
    <cellStyle name="Millares 45 2 8 6" xfId="7938" xr:uid="{908DAEAF-4554-4845-A886-69D758B2AFCE}"/>
    <cellStyle name="Millares 45 2 9" xfId="5125" xr:uid="{9A2C80AC-7257-4AF8-B735-6C12B474B43B}"/>
    <cellStyle name="Millares 45 2 9 2" xfId="13283" xr:uid="{34F50818-BD48-4E44-8EA0-1EBC165A01B2}"/>
    <cellStyle name="Millares 45 2 9 3" xfId="12436" xr:uid="{3A722E3E-934B-41BC-BF9B-FD00AA382153}"/>
    <cellStyle name="Millares 45 2 9 4" xfId="17956" xr:uid="{77CF671B-E6F6-4AD1-A2F7-0D1D77CC3907}"/>
    <cellStyle name="Millares 45 2 9 5" xfId="7939" xr:uid="{0E915D4C-8CF4-4C8A-BD2C-DE35D583DA05}"/>
    <cellStyle name="Millares 45 20" xfId="10586" xr:uid="{FDA96F75-3709-487B-9B2C-91F87BBE890D}"/>
    <cellStyle name="Millares 45 21" xfId="15821" xr:uid="{EF08B30D-24BD-471B-BB34-EF8AE00218D5}"/>
    <cellStyle name="Millares 45 22" xfId="17918" xr:uid="{271E38C7-F9A9-486E-8FA4-D5737B8B047E}"/>
    <cellStyle name="Millares 45 23" xfId="7897" xr:uid="{66129384-E8BB-4CD8-832B-7FFBA3EA8DD7}"/>
    <cellStyle name="Millares 45 3" xfId="5126" xr:uid="{BD4E7808-2334-43B2-BD5E-DFB0BBBE0413}"/>
    <cellStyle name="Millares 45 3 10" xfId="7940" xr:uid="{B76288A0-BA72-465B-B2EF-3BDF8428A75C}"/>
    <cellStyle name="Millares 45 3 2" xfId="5127" xr:uid="{F8970F36-2BE5-4373-BEF5-F46E4A91B7AD}"/>
    <cellStyle name="Millares 45 3 2 2" xfId="5128" xr:uid="{902F612D-C663-49AC-9934-CC07DDA4DC78}"/>
    <cellStyle name="Millares 45 3 2 2 2" xfId="13286" xr:uid="{482946AB-063A-4BD1-96F6-C23EF6D033B0}"/>
    <cellStyle name="Millares 45 3 2 2 3" xfId="10625" xr:uid="{52B5CC1C-3DED-4BEA-AD27-23EB5AE79899}"/>
    <cellStyle name="Millares 45 3 2 2 4" xfId="15860" xr:uid="{70D055CF-6453-4980-859E-D7887628A144}"/>
    <cellStyle name="Millares 45 3 2 2 5" xfId="17959" xr:uid="{626AEE64-2460-4EC5-AB6F-7665A0B2E4E6}"/>
    <cellStyle name="Millares 45 3 2 2 6" xfId="7942" xr:uid="{12941AAB-8617-4304-987E-6917BA97CEE6}"/>
    <cellStyle name="Millares 45 3 2 3" xfId="13285" xr:uid="{CA4B4A49-5FDF-40B9-B5A5-C1FB11427B18}"/>
    <cellStyle name="Millares 45 3 2 4" xfId="10624" xr:uid="{6CA1202C-4175-43AB-BDC5-BBDEEE90C6A0}"/>
    <cellStyle name="Millares 45 3 2 5" xfId="15859" xr:uid="{C2469F9D-6435-41FF-8FCF-E75E71971C5E}"/>
    <cellStyle name="Millares 45 3 2 6" xfId="17958" xr:uid="{EEE7F969-88D8-4B63-94DB-9B0BA262C96B}"/>
    <cellStyle name="Millares 45 3 2 7" xfId="7941" xr:uid="{735C3FA7-DFD2-45B8-AF4F-381220882035}"/>
    <cellStyle name="Millares 45 3 3" xfId="5129" xr:uid="{E1FEED8F-FE06-4204-B3E6-3F10CCD60355}"/>
    <cellStyle name="Millares 45 3 3 2" xfId="5130" xr:uid="{3973A976-035C-46B4-9755-D367216EF975}"/>
    <cellStyle name="Millares 45 3 3 2 2" xfId="13288" xr:uid="{FB522CCC-EB7C-4C7F-BF15-298F4F3FD63B}"/>
    <cellStyle name="Millares 45 3 3 2 3" xfId="10627" xr:uid="{52DCCF11-7C8B-4BF5-AB97-04CD0066D334}"/>
    <cellStyle name="Millares 45 3 3 2 4" xfId="15862" xr:uid="{DB085A58-700D-4601-A9EA-1D6545305417}"/>
    <cellStyle name="Millares 45 3 3 2 5" xfId="17961" xr:uid="{5064B2A4-F84F-4F21-BD2E-93A8A4B51689}"/>
    <cellStyle name="Millares 45 3 3 2 6" xfId="7944" xr:uid="{CFB99B25-894C-408E-8EB7-C403C8202700}"/>
    <cellStyle name="Millares 45 3 3 3" xfId="13287" xr:uid="{210BAA1F-DFA6-4A69-9E4B-F8A0EBFF39E2}"/>
    <cellStyle name="Millares 45 3 3 4" xfId="10626" xr:uid="{8D0CE40F-FA0F-4EBA-B292-EA11D860B232}"/>
    <cellStyle name="Millares 45 3 3 5" xfId="15861" xr:uid="{07927519-EB88-411E-8FCC-E9B052845ECE}"/>
    <cellStyle name="Millares 45 3 3 6" xfId="17960" xr:uid="{9932CFF0-977D-493B-A63F-D0CC49D5445F}"/>
    <cellStyle name="Millares 45 3 3 7" xfId="7943" xr:uid="{631DEF20-2BBF-4A79-9328-F8FDD377CC36}"/>
    <cellStyle name="Millares 45 3 4" xfId="5131" xr:uid="{A0325493-8A53-4733-B9A6-BAB21B705777}"/>
    <cellStyle name="Millares 45 3 4 2" xfId="5132" xr:uid="{F1BE5C40-1519-4D63-844F-71687E5101CE}"/>
    <cellStyle name="Millares 45 3 4 2 2" xfId="13290" xr:uid="{DEA49277-181B-4297-BBDD-6CBA2E793C08}"/>
    <cellStyle name="Millares 45 3 4 2 3" xfId="10629" xr:uid="{5B4BE24E-BFC0-4CF4-8A36-95390B998EA0}"/>
    <cellStyle name="Millares 45 3 4 2 4" xfId="15864" xr:uid="{6145B72E-FEB2-4A0E-820C-0529F77262CE}"/>
    <cellStyle name="Millares 45 3 4 2 5" xfId="17963" xr:uid="{6E6C7F20-D288-4138-9D7A-924B62CD84AD}"/>
    <cellStyle name="Millares 45 3 4 2 6" xfId="7946" xr:uid="{E7F22527-EABD-4350-9CD4-BD2BE9BD5DDC}"/>
    <cellStyle name="Millares 45 3 4 3" xfId="13289" xr:uid="{BD52D444-35C1-4937-8322-C33CA093BDE2}"/>
    <cellStyle name="Millares 45 3 4 4" xfId="10628" xr:uid="{789A2B1B-299A-4685-BB90-61053B926B52}"/>
    <cellStyle name="Millares 45 3 4 5" xfId="15863" xr:uid="{E50B9C96-E212-4F28-9D19-0CA3EA16F7DF}"/>
    <cellStyle name="Millares 45 3 4 6" xfId="17962" xr:uid="{8F29E857-3228-4FE6-A91C-7EC8C3C21BA4}"/>
    <cellStyle name="Millares 45 3 4 7" xfId="7945" xr:uid="{809EBEDF-D3CC-4670-A297-4E4EBE23A4EA}"/>
    <cellStyle name="Millares 45 3 5" xfId="5133" xr:uid="{E561E832-9299-47C2-BCE8-E8C465F5B766}"/>
    <cellStyle name="Millares 45 3 5 2" xfId="13291" xr:uid="{54F0D146-6737-4D26-AAB9-5909235B3645}"/>
    <cellStyle name="Millares 45 3 5 3" xfId="10630" xr:uid="{ACA3D234-B770-4746-A4F3-A714DB09CF52}"/>
    <cellStyle name="Millares 45 3 5 4" xfId="15865" xr:uid="{2AD2A265-76F6-4574-BE46-B5A61B20926B}"/>
    <cellStyle name="Millares 45 3 5 5" xfId="17964" xr:uid="{76B3763C-A2D4-4F98-97C5-5036B1422F53}"/>
    <cellStyle name="Millares 45 3 5 6" xfId="7947" xr:uid="{33282CD5-3064-4695-A1C8-90DBB3F9046C}"/>
    <cellStyle name="Millares 45 3 6" xfId="13284" xr:uid="{473D1A99-2EA0-42B9-B429-E24E5C043177}"/>
    <cellStyle name="Millares 45 3 7" xfId="10623" xr:uid="{E1597C00-A37D-42FA-90B0-8B51598A66EB}"/>
    <cellStyle name="Millares 45 3 8" xfId="15858" xr:uid="{101641C4-0A5D-471C-B4D3-80E81409B2E7}"/>
    <cellStyle name="Millares 45 3 9" xfId="17957" xr:uid="{5A8A1C73-4FA1-4BDB-B3D9-8FB586C3E5FD}"/>
    <cellStyle name="Millares 45 4" xfId="5134" xr:uid="{1F7A07EE-2F20-4EC0-A28E-0C94F4DBD92A}"/>
    <cellStyle name="Millares 45 4 10" xfId="7948" xr:uid="{BEB77E69-D708-4E92-91EE-4030C5F915B3}"/>
    <cellStyle name="Millares 45 4 2" xfId="5135" xr:uid="{B11C611C-5AF0-473E-9D52-4932BE522C29}"/>
    <cellStyle name="Millares 45 4 2 2" xfId="5136" xr:uid="{F8ACFABF-DD94-4C22-B9FB-5BE491C01963}"/>
    <cellStyle name="Millares 45 4 2 2 2" xfId="13294" xr:uid="{6B80388B-65CF-4171-99D8-42019E397CCF}"/>
    <cellStyle name="Millares 45 4 2 2 3" xfId="10633" xr:uid="{AC323748-933F-4562-B8A9-157026B02529}"/>
    <cellStyle name="Millares 45 4 2 2 4" xfId="15868" xr:uid="{F9721FD4-BFD7-4A5C-9B88-C0962858B0D8}"/>
    <cellStyle name="Millares 45 4 2 2 5" xfId="17967" xr:uid="{BE7F7DB2-BA80-4451-BA42-EC16984C6125}"/>
    <cellStyle name="Millares 45 4 2 2 6" xfId="7950" xr:uid="{087A1281-B934-47D1-A4AB-27F3D2A1174D}"/>
    <cellStyle name="Millares 45 4 2 3" xfId="13293" xr:uid="{AF09A632-9DF6-4906-A17A-1469AFD2EB43}"/>
    <cellStyle name="Millares 45 4 2 4" xfId="10632" xr:uid="{8F5B7B53-7BD3-45D9-8D7B-CCD2AF2AFA55}"/>
    <cellStyle name="Millares 45 4 2 5" xfId="15867" xr:uid="{250A1438-C24E-45CF-AFEF-F7001B9714EA}"/>
    <cellStyle name="Millares 45 4 2 6" xfId="17966" xr:uid="{0D83B37A-9565-4B1E-8FFF-C58A3FEB52FE}"/>
    <cellStyle name="Millares 45 4 2 7" xfId="7949" xr:uid="{4A6FBCD8-08F3-486E-9068-805C23BA5758}"/>
    <cellStyle name="Millares 45 4 3" xfId="5137" xr:uid="{DD6D6B57-08B9-4EA4-82FA-3AC6BD74C16D}"/>
    <cellStyle name="Millares 45 4 3 2" xfId="5138" xr:uid="{5B1D88A1-9036-4D8E-89DF-C4B37032716F}"/>
    <cellStyle name="Millares 45 4 3 2 2" xfId="13296" xr:uid="{0D9BA473-64CC-4645-AC05-A9D9585F620F}"/>
    <cellStyle name="Millares 45 4 3 2 3" xfId="10635" xr:uid="{7BD9E84C-646B-4C54-8E6B-C763DBFFA90F}"/>
    <cellStyle name="Millares 45 4 3 2 4" xfId="15870" xr:uid="{D69CA57C-0F71-452F-A1E5-FD576655AFA1}"/>
    <cellStyle name="Millares 45 4 3 2 5" xfId="17969" xr:uid="{415B89E6-0A73-4438-87B1-E7DAFFCBD4EF}"/>
    <cellStyle name="Millares 45 4 3 2 6" xfId="7952" xr:uid="{E5955583-2AF6-4548-A60D-FEC320FA01AD}"/>
    <cellStyle name="Millares 45 4 3 3" xfId="13295" xr:uid="{2214E967-E4B6-41F4-9103-D274827C9382}"/>
    <cellStyle name="Millares 45 4 3 4" xfId="10634" xr:uid="{30E84F22-D594-458F-AF29-250DFA121ADA}"/>
    <cellStyle name="Millares 45 4 3 5" xfId="15869" xr:uid="{D018D021-9082-432D-9D39-7532AE613CC2}"/>
    <cellStyle name="Millares 45 4 3 6" xfId="17968" xr:uid="{6AD9463D-CEE2-46B0-A8B9-1AE3F7941466}"/>
    <cellStyle name="Millares 45 4 3 7" xfId="7951" xr:uid="{FCEC524A-26BB-4B64-A831-EEB50E83FB9B}"/>
    <cellStyle name="Millares 45 4 4" xfId="5139" xr:uid="{A73160C4-E0F1-473C-B20C-B4E4493A0A84}"/>
    <cellStyle name="Millares 45 4 4 2" xfId="5140" xr:uid="{5FDF8988-52DE-4F57-965B-1CB1671A46D8}"/>
    <cellStyle name="Millares 45 4 4 2 2" xfId="13298" xr:uid="{C34D7624-2602-4813-BA50-6261924755DB}"/>
    <cellStyle name="Millares 45 4 4 2 3" xfId="10637" xr:uid="{E962F33B-F9B2-405F-A78A-E56D880A81C2}"/>
    <cellStyle name="Millares 45 4 4 2 4" xfId="15872" xr:uid="{30A328CA-6B7C-4285-B260-142D78B758C2}"/>
    <cellStyle name="Millares 45 4 4 2 5" xfId="17971" xr:uid="{5C7228DA-2B24-4C91-84B4-C5B9E39FB1F2}"/>
    <cellStyle name="Millares 45 4 4 2 6" xfId="7954" xr:uid="{E0516228-DB95-45B5-A653-AB212E5C2706}"/>
    <cellStyle name="Millares 45 4 4 3" xfId="13297" xr:uid="{DAA9E934-F06D-4FA7-ACAB-AB12366E5D3D}"/>
    <cellStyle name="Millares 45 4 4 4" xfId="10636" xr:uid="{80C0DE85-0B22-42B2-A904-E827570C19DC}"/>
    <cellStyle name="Millares 45 4 4 5" xfId="15871" xr:uid="{A329AB9E-F0F3-40E7-B77A-4534D12F58E6}"/>
    <cellStyle name="Millares 45 4 4 6" xfId="17970" xr:uid="{7E4F0C6C-E71D-4ECA-84D3-A4339E6E3EE7}"/>
    <cellStyle name="Millares 45 4 4 7" xfId="7953" xr:uid="{C63DD84D-A8DF-4CD6-B6AE-6CD3E7137C72}"/>
    <cellStyle name="Millares 45 4 5" xfId="5141" xr:uid="{2644CF9E-EE1A-4906-8808-74E388D60F98}"/>
    <cellStyle name="Millares 45 4 5 2" xfId="13299" xr:uid="{5F1194CF-6148-480D-9FCF-DFF0BDA09740}"/>
    <cellStyle name="Millares 45 4 5 3" xfId="10638" xr:uid="{827713CA-C424-4B7D-9D3E-B11298230235}"/>
    <cellStyle name="Millares 45 4 5 4" xfId="15873" xr:uid="{A74A818B-C8C7-4B39-9301-FC13D698E0A4}"/>
    <cellStyle name="Millares 45 4 5 5" xfId="17972" xr:uid="{EA9B3982-FAFB-47F1-8612-FC4B52B1F121}"/>
    <cellStyle name="Millares 45 4 5 6" xfId="7955" xr:uid="{ADAA8667-A9F1-4BC8-B5F4-F30896BA80D4}"/>
    <cellStyle name="Millares 45 4 6" xfId="13292" xr:uid="{4CF5F681-B17D-478D-8699-02EE8205A2F7}"/>
    <cellStyle name="Millares 45 4 7" xfId="10631" xr:uid="{87450DFB-A6B9-4174-A852-DCB309BD1DAE}"/>
    <cellStyle name="Millares 45 4 8" xfId="15866" xr:uid="{F7A92DEA-613A-4DA8-86B9-8AC902EAB72C}"/>
    <cellStyle name="Millares 45 4 9" xfId="17965" xr:uid="{B9C10795-F937-4AD1-A37C-8FAFC2642B01}"/>
    <cellStyle name="Millares 45 5" xfId="5142" xr:uid="{653D1495-3C2D-463D-9BE5-67B3CAE5809A}"/>
    <cellStyle name="Millares 45 5 10" xfId="7956" xr:uid="{3DD78B1A-0866-45A0-97DE-51FF3EF14CF1}"/>
    <cellStyle name="Millares 45 5 2" xfId="5143" xr:uid="{F4250DA4-4746-47A5-809F-015F8CFB96D0}"/>
    <cellStyle name="Millares 45 5 2 2" xfId="5144" xr:uid="{5E2D84A5-EE56-41BC-B49B-02A2C5E5569A}"/>
    <cellStyle name="Millares 45 5 2 2 2" xfId="13302" xr:uid="{497FA078-7D11-4B50-AB24-E8DB0782E712}"/>
    <cellStyle name="Millares 45 5 2 2 3" xfId="10641" xr:uid="{716B408D-5587-4F46-87F8-58E2B4A5D067}"/>
    <cellStyle name="Millares 45 5 2 2 4" xfId="15876" xr:uid="{41FC8145-F522-4247-8C8E-7C1CF44E6510}"/>
    <cellStyle name="Millares 45 5 2 2 5" xfId="17975" xr:uid="{35CDBF73-7E61-4020-BEA6-9B51D5C1F9C3}"/>
    <cellStyle name="Millares 45 5 2 2 6" xfId="7958" xr:uid="{2C465B68-58B6-4B2B-95EC-6BD82F501D44}"/>
    <cellStyle name="Millares 45 5 2 3" xfId="13301" xr:uid="{0A9A4361-0899-4A38-9579-F507A7F07282}"/>
    <cellStyle name="Millares 45 5 2 4" xfId="10640" xr:uid="{A93E0471-4900-436E-8286-B9BF35B8839E}"/>
    <cellStyle name="Millares 45 5 2 5" xfId="15875" xr:uid="{8B308E3B-1E93-4959-A4C5-C29540AAB57B}"/>
    <cellStyle name="Millares 45 5 2 6" xfId="17974" xr:uid="{6404F57B-09BE-4216-9878-F0B80ABF512E}"/>
    <cellStyle name="Millares 45 5 2 7" xfId="7957" xr:uid="{FDC0468B-C397-4853-AFF3-A018E1A6991C}"/>
    <cellStyle name="Millares 45 5 3" xfId="5145" xr:uid="{F77FD3D1-43B5-4F80-B241-CDBE6B4F5290}"/>
    <cellStyle name="Millares 45 5 3 2" xfId="5146" xr:uid="{8D5F3F1B-5052-4E7B-88F9-C5651D06AA44}"/>
    <cellStyle name="Millares 45 5 3 2 2" xfId="13304" xr:uid="{102E539B-A0E0-4AA6-826F-E821386B3057}"/>
    <cellStyle name="Millares 45 5 3 2 3" xfId="10643" xr:uid="{33A00F45-F754-4F12-ACD2-1F46AFA30E52}"/>
    <cellStyle name="Millares 45 5 3 2 4" xfId="15878" xr:uid="{4F4AC716-0DF5-4151-96CA-295048296F02}"/>
    <cellStyle name="Millares 45 5 3 2 5" xfId="17977" xr:uid="{370B176E-6875-4508-9EC7-5B7710587A03}"/>
    <cellStyle name="Millares 45 5 3 2 6" xfId="7960" xr:uid="{E4D1BE4E-A64E-4C93-A54C-0B13B4E6CC41}"/>
    <cellStyle name="Millares 45 5 3 3" xfId="13303" xr:uid="{D4910FF7-B77D-46AA-9DFE-A74A53113E19}"/>
    <cellStyle name="Millares 45 5 3 4" xfId="10642" xr:uid="{BAF25F4D-CEC5-4D8D-B634-A18747882B3A}"/>
    <cellStyle name="Millares 45 5 3 5" xfId="15877" xr:uid="{7790E478-24BD-4EDC-BD98-DACD821A8769}"/>
    <cellStyle name="Millares 45 5 3 6" xfId="17976" xr:uid="{C996E113-E065-4863-B784-129D60A3CCA3}"/>
    <cellStyle name="Millares 45 5 3 7" xfId="7959" xr:uid="{E9F77412-9192-4B40-82B6-80BF1A7E37C8}"/>
    <cellStyle name="Millares 45 5 4" xfId="5147" xr:uid="{BDAD7D32-FE41-4F63-A052-581C63A96870}"/>
    <cellStyle name="Millares 45 5 4 2" xfId="5148" xr:uid="{276157CF-9AD9-4535-AF27-C1268903967E}"/>
    <cellStyle name="Millares 45 5 4 2 2" xfId="13306" xr:uid="{55BA59F1-696B-43DF-AB34-490EE37BFB35}"/>
    <cellStyle name="Millares 45 5 4 2 3" xfId="10645" xr:uid="{0253DCC9-6FFB-4E97-B2A5-19A3ABF54B28}"/>
    <cellStyle name="Millares 45 5 4 2 4" xfId="15880" xr:uid="{21501538-256C-47D4-A7AF-5FD247AD18F0}"/>
    <cellStyle name="Millares 45 5 4 2 5" xfId="17979" xr:uid="{88E8B31A-9ACD-41BF-9CAE-3E52922D2CFD}"/>
    <cellStyle name="Millares 45 5 4 2 6" xfId="7962" xr:uid="{072A87E8-E766-4587-81A2-033CEF9CDD05}"/>
    <cellStyle name="Millares 45 5 4 3" xfId="13305" xr:uid="{B046919A-ED56-4EEC-8D85-59B1EE41C853}"/>
    <cellStyle name="Millares 45 5 4 4" xfId="10644" xr:uid="{05F1CB28-C642-42D0-A126-D9EC9FA49BEA}"/>
    <cellStyle name="Millares 45 5 4 5" xfId="15879" xr:uid="{32B3DEE8-89EF-4755-AA60-A95A8498FCE0}"/>
    <cellStyle name="Millares 45 5 4 6" xfId="17978" xr:uid="{DBB7FA45-BA0C-42CC-A55B-EC611A284AEE}"/>
    <cellStyle name="Millares 45 5 4 7" xfId="7961" xr:uid="{90BD433E-4F8A-4EBC-A7BD-9A94A57B494E}"/>
    <cellStyle name="Millares 45 5 5" xfId="5149" xr:uid="{E3B15330-95CC-4C85-9791-80EAD0DA0ABB}"/>
    <cellStyle name="Millares 45 5 5 2" xfId="13307" xr:uid="{1C662BA0-5F3E-4A29-863A-DDFFB77308FD}"/>
    <cellStyle name="Millares 45 5 5 3" xfId="10646" xr:uid="{6F0772D1-61F6-4C6B-BF2A-07D7B0D11F69}"/>
    <cellStyle name="Millares 45 5 5 4" xfId="15881" xr:uid="{78C178EF-1A2B-4AF5-80BF-E239DBAEC936}"/>
    <cellStyle name="Millares 45 5 5 5" xfId="17980" xr:uid="{37367E8D-2FB0-4C49-A3F5-7A5B301CC81B}"/>
    <cellStyle name="Millares 45 5 5 6" xfId="7963" xr:uid="{CE1EC8DD-372D-479B-AEF5-E41B84E45EEF}"/>
    <cellStyle name="Millares 45 5 6" xfId="13300" xr:uid="{1BD00B13-C3B2-4A7F-A369-398A300EAA38}"/>
    <cellStyle name="Millares 45 5 7" xfId="10639" xr:uid="{1CA3F8A3-D1ED-4728-99C0-6F4C18297B9D}"/>
    <cellStyle name="Millares 45 5 8" xfId="15874" xr:uid="{587B0B98-FE51-4F03-B56E-CC4EF5EB709C}"/>
    <cellStyle name="Millares 45 5 9" xfId="17973" xr:uid="{ADE9D931-AD78-42FE-BC85-4B1F1BD0F14B}"/>
    <cellStyle name="Millares 45 6" xfId="5150" xr:uid="{0B8F2283-B2A1-4B28-BD13-B1FE68B0F0CD}"/>
    <cellStyle name="Millares 45 6 10" xfId="7964" xr:uid="{DF00E3E4-CCF1-453C-A26B-B37B39D7D9CD}"/>
    <cellStyle name="Millares 45 6 2" xfId="5151" xr:uid="{26FD30C6-675A-48B7-95E5-5FC2DE6C3568}"/>
    <cellStyle name="Millares 45 6 2 2" xfId="5152" xr:uid="{8E8425BA-F6A8-4FAC-BBB6-B3BCEAC1D50C}"/>
    <cellStyle name="Millares 45 6 2 2 2" xfId="13310" xr:uid="{538A9A54-0A85-4BAA-96C4-7D619CDC99A2}"/>
    <cellStyle name="Millares 45 6 2 2 3" xfId="10649" xr:uid="{69A50CC1-E6C7-4B61-8548-84F5BF0CF886}"/>
    <cellStyle name="Millares 45 6 2 2 4" xfId="15884" xr:uid="{FBDD0253-30D1-40A1-A2F0-4CA672EE7758}"/>
    <cellStyle name="Millares 45 6 2 2 5" xfId="17983" xr:uid="{DCD5E1EE-741B-4B98-9243-32DCF5E22313}"/>
    <cellStyle name="Millares 45 6 2 2 6" xfId="7966" xr:uid="{4017971C-EC35-4075-AE55-7ECCDC764B50}"/>
    <cellStyle name="Millares 45 6 2 3" xfId="13309" xr:uid="{A3C66F24-B7D2-47D4-A6DF-6ABCF771EF49}"/>
    <cellStyle name="Millares 45 6 2 4" xfId="10648" xr:uid="{BA1C4691-3999-445A-99BE-65D24DEF9A09}"/>
    <cellStyle name="Millares 45 6 2 5" xfId="15883" xr:uid="{B1C0EFC7-AE90-4BED-AC24-CA708915817C}"/>
    <cellStyle name="Millares 45 6 2 6" xfId="17982" xr:uid="{517B384E-1B8E-4EF4-A352-CE8510FCC809}"/>
    <cellStyle name="Millares 45 6 2 7" xfId="7965" xr:uid="{47C63201-E116-4983-B32C-56DDA9A0977E}"/>
    <cellStyle name="Millares 45 6 3" xfId="5153" xr:uid="{EB3691EE-1327-4D3E-988B-90C6104150C9}"/>
    <cellStyle name="Millares 45 6 3 2" xfId="5154" xr:uid="{95E6D50F-CAD1-4AC7-9B64-BD29A4DDF667}"/>
    <cellStyle name="Millares 45 6 3 2 2" xfId="13312" xr:uid="{CDD985E3-49F1-4354-A8AD-D1A2231FD371}"/>
    <cellStyle name="Millares 45 6 3 2 3" xfId="10651" xr:uid="{8DB4F24B-DEF9-4D74-A780-C5AD37EA7832}"/>
    <cellStyle name="Millares 45 6 3 2 4" xfId="15886" xr:uid="{236757CA-AC45-4610-A767-F28D3CBBEED0}"/>
    <cellStyle name="Millares 45 6 3 2 5" xfId="17985" xr:uid="{F33034A0-1229-4723-933A-B5D411FB871E}"/>
    <cellStyle name="Millares 45 6 3 2 6" xfId="7968" xr:uid="{00BFF16B-6829-48EA-9130-021CDC162A54}"/>
    <cellStyle name="Millares 45 6 3 3" xfId="13311" xr:uid="{4C4089C6-13C9-4B75-94FF-EB9B32483DBB}"/>
    <cellStyle name="Millares 45 6 3 4" xfId="10650" xr:uid="{4B560F95-C921-45F6-B81C-8A45D8B1BDEE}"/>
    <cellStyle name="Millares 45 6 3 5" xfId="15885" xr:uid="{41E38D73-2983-4A6E-BE84-A4ED6A494853}"/>
    <cellStyle name="Millares 45 6 3 6" xfId="17984" xr:uid="{BADC824E-8BA2-4BF8-9074-06C574ADBC32}"/>
    <cellStyle name="Millares 45 6 3 7" xfId="7967" xr:uid="{893F6572-36CC-45A5-B767-61E8EFBDCC3A}"/>
    <cellStyle name="Millares 45 6 4" xfId="5155" xr:uid="{AFE412CD-AD8A-425C-8616-6EF47D5CF6F6}"/>
    <cellStyle name="Millares 45 6 4 2" xfId="5156" xr:uid="{70CB1BCE-4B47-49BD-9E23-7140CD65EAA6}"/>
    <cellStyle name="Millares 45 6 4 2 2" xfId="13314" xr:uid="{7258D678-BDFB-4D5C-A428-0DEECEB691BA}"/>
    <cellStyle name="Millares 45 6 4 2 3" xfId="10653" xr:uid="{EDC1E48D-4002-4420-AD5E-03ABF115ED70}"/>
    <cellStyle name="Millares 45 6 4 2 4" xfId="15888" xr:uid="{3C91C1D1-4EF9-4631-A7EF-356FC7435F28}"/>
    <cellStyle name="Millares 45 6 4 2 5" xfId="17987" xr:uid="{16ECA897-F32A-428E-99F7-127C18279C7A}"/>
    <cellStyle name="Millares 45 6 4 2 6" xfId="7970" xr:uid="{62FDF145-9887-43E8-98C0-83D46ED7F9FD}"/>
    <cellStyle name="Millares 45 6 4 3" xfId="13313" xr:uid="{F7D3FE0E-88C3-42CF-8EFA-D1F979900149}"/>
    <cellStyle name="Millares 45 6 4 4" xfId="10652" xr:uid="{828132D9-601F-441F-83A3-1CC083B38F20}"/>
    <cellStyle name="Millares 45 6 4 5" xfId="15887" xr:uid="{5DDFAB32-6347-41DA-AB15-06AE5DDC41F5}"/>
    <cellStyle name="Millares 45 6 4 6" xfId="17986" xr:uid="{85A0F1FA-4C56-47EB-961E-F3C15AAF141D}"/>
    <cellStyle name="Millares 45 6 4 7" xfId="7969" xr:uid="{C83F7B2C-57AD-4622-A6EF-323BA3093CBE}"/>
    <cellStyle name="Millares 45 6 5" xfId="5157" xr:uid="{92141CE0-1194-4B76-8F04-62C2E4F3AD75}"/>
    <cellStyle name="Millares 45 6 5 2" xfId="13315" xr:uid="{77283AD1-13DE-45B8-B145-FFA3BDCC07B8}"/>
    <cellStyle name="Millares 45 6 5 3" xfId="10654" xr:uid="{AF70DF48-B1B4-4034-849F-421CB9DA944F}"/>
    <cellStyle name="Millares 45 6 5 4" xfId="15889" xr:uid="{F8C904E1-4D65-44D4-A23C-ECE0D45B643B}"/>
    <cellStyle name="Millares 45 6 5 5" xfId="17988" xr:uid="{49CEB17B-6172-407B-91B5-FDC465CA2011}"/>
    <cellStyle name="Millares 45 6 5 6" xfId="7971" xr:uid="{1F9ADFAD-CB4E-4B14-A57F-930D73532D6A}"/>
    <cellStyle name="Millares 45 6 6" xfId="13308" xr:uid="{8579F669-9D29-4897-857F-B2F47D4B6C24}"/>
    <cellStyle name="Millares 45 6 7" xfId="10647" xr:uid="{8738A727-7481-45EE-9AAB-31732FB59930}"/>
    <cellStyle name="Millares 45 6 8" xfId="15882" xr:uid="{324212BA-BC92-4E65-91DF-F1CC1AC6B0A3}"/>
    <cellStyle name="Millares 45 6 9" xfId="17981" xr:uid="{1260F038-847D-436E-BA37-39F6EC844280}"/>
    <cellStyle name="Millares 45 7" xfId="5158" xr:uid="{5B9C2871-0A68-493B-81B3-D54236ADE631}"/>
    <cellStyle name="Millares 45 7 10" xfId="7972" xr:uid="{CA4D6F53-C6F6-4D91-9FE2-A3226D58C3A4}"/>
    <cellStyle name="Millares 45 7 2" xfId="5159" xr:uid="{3ECE9BC2-D817-4020-A61D-476F11367DEA}"/>
    <cellStyle name="Millares 45 7 2 2" xfId="5160" xr:uid="{C7BD5101-4A39-4198-9CB0-1C1FCDB9C975}"/>
    <cellStyle name="Millares 45 7 2 2 2" xfId="13318" xr:uid="{6F2506C4-4F42-462E-A3AB-6CAB8F6112B8}"/>
    <cellStyle name="Millares 45 7 2 2 3" xfId="10657" xr:uid="{3D111050-940B-4552-A5F5-D7CF62DC33EB}"/>
    <cellStyle name="Millares 45 7 2 2 4" xfId="15892" xr:uid="{B11F8436-4F4B-46ED-B921-92E7C7049017}"/>
    <cellStyle name="Millares 45 7 2 2 5" xfId="17991" xr:uid="{0068BBD8-4ECD-4353-813A-BC0D7E9985ED}"/>
    <cellStyle name="Millares 45 7 2 2 6" xfId="7974" xr:uid="{F10C9761-F35D-4BC4-8B7F-BE4E484C2B64}"/>
    <cellStyle name="Millares 45 7 2 3" xfId="13317" xr:uid="{D0CC1688-7A38-4633-B2F5-F05F559A23A7}"/>
    <cellStyle name="Millares 45 7 2 4" xfId="10656" xr:uid="{4A429041-DA73-4BA7-81AB-B31D373E4AEC}"/>
    <cellStyle name="Millares 45 7 2 5" xfId="15891" xr:uid="{9E6AC243-62A0-45B3-A363-470AE7A4377B}"/>
    <cellStyle name="Millares 45 7 2 6" xfId="17990" xr:uid="{7017BC58-3120-4F36-9A86-663F3E158960}"/>
    <cellStyle name="Millares 45 7 2 7" xfId="7973" xr:uid="{BF05E787-1ADA-4F09-8598-41BDE7048FB1}"/>
    <cellStyle name="Millares 45 7 3" xfId="5161" xr:uid="{E7B8A573-44FC-43E0-9E35-56BF1BB24EAE}"/>
    <cellStyle name="Millares 45 7 3 2" xfId="5162" xr:uid="{3E186580-81BB-4548-8760-406BBEDAF82E}"/>
    <cellStyle name="Millares 45 7 3 2 2" xfId="13320" xr:uid="{401B21A3-7F3F-49D1-AC06-6D412F0325A5}"/>
    <cellStyle name="Millares 45 7 3 2 3" xfId="10659" xr:uid="{1B68D86E-EF74-495B-B538-C46D600A9F5B}"/>
    <cellStyle name="Millares 45 7 3 2 4" xfId="15894" xr:uid="{D2FA6A9C-E72B-42AE-ADFE-7B19887E68C0}"/>
    <cellStyle name="Millares 45 7 3 2 5" xfId="17993" xr:uid="{B2477B1C-1D30-4480-AE38-812F1A6821FF}"/>
    <cellStyle name="Millares 45 7 3 2 6" xfId="7976" xr:uid="{99B7BD09-9D49-4B8B-8255-65FF30CDB3E9}"/>
    <cellStyle name="Millares 45 7 3 3" xfId="13319" xr:uid="{A7B15331-CE71-4121-9334-B7EFA8CE4FA3}"/>
    <cellStyle name="Millares 45 7 3 4" xfId="10658" xr:uid="{30ACFA35-5BD8-449B-9F1C-FB090EA8828C}"/>
    <cellStyle name="Millares 45 7 3 5" xfId="15893" xr:uid="{F3C27B51-3236-4BD7-9513-22EE08F5F71C}"/>
    <cellStyle name="Millares 45 7 3 6" xfId="17992" xr:uid="{DBDFCA7E-5C6F-4C7E-8729-77C51EE11EEC}"/>
    <cellStyle name="Millares 45 7 3 7" xfId="7975" xr:uid="{65BAAD67-1442-4116-95E0-A69CC3403AFB}"/>
    <cellStyle name="Millares 45 7 4" xfId="5163" xr:uid="{0FE59D59-638F-4E0E-9420-20E7301D1308}"/>
    <cellStyle name="Millares 45 7 4 2" xfId="5164" xr:uid="{312A16AA-AF99-49AC-9F03-2D0B3A2A0126}"/>
    <cellStyle name="Millares 45 7 4 2 2" xfId="13322" xr:uid="{C00CDE7B-13CE-473C-AF09-438014176004}"/>
    <cellStyle name="Millares 45 7 4 2 3" xfId="10661" xr:uid="{2195CEBB-094B-4188-92E7-4C5B8F6EBBF1}"/>
    <cellStyle name="Millares 45 7 4 2 4" xfId="15896" xr:uid="{614769D2-E9C7-4D58-B8B9-937703DCFC36}"/>
    <cellStyle name="Millares 45 7 4 2 5" xfId="17995" xr:uid="{3CC18B03-A83B-4B7B-85AF-B442BFD3F1E5}"/>
    <cellStyle name="Millares 45 7 4 2 6" xfId="7978" xr:uid="{C5946FE2-AAB1-4E0C-93C1-3749B2A47FDD}"/>
    <cellStyle name="Millares 45 7 4 3" xfId="13321" xr:uid="{7AFE1D4E-D58E-4AD9-AB70-F71C761D75B5}"/>
    <cellStyle name="Millares 45 7 4 4" xfId="10660" xr:uid="{6C6BC125-9E51-4C8B-B45B-1B38A4C3EB12}"/>
    <cellStyle name="Millares 45 7 4 5" xfId="15895" xr:uid="{E33FA79B-5BEA-4824-ABD5-3148110EDE2C}"/>
    <cellStyle name="Millares 45 7 4 6" xfId="17994" xr:uid="{9BDB767B-A122-4DB3-9655-5F6C4C4B978E}"/>
    <cellStyle name="Millares 45 7 4 7" xfId="7977" xr:uid="{5D0B0BC5-F75A-4397-9D3B-A162146023AA}"/>
    <cellStyle name="Millares 45 7 5" xfId="5165" xr:uid="{A478A6C5-0DBE-48F2-8658-79153CADD588}"/>
    <cellStyle name="Millares 45 7 5 2" xfId="13323" xr:uid="{558EFA76-472D-4F73-8069-0A32A97D45A9}"/>
    <cellStyle name="Millares 45 7 5 3" xfId="10662" xr:uid="{2A7EBFF0-B585-4A9D-BC3A-354734819A73}"/>
    <cellStyle name="Millares 45 7 5 4" xfId="15897" xr:uid="{1683EDFF-8552-4BE5-92BC-EDFAC506F4B4}"/>
    <cellStyle name="Millares 45 7 5 5" xfId="17996" xr:uid="{5EE83B20-9792-47A6-9DF0-9AEC5FEDF505}"/>
    <cellStyle name="Millares 45 7 5 6" xfId="7979" xr:uid="{DFB8D895-4A9E-46CC-8740-67EFF618E846}"/>
    <cellStyle name="Millares 45 7 6" xfId="13316" xr:uid="{1E93FF08-53F8-4075-B189-F2E824EB7971}"/>
    <cellStyle name="Millares 45 7 7" xfId="10655" xr:uid="{65B84001-E94A-47E3-8E6B-7CB10197E34B}"/>
    <cellStyle name="Millares 45 7 8" xfId="15890" xr:uid="{D136047B-906F-460F-A80C-23ACB88CDED3}"/>
    <cellStyle name="Millares 45 7 9" xfId="17989" xr:uid="{FD7CDDFE-7038-4CA9-B197-9F5EEF357450}"/>
    <cellStyle name="Millares 45 8" xfId="5166" xr:uid="{CD4E5740-60FE-41B8-8589-90878E1F7850}"/>
    <cellStyle name="Millares 45 8 10" xfId="7980" xr:uid="{26866C92-0FE1-44CD-A096-10CE6D0CA994}"/>
    <cellStyle name="Millares 45 8 2" xfId="5167" xr:uid="{DA08F755-34DC-45D8-B131-155FC963BBC4}"/>
    <cellStyle name="Millares 45 8 2 2" xfId="5168" xr:uid="{FD7D1DCB-0785-462C-AAEC-2A1593FE6B87}"/>
    <cellStyle name="Millares 45 8 2 2 2" xfId="13326" xr:uid="{A044B2BD-B78B-4862-A899-C9414E0AB9D2}"/>
    <cellStyle name="Millares 45 8 2 2 3" xfId="10665" xr:uid="{E75718CE-198D-4A57-81E2-E18114AB8134}"/>
    <cellStyle name="Millares 45 8 2 2 4" xfId="15900" xr:uid="{2EB1CEBA-826E-4203-89B7-67D83F3D4BEA}"/>
    <cellStyle name="Millares 45 8 2 2 5" xfId="17999" xr:uid="{F4ECC4CA-7F97-4327-BBCC-90B4418019CD}"/>
    <cellStyle name="Millares 45 8 2 2 6" xfId="7982" xr:uid="{61B1B3A0-1F8B-4D03-A41D-8625BA80143B}"/>
    <cellStyle name="Millares 45 8 2 3" xfId="13325" xr:uid="{28D13CBA-DD56-4D23-B229-515D610E71BF}"/>
    <cellStyle name="Millares 45 8 2 4" xfId="10664" xr:uid="{38EFBAD5-DFA6-4CB8-9EAB-666D875793C7}"/>
    <cellStyle name="Millares 45 8 2 5" xfId="15899" xr:uid="{8A680665-C7CD-4296-A436-F85FF608D07C}"/>
    <cellStyle name="Millares 45 8 2 6" xfId="17998" xr:uid="{8F6E7A8E-A7B5-43D4-BE28-417BA91AEC01}"/>
    <cellStyle name="Millares 45 8 2 7" xfId="7981" xr:uid="{BE51EC5B-C966-40A8-A495-50F36B8A17F2}"/>
    <cellStyle name="Millares 45 8 3" xfId="5169" xr:uid="{B2B488F1-301A-47E1-922E-77A9310E235D}"/>
    <cellStyle name="Millares 45 8 3 2" xfId="5170" xr:uid="{93F1F177-AF3A-4397-8742-0A95B8F0FD3F}"/>
    <cellStyle name="Millares 45 8 3 2 2" xfId="13328" xr:uid="{A6A97B57-E11C-4E55-8E07-3047642D2123}"/>
    <cellStyle name="Millares 45 8 3 2 3" xfId="10667" xr:uid="{86261AF5-A4FF-48BF-A217-2B268C31F433}"/>
    <cellStyle name="Millares 45 8 3 2 4" xfId="15902" xr:uid="{2CB59469-EC6B-4A22-871C-1725559AA93B}"/>
    <cellStyle name="Millares 45 8 3 2 5" xfId="18001" xr:uid="{BE252293-9569-4921-A471-EC75E427D281}"/>
    <cellStyle name="Millares 45 8 3 2 6" xfId="7984" xr:uid="{3F7CF2F9-0AB9-4A5C-B6CE-C33B2D317F28}"/>
    <cellStyle name="Millares 45 8 3 3" xfId="13327" xr:uid="{A5A6B63F-BCA2-485A-B818-591FB7201754}"/>
    <cellStyle name="Millares 45 8 3 4" xfId="10666" xr:uid="{202C787C-DB41-4140-A2EC-A6E3F05D54E6}"/>
    <cellStyle name="Millares 45 8 3 5" xfId="15901" xr:uid="{5CCE8BE8-26EA-4338-9D21-CABEDDD59D7C}"/>
    <cellStyle name="Millares 45 8 3 6" xfId="18000" xr:uid="{3D527D9A-BD53-4962-A5D0-2F74352B01B2}"/>
    <cellStyle name="Millares 45 8 3 7" xfId="7983" xr:uid="{9F4200DB-9856-478B-983C-0BD8CB41FEEA}"/>
    <cellStyle name="Millares 45 8 4" xfId="5171" xr:uid="{1EC4B72A-C2D2-43E3-B94F-A249111FF2D1}"/>
    <cellStyle name="Millares 45 8 4 2" xfId="5172" xr:uid="{311282EC-5FF6-4060-9340-79782EC80EA1}"/>
    <cellStyle name="Millares 45 8 4 2 2" xfId="13330" xr:uid="{4CE15AC4-E1B4-4384-B3A5-71DA279325D8}"/>
    <cellStyle name="Millares 45 8 4 2 3" xfId="10669" xr:uid="{177E0AD3-1594-40FD-9574-E5D97E7D07A5}"/>
    <cellStyle name="Millares 45 8 4 2 4" xfId="15904" xr:uid="{FDCF410E-2DEB-4298-BEF4-804D3913B5D9}"/>
    <cellStyle name="Millares 45 8 4 2 5" xfId="18003" xr:uid="{4F40B89B-B498-4A8A-A6DD-A9237C9A02CC}"/>
    <cellStyle name="Millares 45 8 4 2 6" xfId="7986" xr:uid="{F34E88E0-6A13-4836-B949-18B53B25BAE3}"/>
    <cellStyle name="Millares 45 8 4 3" xfId="13329" xr:uid="{3EB5F3E9-90CF-4EC6-BC42-B3F71325476E}"/>
    <cellStyle name="Millares 45 8 4 4" xfId="10668" xr:uid="{856DCD49-7023-4A04-BFF4-8B0059658B32}"/>
    <cellStyle name="Millares 45 8 4 5" xfId="15903" xr:uid="{19968214-ED12-42AC-ACF6-6A72A9A2DFC0}"/>
    <cellStyle name="Millares 45 8 4 6" xfId="18002" xr:uid="{C6CC1533-0960-4B94-B6E6-45817FFEB407}"/>
    <cellStyle name="Millares 45 8 4 7" xfId="7985" xr:uid="{E09AE84F-E44E-47EB-813E-91F296AF0976}"/>
    <cellStyle name="Millares 45 8 5" xfId="5173" xr:uid="{71559352-6E2C-4445-AA2D-634C7698A962}"/>
    <cellStyle name="Millares 45 8 5 2" xfId="13331" xr:uid="{68B97556-2EAD-4A8D-BD4A-3CBCD2DE9335}"/>
    <cellStyle name="Millares 45 8 5 3" xfId="10670" xr:uid="{C4746AEB-724B-470C-B90C-1A53EE133678}"/>
    <cellStyle name="Millares 45 8 5 4" xfId="15905" xr:uid="{D0DD86DE-29D8-4E18-9BE4-950EE997A5CD}"/>
    <cellStyle name="Millares 45 8 5 5" xfId="18004" xr:uid="{82AF9903-27FD-487C-A5BC-B8CE54807E4E}"/>
    <cellStyle name="Millares 45 8 5 6" xfId="7987" xr:uid="{5EFF78AD-A487-42FA-8EEB-258915318406}"/>
    <cellStyle name="Millares 45 8 6" xfId="13324" xr:uid="{19FE478A-48B5-49AB-A7A0-90BC2F09194F}"/>
    <cellStyle name="Millares 45 8 7" xfId="10663" xr:uid="{B9FA1A03-3661-4418-A988-513E47E81DEB}"/>
    <cellStyle name="Millares 45 8 8" xfId="15898" xr:uid="{80909533-1305-4AAB-902C-55E8F4E33D37}"/>
    <cellStyle name="Millares 45 8 9" xfId="17997" xr:uid="{88BCB035-B32C-4247-9CA6-BD1DE6350AE6}"/>
    <cellStyle name="Millares 45 9" xfId="5174" xr:uid="{C2009E88-6168-4181-945C-15C2279A9D66}"/>
    <cellStyle name="Millares 45 9 10" xfId="7988" xr:uid="{6FD422A1-EEAE-4929-9596-7B0D7DA8CB2D}"/>
    <cellStyle name="Millares 45 9 2" xfId="5175" xr:uid="{472B9776-3534-46C7-B49B-81EDEC4E401A}"/>
    <cellStyle name="Millares 45 9 2 2" xfId="5176" xr:uid="{35DDAEA9-7E83-43C1-A9E6-47C026DB37D2}"/>
    <cellStyle name="Millares 45 9 2 2 2" xfId="13334" xr:uid="{A4528254-64CA-4373-9740-FB328B45AAB6}"/>
    <cellStyle name="Millares 45 9 2 2 3" xfId="10673" xr:uid="{E1CD3EC6-777E-4783-828E-BE961EFA3A83}"/>
    <cellStyle name="Millares 45 9 2 2 4" xfId="15908" xr:uid="{0B12A860-B4FD-44C7-AD49-E69465C19912}"/>
    <cellStyle name="Millares 45 9 2 2 5" xfId="18007" xr:uid="{E08FC94A-F4E9-4B7A-85E3-1EB4F8513B05}"/>
    <cellStyle name="Millares 45 9 2 2 6" xfId="7990" xr:uid="{464ADC96-6E8B-45F4-A49D-541EA7315AE7}"/>
    <cellStyle name="Millares 45 9 2 3" xfId="13333" xr:uid="{67D9C229-0020-4B5B-BD9E-2026CEAEFE78}"/>
    <cellStyle name="Millares 45 9 2 4" xfId="10672" xr:uid="{1CE9D2B9-464F-4A1B-8777-21E6BA67C1E3}"/>
    <cellStyle name="Millares 45 9 2 5" xfId="15907" xr:uid="{2AB0AEC3-040E-48F5-9EA8-9F489F52AD29}"/>
    <cellStyle name="Millares 45 9 2 6" xfId="18006" xr:uid="{C92AE2F0-D8C8-4E7B-B454-A7D86FF06F3E}"/>
    <cellStyle name="Millares 45 9 2 7" xfId="7989" xr:uid="{3693B3A7-1300-4ECE-AEBE-23B0DB821F40}"/>
    <cellStyle name="Millares 45 9 3" xfId="5177" xr:uid="{C860518E-BAE9-48DC-B6FA-AB90F0F6E792}"/>
    <cellStyle name="Millares 45 9 3 2" xfId="5178" xr:uid="{52CD78A0-DBE9-4F0D-A29E-35AA42D31A7C}"/>
    <cellStyle name="Millares 45 9 3 2 2" xfId="13336" xr:uid="{1E088197-D9E2-43E1-AA22-61E4652F046E}"/>
    <cellStyle name="Millares 45 9 3 2 3" xfId="10675" xr:uid="{F9A7947A-9A54-45AE-B320-48AA4ED050B7}"/>
    <cellStyle name="Millares 45 9 3 2 4" xfId="15910" xr:uid="{E7544572-C5C1-4444-8F68-B1124EDD2304}"/>
    <cellStyle name="Millares 45 9 3 2 5" xfId="18009" xr:uid="{09D2D307-5215-453F-8E5A-213A3894EA02}"/>
    <cellStyle name="Millares 45 9 3 2 6" xfId="7992" xr:uid="{7F5AF094-40F7-4585-85C4-C6BCDF445FE6}"/>
    <cellStyle name="Millares 45 9 3 3" xfId="13335" xr:uid="{B9C08D09-D2D8-4E64-8412-2DFCC1FB8CA0}"/>
    <cellStyle name="Millares 45 9 3 4" xfId="10674" xr:uid="{248C75F6-34D2-4661-B6B6-2A43E3074CD9}"/>
    <cellStyle name="Millares 45 9 3 5" xfId="15909" xr:uid="{91C45C07-7996-4E98-AF97-31AEA29A1A1D}"/>
    <cellStyle name="Millares 45 9 3 6" xfId="18008" xr:uid="{ED15E856-CBC2-4C06-B1A5-2C11FBE8A93A}"/>
    <cellStyle name="Millares 45 9 3 7" xfId="7991" xr:uid="{7976C39A-F8BA-4A4B-80BB-7313E11E03B4}"/>
    <cellStyle name="Millares 45 9 4" xfId="5179" xr:uid="{C5AB1F29-7519-433C-9267-25BF5C54FB3E}"/>
    <cellStyle name="Millares 45 9 4 2" xfId="5180" xr:uid="{77A1BBE7-04CD-48CF-9446-77534CB4F352}"/>
    <cellStyle name="Millares 45 9 4 2 2" xfId="13338" xr:uid="{B19DFF6C-02BC-4D9C-93B1-A94172B729F1}"/>
    <cellStyle name="Millares 45 9 4 2 3" xfId="10677" xr:uid="{2B823062-8DEB-43F3-8C1A-5548E4CBB319}"/>
    <cellStyle name="Millares 45 9 4 2 4" xfId="15912" xr:uid="{61A281B4-B948-4718-952B-A07EE9785153}"/>
    <cellStyle name="Millares 45 9 4 2 5" xfId="18011" xr:uid="{BE05673A-2B5D-4E16-9366-0A832457EBA7}"/>
    <cellStyle name="Millares 45 9 4 2 6" xfId="7994" xr:uid="{8A76129D-8067-42AE-ABFE-0845464C6007}"/>
    <cellStyle name="Millares 45 9 4 3" xfId="13337" xr:uid="{4ADE2A33-A92D-4FFE-8BE5-DC1374D1F178}"/>
    <cellStyle name="Millares 45 9 4 4" xfId="10676" xr:uid="{FB5E88FB-FA25-40A3-8262-1141AC713B21}"/>
    <cellStyle name="Millares 45 9 4 5" xfId="15911" xr:uid="{BBB5B229-3FCC-4553-B530-19D87CF2A5B8}"/>
    <cellStyle name="Millares 45 9 4 6" xfId="18010" xr:uid="{BBEE7057-5827-4951-9121-418BC419C82F}"/>
    <cellStyle name="Millares 45 9 4 7" xfId="7993" xr:uid="{C3D6D6F4-EF1E-43B7-8589-95EB6937E835}"/>
    <cellStyle name="Millares 45 9 5" xfId="5181" xr:uid="{A7BE8CD3-4263-4F7B-A49C-B91B09EE900F}"/>
    <cellStyle name="Millares 45 9 5 2" xfId="13339" xr:uid="{A777FD97-8428-4DC9-BC01-709CE9DBE049}"/>
    <cellStyle name="Millares 45 9 5 3" xfId="10678" xr:uid="{C84E796F-C816-43CA-81A5-E76615562BE5}"/>
    <cellStyle name="Millares 45 9 5 4" xfId="15913" xr:uid="{91EEFA67-FD5D-46FC-BAF0-001BC31B20FC}"/>
    <cellStyle name="Millares 45 9 5 5" xfId="18012" xr:uid="{31BAB6E8-A877-4D8E-9D82-9ED47C43A643}"/>
    <cellStyle name="Millares 45 9 5 6" xfId="7995" xr:uid="{5B4113C9-493A-4645-BE32-7B446D084200}"/>
    <cellStyle name="Millares 45 9 6" xfId="13332" xr:uid="{666E0410-2169-4EFF-9934-8647E496F378}"/>
    <cellStyle name="Millares 45 9 7" xfId="10671" xr:uid="{42F155C7-8B10-48BD-B313-F5832A372025}"/>
    <cellStyle name="Millares 45 9 8" xfId="15906" xr:uid="{908939C1-0405-450A-93C9-7319319DB236}"/>
    <cellStyle name="Millares 45 9 9" xfId="18005" xr:uid="{4043C5B1-A53F-48B2-84FE-2CC6E7F04E75}"/>
    <cellStyle name="Millares 450" xfId="15506" xr:uid="{589D4D4B-07F3-40E6-8E4A-E37CB8661F48}"/>
    <cellStyle name="Millares 451" xfId="12854" xr:uid="{460B9580-E763-48E9-8C86-C542CDA9F8BE}"/>
    <cellStyle name="Millares 452" xfId="15512" xr:uid="{A1520942-E68E-4499-96E3-32593815433D}"/>
    <cellStyle name="Millares 453" xfId="12853" xr:uid="{47689A1F-4F43-4EE9-BEBC-6C640BD74D7B}"/>
    <cellStyle name="Millares 454" xfId="15511" xr:uid="{0082568A-E2BC-4C08-9D6C-65BA9B440627}"/>
    <cellStyle name="Millares 455" xfId="12850" xr:uid="{3C5C3569-1729-4F75-8768-595F7AD18CFA}"/>
    <cellStyle name="Millares 456" xfId="15518" xr:uid="{183E6781-A795-420B-9565-4B4A8777EDFA}"/>
    <cellStyle name="Millares 457" xfId="12849" xr:uid="{84BE4CE8-237F-471A-B9F1-19FB9BFA7ACF}"/>
    <cellStyle name="Millares 458" xfId="15517" xr:uid="{A60E7A3A-EF9C-435A-A616-4033A79DD407}"/>
    <cellStyle name="Millares 459" xfId="12847" xr:uid="{F19AE49E-55F1-4729-994D-E07FCACADA94}"/>
    <cellStyle name="Millares 46" xfId="5182" xr:uid="{B799F4F2-8D24-4E7E-BEF3-B0F345DAA8AC}"/>
    <cellStyle name="Millares 46 10" xfId="5183" xr:uid="{DE1BE8F8-5FEC-43DD-9936-2CD9D1C51EF5}"/>
    <cellStyle name="Millares 46 10 2" xfId="13341" xr:uid="{C7886433-3C04-4750-8D64-5F25D59ACEB2}"/>
    <cellStyle name="Millares 46 10 3" xfId="12437" xr:uid="{8A65774D-44C9-4CF5-A453-7BA7FBD6E87C}"/>
    <cellStyle name="Millares 46 10 4" xfId="18014" xr:uid="{F7B7C89F-F3DF-4C36-AE69-92842C2218F1}"/>
    <cellStyle name="Millares 46 10 5" xfId="7997" xr:uid="{29555EC6-F5C1-41F1-A8C6-71975B751A93}"/>
    <cellStyle name="Millares 46 11" xfId="7125" xr:uid="{D65AE1B2-CAFB-4852-BBFB-B8E3FD74EFA4}"/>
    <cellStyle name="Millares 46 11 2" xfId="13342" xr:uid="{BFC9EEA6-0F9C-4283-AD19-F608B4F7AEA5}"/>
    <cellStyle name="Millares 46 11 3" xfId="19933" xr:uid="{AD531DD8-2768-4300-9D43-9F682C043DCA}"/>
    <cellStyle name="Millares 46 11 4" xfId="7998" xr:uid="{16D0F76B-944C-4C14-893D-72C160DEA5AB}"/>
    <cellStyle name="Millares 46 12" xfId="7999" xr:uid="{C4EFD5F5-61F5-4688-B53B-C427E27BBC64}"/>
    <cellStyle name="Millares 46 12 2" xfId="13343" xr:uid="{290FD38D-5657-483D-8AAC-C305857F1859}"/>
    <cellStyle name="Millares 46 13" xfId="13340" xr:uid="{55D54AD6-F609-4CF9-98ED-EC4F1B5AE2D6}"/>
    <cellStyle name="Millares 46 14" xfId="10679" xr:uid="{881F91DE-B743-4BB4-898A-CF8778A220D0}"/>
    <cellStyle name="Millares 46 15" xfId="15914" xr:uid="{94F43724-EC33-45D4-B3F5-0B3C58C9D32E}"/>
    <cellStyle name="Millares 46 16" xfId="18013" xr:uid="{59499FBD-A26F-46BC-8BD4-610A897D817E}"/>
    <cellStyle name="Millares 46 17" xfId="7996" xr:uid="{8366D1B6-4F03-403E-A932-039C6E7F742B}"/>
    <cellStyle name="Millares 46 2" xfId="5184" xr:uid="{76D81D89-C602-47FD-A109-C35E6B8FC9CF}"/>
    <cellStyle name="Millares 46 2 10" xfId="15915" xr:uid="{6126ABA5-A256-49ED-9BE2-9CA276BCC59E}"/>
    <cellStyle name="Millares 46 2 11" xfId="18015" xr:uid="{06AAE964-04BF-4EBF-9F6B-4674849A7302}"/>
    <cellStyle name="Millares 46 2 12" xfId="8000" xr:uid="{E8AA42A2-577F-4D9C-88CC-8384F02B0892}"/>
    <cellStyle name="Millares 46 2 2" xfId="5185" xr:uid="{F392E767-601E-49A2-B409-2C9AA6C3E55A}"/>
    <cellStyle name="Millares 46 2 2 2" xfId="5186" xr:uid="{DC8F35B0-81C7-4A46-8ED4-59E5EE0B989C}"/>
    <cellStyle name="Millares 46 2 2 2 2" xfId="13346" xr:uid="{84EFE1F8-D045-40F5-871B-8E7EF934E8AA}"/>
    <cellStyle name="Millares 46 2 2 2 3" xfId="10682" xr:uid="{11DA4E7E-AE60-41DB-B69A-316A73CDB937}"/>
    <cellStyle name="Millares 46 2 2 2 4" xfId="15917" xr:uid="{529CDA91-1D8C-4693-BF4D-3CE7C3D4AB0E}"/>
    <cellStyle name="Millares 46 2 2 2 5" xfId="18017" xr:uid="{B0BE82AC-005E-434D-8EA3-90535AD4CCFA}"/>
    <cellStyle name="Millares 46 2 2 2 6" xfId="8002" xr:uid="{19C5022B-347B-44DF-AEEE-80A756E33BB9}"/>
    <cellStyle name="Millares 46 2 2 3" xfId="13345" xr:uid="{22B50F12-60B8-4F75-AA7D-D0D015A8B7C3}"/>
    <cellStyle name="Millares 46 2 2 4" xfId="10681" xr:uid="{6B48C73A-7A8A-4308-83EF-8313D6A5A5A9}"/>
    <cellStyle name="Millares 46 2 2 5" xfId="15916" xr:uid="{B2FB9196-D4C1-4CFA-AD83-6A53F7E303A8}"/>
    <cellStyle name="Millares 46 2 2 6" xfId="18016" xr:uid="{29CB4915-3F15-4D21-A80F-48D2ADA79BBD}"/>
    <cellStyle name="Millares 46 2 2 7" xfId="8001" xr:uid="{58D51FF8-EB90-478B-AEA8-E1C0194F4A43}"/>
    <cellStyle name="Millares 46 2 3" xfId="5187" xr:uid="{C435902E-8F84-49AA-938C-9D984806D62D}"/>
    <cellStyle name="Millares 46 2 3 2" xfId="13347" xr:uid="{CE9EA28F-CEAB-4A22-96CF-583F5D362BB6}"/>
    <cellStyle name="Millares 46 2 3 3" xfId="10683" xr:uid="{D447C21A-10AD-4579-828C-FA0CACE58997}"/>
    <cellStyle name="Millares 46 2 3 4" xfId="15918" xr:uid="{8FF87FCC-5E21-4AA2-BBA3-17A0B4BAFF73}"/>
    <cellStyle name="Millares 46 2 3 5" xfId="18018" xr:uid="{F9926D0F-8478-4B14-80C7-50FC1048D7ED}"/>
    <cellStyle name="Millares 46 2 3 6" xfId="8003" xr:uid="{2529A395-1663-4B02-89A3-1E7BEFC9815D}"/>
    <cellStyle name="Millares 46 2 4" xfId="5188" xr:uid="{A081521B-3A84-418D-B37B-3D05483721A3}"/>
    <cellStyle name="Millares 46 2 4 2" xfId="13348" xr:uid="{AED633DE-7CC8-42D4-B6A2-82696F2DE491}"/>
    <cellStyle name="Millares 46 2 4 3" xfId="10684" xr:uid="{D286D492-B470-4B08-9E8D-95465DB6E7B4}"/>
    <cellStyle name="Millares 46 2 4 4" xfId="15919" xr:uid="{38BBB9E5-08E6-4F12-9682-8D1610A99EAC}"/>
    <cellStyle name="Millares 46 2 4 5" xfId="18019" xr:uid="{F824E509-C9C6-4C01-998F-92F7F8A101BD}"/>
    <cellStyle name="Millares 46 2 4 6" xfId="8004" xr:uid="{0B1B0399-44BE-41DE-B707-77B34A79D7A5}"/>
    <cellStyle name="Millares 46 2 5" xfId="5189" xr:uid="{A7030B7C-DDFE-4273-9E1A-50FA858C0D44}"/>
    <cellStyle name="Millares 46 2 5 2" xfId="13349" xr:uid="{A788F446-1F02-4FB7-A234-D1D4B0F28CA8}"/>
    <cellStyle name="Millares 46 2 5 3" xfId="12438" xr:uid="{A22C5AF9-B3CF-42C5-B7A3-04ADF939EA00}"/>
    <cellStyle name="Millares 46 2 5 4" xfId="18020" xr:uid="{FA1EF351-6B25-4412-BB52-43C29758A58A}"/>
    <cellStyle name="Millares 46 2 5 5" xfId="8005" xr:uid="{8485052E-2B14-43BD-AD89-36ECD305148B}"/>
    <cellStyle name="Millares 46 2 6" xfId="7253" xr:uid="{5E2C51FF-315B-4AC9-9EA9-684EC619337A}"/>
    <cellStyle name="Millares 46 2 6 2" xfId="13350" xr:uid="{6656AD8F-0881-41E9-8F83-693F9CDB66F2}"/>
    <cellStyle name="Millares 46 2 6 3" xfId="20033" xr:uid="{628F2535-14A6-4709-A1DF-9685307324B8}"/>
    <cellStyle name="Millares 46 2 6 4" xfId="8006" xr:uid="{5949A749-B608-4059-9380-DB3450FD138C}"/>
    <cellStyle name="Millares 46 2 7" xfId="8007" xr:uid="{8C9DCDB4-9676-46DD-BBC7-5E89D705F82B}"/>
    <cellStyle name="Millares 46 2 7 2" xfId="13351" xr:uid="{99BCF4E8-3ADC-475D-BBED-78334497FCB6}"/>
    <cellStyle name="Millares 46 2 8" xfId="13344" xr:uid="{02647FDD-DFA1-483C-87B3-FB695F65070A}"/>
    <cellStyle name="Millares 46 2 9" xfId="10680" xr:uid="{20C4D24C-EDB9-48EF-A02B-D88215495545}"/>
    <cellStyle name="Millares 46 3" xfId="5190" xr:uid="{174CD9B4-C29F-45F8-8771-E47EBDAB334D}"/>
    <cellStyle name="Millares 46 3 10" xfId="18021" xr:uid="{0D3CB908-E3B3-4045-9461-DAF2A062C341}"/>
    <cellStyle name="Millares 46 3 11" xfId="8008" xr:uid="{DFC5C885-E261-4F08-9268-F99F63DDB737}"/>
    <cellStyle name="Millares 46 3 2" xfId="5191" xr:uid="{C1E0E060-8F0F-4B67-91C1-D3F235732EF9}"/>
    <cellStyle name="Millares 46 3 2 2" xfId="5192" xr:uid="{D043698C-EEA8-4080-A73F-93F1B66A359F}"/>
    <cellStyle name="Millares 46 3 2 2 2" xfId="13354" xr:uid="{3FBA8650-272C-4C50-BA60-D90CD561332F}"/>
    <cellStyle name="Millares 46 3 2 2 3" xfId="10687" xr:uid="{8864F209-BF46-4202-A6D0-EAEF0EA52310}"/>
    <cellStyle name="Millares 46 3 2 2 4" xfId="15922" xr:uid="{5E9C4B43-576B-4595-927E-400DCF69642A}"/>
    <cellStyle name="Millares 46 3 2 2 5" xfId="18023" xr:uid="{6FF748A1-A8AF-48B7-B77D-DBB10A9CA364}"/>
    <cellStyle name="Millares 46 3 2 2 6" xfId="8010" xr:uid="{88AD5DE0-1636-456E-AFD8-71DD970938D4}"/>
    <cellStyle name="Millares 46 3 2 3" xfId="13353" xr:uid="{FF8D9D5C-3E05-4BFF-9726-E1EF855F1A69}"/>
    <cellStyle name="Millares 46 3 2 4" xfId="10686" xr:uid="{BBD4B3BE-0542-4F6F-BC45-18C24C0A4846}"/>
    <cellStyle name="Millares 46 3 2 5" xfId="15921" xr:uid="{5F47A426-B27C-4DB5-BF0A-BAADE893EA21}"/>
    <cellStyle name="Millares 46 3 2 6" xfId="18022" xr:uid="{B52BBEC9-1F7A-49E8-9DDB-A35FDE0268A0}"/>
    <cellStyle name="Millares 46 3 2 7" xfId="8009" xr:uid="{96DD4570-8E0A-4446-9C4F-DD946E4E7B76}"/>
    <cellStyle name="Millares 46 3 3" xfId="5193" xr:uid="{F8E7F4E6-A2FB-4E80-A4CD-EF23CBDE348B}"/>
    <cellStyle name="Millares 46 3 3 2" xfId="5194" xr:uid="{267AAD5B-8467-4DD6-B944-81E3F3916F08}"/>
    <cellStyle name="Millares 46 3 3 2 2" xfId="13356" xr:uid="{26DFCF34-E201-4C84-833D-33F9ABCB4F6A}"/>
    <cellStyle name="Millares 46 3 3 2 3" xfId="10689" xr:uid="{52D15E25-8E50-4F20-8195-BF6F72AC54FE}"/>
    <cellStyle name="Millares 46 3 3 2 4" xfId="15924" xr:uid="{8EA1766C-E34C-4AE9-AB6C-A4345D7D5EEC}"/>
    <cellStyle name="Millares 46 3 3 2 5" xfId="18025" xr:uid="{D1A7F865-51C4-4A56-9083-1FF30AA759BD}"/>
    <cellStyle name="Millares 46 3 3 2 6" xfId="8012" xr:uid="{137828D6-FA6B-4C9A-8E21-E9186BFFC769}"/>
    <cellStyle name="Millares 46 3 3 3" xfId="13355" xr:uid="{48553397-FF19-42BC-80B9-BC2012F625C6}"/>
    <cellStyle name="Millares 46 3 3 4" xfId="10688" xr:uid="{9F906E68-A2BA-453C-9751-96A5E2A4489C}"/>
    <cellStyle name="Millares 46 3 3 5" xfId="15923" xr:uid="{342583DF-0414-407A-B2D7-AB44C516B368}"/>
    <cellStyle name="Millares 46 3 3 6" xfId="18024" xr:uid="{19C7C6B3-0285-485B-B424-370874256B16}"/>
    <cellStyle name="Millares 46 3 3 7" xfId="8011" xr:uid="{9681D608-D315-4F2C-AE45-6DEA430B5D03}"/>
    <cellStyle name="Millares 46 3 4" xfId="5195" xr:uid="{DEF6AC97-D41F-43A3-8F2C-95A6B68FADBE}"/>
    <cellStyle name="Millares 46 3 4 2" xfId="13357" xr:uid="{DC58F6F1-54C8-469B-A1FC-7DA4EDD1AC66}"/>
    <cellStyle name="Millares 46 3 4 3" xfId="10690" xr:uid="{0F996416-7E23-457D-87E0-6E5F3717BC65}"/>
    <cellStyle name="Millares 46 3 4 4" xfId="15925" xr:uid="{39A347CE-BE43-4D91-94E7-D1B289BEDC96}"/>
    <cellStyle name="Millares 46 3 4 5" xfId="18026" xr:uid="{6A367190-2651-4837-875A-0E55747CC79F}"/>
    <cellStyle name="Millares 46 3 4 6" xfId="8013" xr:uid="{93CB0784-90FA-4CF7-9DA7-AB2155D8F85D}"/>
    <cellStyle name="Millares 46 3 5" xfId="5196" xr:uid="{45A8F0D3-BA4F-4B0A-B245-E97E124DF161}"/>
    <cellStyle name="Millares 46 3 5 2" xfId="13358" xr:uid="{2470AED2-ED49-4C64-883F-9532C0763AD4}"/>
    <cellStyle name="Millares 46 3 5 3" xfId="10691" xr:uid="{04C543EA-0FC2-447F-AFB5-8ACD9517DB29}"/>
    <cellStyle name="Millares 46 3 5 4" xfId="15926" xr:uid="{01562F9D-4256-47C3-BA5C-02E533672EB0}"/>
    <cellStyle name="Millares 46 3 5 5" xfId="18027" xr:uid="{55C028DC-4882-4F16-89F4-D0A71DCDCF6C}"/>
    <cellStyle name="Millares 46 3 5 6" xfId="8014" xr:uid="{8F560224-9C99-41BB-A7F1-F9583902AC4C}"/>
    <cellStyle name="Millares 46 3 6" xfId="5197" xr:uid="{4D519770-A41A-4E18-B930-00E02AD7A216}"/>
    <cellStyle name="Millares 46 3 6 2" xfId="13359" xr:uid="{AB197B25-D858-430D-91E4-BD28EC41D74B}"/>
    <cellStyle name="Millares 46 3 6 3" xfId="10692" xr:uid="{6BB6E6D9-669F-4187-99E4-9B4F311C0AF0}"/>
    <cellStyle name="Millares 46 3 6 4" xfId="15927" xr:uid="{F8662826-85F4-41DF-B008-81AE9EE688EC}"/>
    <cellStyle name="Millares 46 3 6 5" xfId="18028" xr:uid="{999D931E-4053-47C6-B7D8-0E63728987BF}"/>
    <cellStyle name="Millares 46 3 6 6" xfId="8015" xr:uid="{5DFB5908-BBE3-4396-ABC6-50CEEA371B3F}"/>
    <cellStyle name="Millares 46 3 7" xfId="13352" xr:uid="{1F325536-ED48-452F-9308-D5F66003DAAE}"/>
    <cellStyle name="Millares 46 3 8" xfId="10685" xr:uid="{FBC5051B-D646-40F9-8279-3C8A8E89637D}"/>
    <cellStyle name="Millares 46 3 9" xfId="15920" xr:uid="{3C1D50FF-088E-4C52-9018-B243509C46D1}"/>
    <cellStyle name="Millares 46 4" xfId="5198" xr:uid="{B10E0A86-7460-488A-B653-91D4905F1AD1}"/>
    <cellStyle name="Millares 46 4 2" xfId="5199" xr:uid="{53EF7CE9-3736-4BBC-867F-6618305EB644}"/>
    <cellStyle name="Millares 46 4 2 2" xfId="13361" xr:uid="{AE2866AE-310B-45F7-92BD-5FD7ECE0F338}"/>
    <cellStyle name="Millares 46 4 2 3" xfId="10694" xr:uid="{AB8CE472-A4FB-4C08-B1AD-4AD2B8E97B3C}"/>
    <cellStyle name="Millares 46 4 2 4" xfId="15929" xr:uid="{E4E37F6B-5ABC-42F8-9B70-98250FEA380E}"/>
    <cellStyle name="Millares 46 4 2 5" xfId="18030" xr:uid="{B714B9B9-6792-4540-90C4-10A98098D3DD}"/>
    <cellStyle name="Millares 46 4 2 6" xfId="8017" xr:uid="{43AB5F49-DE0B-4375-BBCE-B03B49E2ECDD}"/>
    <cellStyle name="Millares 46 4 3" xfId="13360" xr:uid="{1D3FC1C4-6610-4E37-9419-703A257A56B5}"/>
    <cellStyle name="Millares 46 4 4" xfId="10693" xr:uid="{33C7FD14-66E3-4478-B68E-778442EC1D5E}"/>
    <cellStyle name="Millares 46 4 5" xfId="15928" xr:uid="{FF8A6405-A372-4DF7-A7E4-B5F53C302656}"/>
    <cellStyle name="Millares 46 4 6" xfId="18029" xr:uid="{6238675E-4334-4534-8E73-9330BA8E4CB4}"/>
    <cellStyle name="Millares 46 4 7" xfId="8016" xr:uid="{283D773C-532F-4219-9314-2B8E2F8DDDEE}"/>
    <cellStyle name="Millares 46 5" xfId="5200" xr:uid="{F5704E17-4190-49A6-BE3E-1E0437D580C5}"/>
    <cellStyle name="Millares 46 5 2" xfId="5201" xr:uid="{00603E82-26DB-4D7B-8962-3C5F233373C2}"/>
    <cellStyle name="Millares 46 5 2 2" xfId="13363" xr:uid="{F32E0CFD-98F5-4BEE-8E38-9F86E6D521C5}"/>
    <cellStyle name="Millares 46 5 2 3" xfId="10696" xr:uid="{3F0FB7F2-6978-402D-9B34-2F32CCEDD2B0}"/>
    <cellStyle name="Millares 46 5 2 4" xfId="15931" xr:uid="{737A83D5-95F7-4201-A24B-A51769A037E2}"/>
    <cellStyle name="Millares 46 5 2 5" xfId="18032" xr:uid="{72E2CDD6-25CF-490F-ABD5-B2968306BBAF}"/>
    <cellStyle name="Millares 46 5 2 6" xfId="8019" xr:uid="{AC862B8D-70EF-42E4-9987-B8A69701D0D9}"/>
    <cellStyle name="Millares 46 5 3" xfId="5202" xr:uid="{C5088AC5-2C33-474F-89F0-A3D12710A17F}"/>
    <cellStyle name="Millares 46 5 3 2" xfId="13364" xr:uid="{3438FFF3-7DF1-4E2A-86C4-DE4952247DB8}"/>
    <cellStyle name="Millares 46 5 3 3" xfId="10697" xr:uid="{45F5B5B9-D8F6-43B8-9C51-B69B4CD665E3}"/>
    <cellStyle name="Millares 46 5 3 4" xfId="15932" xr:uid="{D9C87F63-12E8-4CD0-9262-A9A8670432BB}"/>
    <cellStyle name="Millares 46 5 3 5" xfId="18033" xr:uid="{02CD927B-7441-45B1-9215-9F47473FCC38}"/>
    <cellStyle name="Millares 46 5 3 6" xfId="8020" xr:uid="{D3F3DD25-DF92-4B35-BE4E-DAAE8CB93630}"/>
    <cellStyle name="Millares 46 5 4" xfId="13362" xr:uid="{812C69EB-94D2-4CE9-8172-78539FD452B1}"/>
    <cellStyle name="Millares 46 5 5" xfId="10695" xr:uid="{0BE4A37B-8945-42ED-99AF-819F3CCEE5E8}"/>
    <cellStyle name="Millares 46 5 6" xfId="15930" xr:uid="{04D8E57D-399B-427B-A388-623D7ABF2F76}"/>
    <cellStyle name="Millares 46 5 7" xfId="18031" xr:uid="{60C554B9-6BD0-4DFB-AD9F-356DA96AE862}"/>
    <cellStyle name="Millares 46 5 8" xfId="8018" xr:uid="{DFB4D778-4D56-4E4B-9B5D-CF9D01BB0D13}"/>
    <cellStyle name="Millares 46 6" xfId="5203" xr:uid="{D81CD2D9-6C55-415D-9808-E14B280DE5C0}"/>
    <cellStyle name="Millares 46 6 2" xfId="5204" xr:uid="{5AD4F595-8426-47DF-B6DD-16B2BFDF41D8}"/>
    <cellStyle name="Millares 46 6 2 2" xfId="13366" xr:uid="{B4CF4BE5-AC37-4BF0-AAFB-DF44B3B9D4FC}"/>
    <cellStyle name="Millares 46 6 2 3" xfId="10699" xr:uid="{E50808DD-BB41-4080-B89B-EB988EFBDD97}"/>
    <cellStyle name="Millares 46 6 2 4" xfId="15934" xr:uid="{10B01639-70ED-4DA9-B52B-40B8CF9D2974}"/>
    <cellStyle name="Millares 46 6 2 5" xfId="18035" xr:uid="{D2BA6C83-B812-4140-BC24-A56156477137}"/>
    <cellStyle name="Millares 46 6 2 6" xfId="8022" xr:uid="{67BD6907-6702-4F1E-86B6-71398B16B3F0}"/>
    <cellStyle name="Millares 46 6 3" xfId="13365" xr:uid="{9647C938-4713-4CF8-8E78-BA950A2DC2B3}"/>
    <cellStyle name="Millares 46 6 4" xfId="10698" xr:uid="{27CBE937-2EDE-4E63-BEA0-4F0AF382822D}"/>
    <cellStyle name="Millares 46 6 5" xfId="15933" xr:uid="{8ED45C0E-438E-4D4A-96EB-B69AB3C3915B}"/>
    <cellStyle name="Millares 46 6 6" xfId="18034" xr:uid="{1796CD62-CE72-4462-8A36-7F9D76A1C51D}"/>
    <cellStyle name="Millares 46 6 7" xfId="8021" xr:uid="{EFBDB0B8-77A5-475A-9DBB-A86D3D7B49C1}"/>
    <cellStyle name="Millares 46 7" xfId="5205" xr:uid="{8C16B670-C50B-4FB3-8310-01E017522E74}"/>
    <cellStyle name="Millares 46 7 2" xfId="5206" xr:uid="{25C6F9B2-14C8-4679-A0A0-D22F1DE17FCF}"/>
    <cellStyle name="Millares 46 7 2 2" xfId="13368" xr:uid="{DEC2C9F3-7991-4D18-B871-0DC5C3E2436A}"/>
    <cellStyle name="Millares 46 7 2 3" xfId="10701" xr:uid="{E786C7B6-6973-495B-AD87-CAAD43F9DA08}"/>
    <cellStyle name="Millares 46 7 2 4" xfId="15936" xr:uid="{EAC45557-1B68-42DB-BA58-375B560D6DB7}"/>
    <cellStyle name="Millares 46 7 2 5" xfId="18037" xr:uid="{69D35727-847A-4C6B-9553-47EC8E42C77B}"/>
    <cellStyle name="Millares 46 7 2 6" xfId="8024" xr:uid="{4D698260-9D19-4AEB-AF04-ECE59F3422BE}"/>
    <cellStyle name="Millares 46 7 3" xfId="13367" xr:uid="{9B7991DE-E2BE-4EAA-A9FF-481C601F1439}"/>
    <cellStyle name="Millares 46 7 4" xfId="10700" xr:uid="{24454EAA-68BB-4B3B-875F-E8D4F71D13D4}"/>
    <cellStyle name="Millares 46 7 5" xfId="15935" xr:uid="{8EFC2CF1-CE7E-4690-A6F0-8DD09225C638}"/>
    <cellStyle name="Millares 46 7 6" xfId="18036" xr:uid="{E5F5C982-59E5-421F-847B-C9DCE02EC825}"/>
    <cellStyle name="Millares 46 7 7" xfId="8023" xr:uid="{A10F0B3A-28CC-46F6-AFC7-C4977BEEA082}"/>
    <cellStyle name="Millares 46 8" xfId="5207" xr:uid="{5DC68E57-F763-4C2A-BA93-810A8DE9547B}"/>
    <cellStyle name="Millares 46 8 2" xfId="13369" xr:uid="{876C8CC0-0C97-4895-AA71-CAFB9E94303D}"/>
    <cellStyle name="Millares 46 8 3" xfId="10702" xr:uid="{C1984698-70CA-43A7-9C63-E47B648EEA99}"/>
    <cellStyle name="Millares 46 8 4" xfId="15937" xr:uid="{20CE9FCE-936A-4213-A80C-CD439DF45AA1}"/>
    <cellStyle name="Millares 46 8 5" xfId="18038" xr:uid="{F82858CE-DCE5-42B8-B734-C06B1AC56751}"/>
    <cellStyle name="Millares 46 8 6" xfId="8025" xr:uid="{473007B8-52DA-42BA-B6A9-EE029E50A6C5}"/>
    <cellStyle name="Millares 46 9" xfId="5208" xr:uid="{84C443A7-24A4-4789-B14E-6E133E96D7E2}"/>
    <cellStyle name="Millares 46 9 2" xfId="13370" xr:uid="{0E84957F-05E3-442C-8440-2BBC5A1EF799}"/>
    <cellStyle name="Millares 46 9 3" xfId="10703" xr:uid="{4F360118-FAC4-4F97-BC22-2AA07E28669A}"/>
    <cellStyle name="Millares 46 9 4" xfId="15938" xr:uid="{4600ED4B-1523-4636-8062-79DE08604338}"/>
    <cellStyle name="Millares 46 9 5" xfId="18039" xr:uid="{ADD6F43D-34C3-4CB7-887F-42AA867AC0AD}"/>
    <cellStyle name="Millares 46 9 6" xfId="8026" xr:uid="{28F59995-945E-40BA-957F-DE78EEC2DCC0}"/>
    <cellStyle name="Millares 460" xfId="15519" xr:uid="{6F974132-8534-48B7-B7D1-A6F9D34A0087}"/>
    <cellStyle name="Millares 461" xfId="12846" xr:uid="{CBAAD51A-C456-425D-B15C-9C6A643BD0CC}"/>
    <cellStyle name="Millares 462" xfId="15516" xr:uid="{581C7303-AC13-4E13-887B-C6191DAC0B82}"/>
    <cellStyle name="Millares 463" xfId="12848" xr:uid="{0C44CC27-0E01-45F1-B20C-307F59C35A7B}"/>
    <cellStyle name="Millares 464" xfId="15515" xr:uid="{ECE1CC8E-B646-4280-8EA4-1F089C8500F3}"/>
    <cellStyle name="Millares 465" xfId="12844" xr:uid="{7B86AE63-B3E1-4F53-B598-D82A4E7F4DC2}"/>
    <cellStyle name="Millares 466" xfId="15514" xr:uid="{D9A18A8D-5976-49AE-9021-AC0B79463895}"/>
    <cellStyle name="Millares 467" xfId="12843" xr:uid="{42ED35FB-ADEE-46CE-A73C-B39B0E74B63C}"/>
    <cellStyle name="Millares 468" xfId="15513" xr:uid="{AA5A176F-C08A-4296-B7D7-08A659434B1B}"/>
    <cellStyle name="Millares 469" xfId="12842" xr:uid="{221F50F8-FBE8-41D8-9154-45015001A953}"/>
    <cellStyle name="Millares 47" xfId="5209" xr:uid="{0F0CF631-9BFE-4F39-8112-ABCCB08D912B}"/>
    <cellStyle name="Millares 47 10" xfId="15939" xr:uid="{224493A6-E54A-4DDA-900F-FA703780B5CD}"/>
    <cellStyle name="Millares 47 11" xfId="18040" xr:uid="{6774699C-F4F6-41A3-A82F-E9F72C4539C4}"/>
    <cellStyle name="Millares 47 12" xfId="8027" xr:uid="{12B1A9E6-2D12-44C5-ADBF-41B4F76360C0}"/>
    <cellStyle name="Millares 47 2" xfId="5210" xr:uid="{3FFD8080-DD3E-43D6-B879-7B2F055F08F7}"/>
    <cellStyle name="Millares 47 2 10" xfId="18041" xr:uid="{519F75EF-427D-41AB-A427-9312668539E3}"/>
    <cellStyle name="Millares 47 2 11" xfId="8028" xr:uid="{A6DB3E7B-F2FD-469D-9690-344C93B86C8D}"/>
    <cellStyle name="Millares 47 2 2" xfId="5211" xr:uid="{7C1CFE28-6EC7-44AB-BB41-2BA44FB82FA0}"/>
    <cellStyle name="Millares 47 2 2 2" xfId="13373" xr:uid="{580131EF-DE93-4E6C-859C-92A7897B8AD7}"/>
    <cellStyle name="Millares 47 2 2 3" xfId="10706" xr:uid="{A9FCE3AF-17F3-4EB9-9569-67161F7A0D29}"/>
    <cellStyle name="Millares 47 2 2 4" xfId="15941" xr:uid="{9123944B-0424-4360-BB4A-C172B4A9C9C8}"/>
    <cellStyle name="Millares 47 2 2 5" xfId="18042" xr:uid="{7427C936-9CBE-4DC0-B690-FAE7BBA27285}"/>
    <cellStyle name="Millares 47 2 2 6" xfId="8029" xr:uid="{C36A4A70-77DA-4233-90B0-6E55185FAEC3}"/>
    <cellStyle name="Millares 47 2 3" xfId="5212" xr:uid="{3C74EC8A-9CCF-4444-94D7-B2031EDDF041}"/>
    <cellStyle name="Millares 47 2 3 2" xfId="13374" xr:uid="{204BD4BD-6A84-4A79-8A91-A4A629D4448B}"/>
    <cellStyle name="Millares 47 2 3 3" xfId="10707" xr:uid="{A2B6470B-798D-4ABE-A5F5-D6A0440E9EA9}"/>
    <cellStyle name="Millares 47 2 3 4" xfId="15942" xr:uid="{15639D79-B113-418B-9731-4AB0584D0E0A}"/>
    <cellStyle name="Millares 47 2 3 5" xfId="18043" xr:uid="{6EC64497-4A8F-4416-AAB2-075ED94C5D89}"/>
    <cellStyle name="Millares 47 2 3 6" xfId="8030" xr:uid="{92749E70-A6EB-4797-B7DF-21DC3ACFFAC9}"/>
    <cellStyle name="Millares 47 2 4" xfId="5213" xr:uid="{443A70BB-D977-408F-9988-458227276316}"/>
    <cellStyle name="Millares 47 2 4 2" xfId="13375" xr:uid="{09635FE3-B312-4BDA-81A6-0D96435660C0}"/>
    <cellStyle name="Millares 47 2 4 3" xfId="12440" xr:uid="{281D26E2-D141-4665-A42C-8FF83A91F88A}"/>
    <cellStyle name="Millares 47 2 4 4" xfId="18044" xr:uid="{8BD40B34-2196-4D14-BFEE-16A86895DAE9}"/>
    <cellStyle name="Millares 47 2 4 5" xfId="8031" xr:uid="{B0C974ED-8FF9-46F3-B0BF-7E14C7C7026E}"/>
    <cellStyle name="Millares 47 2 5" xfId="7254" xr:uid="{F003E620-BDD8-4E19-B941-62E9E92DD657}"/>
    <cellStyle name="Millares 47 2 5 2" xfId="13376" xr:uid="{BE4F5A92-67F4-4145-8542-7BFD7A0F9904}"/>
    <cellStyle name="Millares 47 2 5 3" xfId="20034" xr:uid="{FE2ACEB4-8345-41FB-8F64-AFC6F9ED12E1}"/>
    <cellStyle name="Millares 47 2 5 4" xfId="8032" xr:uid="{7A17A42F-04E0-4DA9-A417-195AFB1E73BB}"/>
    <cellStyle name="Millares 47 2 6" xfId="8033" xr:uid="{867B21C5-C320-415C-8553-59B323AB9110}"/>
    <cellStyle name="Millares 47 2 6 2" xfId="13377" xr:uid="{33EFCDB3-8FF0-40E3-A4C8-370AF3127664}"/>
    <cellStyle name="Millares 47 2 7" xfId="13372" xr:uid="{D7A45705-AB0E-4F81-875D-14550BA36117}"/>
    <cellStyle name="Millares 47 2 8" xfId="10705" xr:uid="{EF302EA6-9728-45DE-82BE-9D1BF946BACD}"/>
    <cellStyle name="Millares 47 2 9" xfId="15940" xr:uid="{ED2B3292-0A7B-430A-929F-3E1875C92B73}"/>
    <cellStyle name="Millares 47 3" xfId="5214" xr:uid="{F3762AC4-1004-4621-B1FC-8503F5749F15}"/>
    <cellStyle name="Millares 47 3 2" xfId="5215" xr:uid="{194A9198-B2EB-4D29-88C1-9E93DD4A352F}"/>
    <cellStyle name="Millares 47 3 2 2" xfId="13379" xr:uid="{87D3D3E0-A8AD-443F-AB0F-03A895DF5423}"/>
    <cellStyle name="Millares 47 3 2 3" xfId="10709" xr:uid="{1CC6479D-73A0-4C45-9B92-AD22CF8FB82F}"/>
    <cellStyle name="Millares 47 3 2 4" xfId="15944" xr:uid="{0AB2161F-3EAE-4845-A5A3-BB6790036DEB}"/>
    <cellStyle name="Millares 47 3 2 5" xfId="18046" xr:uid="{1A12DF71-F017-4C2B-BB9C-02176DD86789}"/>
    <cellStyle name="Millares 47 3 2 6" xfId="8035" xr:uid="{33AD286E-FD8C-446C-928E-46965ACA863D}"/>
    <cellStyle name="Millares 47 3 3" xfId="13378" xr:uid="{08166FAB-D3E9-458B-A879-F1F694BF2F3F}"/>
    <cellStyle name="Millares 47 3 4" xfId="10708" xr:uid="{D64AB9E8-EFBA-46A4-BE70-FD22A51B4498}"/>
    <cellStyle name="Millares 47 3 5" xfId="15943" xr:uid="{C1CCE81E-EFF2-4FBB-8EDE-DCF81FE4C0AF}"/>
    <cellStyle name="Millares 47 3 6" xfId="18045" xr:uid="{C74FEFAC-C281-4C33-9A45-54651D950D7B}"/>
    <cellStyle name="Millares 47 3 7" xfId="8034" xr:uid="{DA9E391E-57BE-44ED-800A-A7131ECBAFF9}"/>
    <cellStyle name="Millares 47 4" xfId="5216" xr:uid="{3AAFC50E-69B8-4DA2-BC88-55E8DA73C071}"/>
    <cellStyle name="Millares 47 4 2" xfId="13380" xr:uid="{F7AB7CBE-BD53-4301-9C68-2AC4B46066F7}"/>
    <cellStyle name="Millares 47 4 3" xfId="10710" xr:uid="{491166BA-1849-4A12-9488-704744502058}"/>
    <cellStyle name="Millares 47 4 4" xfId="15945" xr:uid="{369D7A02-12A0-4BD5-9085-7706EB3F7693}"/>
    <cellStyle name="Millares 47 4 5" xfId="18047" xr:uid="{195E4B63-90B5-490A-9F54-C5887DD64497}"/>
    <cellStyle name="Millares 47 4 6" xfId="8036" xr:uid="{7D24346B-D05C-4C01-BE8B-6B09A9060567}"/>
    <cellStyle name="Millares 47 5" xfId="5217" xr:uid="{6A3FD9B3-7788-4010-BEBF-564E843B2A90}"/>
    <cellStyle name="Millares 47 5 2" xfId="13381" xr:uid="{296F5CA6-44B6-415F-9B00-640D99312305}"/>
    <cellStyle name="Millares 47 5 3" xfId="12439" xr:uid="{84087D09-9B3F-4F54-9A19-50F8389B715D}"/>
    <cellStyle name="Millares 47 5 4" xfId="18048" xr:uid="{CED08A7B-DE03-4443-B13F-74971AFF22A0}"/>
    <cellStyle name="Millares 47 5 5" xfId="8037" xr:uid="{1D33BB31-FD0D-48CA-86D4-33D6150EFA90}"/>
    <cellStyle name="Millares 47 6" xfId="7126" xr:uid="{2807C226-7974-4107-9B61-16F3633173B3}"/>
    <cellStyle name="Millares 47 6 2" xfId="13382" xr:uid="{DC0B2024-BF4E-4CBF-9E6A-A296DC94E8ED}"/>
    <cellStyle name="Millares 47 6 3" xfId="19934" xr:uid="{130A74E5-3283-4030-8E76-E1DFAF9E08F4}"/>
    <cellStyle name="Millares 47 6 4" xfId="8038" xr:uid="{79DA918A-CBF9-4C6F-9D63-EA2F7E860E71}"/>
    <cellStyle name="Millares 47 7" xfId="8039" xr:uid="{20A69511-CB7B-40CF-A1E5-FF2911721BF3}"/>
    <cellStyle name="Millares 47 7 2" xfId="13383" xr:uid="{E38AE8F6-19AF-4DEA-8337-612F8810A6EE}"/>
    <cellStyle name="Millares 47 8" xfId="13371" xr:uid="{4766B802-0F4F-480F-8164-C820025537E1}"/>
    <cellStyle name="Millares 47 9" xfId="10704" xr:uid="{C81A7312-2225-4ACB-8481-302E78383562}"/>
    <cellStyle name="Millares 470" xfId="15510" xr:uid="{AE4C15CC-AB3E-4CE8-B354-9AE009290113}"/>
    <cellStyle name="Millares 471" xfId="12841" xr:uid="{73827363-E8A4-4428-AAC1-44E67A06AF5C}"/>
    <cellStyle name="Millares 472" xfId="15509" xr:uid="{2905C9CD-B42E-4195-B159-5ED9E1EF5787}"/>
    <cellStyle name="Millares 473" xfId="12855" xr:uid="{052917C2-DD5E-435C-B5D1-692A7EF81289}"/>
    <cellStyle name="Millares 474" xfId="15508" xr:uid="{5DA243E4-A52B-41C1-83F9-CF59333EC927}"/>
    <cellStyle name="Millares 475" xfId="12852" xr:uid="{CFF2B2F9-3C49-4DFD-B65A-860C9268DF07}"/>
    <cellStyle name="Millares 476" xfId="15507" xr:uid="{F8D50819-C247-4CB2-BF93-CD9621AA1D4F}"/>
    <cellStyle name="Millares 477" xfId="12851" xr:uid="{D23C270E-CF2E-4D38-8649-2493768E4804}"/>
    <cellStyle name="Millares 478" xfId="10306" xr:uid="{851A7231-9851-4C13-902A-EBF0C5A38C60}"/>
    <cellStyle name="Millares 479" xfId="15559" xr:uid="{FAFD49B3-97B9-4529-B2A3-23D2D0DFDC7F}"/>
    <cellStyle name="Millares 48" xfId="5218" xr:uid="{6B852DF9-EB4A-4300-A3C5-1E482C43B59F}"/>
    <cellStyle name="Millares 48 10" xfId="5219" xr:uid="{0A92292D-DB98-434D-85AB-2FBCFED81A05}"/>
    <cellStyle name="Millares 48 10 2" xfId="13385" xr:uid="{8BE730D6-C49D-421D-AC55-B4A41DBE7600}"/>
    <cellStyle name="Millares 48 10 3" xfId="12441" xr:uid="{B3B7D92B-62E8-4499-9168-15A719D31F87}"/>
    <cellStyle name="Millares 48 10 4" xfId="18050" xr:uid="{01DFC4DE-36A0-444B-82AB-17DEF0F48ED0}"/>
    <cellStyle name="Millares 48 10 5" xfId="8041" xr:uid="{841550CA-2F2F-47EB-B03F-FF3E58CC6CAF}"/>
    <cellStyle name="Millares 48 11" xfId="7127" xr:uid="{5A8CF5D8-27E6-4362-9B34-1D0851EB06DF}"/>
    <cellStyle name="Millares 48 11 2" xfId="13386" xr:uid="{637AF956-59B5-4442-BB4C-6286AF33AEB0}"/>
    <cellStyle name="Millares 48 11 3" xfId="19935" xr:uid="{71831479-34E9-4931-AE63-7477D41E0370}"/>
    <cellStyle name="Millares 48 11 4" xfId="8042" xr:uid="{D6DDDF4A-7C2A-4028-A0D9-F30DC12E7E7E}"/>
    <cellStyle name="Millares 48 12" xfId="8043" xr:uid="{429517E8-2D0F-49B5-B482-6034FF854470}"/>
    <cellStyle name="Millares 48 12 2" xfId="13387" xr:uid="{9DAF75B2-3654-4389-9D3E-DC2A4EB1984D}"/>
    <cellStyle name="Millares 48 13" xfId="13384" xr:uid="{8136E78C-BDF9-49BA-8AA7-A66A5779CC4A}"/>
    <cellStyle name="Millares 48 14" xfId="10711" xr:uid="{E53969E8-A414-4FA5-9E57-29EFC6D86A93}"/>
    <cellStyle name="Millares 48 15" xfId="15946" xr:uid="{D9BEF95D-FE89-452C-AE2F-5CDFB8E6FC61}"/>
    <cellStyle name="Millares 48 16" xfId="18049" xr:uid="{C87C3956-170D-486D-BAFF-CEB6E472B83F}"/>
    <cellStyle name="Millares 48 17" xfId="8040" xr:uid="{447EB621-8CCF-42FF-B6B4-AFE79A13BF11}"/>
    <cellStyle name="Millares 48 2" xfId="5220" xr:uid="{D6B1A49B-FA92-49E3-9866-D0FDA2B42219}"/>
    <cellStyle name="Millares 48 2 10" xfId="15947" xr:uid="{4E77DF66-4428-45DB-83DC-C97F389DEC05}"/>
    <cellStyle name="Millares 48 2 11" xfId="18051" xr:uid="{7BD1A7C1-7D07-427A-BE8F-F4E6AE5C89E0}"/>
    <cellStyle name="Millares 48 2 12" xfId="8044" xr:uid="{2304186A-4663-40D2-BABE-5FA7AC55D164}"/>
    <cellStyle name="Millares 48 2 2" xfId="5221" xr:uid="{BD7B2CD1-78A4-45EE-AEB5-817BF493E0C6}"/>
    <cellStyle name="Millares 48 2 2 2" xfId="5222" xr:uid="{9AC15B44-20C0-4A42-8341-356ABA5EA65F}"/>
    <cellStyle name="Millares 48 2 2 2 2" xfId="13390" xr:uid="{9DC7768F-BF64-411F-8609-163E1B64EC71}"/>
    <cellStyle name="Millares 48 2 2 2 3" xfId="10714" xr:uid="{5E9BE358-A508-4C6A-84D7-552A0A666F4E}"/>
    <cellStyle name="Millares 48 2 2 2 4" xfId="15949" xr:uid="{C1985834-297C-424F-B13B-0F214D0D1E0F}"/>
    <cellStyle name="Millares 48 2 2 2 5" xfId="18053" xr:uid="{CF756CA3-0F9F-4CC8-AF33-39170A34A40F}"/>
    <cellStyle name="Millares 48 2 2 2 6" xfId="8046" xr:uid="{CBD831F9-98D9-42FA-89E3-0289F8E888FB}"/>
    <cellStyle name="Millares 48 2 2 3" xfId="13389" xr:uid="{60C6631C-F96A-47C4-A023-DEB6DF94F148}"/>
    <cellStyle name="Millares 48 2 2 4" xfId="10713" xr:uid="{785C3ABD-7061-4DE3-99CA-C43198E3C79A}"/>
    <cellStyle name="Millares 48 2 2 5" xfId="15948" xr:uid="{3080EC2D-71DA-4C96-9CF9-D1B0946396C2}"/>
    <cellStyle name="Millares 48 2 2 6" xfId="18052" xr:uid="{0EDAA5CC-AF3A-4F4D-832D-BE34F0F0162B}"/>
    <cellStyle name="Millares 48 2 2 7" xfId="8045" xr:uid="{AC2AA770-B849-4B54-9FF6-47B417AF994C}"/>
    <cellStyle name="Millares 48 2 3" xfId="5223" xr:uid="{9D166B60-68D3-404D-BF0F-DDEBF2F74A52}"/>
    <cellStyle name="Millares 48 2 3 2" xfId="13391" xr:uid="{65B57CF7-46C7-4B85-8186-FADDFA3D2051}"/>
    <cellStyle name="Millares 48 2 3 3" xfId="10715" xr:uid="{1E5348E3-6899-4E08-B053-23487CD1B88B}"/>
    <cellStyle name="Millares 48 2 3 4" xfId="15950" xr:uid="{184F0674-2737-4544-9B7C-85768F2C7278}"/>
    <cellStyle name="Millares 48 2 3 5" xfId="18054" xr:uid="{06DAED87-CE4B-4155-99D3-FF4EE903CB39}"/>
    <cellStyle name="Millares 48 2 3 6" xfId="8047" xr:uid="{6E3AA054-B064-4DEF-B45F-DB3F89E8FEE3}"/>
    <cellStyle name="Millares 48 2 4" xfId="5224" xr:uid="{E9C39E20-3956-43E6-AE1A-E0F7AD741580}"/>
    <cellStyle name="Millares 48 2 4 2" xfId="13392" xr:uid="{1FA120A9-E2CA-4723-8998-AD32D725790B}"/>
    <cellStyle name="Millares 48 2 4 3" xfId="10716" xr:uid="{9D6C3F5A-1523-4620-97D3-F3125FEC2660}"/>
    <cellStyle name="Millares 48 2 4 4" xfId="15951" xr:uid="{15E4B78C-B999-479C-831F-EC5120050160}"/>
    <cellStyle name="Millares 48 2 4 5" xfId="18055" xr:uid="{1E858961-1BA4-41E3-B465-165F7EF6C917}"/>
    <cellStyle name="Millares 48 2 4 6" xfId="8048" xr:uid="{B74F9431-8145-490C-BD5D-3EFF20EF3D11}"/>
    <cellStyle name="Millares 48 2 5" xfId="5225" xr:uid="{C2C891A1-1FDE-454B-8566-47508D6C7E8D}"/>
    <cellStyle name="Millares 48 2 5 2" xfId="13393" xr:uid="{3D77CAA4-3E21-4D94-8881-10AB07FDAABB}"/>
    <cellStyle name="Millares 48 2 5 3" xfId="12442" xr:uid="{76172F43-B98E-4292-A60A-AD4096F604A7}"/>
    <cellStyle name="Millares 48 2 5 4" xfId="18056" xr:uid="{99A3C4CB-BD46-4A41-B11F-6F0138BFADBF}"/>
    <cellStyle name="Millares 48 2 5 5" xfId="8049" xr:uid="{F3FCBF28-4CA2-4E02-877E-40639763E2C3}"/>
    <cellStyle name="Millares 48 2 6" xfId="7255" xr:uid="{0D95B9A3-E733-46D6-A5BC-D1F3ABE9C8E9}"/>
    <cellStyle name="Millares 48 2 6 2" xfId="13394" xr:uid="{AA05F430-280B-426D-89F8-9A811FE9D86D}"/>
    <cellStyle name="Millares 48 2 6 3" xfId="20035" xr:uid="{F6D1107C-DD78-47C5-9BB4-2394FE881BD3}"/>
    <cellStyle name="Millares 48 2 6 4" xfId="8050" xr:uid="{ECB5F8DB-60BE-46A7-8320-2ECAD53C314E}"/>
    <cellStyle name="Millares 48 2 7" xfId="8051" xr:uid="{CFDF01ED-CE87-4ECC-A376-9E859081B163}"/>
    <cellStyle name="Millares 48 2 7 2" xfId="13395" xr:uid="{85D34051-BAE4-483E-931F-755FE57136CB}"/>
    <cellStyle name="Millares 48 2 8" xfId="13388" xr:uid="{2A9383BF-6C5C-4F38-8F8A-30A3E389D1CF}"/>
    <cellStyle name="Millares 48 2 9" xfId="10712" xr:uid="{BD913E5A-22FB-4E09-9D4F-2E5EE869E560}"/>
    <cellStyle name="Millares 48 3" xfId="5226" xr:uid="{52BEEC86-0CB1-414B-AC74-F703171BA1DF}"/>
    <cellStyle name="Millares 48 3 10" xfId="8052" xr:uid="{22EAA602-7C2C-49FF-AFE3-CB311AD0C42A}"/>
    <cellStyle name="Millares 48 3 2" xfId="5227" xr:uid="{1E5422E4-6045-45CB-A010-96A1CE50A580}"/>
    <cellStyle name="Millares 48 3 2 2" xfId="5228" xr:uid="{C52170E6-EAF4-4D2E-93B9-EF9CF75441DC}"/>
    <cellStyle name="Millares 48 3 2 2 2" xfId="13398" xr:uid="{2A6CFE9D-56B1-4260-9338-1F098D0DA565}"/>
    <cellStyle name="Millares 48 3 2 2 3" xfId="10719" xr:uid="{9685A164-C936-4F1A-978C-D8D2B08FBD46}"/>
    <cellStyle name="Millares 48 3 2 2 4" xfId="15954" xr:uid="{39A62B79-69A1-4E47-94ED-F799A58C65F0}"/>
    <cellStyle name="Millares 48 3 2 2 5" xfId="18059" xr:uid="{449EB4E4-376F-4A29-811C-9E5F8E8A18C5}"/>
    <cellStyle name="Millares 48 3 2 2 6" xfId="8054" xr:uid="{CC015E4F-E8FC-45A3-9B59-AEE59778FBC6}"/>
    <cellStyle name="Millares 48 3 2 3" xfId="13397" xr:uid="{0F3A0194-F165-45DF-9B4F-EE55569A61F4}"/>
    <cellStyle name="Millares 48 3 2 4" xfId="10718" xr:uid="{2AC07E82-6BB6-47EF-A014-242EA3E41641}"/>
    <cellStyle name="Millares 48 3 2 5" xfId="15953" xr:uid="{B0FCE31A-AB91-42BC-A0AB-80D87E36D9B6}"/>
    <cellStyle name="Millares 48 3 2 6" xfId="18058" xr:uid="{029CA91D-3102-4534-93B5-1433F3021020}"/>
    <cellStyle name="Millares 48 3 2 7" xfId="8053" xr:uid="{100D3C31-0216-4FA9-92CC-EDB9A4003D05}"/>
    <cellStyle name="Millares 48 3 3" xfId="5229" xr:uid="{10FBE15F-6FB2-412F-99A3-1FCAF7B8EC48}"/>
    <cellStyle name="Millares 48 3 3 2" xfId="5230" xr:uid="{30C20F00-B7C2-4BE1-89B8-974DC647FFCB}"/>
    <cellStyle name="Millares 48 3 3 2 2" xfId="13400" xr:uid="{F339DC85-3A66-46D8-B328-4607B692C5B5}"/>
    <cellStyle name="Millares 48 3 3 2 3" xfId="10721" xr:uid="{95B1BDBC-1A80-4148-A1F4-9743C8211AF3}"/>
    <cellStyle name="Millares 48 3 3 2 4" xfId="15956" xr:uid="{E4CF801A-CE86-4509-8A0C-036E650FD158}"/>
    <cellStyle name="Millares 48 3 3 2 5" xfId="18061" xr:uid="{9043D198-3C4D-48F8-8AED-8A7AA3090C78}"/>
    <cellStyle name="Millares 48 3 3 2 6" xfId="8056" xr:uid="{B6E80B86-06D8-4714-8211-3C5CA9E68A91}"/>
    <cellStyle name="Millares 48 3 3 3" xfId="13399" xr:uid="{81DBF18C-06FC-4452-B19E-27AA48A6EC97}"/>
    <cellStyle name="Millares 48 3 3 4" xfId="10720" xr:uid="{96884BD3-73EA-474A-B804-12DB7429A6C5}"/>
    <cellStyle name="Millares 48 3 3 5" xfId="15955" xr:uid="{F432D951-F7C0-4F92-A825-7BA7D8BB0579}"/>
    <cellStyle name="Millares 48 3 3 6" xfId="18060" xr:uid="{FB18847B-1628-470B-935D-9DEF37D57613}"/>
    <cellStyle name="Millares 48 3 3 7" xfId="8055" xr:uid="{2E090D81-A203-4DAC-859B-481D527CDC20}"/>
    <cellStyle name="Millares 48 3 4" xfId="5231" xr:uid="{0E89ED27-3FDC-48EA-9353-A57DE5BE5A63}"/>
    <cellStyle name="Millares 48 3 4 2" xfId="13401" xr:uid="{BFE48275-2C02-479B-A006-E259DE9D6B14}"/>
    <cellStyle name="Millares 48 3 4 3" xfId="10722" xr:uid="{8FC7DF2C-9897-44A4-8E68-0AE2D6F93FC6}"/>
    <cellStyle name="Millares 48 3 4 4" xfId="15957" xr:uid="{8C025204-F7BF-47CF-9C88-E51EF297DEC7}"/>
    <cellStyle name="Millares 48 3 4 5" xfId="18062" xr:uid="{DF046F77-5903-40A8-90CE-525DE1B95B49}"/>
    <cellStyle name="Millares 48 3 4 6" xfId="8057" xr:uid="{FE38ED51-F488-4166-9AB9-347F0166C783}"/>
    <cellStyle name="Millares 48 3 5" xfId="5232" xr:uid="{A67986CE-47AF-43B6-B7E9-E704ABD9547F}"/>
    <cellStyle name="Millares 48 3 5 2" xfId="13402" xr:uid="{691D7109-5AF7-43C1-AB3D-9F6BE227B34B}"/>
    <cellStyle name="Millares 48 3 5 3" xfId="10723" xr:uid="{7A6FBE7D-42FD-4A5A-B693-0227CF598674}"/>
    <cellStyle name="Millares 48 3 5 4" xfId="15958" xr:uid="{34A326DF-68F8-4C8F-8871-CA4D30D7A576}"/>
    <cellStyle name="Millares 48 3 5 5" xfId="18063" xr:uid="{8846ACAF-541D-49D5-89FE-AA507204A8F9}"/>
    <cellStyle name="Millares 48 3 5 6" xfId="8058" xr:uid="{6C174CA7-473F-4E60-BCDC-7A106D0C85BB}"/>
    <cellStyle name="Millares 48 3 6" xfId="13396" xr:uid="{E3D5213F-942B-46A9-BEC6-12283DA5A6C5}"/>
    <cellStyle name="Millares 48 3 7" xfId="10717" xr:uid="{1E8C7209-04EF-4ABB-AD86-A776E7BFBAC9}"/>
    <cellStyle name="Millares 48 3 8" xfId="15952" xr:uid="{53A79857-8558-40BA-AB19-7885197471CB}"/>
    <cellStyle name="Millares 48 3 9" xfId="18057" xr:uid="{B88003BB-DC30-428D-84C7-567802005C8B}"/>
    <cellStyle name="Millares 48 4" xfId="5233" xr:uid="{3449D598-7B77-4DCA-8EED-1CB20157DF3D}"/>
    <cellStyle name="Millares 48 4 2" xfId="5234" xr:uid="{62AF2CC7-8F93-48B8-8FFD-7013BED6FD6E}"/>
    <cellStyle name="Millares 48 4 2 2" xfId="13404" xr:uid="{0411B393-9A1C-4912-A5C1-7B43A6ED6A67}"/>
    <cellStyle name="Millares 48 4 2 3" xfId="10725" xr:uid="{2619F670-82AA-41E5-B5B2-48908BFB628C}"/>
    <cellStyle name="Millares 48 4 2 4" xfId="15960" xr:uid="{D5E271E3-805A-4AA1-91A9-2A8166BFBE65}"/>
    <cellStyle name="Millares 48 4 2 5" xfId="18065" xr:uid="{7E0358A0-40CB-4BFD-89DB-35D0C9AFD379}"/>
    <cellStyle name="Millares 48 4 2 6" xfId="8060" xr:uid="{2BF7D46D-E2A0-4428-A734-50417B5B649A}"/>
    <cellStyle name="Millares 48 4 3" xfId="13403" xr:uid="{10EAFEEC-08BC-457F-9C13-4F58F57E703C}"/>
    <cellStyle name="Millares 48 4 4" xfId="10724" xr:uid="{2FF28CFC-1931-4E24-8AA9-4E0ACB8B337A}"/>
    <cellStyle name="Millares 48 4 5" xfId="15959" xr:uid="{368FAC47-46E5-4EAE-A8A2-A535E0992967}"/>
    <cellStyle name="Millares 48 4 6" xfId="18064" xr:uid="{9E4450B8-7136-4999-81AA-F3E4A91A22B5}"/>
    <cellStyle name="Millares 48 4 7" xfId="8059" xr:uid="{0E7EEE4B-493A-4833-A02F-F084AB4820C1}"/>
    <cellStyle name="Millares 48 5" xfId="5235" xr:uid="{E48FBE40-A666-4A5B-A402-0044770988DC}"/>
    <cellStyle name="Millares 48 5 2" xfId="5236" xr:uid="{C26A8793-FD68-4E2E-84AA-A63A0B505A7E}"/>
    <cellStyle name="Millares 48 5 2 2" xfId="13406" xr:uid="{D8749181-0EE5-40B5-AA03-741D05844541}"/>
    <cellStyle name="Millares 48 5 2 3" xfId="10727" xr:uid="{172996A4-6740-4341-A0C4-1CF7C92DBF31}"/>
    <cellStyle name="Millares 48 5 2 4" xfId="15962" xr:uid="{E3EEF0C9-E06D-4BE2-A8F5-9B4D4A92E6D5}"/>
    <cellStyle name="Millares 48 5 2 5" xfId="18067" xr:uid="{FF428DF1-1728-4389-9DC6-EB2609646A64}"/>
    <cellStyle name="Millares 48 5 2 6" xfId="8062" xr:uid="{C1A6B830-25B2-488C-9EB6-6D7C1C24E076}"/>
    <cellStyle name="Millares 48 5 3" xfId="13405" xr:uid="{1C57FF61-132A-42FA-A2A7-12E30B401D34}"/>
    <cellStyle name="Millares 48 5 4" xfId="10726" xr:uid="{D1D715F1-D42A-4564-8394-24FB4800B07F}"/>
    <cellStyle name="Millares 48 5 5" xfId="15961" xr:uid="{5190D94F-9424-4842-A7AE-841AB6D1DD83}"/>
    <cellStyle name="Millares 48 5 6" xfId="18066" xr:uid="{C4E80205-FED5-45DD-AD34-96849A766A63}"/>
    <cellStyle name="Millares 48 5 7" xfId="8061" xr:uid="{4A0252B2-A2AE-4DBD-87D4-0513F3E97CCE}"/>
    <cellStyle name="Millares 48 6" xfId="5237" xr:uid="{0C91D359-BF34-4D26-A4AD-51B96451138E}"/>
    <cellStyle name="Millares 48 6 2" xfId="5238" xr:uid="{D8AC0303-AE15-4168-BDD7-7218DE0D034B}"/>
    <cellStyle name="Millares 48 6 2 2" xfId="13408" xr:uid="{A51440CA-ED67-47D5-A611-616DE3F11FFB}"/>
    <cellStyle name="Millares 48 6 2 3" xfId="10729" xr:uid="{C36C820E-6030-4F48-B667-A220B6C8F8A4}"/>
    <cellStyle name="Millares 48 6 2 4" xfId="15964" xr:uid="{B1684C6E-6612-4084-A28D-25FC97038A38}"/>
    <cellStyle name="Millares 48 6 2 5" xfId="18069" xr:uid="{55BB8A0E-25B3-4334-9426-96890B916010}"/>
    <cellStyle name="Millares 48 6 2 6" xfId="8064" xr:uid="{886DE80A-D100-4616-B483-8405453BE834}"/>
    <cellStyle name="Millares 48 6 3" xfId="13407" xr:uid="{5BB6D442-F5AC-4F63-ADCD-7D111ED8BC28}"/>
    <cellStyle name="Millares 48 6 4" xfId="10728" xr:uid="{CAAEAE0B-BDEB-437A-B15D-3D8E8092BA74}"/>
    <cellStyle name="Millares 48 6 5" xfId="15963" xr:uid="{D7412E73-DA62-4058-A78B-ECF1B77555F8}"/>
    <cellStyle name="Millares 48 6 6" xfId="18068" xr:uid="{0DD952B3-7FFD-47A7-BC43-1F3F2B12FBB4}"/>
    <cellStyle name="Millares 48 6 7" xfId="8063" xr:uid="{6AFF518B-13C4-4BAB-99EA-3FB3DC65B5CB}"/>
    <cellStyle name="Millares 48 7" xfId="5239" xr:uid="{1FB57B8E-07D5-4C02-8590-40AB00608DDA}"/>
    <cellStyle name="Millares 48 7 2" xfId="13409" xr:uid="{2B4C313A-E931-4436-AA69-00E3648521EC}"/>
    <cellStyle name="Millares 48 7 3" xfId="10730" xr:uid="{C88ED718-DA38-4633-9EBC-41FB8D77E2D7}"/>
    <cellStyle name="Millares 48 7 4" xfId="15965" xr:uid="{34C440C6-737A-44A9-ABD8-34AD40945220}"/>
    <cellStyle name="Millares 48 7 5" xfId="18070" xr:uid="{31487890-BA49-41AE-A47A-DC4D6B0EA7D1}"/>
    <cellStyle name="Millares 48 7 6" xfId="8065" xr:uid="{C6A66091-1B96-4DF0-BEBE-D96073A7484C}"/>
    <cellStyle name="Millares 48 8" xfId="5240" xr:uid="{0993C029-5F37-48B5-8505-82D9E345ED25}"/>
    <cellStyle name="Millares 48 8 2" xfId="13410" xr:uid="{0AFAFA80-88B6-4594-ACE2-2BBF4D8CA4AA}"/>
    <cellStyle name="Millares 48 8 3" xfId="10731" xr:uid="{70D23B4B-04BF-4677-BE03-DE5215FA737F}"/>
    <cellStyle name="Millares 48 8 4" xfId="15966" xr:uid="{A6AAEB99-19E8-4AE8-96A9-BA8073D88BCA}"/>
    <cellStyle name="Millares 48 8 5" xfId="18071" xr:uid="{48B8D87A-3B36-419A-AD32-A3A090A56894}"/>
    <cellStyle name="Millares 48 8 6" xfId="8066" xr:uid="{55FA73AA-F1E7-4284-81C8-836E03C8AEDC}"/>
    <cellStyle name="Millares 48 9" xfId="5241" xr:uid="{43D231AF-10A2-4412-AE17-201610F094D7}"/>
    <cellStyle name="Millares 48 9 2" xfId="13411" xr:uid="{2C934422-B747-4B09-9A3C-937431A5F971}"/>
    <cellStyle name="Millares 48 9 3" xfId="10732" xr:uid="{B2993129-1F68-4495-B864-A677C411C5F5}"/>
    <cellStyle name="Millares 48 9 4" xfId="15967" xr:uid="{C5D3E402-06D7-4B8E-A41D-5D1F231DBAD4}"/>
    <cellStyle name="Millares 48 9 5" xfId="18072" xr:uid="{526219C0-0889-4EE2-999F-95C6AD57394E}"/>
    <cellStyle name="Millares 48 9 6" xfId="8067" xr:uid="{FDB37F84-C958-4F7B-ACFB-7BB9325A6942}"/>
    <cellStyle name="Millares 480" xfId="17649" xr:uid="{5F15D092-EC8E-45DE-992F-08E70A919205}"/>
    <cellStyle name="Millares 480 2" xfId="22793" xr:uid="{D05E87F0-944E-4A7E-9E74-73D2BDEDFBE5}"/>
    <cellStyle name="Millares 480 2 2" xfId="28349" xr:uid="{4D294188-5BA0-43AC-A552-C2641E36F30D}"/>
    <cellStyle name="Millares 480 2 3" xfId="33843" xr:uid="{EE86C979-E5AA-41D1-8199-F376DBDB65D2}"/>
    <cellStyle name="Millares 480 2 4" xfId="39327" xr:uid="{B2B73FBD-4F82-4258-B315-CF25C0E6D15A}"/>
    <cellStyle name="Millares 480 3" xfId="25620" xr:uid="{D6812371-D519-4B75-AC37-6EC86138D166}"/>
    <cellStyle name="Millares 480 4" xfId="31114" xr:uid="{30F9A56C-6FBB-480D-B19E-A57933DAD1F2}"/>
    <cellStyle name="Millares 480 5" xfId="36598" xr:uid="{01E535B3-92B7-4B4C-86DC-A1BDE6A3B3B2}"/>
    <cellStyle name="Millares 481" xfId="17650" xr:uid="{3BF5FA63-788C-4962-BA88-B667591C2F8B}"/>
    <cellStyle name="Millares 481 2" xfId="22794" xr:uid="{6C282333-CE6D-4012-811F-DB13BBDAB213}"/>
    <cellStyle name="Millares 481 2 2" xfId="28350" xr:uid="{745DD6B9-B9B6-401A-BB71-FBB95620C625}"/>
    <cellStyle name="Millares 481 2 3" xfId="33844" xr:uid="{122BE62A-9EA7-4D04-A36A-ECA2B6E9AB67}"/>
    <cellStyle name="Millares 481 2 4" xfId="39328" xr:uid="{00A7F67B-94D3-4898-86C6-D754A33AB809}"/>
    <cellStyle name="Millares 481 3" xfId="25621" xr:uid="{F23AE894-8232-40CB-9784-20C1E3D11A83}"/>
    <cellStyle name="Millares 481 4" xfId="31115" xr:uid="{8AEF0799-C8E3-40B7-A390-AB485A495B31}"/>
    <cellStyle name="Millares 481 5" xfId="36599" xr:uid="{E9C3108A-125F-4B94-84A5-A15830F46F96}"/>
    <cellStyle name="Millares 482" xfId="17651" xr:uid="{E429E5ED-B3C0-4AAF-903E-741BBB4787EA}"/>
    <cellStyle name="Millares 482 2" xfId="22795" xr:uid="{3F13000C-93A4-4FB3-BB1F-9BF5A2E834F1}"/>
    <cellStyle name="Millares 482 2 2" xfId="28351" xr:uid="{EA309CB0-AABF-4AE5-87E4-8A3AD32A2434}"/>
    <cellStyle name="Millares 482 2 3" xfId="33845" xr:uid="{419C353C-B86B-441B-BADE-91FBAF33509B}"/>
    <cellStyle name="Millares 482 2 4" xfId="39329" xr:uid="{73B0F93F-686B-4167-8C5A-DFCD851713A2}"/>
    <cellStyle name="Millares 482 3" xfId="25622" xr:uid="{897F97BB-6E82-4A43-A6C5-2B4ED29742ED}"/>
    <cellStyle name="Millares 482 4" xfId="31116" xr:uid="{447E91A1-FFDF-423F-97C4-B4C1B8A5C552}"/>
    <cellStyle name="Millares 482 5" xfId="36600" xr:uid="{26DE7ABB-31A5-4F29-9B81-0417711E0DD5}"/>
    <cellStyle name="Millares 483" xfId="17652" xr:uid="{12EF5111-CEBF-4434-A5EE-57F53802BE68}"/>
    <cellStyle name="Millares 483 2" xfId="22796" xr:uid="{2656A744-6F68-43E9-B152-6DD95440E553}"/>
    <cellStyle name="Millares 483 2 2" xfId="28352" xr:uid="{BD67B95A-E56D-4E2B-A9D6-3018A620FADF}"/>
    <cellStyle name="Millares 483 2 3" xfId="33846" xr:uid="{393EC2F9-DB3A-4CED-9E85-0EAC19854C9D}"/>
    <cellStyle name="Millares 483 2 4" xfId="39330" xr:uid="{94935BA4-69B0-47D8-8069-06399D57F40E}"/>
    <cellStyle name="Millares 483 3" xfId="25623" xr:uid="{9A09D714-0659-4607-BBFD-762AB03395FF}"/>
    <cellStyle name="Millares 483 4" xfId="31117" xr:uid="{2124B14F-0E4F-476F-B671-889F35999D9D}"/>
    <cellStyle name="Millares 483 5" xfId="36601" xr:uid="{8AB4D8B3-3C6B-4CC5-9549-056FC2031599}"/>
    <cellStyle name="Millares 484" xfId="17653" xr:uid="{3BF59C20-B9D0-4983-A94E-DD17C7997C7D}"/>
    <cellStyle name="Millares 484 2" xfId="22797" xr:uid="{6F950A4A-A9DE-4D30-8DBC-2024B798DCA4}"/>
    <cellStyle name="Millares 484 2 2" xfId="28353" xr:uid="{9CEE0AC0-5271-4D0C-941C-8C5267D1061F}"/>
    <cellStyle name="Millares 484 2 3" xfId="33847" xr:uid="{F6F05FE1-55C9-42C3-BDDC-EEF8EB8989F5}"/>
    <cellStyle name="Millares 484 2 4" xfId="39331" xr:uid="{A2A6A42A-B2ED-433E-BFC6-D8879C2E9ECB}"/>
    <cellStyle name="Millares 484 3" xfId="25624" xr:uid="{CF682231-655D-40E8-80E3-914F937F8BDE}"/>
    <cellStyle name="Millares 484 4" xfId="31118" xr:uid="{7D3820D7-91F2-41CA-80AB-38B436D4C8EE}"/>
    <cellStyle name="Millares 484 5" xfId="36602" xr:uid="{7C1FFD45-D24F-479D-BCF9-9CE550789F63}"/>
    <cellStyle name="Millares 485" xfId="17654" xr:uid="{753C12CD-8FDF-4C5C-81CF-F17BC2877A2F}"/>
    <cellStyle name="Millares 485 2" xfId="22798" xr:uid="{90909222-7D15-400D-8B9F-7C7F637FC7DF}"/>
    <cellStyle name="Millares 485 2 2" xfId="28354" xr:uid="{15130E7A-C07F-457A-87D9-C40605DE9FC1}"/>
    <cellStyle name="Millares 485 2 3" xfId="33848" xr:uid="{B7906F85-C67C-46EA-94EB-6D27EAFEE7D1}"/>
    <cellStyle name="Millares 485 2 4" xfId="39332" xr:uid="{AB972F7F-4310-4486-BC56-CEB29A466605}"/>
    <cellStyle name="Millares 485 3" xfId="25625" xr:uid="{061CDD8E-9D2A-4F57-88D2-781D3D200528}"/>
    <cellStyle name="Millares 485 4" xfId="31119" xr:uid="{103282A1-E2BA-422D-8F65-CE090E6D6B3F}"/>
    <cellStyle name="Millares 485 5" xfId="36603" xr:uid="{5C31E182-A149-4A8F-9393-D7205D066CDD}"/>
    <cellStyle name="Millares 486" xfId="17655" xr:uid="{3FB6ADB7-7035-4DEC-ABAA-07266593283C}"/>
    <cellStyle name="Millares 486 2" xfId="22799" xr:uid="{B923039D-7677-4276-8EEF-C63931BD8301}"/>
    <cellStyle name="Millares 486 2 2" xfId="28355" xr:uid="{58BE42B7-0EA8-411D-98AC-F1EB32038EAE}"/>
    <cellStyle name="Millares 486 2 3" xfId="33849" xr:uid="{B9F8235B-A7E8-4F53-8775-CC5056BE5AAC}"/>
    <cellStyle name="Millares 486 2 4" xfId="39333" xr:uid="{E70AC888-D912-46E6-A0B5-8CFDC8DEE81F}"/>
    <cellStyle name="Millares 486 3" xfId="25626" xr:uid="{148CBD13-52AC-4D00-ACE0-C4D94B5F2AC2}"/>
    <cellStyle name="Millares 486 4" xfId="31120" xr:uid="{BF33F71A-151B-4A40-AC24-008491490339}"/>
    <cellStyle name="Millares 486 5" xfId="36604" xr:uid="{A13DA80F-E2F4-4F42-9896-387B39C5070B}"/>
    <cellStyle name="Millares 487" xfId="17656" xr:uid="{094B8A12-E117-4E52-9F87-C334488B34A9}"/>
    <cellStyle name="Millares 487 2" xfId="22800" xr:uid="{658C2100-B32C-4CAD-9622-B35F2C4F26BE}"/>
    <cellStyle name="Millares 487 2 2" xfId="28356" xr:uid="{4023E5B7-65FE-40F4-AF62-328D34C61F00}"/>
    <cellStyle name="Millares 487 2 3" xfId="33850" xr:uid="{42F8B1EA-8DDE-44AA-8950-23B7F50427B4}"/>
    <cellStyle name="Millares 487 2 4" xfId="39334" xr:uid="{44F71C65-2ECB-41C4-B081-324544534098}"/>
    <cellStyle name="Millares 487 3" xfId="25627" xr:uid="{67DA51A4-354F-469B-9615-8708B7746E86}"/>
    <cellStyle name="Millares 487 4" xfId="31121" xr:uid="{4A1D80E2-141D-41EA-BB17-49235EF4A350}"/>
    <cellStyle name="Millares 487 5" xfId="36605" xr:uid="{B198AA0E-D552-4001-93ED-5AEFB57425BF}"/>
    <cellStyle name="Millares 488" xfId="17657" xr:uid="{84D2630C-2E99-4A10-AD1D-412FEB3033C1}"/>
    <cellStyle name="Millares 488 2" xfId="22801" xr:uid="{7802F101-9A48-4B0B-B5CC-46CF292034C1}"/>
    <cellStyle name="Millares 488 2 2" xfId="28357" xr:uid="{7982E18A-4606-4B20-88DA-7BFF522C8BF4}"/>
    <cellStyle name="Millares 488 2 3" xfId="33851" xr:uid="{33F863BA-BD0C-4002-B944-B4EE1CAEF186}"/>
    <cellStyle name="Millares 488 2 4" xfId="39335" xr:uid="{7DCBCF3C-098D-43B6-AB7D-0500E478F7DA}"/>
    <cellStyle name="Millares 488 3" xfId="25628" xr:uid="{83B94F0A-C60A-40AD-93F3-29524136BD77}"/>
    <cellStyle name="Millares 488 4" xfId="31122" xr:uid="{658FD1BD-48AE-404B-AAA2-002C3FC745D8}"/>
    <cellStyle name="Millares 488 5" xfId="36606" xr:uid="{E0215162-46E5-4270-AF71-F7FA180C01C0}"/>
    <cellStyle name="Millares 489" xfId="17658" xr:uid="{F0C425AD-88C7-4687-AD05-38C66E98F86D}"/>
    <cellStyle name="Millares 489 2" xfId="22802" xr:uid="{B1A9910A-2822-4309-BE98-E3D839750F5D}"/>
    <cellStyle name="Millares 489 2 2" xfId="28358" xr:uid="{2D9C756E-9327-4491-A225-73EF9FA69865}"/>
    <cellStyle name="Millares 489 2 3" xfId="33852" xr:uid="{1F888E44-46FA-47F2-BA87-AB71F7408414}"/>
    <cellStyle name="Millares 489 2 4" xfId="39336" xr:uid="{595F0E72-AA5D-431C-ACA3-16F9E103B4B4}"/>
    <cellStyle name="Millares 489 3" xfId="25629" xr:uid="{8F87A8C8-F9A6-40EE-8C01-66B4D791DA5C}"/>
    <cellStyle name="Millares 489 4" xfId="31123" xr:uid="{3A570D84-0F07-4882-A139-98C9BAF9086E}"/>
    <cellStyle name="Millares 489 5" xfId="36607" xr:uid="{0F5CCC80-278A-4456-8B7F-F2D4E4508AC2}"/>
    <cellStyle name="Millares 49" xfId="5242" xr:uid="{CCD2A8EE-273E-4C53-B5FF-D1D860954D55}"/>
    <cellStyle name="Millares 49 10" xfId="15968" xr:uid="{0483800B-C10E-4F18-B27E-3768709FD173}"/>
    <cellStyle name="Millares 49 11" xfId="18073" xr:uid="{E9EB638A-C99A-4BCA-A963-3622F4FCA9C1}"/>
    <cellStyle name="Millares 49 12" xfId="8068" xr:uid="{68437B15-C28C-4921-BB91-5815EE2BD15F}"/>
    <cellStyle name="Millares 49 2" xfId="5243" xr:uid="{CC8333CE-7BA5-4178-9E60-A18647647AB8}"/>
    <cellStyle name="Millares 49 2 10" xfId="18074" xr:uid="{4F0102E1-EEA7-43AA-866A-5CC92D1DE219}"/>
    <cellStyle name="Millares 49 2 11" xfId="8069" xr:uid="{EFE13DD2-9333-419E-B096-FEA23EC4BE80}"/>
    <cellStyle name="Millares 49 2 2" xfId="5244" xr:uid="{DAAC87C4-1E11-47AB-88BF-FB1EE2E47707}"/>
    <cellStyle name="Millares 49 2 2 2" xfId="13414" xr:uid="{FE2409D3-8C01-4F2C-B9EA-CD57667C4C10}"/>
    <cellStyle name="Millares 49 2 2 3" xfId="10735" xr:uid="{5F4EBA77-6FB5-4513-B72E-EA2FE84E5BF1}"/>
    <cellStyle name="Millares 49 2 2 4" xfId="15970" xr:uid="{26790C01-EE06-4739-A32C-470CDB0ECFD1}"/>
    <cellStyle name="Millares 49 2 2 5" xfId="18075" xr:uid="{2EA00A4B-9C07-4556-8C14-196EB2D71F52}"/>
    <cellStyle name="Millares 49 2 2 6" xfId="8070" xr:uid="{244E1802-2BC5-47C2-9065-7214B754E69D}"/>
    <cellStyle name="Millares 49 2 3" xfId="5245" xr:uid="{B71D1EBC-0B47-4C14-8114-F30203B9D462}"/>
    <cellStyle name="Millares 49 2 3 2" xfId="13415" xr:uid="{B79BF037-759A-48E5-9B9C-C52234A121BE}"/>
    <cellStyle name="Millares 49 2 3 3" xfId="10736" xr:uid="{0BD42FCA-CAEC-43A2-8CDB-FBBEAF6B8438}"/>
    <cellStyle name="Millares 49 2 3 4" xfId="15971" xr:uid="{0FDF7A1C-6D89-4492-B780-CF51BB19EA2F}"/>
    <cellStyle name="Millares 49 2 3 5" xfId="18076" xr:uid="{9D51C59F-AB79-44F4-8C38-2609C206808E}"/>
    <cellStyle name="Millares 49 2 3 6" xfId="8071" xr:uid="{272983A6-CF4C-48F0-AFF9-AEB3F80B1BDE}"/>
    <cellStyle name="Millares 49 2 4" xfId="5246" xr:uid="{6A54943C-7D3B-4CE9-9FC7-FE971F0E028F}"/>
    <cellStyle name="Millares 49 2 4 2" xfId="13416" xr:uid="{F2EDF846-D8CC-4A5F-8251-F90BD6F57A23}"/>
    <cellStyle name="Millares 49 2 4 3" xfId="12444" xr:uid="{9FE632C0-1BF5-473A-B26B-967E792E36F7}"/>
    <cellStyle name="Millares 49 2 4 4" xfId="18077" xr:uid="{95644CBB-29B5-41E0-8D14-DACDB88601AA}"/>
    <cellStyle name="Millares 49 2 4 5" xfId="8072" xr:uid="{CD66259F-2CFD-48AA-8E6E-5DEF684D1521}"/>
    <cellStyle name="Millares 49 2 5" xfId="7256" xr:uid="{C7E8CDDD-DD1F-4146-8AB5-D77ED35DF371}"/>
    <cellStyle name="Millares 49 2 5 2" xfId="13417" xr:uid="{A80519A3-B97C-4EE8-BAEF-483130D17DFE}"/>
    <cellStyle name="Millares 49 2 5 3" xfId="20036" xr:uid="{7047AE92-F44C-4AA3-BF32-91E8F7744FB8}"/>
    <cellStyle name="Millares 49 2 5 4" xfId="8073" xr:uid="{4CA4672A-837A-43E4-991C-AE95A290B752}"/>
    <cellStyle name="Millares 49 2 6" xfId="8074" xr:uid="{BF6CB90A-B0B4-4DEC-ABC7-AEC1F3656283}"/>
    <cellStyle name="Millares 49 2 6 2" xfId="13418" xr:uid="{887DD082-9463-4BBE-A9B3-B46125E1030D}"/>
    <cellStyle name="Millares 49 2 7" xfId="13413" xr:uid="{3407BEB3-3CE2-4204-B86D-AA463A9B7C28}"/>
    <cellStyle name="Millares 49 2 8" xfId="10734" xr:uid="{0D0FAAE4-FD16-4FC3-A59F-F5FFC8B9C97F}"/>
    <cellStyle name="Millares 49 2 9" xfId="15969" xr:uid="{08C39579-8011-4AFB-84E6-16740E9005CB}"/>
    <cellStyle name="Millares 49 3" xfId="5247" xr:uid="{7CCABC52-B16B-48B8-88A1-2F3CDCCDFC62}"/>
    <cellStyle name="Millares 49 3 2" xfId="13419" xr:uid="{175F868A-38A7-41C4-BDF3-86AA0C83EC88}"/>
    <cellStyle name="Millares 49 3 3" xfId="10737" xr:uid="{4A0216D4-B3CC-441B-AE76-84CBD1724D4B}"/>
    <cellStyle name="Millares 49 3 4" xfId="15972" xr:uid="{78803D4E-ACAA-4A81-BAED-90C020E8E4A5}"/>
    <cellStyle name="Millares 49 3 5" xfId="18078" xr:uid="{D62D7AB7-9A01-4FF0-80E1-5B8016BD2EFA}"/>
    <cellStyle name="Millares 49 3 6" xfId="8075" xr:uid="{810B1F41-CD27-496D-A153-455CC6DA6D70}"/>
    <cellStyle name="Millares 49 4" xfId="5248" xr:uid="{3B5CDAC7-1DA1-41A6-8DA1-E29847A3383B}"/>
    <cellStyle name="Millares 49 4 2" xfId="13420" xr:uid="{20597EB1-8C5A-4B67-B3BF-AA0E95B0C9B8}"/>
    <cellStyle name="Millares 49 4 3" xfId="10738" xr:uid="{65241FB7-3A54-4BDA-8041-5C810538476F}"/>
    <cellStyle name="Millares 49 4 4" xfId="15973" xr:uid="{F9DE3451-59A5-47DB-8419-CC23E6B33945}"/>
    <cellStyle name="Millares 49 4 5" xfId="18079" xr:uid="{637FADE5-D8BA-4857-BF8E-46B09AEDD102}"/>
    <cellStyle name="Millares 49 4 6" xfId="8076" xr:uid="{C9E18441-54C2-43E8-878E-5142CA1C78C6}"/>
    <cellStyle name="Millares 49 5" xfId="5249" xr:uid="{C0BBC11A-EA05-4E8E-B9C5-E58424CBB238}"/>
    <cellStyle name="Millares 49 5 2" xfId="13421" xr:uid="{A087EF14-A10F-4CD5-8B14-880D49A22DEA}"/>
    <cellStyle name="Millares 49 5 3" xfId="12443" xr:uid="{D609390D-2D24-4A99-9B7D-A996C317C58D}"/>
    <cellStyle name="Millares 49 5 4" xfId="18080" xr:uid="{42B3F086-2F28-425A-8E30-CDDEDE9FB05A}"/>
    <cellStyle name="Millares 49 5 5" xfId="8077" xr:uid="{527B6BFB-C96C-465C-A92E-FC90D0477344}"/>
    <cellStyle name="Millares 49 6" xfId="7128" xr:uid="{AEF55F79-426E-41A2-8928-D93A8745184A}"/>
    <cellStyle name="Millares 49 6 2" xfId="13422" xr:uid="{4916E024-5AF0-4695-AD2C-739385FA8B64}"/>
    <cellStyle name="Millares 49 6 3" xfId="19936" xr:uid="{E3BAE25D-AEA0-4776-8CB3-0F4E7A3ECD60}"/>
    <cellStyle name="Millares 49 6 4" xfId="8078" xr:uid="{C9621BB3-FE8E-4759-9263-502A43BB2AC9}"/>
    <cellStyle name="Millares 49 7" xfId="8079" xr:uid="{2E1B7F4F-8EBE-400E-8033-CAA2FF5CECA1}"/>
    <cellStyle name="Millares 49 7 2" xfId="13423" xr:uid="{00D5C16E-3E83-4289-AA49-7CB08B183CB7}"/>
    <cellStyle name="Millares 49 8" xfId="13412" xr:uid="{6295444A-3918-400E-BB99-486F1F518F1B}"/>
    <cellStyle name="Millares 49 9" xfId="10733" xr:uid="{F89E7543-EAF2-476B-A524-D640ADB3BB85}"/>
    <cellStyle name="Millares 490" xfId="17659" xr:uid="{4D369ABC-FF9E-4798-A11B-9295D595CB76}"/>
    <cellStyle name="Millares 490 2" xfId="22803" xr:uid="{F27C1CE3-3663-4888-A1C7-DF03FC5F41FC}"/>
    <cellStyle name="Millares 490 2 2" xfId="28359" xr:uid="{B138167E-7C01-486E-A142-39FF40E0C2CD}"/>
    <cellStyle name="Millares 490 2 3" xfId="33853" xr:uid="{E0CE8626-462A-4FD9-BC77-DF535FD4F4F6}"/>
    <cellStyle name="Millares 490 2 4" xfId="39337" xr:uid="{72CC3AB2-ABDD-45E3-BAA5-2D35574D711E}"/>
    <cellStyle name="Millares 490 3" xfId="25630" xr:uid="{6DEEF870-8AA0-4637-9580-88EB245E0E2A}"/>
    <cellStyle name="Millares 490 4" xfId="31124" xr:uid="{525DDF77-3301-41E7-AA08-906E8A3FCD73}"/>
    <cellStyle name="Millares 490 5" xfId="36608" xr:uid="{D092C46E-5FB4-4F3F-B27C-CD06B2381CEE}"/>
    <cellStyle name="Millares 491" xfId="17660" xr:uid="{A4E2D153-59F8-4E3C-8B33-3DA09C484233}"/>
    <cellStyle name="Millares 491 2" xfId="22804" xr:uid="{5F6F127E-23B4-4AD1-98B8-4901E095EA5E}"/>
    <cellStyle name="Millares 491 2 2" xfId="28360" xr:uid="{F40A52D6-ADC7-481E-BB47-41EBF5AEBAA7}"/>
    <cellStyle name="Millares 491 2 3" xfId="33854" xr:uid="{60E31E5A-B8FF-4D64-96CF-558734420A7B}"/>
    <cellStyle name="Millares 491 2 4" xfId="39338" xr:uid="{65705D2A-62BC-4F62-98F1-DB6C88FAFF0A}"/>
    <cellStyle name="Millares 491 3" xfId="25631" xr:uid="{A14435A0-651F-40B6-9F08-E0C86C7EC4AC}"/>
    <cellStyle name="Millares 491 4" xfId="31125" xr:uid="{D27759E1-86D7-4515-9341-EEAC5BFBABB5}"/>
    <cellStyle name="Millares 491 5" xfId="36609" xr:uid="{DD21D8A0-2720-4993-AAC6-ACBF4B8AB606}"/>
    <cellStyle name="Millares 492" xfId="17661" xr:uid="{CCE162BA-ADE0-4265-9251-E3BF6E6C10E8}"/>
    <cellStyle name="Millares 492 2" xfId="22805" xr:uid="{A71B8F57-939D-4B2F-BA15-09F53FDF2CE6}"/>
    <cellStyle name="Millares 492 2 2" xfId="28361" xr:uid="{21E51E47-BC85-4944-98FB-EE9867628595}"/>
    <cellStyle name="Millares 492 2 3" xfId="33855" xr:uid="{00057F63-3EA7-4A7C-BF3B-87A38C6DC071}"/>
    <cellStyle name="Millares 492 2 4" xfId="39339" xr:uid="{67C904BF-BD92-4AB8-A7AB-EF83F33B2183}"/>
    <cellStyle name="Millares 492 3" xfId="25632" xr:uid="{77D31B4F-8C18-4874-98F5-7B2AB862EC45}"/>
    <cellStyle name="Millares 492 4" xfId="31126" xr:uid="{0BF17548-63C3-45A6-9323-A230EBC7D760}"/>
    <cellStyle name="Millares 492 5" xfId="36610" xr:uid="{A3BBAAE1-8BE6-4BCE-8189-A3AB62D04049}"/>
    <cellStyle name="Millares 493" xfId="17662" xr:uid="{8C176F02-7C05-4AF5-A453-0E7A64D74252}"/>
    <cellStyle name="Millares 493 2" xfId="22806" xr:uid="{7D3437E1-05F0-4333-85E9-51332D2FF293}"/>
    <cellStyle name="Millares 493 2 2" xfId="28362" xr:uid="{9BF7C2FF-5022-4A0B-AF35-08A74B88E73F}"/>
    <cellStyle name="Millares 493 2 3" xfId="33856" xr:uid="{3EFFE32C-4FDE-4810-A351-4D1381BD86B6}"/>
    <cellStyle name="Millares 493 2 4" xfId="39340" xr:uid="{72908307-741F-4DD0-B7DF-C8831CC80C1F}"/>
    <cellStyle name="Millares 493 3" xfId="25633" xr:uid="{DC920308-D5F9-4265-96C4-3763BEF441DB}"/>
    <cellStyle name="Millares 493 4" xfId="31127" xr:uid="{2FF80E5A-1922-405F-A8C2-C4A08C6B4718}"/>
    <cellStyle name="Millares 493 5" xfId="36611" xr:uid="{8AC19723-95E0-47CA-A6F6-5B1E84236823}"/>
    <cellStyle name="Millares 494" xfId="17663" xr:uid="{EC5B0E6E-DE46-4B2B-AD5E-7186BFE1CA91}"/>
    <cellStyle name="Millares 494 2" xfId="22807" xr:uid="{2759660F-40D3-4E49-8A94-870A1AD163EC}"/>
    <cellStyle name="Millares 494 2 2" xfId="28363" xr:uid="{FED6B237-7475-4CE4-9DB4-D9CC8D38F475}"/>
    <cellStyle name="Millares 494 2 3" xfId="33857" xr:uid="{1EF11D79-1127-42D8-88F0-36E58FDDF0CF}"/>
    <cellStyle name="Millares 494 2 4" xfId="39341" xr:uid="{E6168AE9-CD12-440D-86E1-AFD24B986037}"/>
    <cellStyle name="Millares 494 3" xfId="25634" xr:uid="{EA561B08-51C3-4194-8009-8EAA72056220}"/>
    <cellStyle name="Millares 494 4" xfId="31128" xr:uid="{671DAE25-A449-410C-90DC-B75A88A54454}"/>
    <cellStyle name="Millares 494 5" xfId="36612" xr:uid="{FA5B202D-366D-40D5-A465-822FEF0DE7D8}"/>
    <cellStyle name="Millares 495" xfId="17664" xr:uid="{CFB0E094-B9BD-4ED6-B366-4D5647DC1884}"/>
    <cellStyle name="Millares 495 2" xfId="22808" xr:uid="{15F83B77-577F-4998-B550-A1B5E5739A86}"/>
    <cellStyle name="Millares 495 2 2" xfId="28364" xr:uid="{5B1ED55C-BE2D-4024-8FC9-5E2AF2DAA27F}"/>
    <cellStyle name="Millares 495 2 3" xfId="33858" xr:uid="{48C61F0D-1ABC-44EC-A875-F9D7EDF75208}"/>
    <cellStyle name="Millares 495 2 4" xfId="39342" xr:uid="{9B1F5856-97F8-456C-B3DA-C8C06498FA3E}"/>
    <cellStyle name="Millares 495 3" xfId="25635" xr:uid="{E2A8768E-8DE5-4847-A015-CCBE2C72E7D9}"/>
    <cellStyle name="Millares 495 4" xfId="31129" xr:uid="{C924D8F1-3AC2-46EA-B31E-C2AB50260ED1}"/>
    <cellStyle name="Millares 495 5" xfId="36613" xr:uid="{C8E7FFB6-59F5-4F23-B0D4-79E2BF360B46}"/>
    <cellStyle name="Millares 496" xfId="17665" xr:uid="{F2884452-0187-4260-924C-FD38D4B04E7A}"/>
    <cellStyle name="Millares 496 2" xfId="22809" xr:uid="{F17D8823-C230-4ACF-A993-6DBA9F23E4ED}"/>
    <cellStyle name="Millares 496 2 2" xfId="28365" xr:uid="{519ED26A-DD8E-4C82-8921-FCFA8DCA1CD7}"/>
    <cellStyle name="Millares 496 2 3" xfId="33859" xr:uid="{FAEBCFAF-B461-425A-A8C9-7DAA36628F3E}"/>
    <cellStyle name="Millares 496 2 4" xfId="39343" xr:uid="{572196F7-ED16-4E18-97FE-738519D63731}"/>
    <cellStyle name="Millares 496 3" xfId="25636" xr:uid="{6E59F9E5-14DF-4D80-81CD-A20C3AFD385F}"/>
    <cellStyle name="Millares 496 4" xfId="31130" xr:uid="{003F3F70-0F87-44CE-B260-800E5AA39303}"/>
    <cellStyle name="Millares 496 5" xfId="36614" xr:uid="{A76C6E57-5879-4BF0-A8CF-F0324F945709}"/>
    <cellStyle name="Millares 497" xfId="17666" xr:uid="{FE06335E-BEE9-43DB-8661-CCF9AAFD3451}"/>
    <cellStyle name="Millares 497 2" xfId="22810" xr:uid="{150F7B2E-8D1B-4ABB-A4BA-0884662BA9AE}"/>
    <cellStyle name="Millares 497 2 2" xfId="28366" xr:uid="{154FE4AF-8715-4F72-8C53-60A3CB034B5B}"/>
    <cellStyle name="Millares 497 2 3" xfId="33860" xr:uid="{7066F11F-3AD7-4BAF-8E41-F3434692E03A}"/>
    <cellStyle name="Millares 497 2 4" xfId="39344" xr:uid="{E45A2D28-AFB9-4F53-BCC1-2A50D78A113F}"/>
    <cellStyle name="Millares 497 3" xfId="25637" xr:uid="{8ADAADC2-A73B-4F30-8306-EDB30030783F}"/>
    <cellStyle name="Millares 497 4" xfId="31131" xr:uid="{49106B1C-0049-4DB8-8709-B4E6DC19D673}"/>
    <cellStyle name="Millares 497 5" xfId="36615" xr:uid="{22B381F1-487D-4E9D-973B-043E827AD45E}"/>
    <cellStyle name="Millares 498" xfId="17667" xr:uid="{406B5D1B-0135-4A4E-840F-B011B9BC048D}"/>
    <cellStyle name="Millares 498 2" xfId="22811" xr:uid="{C0BF6995-3E36-4F9D-8151-F8F28439C08E}"/>
    <cellStyle name="Millares 498 2 2" xfId="28367" xr:uid="{CBE7C2DB-5E67-4D9F-854D-BAE3F44FE8B9}"/>
    <cellStyle name="Millares 498 2 3" xfId="33861" xr:uid="{805A7683-4A06-4EFD-82F0-1A8260836E26}"/>
    <cellStyle name="Millares 498 2 4" xfId="39345" xr:uid="{D78BCAE9-50D3-4417-935B-EC31334EB7EC}"/>
    <cellStyle name="Millares 498 3" xfId="25638" xr:uid="{F8871A49-A9CA-443D-918F-FA143096284B}"/>
    <cellStyle name="Millares 498 4" xfId="31132" xr:uid="{39DE7F26-8786-4FF7-B73B-322EF300CA8B}"/>
    <cellStyle name="Millares 498 5" xfId="36616" xr:uid="{BC237AAF-B03B-48C0-8C09-D1CA85377E61}"/>
    <cellStyle name="Millares 499" xfId="17668" xr:uid="{C75E2647-B5C8-42F1-91B5-069A9058279C}"/>
    <cellStyle name="Millares 499 2" xfId="22812" xr:uid="{1D5CAAE8-7037-4B5E-80A9-6E1A5C307542}"/>
    <cellStyle name="Millares 499 2 2" xfId="28368" xr:uid="{9BF0F4A1-04C5-4A92-9243-C31E2AA9354B}"/>
    <cellStyle name="Millares 499 2 3" xfId="33862" xr:uid="{51900CB5-7498-45C8-85E0-08ABF8DBD2D2}"/>
    <cellStyle name="Millares 499 2 4" xfId="39346" xr:uid="{4A334BF7-8B32-452B-99FB-3953F11B0F53}"/>
    <cellStyle name="Millares 499 3" xfId="25639" xr:uid="{783D1B80-F463-4B7E-BEAE-331D54449215}"/>
    <cellStyle name="Millares 499 4" xfId="31133" xr:uid="{80660328-5256-4EC4-A42A-14CC71CE64F9}"/>
    <cellStyle name="Millares 499 5" xfId="36617" xr:uid="{E48062B4-78C0-4596-B7EF-EAF0093AFF60}"/>
    <cellStyle name="Millares 5" xfId="71" xr:uid="{00000000-0005-0000-0000-0000A7000000}"/>
    <cellStyle name="Millares 5 10" xfId="5251" xr:uid="{3D1AC52C-561C-40F8-AD17-159847E331AD}"/>
    <cellStyle name="Millares 5 10 2" xfId="13425" xr:uid="{2FAB7860-C94C-443A-9247-1D3AA9510F62}"/>
    <cellStyle name="Millares 5 10 3" xfId="10740" xr:uid="{C7BAE56B-04FE-4775-81A4-D1082F542020}"/>
    <cellStyle name="Millares 5 10 4" xfId="15975" xr:uid="{B4EE0ABC-7860-4D65-9BA9-B4567B639839}"/>
    <cellStyle name="Millares 5 10 5" xfId="18082" xr:uid="{4BDEFEC0-8E79-41F8-9047-AD0FA93C75E0}"/>
    <cellStyle name="Millares 5 10 6" xfId="8081" xr:uid="{A5185EC8-39DD-439C-AB01-55539569ACEE}"/>
    <cellStyle name="Millares 5 11" xfId="5252" xr:uid="{810D47FB-D52F-4D0D-B574-AE4855B63C7C}"/>
    <cellStyle name="Millares 5 11 2" xfId="13426" xr:uid="{EE8C0722-C687-4AE8-A8D5-1E5DD495D14F}"/>
    <cellStyle name="Millares 5 11 3" xfId="12445" xr:uid="{9F1F5D7B-8187-450F-B37E-F79E13242586}"/>
    <cellStyle name="Millares 5 11 3 2" xfId="21665" xr:uid="{D2264A78-D641-4497-B165-27A170A822D1}"/>
    <cellStyle name="Millares 5 11 3 2 2" xfId="27221" xr:uid="{EF7788EC-3D9C-4133-BD4A-A719DAC74A74}"/>
    <cellStyle name="Millares 5 11 3 2 3" xfId="32715" xr:uid="{0F136FE5-A8D3-4520-939C-F7216C27FCB9}"/>
    <cellStyle name="Millares 5 11 3 2 4" xfId="38199" xr:uid="{CC04524A-93D2-4AC0-A3C6-75D87A40E327}"/>
    <cellStyle name="Millares 5 11 3 3" xfId="24492" xr:uid="{7370887A-8318-4B85-8B94-866072C773AD}"/>
    <cellStyle name="Millares 5 11 3 4" xfId="29986" xr:uid="{ECC98535-B0F5-4EA4-84F3-63D636C55166}"/>
    <cellStyle name="Millares 5 11 3 5" xfId="35470" xr:uid="{CAD3FB30-A691-4CED-8CFD-E07A711FE431}"/>
    <cellStyle name="Millares 5 11 4" xfId="18083" xr:uid="{E5E3C99B-EB2A-4154-9471-97981748C747}"/>
    <cellStyle name="Millares 5 11 5" xfId="8082" xr:uid="{B90AA722-92E8-4283-9AE0-8539FAF91A80}"/>
    <cellStyle name="Millares 5 12" xfId="7129" xr:uid="{DEDD59DD-276A-4C13-813D-F1D21563B741}"/>
    <cellStyle name="Millares 5 12 2" xfId="13427" xr:uid="{A92D40F3-C690-4302-944E-0A51B4694BD1}"/>
    <cellStyle name="Millares 5 12 3" xfId="19937" xr:uid="{93D6D0F2-3B0D-4B5C-8727-FBC3F6354DF1}"/>
    <cellStyle name="Millares 5 12 4" xfId="8083" xr:uid="{0B9E2D75-54C8-4E9B-8BD7-7EA6C3DFE21C}"/>
    <cellStyle name="Millares 5 13" xfId="8084" xr:uid="{C5096DAC-2250-4A2B-A78B-5340126F1751}"/>
    <cellStyle name="Millares 5 13 2" xfId="13428" xr:uid="{04630A6A-4F0E-4B88-AB5D-77A532412118}"/>
    <cellStyle name="Millares 5 14" xfId="13424" xr:uid="{D714B1D7-0D97-4451-A917-3E3DC29ED6F6}"/>
    <cellStyle name="Millares 5 15" xfId="10739" xr:uid="{D76904A0-B2EE-46BC-98AB-B1A898AA5D47}"/>
    <cellStyle name="Millares 5 16" xfId="15974" xr:uid="{EC395ACA-811E-47E6-BD5D-5DCBAC2F4093}"/>
    <cellStyle name="Millares 5 17" xfId="18081" xr:uid="{8BB7C12B-E9C2-498C-9E2D-2D262EE44470}"/>
    <cellStyle name="Millares 5 18" xfId="8080" xr:uid="{A62B4DBB-9C62-4F60-AE87-B174584698A7}"/>
    <cellStyle name="Millares 5 19" xfId="5250" xr:uid="{57E889E5-0E84-45A2-AC68-9EFAC1DEB06A}"/>
    <cellStyle name="Millares 5 2" xfId="141" xr:uid="{00000000-0005-0000-0000-0000A8000000}"/>
    <cellStyle name="Millares 5 2 10" xfId="8086" xr:uid="{11FEE007-DBD6-4B62-B4D5-369D6227F9E7}"/>
    <cellStyle name="Millares 5 2 10 2" xfId="13430" xr:uid="{B1FE42B3-E3B1-4B87-B6E3-5D597E363FA6}"/>
    <cellStyle name="Millares 5 2 11" xfId="13429" xr:uid="{AE9B3A6A-8600-4C0B-AAD9-8DFFE0A30BBC}"/>
    <cellStyle name="Millares 5 2 12" xfId="10741" xr:uid="{2FA71E08-2373-491F-8F9C-55A06385227E}"/>
    <cellStyle name="Millares 5 2 13" xfId="15976" xr:uid="{E14652B3-2992-4467-BF12-A8F3E153B773}"/>
    <cellStyle name="Millares 5 2 14" xfId="18084" xr:uid="{BADF3D70-378F-4F2D-A854-879313C7D988}"/>
    <cellStyle name="Millares 5 2 15" xfId="8085" xr:uid="{2602374A-03C2-440B-B176-37F99FDFDB95}"/>
    <cellStyle name="Millares 5 2 16" xfId="5253" xr:uid="{A808A39A-9325-4626-9C06-F68840E0B4B3}"/>
    <cellStyle name="Millares 5 2 17" xfId="345" xr:uid="{52A5627D-9E27-4D69-88B3-BCF318D701EA}"/>
    <cellStyle name="Millares 5 2 2" xfId="293" xr:uid="{A2F719F6-3DF6-4D9A-95ED-F62279213988}"/>
    <cellStyle name="Millares 5 2 2 10" xfId="18085" xr:uid="{78305C5E-0267-40AA-8D9D-BC4BA895C393}"/>
    <cellStyle name="Millares 5 2 2 11" xfId="8087" xr:uid="{351D2923-7350-4870-BB62-59294E866289}"/>
    <cellStyle name="Millares 5 2 2 12" xfId="5254" xr:uid="{86F81E97-D773-4E7B-8B36-8F5D227A51FC}"/>
    <cellStyle name="Millares 5 2 2 13" xfId="555" xr:uid="{63DECDC5-B812-4F47-A826-E087DD07EE47}"/>
    <cellStyle name="Millares 5 2 2 2" xfId="329" xr:uid="{5BB3E2CE-9C65-432A-B42B-D80856E2E22C}"/>
    <cellStyle name="Millares 5 2 2 2 2" xfId="13432" xr:uid="{02EBF595-35C8-4A20-B7FB-EBA80F012A7C}"/>
    <cellStyle name="Millares 5 2 2 2 3" xfId="10743" xr:uid="{52AFAE90-57CB-4CCB-9E14-2CACA58B3A96}"/>
    <cellStyle name="Millares 5 2 2 2 4" xfId="15978" xr:uid="{6EC1C81A-FA6C-49D5-984D-C950A8737A5C}"/>
    <cellStyle name="Millares 5 2 2 2 5" xfId="18086" xr:uid="{28DBC1FD-EFF7-4790-83C9-00CC4D931F66}"/>
    <cellStyle name="Millares 5 2 2 2 6" xfId="8088" xr:uid="{28CBE5F0-13DA-48B0-9307-9FFA97207D7A}"/>
    <cellStyle name="Millares 5 2 2 2 7" xfId="5255" xr:uid="{2524CDCA-1FC4-4DFC-9ECB-8A885BFF86AE}"/>
    <cellStyle name="Millares 5 2 2 3" xfId="5256" xr:uid="{BF686C1A-5935-4335-9600-620171F6DF8E}"/>
    <cellStyle name="Millares 5 2 2 3 2" xfId="13433" xr:uid="{6409194C-49C7-4EC4-AAC4-8C2FE099058F}"/>
    <cellStyle name="Millares 5 2 2 3 3" xfId="10744" xr:uid="{5DFBDB0C-A3F2-4255-8DE3-1201689D21D9}"/>
    <cellStyle name="Millares 5 2 2 3 4" xfId="15979" xr:uid="{BE37397E-7B2D-468C-8702-1C3B57EE9798}"/>
    <cellStyle name="Millares 5 2 2 3 5" xfId="18087" xr:uid="{1583B413-DA0A-48B5-971C-64440D58E9B1}"/>
    <cellStyle name="Millares 5 2 2 3 6" xfId="8089" xr:uid="{D09AEEDF-E0A7-4CAF-A2BD-14B8214927FA}"/>
    <cellStyle name="Millares 5 2 2 4" xfId="5257" xr:uid="{BF476D31-6923-4C7B-963A-DBB7B023A4EA}"/>
    <cellStyle name="Millares 5 2 2 4 2" xfId="13434" xr:uid="{0FF81F66-EBD7-45B8-BCAF-E4102C3A3670}"/>
    <cellStyle name="Millares 5 2 2 4 3" xfId="12447" xr:uid="{B693D41F-7E36-443E-B5AB-2A6F4B6E1322}"/>
    <cellStyle name="Millares 5 2 2 4 4" xfId="18088" xr:uid="{20AB9ABE-DA98-4711-BB4A-9AFC0B847803}"/>
    <cellStyle name="Millares 5 2 2 4 5" xfId="8090" xr:uid="{C972E69C-BB8C-4E30-B0C9-0EC170E87B75}"/>
    <cellStyle name="Millares 5 2 2 5" xfId="7257" xr:uid="{FFEB1B89-773C-4D85-96E3-C8DDD6DCAB61}"/>
    <cellStyle name="Millares 5 2 2 5 2" xfId="13435" xr:uid="{E7222742-17D1-4392-B570-38247F694173}"/>
    <cellStyle name="Millares 5 2 2 5 3" xfId="20037" xr:uid="{AFADFE4D-9646-4CB7-8EC1-D1D7B3BE38E6}"/>
    <cellStyle name="Millares 5 2 2 5 4" xfId="8091" xr:uid="{A8094B3F-A59C-4974-B221-567D5E310150}"/>
    <cellStyle name="Millares 5 2 2 6" xfId="8092" xr:uid="{0CAAC639-7FEA-4032-8F37-E5ACC0440A26}"/>
    <cellStyle name="Millares 5 2 2 6 2" xfId="13436" xr:uid="{68E22580-3032-4BF3-8984-B33D5FAA7FFF}"/>
    <cellStyle name="Millares 5 2 2 7" xfId="13431" xr:uid="{7FE424B7-0EA1-4880-A31F-A01CA9E04F39}"/>
    <cellStyle name="Millares 5 2 2 8" xfId="10742" xr:uid="{5E4E2964-7B59-4614-8D4A-D60A8A93DDBA}"/>
    <cellStyle name="Millares 5 2 2 9" xfId="15977" xr:uid="{74FEBB7F-3EED-4170-A749-14BF9FF5B032}"/>
    <cellStyle name="Millares 5 2 3" xfId="309" xr:uid="{61A311EA-FFA9-4671-BF1B-066C08D21F70}"/>
    <cellStyle name="Millares 5 2 3 10" xfId="15980" xr:uid="{F1B3070C-ED89-4FD4-AB9D-5CA02C5AD47E}"/>
    <cellStyle name="Millares 5 2 3 11" xfId="18089" xr:uid="{2AB8E042-8906-4D29-BA62-D5BA403BCB0B}"/>
    <cellStyle name="Millares 5 2 3 12" xfId="8093" xr:uid="{39C8C58F-1A4C-4476-A1BA-6AF785B5E9AB}"/>
    <cellStyle name="Millares 5 2 3 13" xfId="5258" xr:uid="{98B8FBD7-11DC-47A0-96AD-08C1EF567CBF}"/>
    <cellStyle name="Millares 5 2 3 2" xfId="5259" xr:uid="{6D6F5BED-587E-4510-8B1F-A0675027365A}"/>
    <cellStyle name="Millares 5 2 3 2 2" xfId="5260" xr:uid="{967EF8A8-AC78-4157-B3A4-BA8AF0FF7FD0}"/>
    <cellStyle name="Millares 5 2 3 2 2 2" xfId="13439" xr:uid="{37A1EABE-18B3-4080-B167-0C643E4180A8}"/>
    <cellStyle name="Millares 5 2 3 2 2 3" xfId="18091" xr:uid="{D4132D6E-F65A-409C-8981-C065A38F1504}"/>
    <cellStyle name="Millares 5 2 3 2 2 4" xfId="8095" xr:uid="{09BA26C4-5435-440A-B63A-555C1EF00A21}"/>
    <cellStyle name="Millares 5 2 3 2 3" xfId="13438" xr:uid="{4CA06AD9-F460-495F-9F5F-120785C01791}"/>
    <cellStyle name="Millares 5 2 3 2 4" xfId="10746" xr:uid="{4986E2B0-5C6C-4CAA-A797-B834D27C0CB1}"/>
    <cellStyle name="Millares 5 2 3 2 5" xfId="15981" xr:uid="{C46BA77B-7A10-4605-B21B-A67DB062C54B}"/>
    <cellStyle name="Millares 5 2 3 2 6" xfId="18090" xr:uid="{7E475D72-D4A4-4F1B-96D3-7394718C75C0}"/>
    <cellStyle name="Millares 5 2 3 2 7" xfId="8094" xr:uid="{64005FCB-6C0D-4A61-8970-9F466097A1B2}"/>
    <cellStyle name="Millares 5 2 3 3" xfId="5261" xr:uid="{0285A139-E979-4A0E-9E29-14731D3364EC}"/>
    <cellStyle name="Millares 5 2 3 3 2" xfId="13440" xr:uid="{A8CB399A-7F26-4BED-A41B-DE370448CC8D}"/>
    <cellStyle name="Millares 5 2 3 3 3" xfId="10747" xr:uid="{7679652B-0E78-4055-A63D-463E942FAFF6}"/>
    <cellStyle name="Millares 5 2 3 3 4" xfId="15982" xr:uid="{CFCA9C65-7AD7-4D93-8156-9E2DE76D25E8}"/>
    <cellStyle name="Millares 5 2 3 3 5" xfId="18092" xr:uid="{ACDBA27A-C873-4FF0-B558-C7C06DE5B6F0}"/>
    <cellStyle name="Millares 5 2 3 3 6" xfId="8096" xr:uid="{C92AC22A-43F3-4C12-8B08-D11924AF603A}"/>
    <cellStyle name="Millares 5 2 3 4" xfId="5262" xr:uid="{8EBEB004-6824-4F50-9058-D1A8E7EA3590}"/>
    <cellStyle name="Millares 5 2 3 4 2" xfId="13441" xr:uid="{42ECF21E-A0DD-4989-95B9-4A6841275151}"/>
    <cellStyle name="Millares 5 2 3 4 3" xfId="10748" xr:uid="{83DC3E45-EB5D-405B-A810-BA466974F586}"/>
    <cellStyle name="Millares 5 2 3 4 4" xfId="15983" xr:uid="{2EFC2561-7FE2-4267-A4D3-0D9FD4E654FD}"/>
    <cellStyle name="Millares 5 2 3 4 5" xfId="18093" xr:uid="{7FEFA0F9-1587-4097-A2B5-FD79533319FF}"/>
    <cellStyle name="Millares 5 2 3 4 6" xfId="8097" xr:uid="{97E7E717-B7C9-4250-9DC6-429FA05589D2}"/>
    <cellStyle name="Millares 5 2 3 5" xfId="5263" xr:uid="{83E6A1B0-A30B-4188-9FF5-6643AEBA5130}"/>
    <cellStyle name="Millares 5 2 3 5 2" xfId="13442" xr:uid="{4CE63921-459C-4013-BFC9-B18114DE7EC6}"/>
    <cellStyle name="Millares 5 2 3 5 3" xfId="12448" xr:uid="{08158497-16D8-4586-BC25-F2459D00D461}"/>
    <cellStyle name="Millares 5 2 3 5 4" xfId="18094" xr:uid="{86BE6D87-364B-4EB2-A8AA-00D85839006E}"/>
    <cellStyle name="Millares 5 2 3 5 5" xfId="8098" xr:uid="{7B1E4998-9017-436E-9F90-7CEA1B7C3E8B}"/>
    <cellStyle name="Millares 5 2 3 6" xfId="7258" xr:uid="{00EBE32C-AF6F-480A-A857-5A041C0C9E13}"/>
    <cellStyle name="Millares 5 2 3 6 2" xfId="13443" xr:uid="{A95139C1-AAD0-4521-A6B9-DFBF437D6232}"/>
    <cellStyle name="Millares 5 2 3 6 3" xfId="20038" xr:uid="{A9D179D6-CA11-40E3-936D-B96B3ACAE0A4}"/>
    <cellStyle name="Millares 5 2 3 6 4" xfId="8099" xr:uid="{B3E2D434-D5DA-488C-AEC3-3129A6D06888}"/>
    <cellStyle name="Millares 5 2 3 7" xfId="8100" xr:uid="{F0D2BE3C-3E5C-4B25-B9E9-100CCD0876A6}"/>
    <cellStyle name="Millares 5 2 3 7 2" xfId="13444" xr:uid="{B587BF89-9004-4087-ACC6-CB33100C430C}"/>
    <cellStyle name="Millares 5 2 3 8" xfId="13437" xr:uid="{E8DF2587-6096-41C2-A3F7-9C576D5B6826}"/>
    <cellStyle name="Millares 5 2 3 9" xfId="10745" xr:uid="{E417E0F0-4242-4BAB-95D4-56CC4EFFAD0B}"/>
    <cellStyle name="Millares 5 2 4" xfId="5264" xr:uid="{FE036443-01A7-429E-8A36-F3B23CC5C896}"/>
    <cellStyle name="Millares 5 2 4 2" xfId="5265" xr:uid="{0378BA78-6086-40A3-9AB7-F11BFA4D43B4}"/>
    <cellStyle name="Millares 5 2 4 2 2" xfId="13446" xr:uid="{4AA6FABF-ED3B-469E-971A-8C598367B943}"/>
    <cellStyle name="Millares 5 2 4 2 3" xfId="10750" xr:uid="{DA287E44-284B-4242-BACE-3D2C42752ABF}"/>
    <cellStyle name="Millares 5 2 4 2 4" xfId="15985" xr:uid="{18DCD30A-5034-4446-A6E4-9C3FA5BED23E}"/>
    <cellStyle name="Millares 5 2 4 2 5" xfId="18096" xr:uid="{2BCE1095-6436-4A90-99EF-E4DDD6BCB3A2}"/>
    <cellStyle name="Millares 5 2 4 2 6" xfId="8102" xr:uid="{AF2F7BE6-A68D-475F-9043-2FBA2AE08863}"/>
    <cellStyle name="Millares 5 2 4 3" xfId="13445" xr:uid="{B633E030-A7D1-4A5D-8657-045D8A2E06D7}"/>
    <cellStyle name="Millares 5 2 4 4" xfId="10749" xr:uid="{2CCBF6CD-90FA-4EAD-890D-5712CDBBBA4D}"/>
    <cellStyle name="Millares 5 2 4 5" xfId="15984" xr:uid="{10860C49-3E3F-4B24-BCA0-41856B82770A}"/>
    <cellStyle name="Millares 5 2 4 6" xfId="18095" xr:uid="{35322CFA-F712-41C3-8C40-5D8FE21A162C}"/>
    <cellStyle name="Millares 5 2 4 7" xfId="8101" xr:uid="{4E712F1C-D7AE-43A9-8985-2C84AF470F0E}"/>
    <cellStyle name="Millares 5 2 5" xfId="5266" xr:uid="{1243C43E-9047-4018-993F-1ED3F7F517EA}"/>
    <cellStyle name="Millares 5 2 5 2" xfId="13447" xr:uid="{41F6554F-8534-4C1D-9023-64E8269CC8D9}"/>
    <cellStyle name="Millares 5 2 5 3" xfId="10751" xr:uid="{BFAE1FE4-18E5-435E-B6B2-95FACE1A29FA}"/>
    <cellStyle name="Millares 5 2 5 4" xfId="15986" xr:uid="{338DE2BC-C0DD-4060-8549-EF8B8CD28F85}"/>
    <cellStyle name="Millares 5 2 5 5" xfId="18097" xr:uid="{83F33E13-DA50-41AF-A5F3-FF0F83B199AB}"/>
    <cellStyle name="Millares 5 2 5 6" xfId="8103" xr:uid="{73401835-AC5D-4C3C-84DF-EC2176A28791}"/>
    <cellStyle name="Millares 5 2 6" xfId="5267" xr:uid="{F1D34171-B684-4CF9-8E32-0B30E9FBBA15}"/>
    <cellStyle name="Millares 5 2 6 2" xfId="13448" xr:uid="{99EDCD2A-59BA-4D86-B3C7-EA19DB360CCB}"/>
    <cellStyle name="Millares 5 2 6 3" xfId="10752" xr:uid="{DC693659-EC23-4401-B690-864296B80905}"/>
    <cellStyle name="Millares 5 2 6 4" xfId="15987" xr:uid="{E8C2027C-5569-4BF2-967B-7F0C729B89A7}"/>
    <cellStyle name="Millares 5 2 6 5" xfId="18098" xr:uid="{7D409668-6166-4C68-A807-D341A3553092}"/>
    <cellStyle name="Millares 5 2 6 6" xfId="8104" xr:uid="{C3B6DBD1-D209-4C6F-B94D-AC7EBD743B5E}"/>
    <cellStyle name="Millares 5 2 7" xfId="5268" xr:uid="{23E64D05-5DEE-4492-99DC-2D3F550FD272}"/>
    <cellStyle name="Millares 5 2 7 2" xfId="13449" xr:uid="{CF55F0AA-C9D5-452C-87B1-C2FB55125984}"/>
    <cellStyle name="Millares 5 2 7 3" xfId="10753" xr:uid="{0CAAAF8B-7C46-4963-BC8E-C56A7C4F2579}"/>
    <cellStyle name="Millares 5 2 7 4" xfId="15988" xr:uid="{B91532EB-CB4A-435B-8905-B97F1A5D8530}"/>
    <cellStyle name="Millares 5 2 7 5" xfId="18099" xr:uid="{E0668819-FFAE-47E1-916D-DED0C105B58B}"/>
    <cellStyle name="Millares 5 2 7 6" xfId="8105" xr:uid="{FF2AAD56-C8DE-4825-AE93-7FB03A3A44BE}"/>
    <cellStyle name="Millares 5 2 8" xfId="5269" xr:uid="{6F883284-53F4-4D80-A926-88F7592E97C4}"/>
    <cellStyle name="Millares 5 2 8 2" xfId="13450" xr:uid="{41A1422F-F63F-433A-BC5B-7359A3128998}"/>
    <cellStyle name="Millares 5 2 8 3" xfId="12446" xr:uid="{7AA27DF6-FE16-4F5A-9711-CC1ACEB00A1C}"/>
    <cellStyle name="Millares 5 2 8 4" xfId="18100" xr:uid="{48F57B9F-871F-4CA2-BB01-AAA3B11FD729}"/>
    <cellStyle name="Millares 5 2 8 5" xfId="8106" xr:uid="{3C9C4BCC-BFD9-4AD9-A3DD-E129E516DF41}"/>
    <cellStyle name="Millares 5 2 9" xfId="7130" xr:uid="{A4475A65-782B-4331-B363-3E949AAF51EA}"/>
    <cellStyle name="Millares 5 2 9 2" xfId="13451" xr:uid="{DAAE942C-8CF3-49B2-AC26-E4415112AA3F}"/>
    <cellStyle name="Millares 5 2 9 3" xfId="19938" xr:uid="{C7A38662-4600-4F1A-863C-1F2B63E23F1A}"/>
    <cellStyle name="Millares 5 2 9 4" xfId="8107" xr:uid="{C1C61C7B-6548-4382-B570-C28892A8689E}"/>
    <cellStyle name="Millares 5 20" xfId="340" xr:uid="{2568744A-C02E-409F-A500-17B86153E3A6}"/>
    <cellStyle name="Millares 5 3" xfId="133" xr:uid="{00000000-0005-0000-0000-0000A9000000}"/>
    <cellStyle name="Millares 5 3 10" xfId="15989" xr:uid="{7ACA3EBA-C0A8-4B5A-97FD-7DB0A736BE2D}"/>
    <cellStyle name="Millares 5 3 11" xfId="18101" xr:uid="{9444E135-1C89-4064-9FB1-CFCB450F7067}"/>
    <cellStyle name="Millares 5 3 12" xfId="8108" xr:uid="{F7513BF4-762A-44AA-A645-5171DCA97E4A}"/>
    <cellStyle name="Millares 5 3 13" xfId="5270" xr:uid="{6AE4EAEA-A806-40AE-9125-627F85075DF7}"/>
    <cellStyle name="Millares 5 3 2" xfId="215" xr:uid="{00000000-0005-0000-0000-0000AA000000}"/>
    <cellStyle name="Millares 5 3 2 10" xfId="18102" xr:uid="{F56C5AFC-8DDA-4582-9967-1662A7040D3C}"/>
    <cellStyle name="Millares 5 3 2 11" xfId="8109" xr:uid="{E6E20F0B-32A4-4AF3-92A6-5B2A370F3F1A}"/>
    <cellStyle name="Millares 5 3 2 12" xfId="5271" xr:uid="{D3B4729A-3F2C-461F-8C35-4491D10C3421}"/>
    <cellStyle name="Millares 5 3 2 2" xfId="438" xr:uid="{EFB93D8C-1744-4C6E-B311-4B15A2DE7FFA}"/>
    <cellStyle name="Millares 5 3 2 2 2" xfId="13454" xr:uid="{473858D8-9E24-482F-BEB8-188C56F91F96}"/>
    <cellStyle name="Millares 5 3 2 2 3" xfId="10756" xr:uid="{A9AE7B6E-3FAA-4828-8DC4-2F8969197FE5}"/>
    <cellStyle name="Millares 5 3 2 2 4" xfId="15991" xr:uid="{69BD8B4C-76EE-4160-AA5F-A023583DDF0C}"/>
    <cellStyle name="Millares 5 3 2 2 5" xfId="18103" xr:uid="{BFF0F76C-A12B-43ED-AD90-B447B351E221}"/>
    <cellStyle name="Millares 5 3 2 2 6" xfId="8110" xr:uid="{A3F13B9D-63EF-45C3-BA22-352F5B108471}"/>
    <cellStyle name="Millares 5 3 2 2 7" xfId="5272" xr:uid="{E435F54D-8745-452D-87DD-76CD1DDCA5FE}"/>
    <cellStyle name="Millares 5 3 2 3" xfId="5273" xr:uid="{6503AB4C-FF53-4A23-9D45-42841524EBD1}"/>
    <cellStyle name="Millares 5 3 2 3 2" xfId="13455" xr:uid="{F38B07CB-FC26-4B1D-BAA8-C38F84F6EDC8}"/>
    <cellStyle name="Millares 5 3 2 3 3" xfId="10757" xr:uid="{AE1A8136-E992-4D95-B19E-49CD87F13BFD}"/>
    <cellStyle name="Millares 5 3 2 3 4" xfId="15992" xr:uid="{7C26F5BF-8B17-4000-B00E-FB4220F3AE76}"/>
    <cellStyle name="Millares 5 3 2 3 5" xfId="18104" xr:uid="{8A4AF2BA-2C94-48EA-89CF-F3D812BD3275}"/>
    <cellStyle name="Millares 5 3 2 3 6" xfId="8111" xr:uid="{4DA31528-5185-49B0-AB65-A5FE2FFA55A7}"/>
    <cellStyle name="Millares 5 3 2 4" xfId="5274" xr:uid="{80F8B58B-E694-4EED-A979-0192DEF77F58}"/>
    <cellStyle name="Millares 5 3 2 4 2" xfId="13456" xr:uid="{EDC38616-B20A-421F-AFC5-9B6904980BC6}"/>
    <cellStyle name="Millares 5 3 2 4 3" xfId="12450" xr:uid="{842B5C17-2276-4A87-85ED-E46E978EB929}"/>
    <cellStyle name="Millares 5 3 2 4 4" xfId="18105" xr:uid="{E3EA618C-F0DF-49AD-8B0B-B9C9FCF16F0D}"/>
    <cellStyle name="Millares 5 3 2 4 5" xfId="8112" xr:uid="{A25E7392-BFB0-4EEF-A4A9-22B2D4F066D1}"/>
    <cellStyle name="Millares 5 3 2 5" xfId="7259" xr:uid="{FF18CD02-7882-4B1C-987D-E9D312077022}"/>
    <cellStyle name="Millares 5 3 2 5 2" xfId="13457" xr:uid="{6D69B492-5F6A-485B-8EB6-6365C2043D22}"/>
    <cellStyle name="Millares 5 3 2 5 3" xfId="20039" xr:uid="{49C99424-70B2-4769-A381-A35222FA0DBA}"/>
    <cellStyle name="Millares 5 3 2 5 4" xfId="8113" xr:uid="{BCC33C45-AFB0-4311-94C3-5053D5F80EB3}"/>
    <cellStyle name="Millares 5 3 2 6" xfId="8114" xr:uid="{81568348-0994-48EF-8829-A86F3347F467}"/>
    <cellStyle name="Millares 5 3 2 6 2" xfId="13458" xr:uid="{26FF4FA3-8809-4B89-B9D2-F32EA4E9B349}"/>
    <cellStyle name="Millares 5 3 2 7" xfId="13453" xr:uid="{68D23860-8366-4A47-B320-7F7E2ACE190E}"/>
    <cellStyle name="Millares 5 3 2 8" xfId="10755" xr:uid="{02D4AE48-D33A-4977-B4C7-C3C444DF4EB1}"/>
    <cellStyle name="Millares 5 3 2 9" xfId="15990" xr:uid="{6633D0E0-CB21-485C-9452-010D89D6B397}"/>
    <cellStyle name="Millares 5 3 3" xfId="169" xr:uid="{00000000-0005-0000-0000-0000AB000000}"/>
    <cellStyle name="Millares 5 3 3 2" xfId="398" xr:uid="{1AFA1150-C792-419C-8B90-22D7ABAE3F5F}"/>
    <cellStyle name="Millares 5 3 3 2 2" xfId="13459" xr:uid="{76283FA4-9D7A-4C1A-9105-EAC4FCDC9DAE}"/>
    <cellStyle name="Millares 5 3 3 3" xfId="10758" xr:uid="{538A5D08-3133-460C-9310-8882C110AE8A}"/>
    <cellStyle name="Millares 5 3 3 4" xfId="15993" xr:uid="{E03F6C0A-6B38-483F-BDB9-0DD981B0B38C}"/>
    <cellStyle name="Millares 5 3 3 5" xfId="18106" xr:uid="{8805A589-3C8A-438D-9D12-FE2867FF79A0}"/>
    <cellStyle name="Millares 5 3 3 6" xfId="8115" xr:uid="{ECB9E57E-5A7C-4649-837D-6E0B43512306}"/>
    <cellStyle name="Millares 5 3 3 7" xfId="5275" xr:uid="{10BC91CC-BB0F-474B-B53B-A92DCB17EAE9}"/>
    <cellStyle name="Millares 5 3 4" xfId="373" xr:uid="{63293D13-0787-4F0C-B31D-6BBDCF45BE45}"/>
    <cellStyle name="Millares 5 3 4 2" xfId="13460" xr:uid="{4470F055-A5AC-4A7A-B64A-889D20ECB0F2}"/>
    <cellStyle name="Millares 5 3 4 3" xfId="10759" xr:uid="{554A5158-14E3-4F1E-AE88-C3EFE840EA71}"/>
    <cellStyle name="Millares 5 3 4 4" xfId="15994" xr:uid="{BAE3F3B2-7F4C-4637-9D5A-FE145B353B61}"/>
    <cellStyle name="Millares 5 3 4 5" xfId="18107" xr:uid="{72B10AE1-FBD8-40D3-BAE9-FC9B34A2E735}"/>
    <cellStyle name="Millares 5 3 4 6" xfId="8116" xr:uid="{0271851A-FF04-423A-A219-61920E631A60}"/>
    <cellStyle name="Millares 5 3 4 7" xfId="5276" xr:uid="{C25A375F-BE38-4E98-8827-CE57EE681696}"/>
    <cellStyle name="Millares 5 3 5" xfId="765" xr:uid="{37C0C46A-A11C-41C0-98C0-93C97DC79683}"/>
    <cellStyle name="Millares 5 3 5 2" xfId="13461" xr:uid="{F00C18E8-34B6-4B24-9FCF-2287AF55A6F8}"/>
    <cellStyle name="Millares 5 3 5 3" xfId="12449" xr:uid="{D95BA242-A22D-45E4-919C-B80F779A815D}"/>
    <cellStyle name="Millares 5 3 5 4" xfId="18108" xr:uid="{F74E7E27-33AD-4410-BF67-0E0EB2860EE9}"/>
    <cellStyle name="Millares 5 3 5 5" xfId="8117" xr:uid="{A30CDA10-0EF8-4F64-821F-AFC48D6801DE}"/>
    <cellStyle name="Millares 5 3 5 6" xfId="5277" xr:uid="{D79F5425-15C5-436C-AD09-229F1F6349A1}"/>
    <cellStyle name="Millares 5 3 6" xfId="7131" xr:uid="{01E95959-F3DF-41F2-872D-6364391DB3F5}"/>
    <cellStyle name="Millares 5 3 6 2" xfId="13462" xr:uid="{9066F899-6B76-4BFF-82D1-C966813F93D9}"/>
    <cellStyle name="Millares 5 3 6 3" xfId="19939" xr:uid="{590E07A5-5373-452B-8E0F-CACE780644F1}"/>
    <cellStyle name="Millares 5 3 6 4" xfId="8118" xr:uid="{3C18AF99-D752-40B3-892B-5CA5BFE95B6A}"/>
    <cellStyle name="Millares 5 3 7" xfId="8119" xr:uid="{4110D12B-8CDF-4493-A4A1-378AA3B15D10}"/>
    <cellStyle name="Millares 5 3 7 2" xfId="13463" xr:uid="{962D0445-97C7-4582-9AAF-53F894F5B878}"/>
    <cellStyle name="Millares 5 3 8" xfId="13452" xr:uid="{268ED5FA-E644-4C8C-8FB3-002AF072BD0B}"/>
    <cellStyle name="Millares 5 3 9" xfId="10754" xr:uid="{4534ED3F-2081-4F25-AABF-788445FC0112}"/>
    <cellStyle name="Millares 5 4" xfId="195" xr:uid="{00000000-0005-0000-0000-0000AC000000}"/>
    <cellStyle name="Millares 5 4 10" xfId="13464" xr:uid="{F3404D3F-847E-4EC2-9AE1-591A91183B66}"/>
    <cellStyle name="Millares 5 4 11" xfId="10760" xr:uid="{72B2961D-AB3B-48B5-98BD-6C3235C8BE06}"/>
    <cellStyle name="Millares 5 4 12" xfId="15995" xr:uid="{BB645D74-BA24-441E-B642-3475CB7D62FB}"/>
    <cellStyle name="Millares 5 4 13" xfId="18109" xr:uid="{D547A587-BE0F-4AF4-ABB8-D9F2F2820AEA}"/>
    <cellStyle name="Millares 5 4 14" xfId="8120" xr:uid="{AA7EDAD0-AF71-4F3C-B36D-CEF4D24B2367}"/>
    <cellStyle name="Millares 5 4 15" xfId="5278" xr:uid="{622FF39B-BABB-4991-9AA5-480078C64782}"/>
    <cellStyle name="Millares 5 4 16" xfId="346" xr:uid="{D3060680-4FF6-4D0C-BBA7-72F3F057247D}"/>
    <cellStyle name="Millares 5 4 2" xfId="294" xr:uid="{F46F1D29-D626-4F99-83B0-C1B9AF3E5725}"/>
    <cellStyle name="Millares 5 4 2 2" xfId="330" xr:uid="{271C7A1B-0A5E-49E3-84D8-E5D42A2D7A02}"/>
    <cellStyle name="Millares 5 4 2 2 2" xfId="13465" xr:uid="{5EEA4EA8-EF04-49D3-AD80-B896FFF7B94F}"/>
    <cellStyle name="Millares 5 4 2 3" xfId="10761" xr:uid="{E867CC7B-F88F-497B-BB9B-5EC269921508}"/>
    <cellStyle name="Millares 5 4 2 4" xfId="15996" xr:uid="{B8471EBA-7D74-4876-A512-6294ACA15A92}"/>
    <cellStyle name="Millares 5 4 2 5" xfId="18110" xr:uid="{0278FDA3-7F79-4AFB-B039-6D91448EEB9A}"/>
    <cellStyle name="Millares 5 4 2 6" xfId="8121" xr:uid="{E54235C1-2A55-43BF-9613-19274CF00D0F}"/>
    <cellStyle name="Millares 5 4 2 7" xfId="5279" xr:uid="{2DA77303-54ED-4EC6-B9F3-336F25FF161B}"/>
    <cellStyle name="Millares 5 4 3" xfId="310" xr:uid="{20C5B507-B5A6-4FB6-975A-01208566F7EB}"/>
    <cellStyle name="Millares 5 4 3 2" xfId="13466" xr:uid="{A30C0315-6FDF-46B2-9220-F05453572638}"/>
    <cellStyle name="Millares 5 4 3 3" xfId="10762" xr:uid="{00AB1C26-619E-4AB3-85D0-878D618CA691}"/>
    <cellStyle name="Millares 5 4 3 4" xfId="15997" xr:uid="{B258A970-48B9-4700-A18E-055AF8BE4751}"/>
    <cellStyle name="Millares 5 4 3 5" xfId="18111" xr:uid="{5730B2BF-3645-4DE7-82C2-D399F2A93E5D}"/>
    <cellStyle name="Millares 5 4 3 6" xfId="8122" xr:uid="{94489A59-335C-4913-8B17-E0F957D6C0D4}"/>
    <cellStyle name="Millares 5 4 3 7" xfId="5280" xr:uid="{7EC1A938-264F-4825-855F-50FBFB508F01}"/>
    <cellStyle name="Millares 5 4 4" xfId="5281" xr:uid="{8FAA9DEF-BF2B-40D4-933C-2CD1AB8980F8}"/>
    <cellStyle name="Millares 5 4 4 2" xfId="13467" xr:uid="{2EC0BCF6-5B92-40C4-B500-FF0F479F3890}"/>
    <cellStyle name="Millares 5 4 4 3" xfId="10763" xr:uid="{9123B4FE-65BB-4B6A-9196-F4DED47FECC5}"/>
    <cellStyle name="Millares 5 4 4 4" xfId="15998" xr:uid="{6E1B035E-569A-4205-BA3D-7EB5A86BF2AF}"/>
    <cellStyle name="Millares 5 4 4 5" xfId="18112" xr:uid="{9A026185-5BCA-4261-B39C-722CA608A68B}"/>
    <cellStyle name="Millares 5 4 4 6" xfId="8123" xr:uid="{EE4A23EC-15B7-466E-A491-03B5B9C0843B}"/>
    <cellStyle name="Millares 5 4 5" xfId="5282" xr:uid="{B3B90949-ACBB-4901-BCCC-5AC638E55EBE}"/>
    <cellStyle name="Millares 5 4 5 2" xfId="13468" xr:uid="{5E3D97A6-4472-4833-9E40-52E080947DB7}"/>
    <cellStyle name="Millares 5 4 5 3" xfId="10764" xr:uid="{6F890071-FC3C-4017-B875-8249D81C7725}"/>
    <cellStyle name="Millares 5 4 5 4" xfId="15999" xr:uid="{E149DA89-8EB7-4145-846A-B6052CBFDB8D}"/>
    <cellStyle name="Millares 5 4 5 5" xfId="18113" xr:uid="{C931F885-D9C1-4C2D-AD3B-741C724CD85C}"/>
    <cellStyle name="Millares 5 4 5 6" xfId="8124" xr:uid="{E288AB20-F561-4ACE-951C-B0E0458CBCD3}"/>
    <cellStyle name="Millares 5 4 6" xfId="5283" xr:uid="{E31EEF2B-16B1-47B7-AE59-AD0F32D319FD}"/>
    <cellStyle name="Millares 5 4 6 2" xfId="13469" xr:uid="{0E36A56E-B253-4DBA-8E7F-C97A79541272}"/>
    <cellStyle name="Millares 5 4 6 3" xfId="10765" xr:uid="{A4EB7FF2-69B7-472F-BD14-17E6038077E9}"/>
    <cellStyle name="Millares 5 4 6 4" xfId="16000" xr:uid="{E80FB4F9-79D7-4C52-B817-1C8B9F58D261}"/>
    <cellStyle name="Millares 5 4 6 5" xfId="18114" xr:uid="{67D40100-C90D-420B-A8F9-752AB0C326E3}"/>
    <cellStyle name="Millares 5 4 6 6" xfId="8125" xr:uid="{0DA01712-5C4C-4B24-A59D-A0832559B25E}"/>
    <cellStyle name="Millares 5 4 7" xfId="5284" xr:uid="{733B7529-3385-4F69-B4E7-D334927FEB81}"/>
    <cellStyle name="Millares 5 4 7 2" xfId="13470" xr:uid="{67CBFE09-F7C1-46C4-AFE8-B6C3DAE3F30F}"/>
    <cellStyle name="Millares 5 4 7 3" xfId="12451" xr:uid="{8A80084C-9A69-434A-B228-4FD3CA0F3A19}"/>
    <cellStyle name="Millares 5 4 7 4" xfId="18115" xr:uid="{4609D3F6-98F4-4164-80C3-9A8E9B09BE98}"/>
    <cellStyle name="Millares 5 4 7 5" xfId="8126" xr:uid="{EC116B78-A226-4370-B5ED-6D5FBD2F8700}"/>
    <cellStyle name="Millares 5 4 8" xfId="7260" xr:uid="{F260F91A-00A9-45CF-9505-23A421DC416B}"/>
    <cellStyle name="Millares 5 4 8 2" xfId="13471" xr:uid="{9646F621-ECF8-4277-ABF5-46F758F760F3}"/>
    <cellStyle name="Millares 5 4 8 3" xfId="20040" xr:uid="{F0227F84-E55C-4CAA-B24D-4E323AE2914B}"/>
    <cellStyle name="Millares 5 4 8 4" xfId="8127" xr:uid="{43ECFF88-F5E5-4986-BCAF-5530951373D6}"/>
    <cellStyle name="Millares 5 4 9" xfId="8128" xr:uid="{66C60AFA-F1FD-4423-8B17-7E7BF1F20760}"/>
    <cellStyle name="Millares 5 4 9 2" xfId="13472" xr:uid="{1D9930EA-9CDB-4407-AE9B-FB97E955732B}"/>
    <cellStyle name="Millares 5 5" xfId="184" xr:uid="{00000000-0005-0000-0000-0000AD000000}"/>
    <cellStyle name="Millares 5 5 10" xfId="5286" xr:uid="{CD1B5B0E-D39A-41CD-8E2F-8AD3BD788C50}"/>
    <cellStyle name="Millares 5 5 10 2" xfId="13474" xr:uid="{226B82FF-39CB-45B5-A83A-D63821CF5D70}"/>
    <cellStyle name="Millares 5 5 10 3" xfId="10767" xr:uid="{A9937E14-5F75-44E3-BD4D-7BB85CD78597}"/>
    <cellStyle name="Millares 5 5 10 4" xfId="16002" xr:uid="{B1CBFA64-892A-462C-A620-5A067E2DDFA6}"/>
    <cellStyle name="Millares 5 5 10 5" xfId="18117" xr:uid="{E5558684-8340-4EC8-B166-53040619DE24}"/>
    <cellStyle name="Millares 5 5 10 6" xfId="8130" xr:uid="{BCCB3F7F-2AFB-43EE-83E6-673BA2B4E317}"/>
    <cellStyle name="Millares 5 5 11" xfId="5287" xr:uid="{4E31A10D-75BE-4695-81CC-B97CD24DF0FE}"/>
    <cellStyle name="Millares 5 5 11 2" xfId="13475" xr:uid="{67AC2C7E-C029-4305-B476-D1FA8FF90671}"/>
    <cellStyle name="Millares 5 5 11 3" xfId="12452" xr:uid="{ACD64738-7F20-4697-8507-3C428E54BE4F}"/>
    <cellStyle name="Millares 5 5 11 4" xfId="18118" xr:uid="{0C53DB3C-B559-4EB8-86C7-71205CD8A90D}"/>
    <cellStyle name="Millares 5 5 11 5" xfId="8131" xr:uid="{D0D0BD09-E096-4198-85A3-788D79001C5B}"/>
    <cellStyle name="Millares 5 5 12" xfId="7261" xr:uid="{1557C3C4-B325-48DE-A7AD-DC79DF658C21}"/>
    <cellStyle name="Millares 5 5 12 2" xfId="13476" xr:uid="{FBA7A98D-FAD4-4882-8A5F-F97E7365A26A}"/>
    <cellStyle name="Millares 5 5 12 3" xfId="20041" xr:uid="{E4BA233A-7EE4-4F8B-A391-25D369A52B23}"/>
    <cellStyle name="Millares 5 5 12 4" xfId="8132" xr:uid="{E6508FD6-AD2A-4205-A59D-9CD3BF1C9BE4}"/>
    <cellStyle name="Millares 5 5 13" xfId="7101" xr:uid="{5E5AC736-BEA5-4DBA-AA33-F3D8CDC13987}"/>
    <cellStyle name="Millares 5 5 13 2" xfId="13477" xr:uid="{330D0ACC-E728-4112-92F7-C1264A18C68B}"/>
    <cellStyle name="Millares 5 5 13 3" xfId="19910" xr:uid="{F9902235-43EB-4449-8A6A-CF6879FC2F57}"/>
    <cellStyle name="Millares 5 5 13 3 2" xfId="22818" xr:uid="{A5AE0F48-C2FC-421E-B32B-4A51F082A1EE}"/>
    <cellStyle name="Millares 5 5 13 3 2 2" xfId="28374" xr:uid="{F6D5B3BA-130F-4D43-913E-1EE74A105918}"/>
    <cellStyle name="Millares 5 5 13 3 2 3" xfId="33868" xr:uid="{6CA556EF-3733-4DD1-9008-F65A2AB23435}"/>
    <cellStyle name="Millares 5 5 13 3 2 4" xfId="39352" xr:uid="{0900548E-F96E-4D06-9E0F-714AA7FAF849}"/>
    <cellStyle name="Millares 5 5 13 3 3" xfId="25645" xr:uid="{AD36C199-34A5-499A-8C42-69C098222683}"/>
    <cellStyle name="Millares 5 5 13 3 4" xfId="31139" xr:uid="{A0D681B8-021E-4D09-8EFB-8E7B885280CD}"/>
    <cellStyle name="Millares 5 5 13 3 5" xfId="36623" xr:uid="{0F0FA08F-5162-4E60-B3BC-1C5FA58F32D6}"/>
    <cellStyle name="Millares 5 5 13 4" xfId="8133" xr:uid="{69A4DC48-DF67-4336-8BD6-2CF7CA96DA68}"/>
    <cellStyle name="Millares 5 5 13 5" xfId="20198" xr:uid="{AA9CF5E1-FCEC-48DC-A543-B1103A3BF54F}"/>
    <cellStyle name="Millares 5 5 13 5 2" xfId="25754" xr:uid="{D759B069-6DEC-423C-8CA4-5D653469B896}"/>
    <cellStyle name="Millares 5 5 13 5 3" xfId="31248" xr:uid="{277B5B79-1E3E-4D99-BB7E-CDEE5AFD8349}"/>
    <cellStyle name="Millares 5 5 13 5 4" xfId="36732" xr:uid="{45032056-FCF1-416C-8DBA-A880ED51064D}"/>
    <cellStyle name="Millares 5 5 13 6" xfId="23025" xr:uid="{D25A06E6-CA4E-44CE-AD87-5B8DFDBA8029}"/>
    <cellStyle name="Millares 5 5 13 7" xfId="28517" xr:uid="{A70A3549-DD0C-4252-B88D-94B1AAF0D39E}"/>
    <cellStyle name="Millares 5 5 13 8" xfId="34001" xr:uid="{255B0780-5015-4D2C-88ED-639F079F412A}"/>
    <cellStyle name="Millares 5 5 14" xfId="7428" xr:uid="{3F54F53E-2112-4A15-9ACF-76EFDE06055E}"/>
    <cellStyle name="Millares 5 5 14 2" xfId="13478" xr:uid="{AF432F27-5A95-4BE8-AC4D-1D6319BB1401}"/>
    <cellStyle name="Millares 5 5 14 3" xfId="20122" xr:uid="{8EB6303D-DEAF-44BA-9304-6AF293D1DEA2}"/>
    <cellStyle name="Millares 5 5 14 3 2" xfId="22856" xr:uid="{BAF7FDF8-4515-4676-B243-E56CAF4EFBF8}"/>
    <cellStyle name="Millares 5 5 14 3 2 2" xfId="28412" xr:uid="{663D1B13-5147-4262-93A3-9B3D949A99AC}"/>
    <cellStyle name="Millares 5 5 14 3 2 3" xfId="33906" xr:uid="{6341329D-8322-480C-8886-5DA1C0185512}"/>
    <cellStyle name="Millares 5 5 14 3 2 4" xfId="39390" xr:uid="{D079D25D-2D73-4D5E-8330-8F82202B4BF4}"/>
    <cellStyle name="Millares 5 5 14 3 3" xfId="25683" xr:uid="{5B4A612E-58F5-480A-BBFB-1D0249F869BE}"/>
    <cellStyle name="Millares 5 5 14 3 4" xfId="31177" xr:uid="{138FBE55-82A2-43B4-9EE8-8390C97F0FFF}"/>
    <cellStyle name="Millares 5 5 14 3 5" xfId="36661" xr:uid="{EADE2C24-7C06-40AA-866C-E83357E336EB}"/>
    <cellStyle name="Millares 5 5 14 4" xfId="8134" xr:uid="{8D6A43A0-2A52-464D-A603-56477915E506}"/>
    <cellStyle name="Millares 5 5 14 5" xfId="20312" xr:uid="{43780F69-15F1-4EFC-A521-D39FD6B715FA}"/>
    <cellStyle name="Millares 5 5 14 5 2" xfId="25868" xr:uid="{93C0F00A-B4BA-43DA-B00E-E5EE7D84D59B}"/>
    <cellStyle name="Millares 5 5 14 5 3" xfId="31362" xr:uid="{A0CFB779-BF5D-4763-B0B8-A263E482AB02}"/>
    <cellStyle name="Millares 5 5 14 5 4" xfId="36846" xr:uid="{E8EE0918-666C-48BC-B6F4-5AE175466134}"/>
    <cellStyle name="Millares 5 5 14 6" xfId="23139" xr:uid="{CBA40A61-81A6-441F-B81D-D405402B265B}"/>
    <cellStyle name="Millares 5 5 14 7" xfId="28631" xr:uid="{E4B1454E-B2C2-476A-8DCC-EDE0E81AF312}"/>
    <cellStyle name="Millares 5 5 14 8" xfId="34115" xr:uid="{DF8CBA4C-115C-4F70-8A53-DCCA0E8B3682}"/>
    <cellStyle name="Millares 5 5 15" xfId="7465" xr:uid="{2A8D4168-A7B5-414B-9833-FF256704C2C9}"/>
    <cellStyle name="Millares 5 5 15 2" xfId="20128" xr:uid="{E7091BFB-E3ED-4D2D-9AF1-9F8D825B0F75}"/>
    <cellStyle name="Millares 5 5 15 2 2" xfId="22862" xr:uid="{FEE88353-260B-497B-95BF-D262DE3771BB}"/>
    <cellStyle name="Millares 5 5 15 2 2 2" xfId="28418" xr:uid="{9AFD208F-0D67-4EC6-8EEC-7BF3CB7DFB06}"/>
    <cellStyle name="Millares 5 5 15 2 2 3" xfId="33912" xr:uid="{2B87DA53-42C6-497C-9BC1-9BAD4CDBD50D}"/>
    <cellStyle name="Millares 5 5 15 2 2 4" xfId="39396" xr:uid="{5B3B5E53-096B-4E28-A2D0-C51D0B8DA4B5}"/>
    <cellStyle name="Millares 5 5 15 2 3" xfId="25689" xr:uid="{445E2DEA-277B-4D6A-AE82-DD70DF341C19}"/>
    <cellStyle name="Millares 5 5 15 2 4" xfId="31183" xr:uid="{FC219951-1372-40EB-AA72-60BDD8CA8213}"/>
    <cellStyle name="Millares 5 5 15 2 5" xfId="36667" xr:uid="{BBE549AA-B98C-4F3B-8600-DA11B68FD2DD}"/>
    <cellStyle name="Millares 5 5 15 3" xfId="13473" xr:uid="{6E44F208-6113-41C3-AEAE-9661044A7A00}"/>
    <cellStyle name="Millares 5 5 15 4" xfId="20349" xr:uid="{D83C756B-E1EF-4246-A117-FA21881B6BB1}"/>
    <cellStyle name="Millares 5 5 15 4 2" xfId="25905" xr:uid="{A816CF35-2DD5-4070-875E-42CE3751E85A}"/>
    <cellStyle name="Millares 5 5 15 4 3" xfId="31399" xr:uid="{2C4F91BA-F267-4EC8-BF4C-B4C9FD4ED644}"/>
    <cellStyle name="Millares 5 5 15 4 4" xfId="36883" xr:uid="{1A4B00F5-5848-4D4F-B113-AB4C5A88F58C}"/>
    <cellStyle name="Millares 5 5 15 5" xfId="23176" xr:uid="{24DC377F-596E-4ACA-847F-6708530AA124}"/>
    <cellStyle name="Millares 5 5 15 6" xfId="28670" xr:uid="{3D3B3005-5AF1-479E-A63F-189CDE35412E}"/>
    <cellStyle name="Millares 5 5 15 7" xfId="34154" xr:uid="{E36FB8AF-022B-48A7-ACBF-F822951FC550}"/>
    <cellStyle name="Millares 5 5 16" xfId="10766" xr:uid="{248E7891-276C-4E78-B9D2-599893AA68DE}"/>
    <cellStyle name="Millares 5 5 17" xfId="16001" xr:uid="{6CE1156E-300F-4D80-8F84-605AC628F941}"/>
    <cellStyle name="Millares 5 5 18" xfId="18116" xr:uid="{53281FF2-8A37-4BED-BC3F-82916530202A}"/>
    <cellStyle name="Millares 5 5 19" xfId="8129" xr:uid="{5108C83C-B3AF-4375-8047-51AA38115C4D}"/>
    <cellStyle name="Millares 5 5 2" xfId="412" xr:uid="{7C439289-6682-4608-958F-C43FBECAC832}"/>
    <cellStyle name="Millares 5 5 2 10" xfId="5288" xr:uid="{9EBA2FB3-1BE8-4596-8071-FE767B94CFDA}"/>
    <cellStyle name="Millares 5 5 2 2" xfId="5289" xr:uid="{745DE383-2F27-4AB0-8B1B-BB17F4286CC1}"/>
    <cellStyle name="Millares 5 5 2 2 2" xfId="5290" xr:uid="{C50CEB64-FBB4-4FBB-89EA-4979884644B7}"/>
    <cellStyle name="Millares 5 5 2 2 2 2" xfId="13481" xr:uid="{FEDB7992-B400-464B-8839-84967246721B}"/>
    <cellStyle name="Millares 5 5 2 2 2 3" xfId="10770" xr:uid="{6C5A6203-1CE7-4762-8B31-DD30D637F87E}"/>
    <cellStyle name="Millares 5 5 2 2 2 4" xfId="16005" xr:uid="{9C7FDE7B-24B3-4FAC-85A3-A86DCEAC9E8D}"/>
    <cellStyle name="Millares 5 5 2 2 2 5" xfId="18121" xr:uid="{6520F22C-C706-4183-A23B-BA6B471547FF}"/>
    <cellStyle name="Millares 5 5 2 2 2 6" xfId="8137" xr:uid="{7463C150-EF1A-4179-B688-0E53CF9D27B4}"/>
    <cellStyle name="Millares 5 5 2 2 3" xfId="13480" xr:uid="{9543DA90-4C94-4DD7-9073-7F8D3A437934}"/>
    <cellStyle name="Millares 5 5 2 2 4" xfId="10769" xr:uid="{3238D756-B6DE-4C10-A4E9-53E63C82769C}"/>
    <cellStyle name="Millares 5 5 2 2 5" xfId="16004" xr:uid="{E46A0042-CCB0-47B8-8998-3A1BE5941BA0}"/>
    <cellStyle name="Millares 5 5 2 2 6" xfId="18120" xr:uid="{D1CCE9B2-235F-4A8B-A9BD-557DC389F4BB}"/>
    <cellStyle name="Millares 5 5 2 2 7" xfId="8136" xr:uid="{0B67779A-0D6F-41CD-8908-57CE4925325D}"/>
    <cellStyle name="Millares 5 5 2 3" xfId="5291" xr:uid="{F50B3FD8-419F-4549-97F8-AABF1BE5134D}"/>
    <cellStyle name="Millares 5 5 2 3 2" xfId="13482" xr:uid="{6D88C33B-0E5B-4BF7-BFF0-C2897CD8B909}"/>
    <cellStyle name="Millares 5 5 2 3 3" xfId="10771" xr:uid="{477F084A-4CA7-4CCB-B87D-D0DFA3026FB8}"/>
    <cellStyle name="Millares 5 5 2 3 4" xfId="16006" xr:uid="{8BAFBDE2-5E76-4C5D-BCAA-FB28E4071660}"/>
    <cellStyle name="Millares 5 5 2 3 5" xfId="18122" xr:uid="{F8810341-05BD-417F-B974-99D3AA5A46BF}"/>
    <cellStyle name="Millares 5 5 2 3 6" xfId="8138" xr:uid="{38E63BDA-E5E4-4A0A-8D1F-DFB5C45155AF}"/>
    <cellStyle name="Millares 5 5 2 4" xfId="5292" xr:uid="{008537F2-C3C1-4EE3-B18A-9A1C1AB55687}"/>
    <cellStyle name="Millares 5 5 2 4 2" xfId="13483" xr:uid="{DB98E98E-440E-4134-B69F-4FB94CEC42D7}"/>
    <cellStyle name="Millares 5 5 2 4 3" xfId="18123" xr:uid="{E2EB3A9F-3FB9-4B7F-944F-5130CBF9EE33}"/>
    <cellStyle name="Millares 5 5 2 4 4" xfId="8139" xr:uid="{C57691FF-B7F1-4FE7-8334-DA6EE6A4667F}"/>
    <cellStyle name="Millares 5 5 2 5" xfId="13479" xr:uid="{1B1E78AD-CABC-48F1-918A-576D98F1D4E0}"/>
    <cellStyle name="Millares 5 5 2 6" xfId="10768" xr:uid="{854C3202-7079-40F2-9681-64B5FF1BAE66}"/>
    <cellStyle name="Millares 5 5 2 7" xfId="16003" xr:uid="{A78F1BA3-5E33-4935-BBA9-D3EB1B4485BC}"/>
    <cellStyle name="Millares 5 5 2 8" xfId="18119" xr:uid="{A8EA0DA6-306C-4740-8C5D-69BFDF73BCF7}"/>
    <cellStyle name="Millares 5 5 2 9" xfId="8135" xr:uid="{5FEC4C33-A1B6-4F2D-9F4C-1BAD08003AF2}"/>
    <cellStyle name="Millares 5 5 20" xfId="5285" xr:uid="{8AC165D1-C992-4628-A327-06257A7EA7FD}"/>
    <cellStyle name="Millares 5 5 3" xfId="5293" xr:uid="{90F848DB-647F-4CC2-B6EA-C4F9DFB945D0}"/>
    <cellStyle name="Millares 5 5 3 10" xfId="8140" xr:uid="{6DF6E4B3-2822-4A45-98C1-27080AB2E63C}"/>
    <cellStyle name="Millares 5 5 3 2" xfId="5294" xr:uid="{D9961CF1-20A0-47FC-8161-3D522ADE7C21}"/>
    <cellStyle name="Millares 5 5 3 2 2" xfId="13485" xr:uid="{574E223E-559D-408D-BDE0-49E5A92AEA38}"/>
    <cellStyle name="Millares 5 5 3 2 3" xfId="10773" xr:uid="{941236AA-61CE-454D-A416-9F4B0D4727D6}"/>
    <cellStyle name="Millares 5 5 3 2 4" xfId="16008" xr:uid="{875D63F7-C9D4-40BF-A7A4-E8B07CEF6D01}"/>
    <cellStyle name="Millares 5 5 3 2 5" xfId="18125" xr:uid="{355EE638-5535-4F34-8ACF-E6099F24C83B}"/>
    <cellStyle name="Millares 5 5 3 2 6" xfId="8141" xr:uid="{FE205165-5D48-40A3-BB75-A00E0639DF8E}"/>
    <cellStyle name="Millares 5 5 3 3" xfId="5295" xr:uid="{F9721DC9-279F-4F2A-9AFA-A91EA1F39514}"/>
    <cellStyle name="Millares 5 5 3 3 2" xfId="13486" xr:uid="{3B2B8AD8-D712-42F2-8060-130767BCE7EE}"/>
    <cellStyle name="Millares 5 5 3 3 3" xfId="10774" xr:uid="{C219095A-8AA9-4299-898A-22497B6BF913}"/>
    <cellStyle name="Millares 5 5 3 3 4" xfId="16009" xr:uid="{2E5B85D8-4074-4DED-B9A9-B6B4989A9DF1}"/>
    <cellStyle name="Millares 5 5 3 3 5" xfId="18126" xr:uid="{BE802950-2342-4482-A40B-0C8C51492A76}"/>
    <cellStyle name="Millares 5 5 3 3 6" xfId="8142" xr:uid="{069BA8CB-CDD5-4AEA-9568-1F9953D431F6}"/>
    <cellStyle name="Millares 5 5 3 4" xfId="5296" xr:uid="{98F0B9BF-6708-4661-9421-5CB2726626A6}"/>
    <cellStyle name="Millares 5 5 3 4 2" xfId="13487" xr:uid="{0DC99EEF-0A13-4FA2-90AD-1D12C048F30D}"/>
    <cellStyle name="Millares 5 5 3 4 3" xfId="10775" xr:uid="{7712ECD7-D3CE-4774-BCFA-3E27A3902DDF}"/>
    <cellStyle name="Millares 5 5 3 4 4" xfId="16010" xr:uid="{0320F2A5-A95E-4886-9FE5-B0C64800A581}"/>
    <cellStyle name="Millares 5 5 3 4 5" xfId="18127" xr:uid="{CEF25F87-6447-4F8D-B5E3-DE9F2B05A4B1}"/>
    <cellStyle name="Millares 5 5 3 4 6" xfId="8143" xr:uid="{9033CEC4-FFA4-4CAC-8DD8-4F85171DD0CB}"/>
    <cellStyle name="Millares 5 5 3 5" xfId="5297" xr:uid="{070820FA-69A3-4DB9-8BE6-DAB7433B6158}"/>
    <cellStyle name="Millares 5 5 3 5 2" xfId="13488" xr:uid="{41FA9484-BE38-48D6-9FF4-F4A45A173BAB}"/>
    <cellStyle name="Millares 5 5 3 5 3" xfId="18128" xr:uid="{9DEC7682-4899-477A-82BE-C8534FF81B6C}"/>
    <cellStyle name="Millares 5 5 3 5 4" xfId="8144" xr:uid="{E5FA1E84-0B71-4D24-B3FC-F5B52E34C56A}"/>
    <cellStyle name="Millares 5 5 3 6" xfId="13484" xr:uid="{0FE60F87-8507-40D3-B396-ABAF4B3F8DC7}"/>
    <cellStyle name="Millares 5 5 3 7" xfId="10772" xr:uid="{773C955C-BA38-4201-A036-95749C829C1D}"/>
    <cellStyle name="Millares 5 5 3 8" xfId="16007" xr:uid="{7E90CDFA-F7C8-4116-B762-7562D149C69D}"/>
    <cellStyle name="Millares 5 5 3 9" xfId="18124" xr:uid="{6A95099A-3EB3-4D27-AE99-A55D5E4EF423}"/>
    <cellStyle name="Millares 5 5 4" xfId="5298" xr:uid="{67FCE435-090F-4AEB-8314-29F01AC2078B}"/>
    <cellStyle name="Millares 5 5 4 2" xfId="5299" xr:uid="{DC47D713-23E2-40F2-94E3-C7F3A2D6E23E}"/>
    <cellStyle name="Millares 5 5 4 2 2" xfId="13490" xr:uid="{C8DBF312-9F50-482D-A643-CED253038DEB}"/>
    <cellStyle name="Millares 5 5 4 2 3" xfId="10777" xr:uid="{A82B0B32-8785-4C3F-BE02-449B465C5A36}"/>
    <cellStyle name="Millares 5 5 4 2 4" xfId="16012" xr:uid="{274EC5FF-2513-4ACC-99C6-589BC4295732}"/>
    <cellStyle name="Millares 5 5 4 2 5" xfId="18130" xr:uid="{67569E4B-F47B-4120-9F47-B8FE7A75FB7D}"/>
    <cellStyle name="Millares 5 5 4 2 6" xfId="8146" xr:uid="{8D2BFCBA-C0D4-41F2-B25F-C685BAF91F1D}"/>
    <cellStyle name="Millares 5 5 4 3" xfId="5300" xr:uid="{F73E0AA6-A9D4-4589-A686-4708E8A83C39}"/>
    <cellStyle name="Millares 5 5 4 3 2" xfId="13491" xr:uid="{144833B6-0BFF-4414-B5F1-06F5CA4B406A}"/>
    <cellStyle name="Millares 5 5 4 3 3" xfId="10778" xr:uid="{E277CF51-244A-44E6-8449-3ECD87E7CF36}"/>
    <cellStyle name="Millares 5 5 4 3 4" xfId="16013" xr:uid="{99E6CE0C-CFB9-4ADE-BF98-633156BF5EA8}"/>
    <cellStyle name="Millares 5 5 4 3 5" xfId="18131" xr:uid="{E0AE999D-E42B-497E-B4F4-81C26CCCBBCE}"/>
    <cellStyle name="Millares 5 5 4 3 6" xfId="8147" xr:uid="{B7982058-8302-4391-9EB9-9BE5D90340F4}"/>
    <cellStyle name="Millares 5 5 4 4" xfId="5301" xr:uid="{58FA6548-57FD-477B-9418-0ED3A64DC6C2}"/>
    <cellStyle name="Millares 5 5 4 4 2" xfId="13492" xr:uid="{B84C2D84-AF89-493D-8B87-DEB5602CA07A}"/>
    <cellStyle name="Millares 5 5 4 4 3" xfId="18132" xr:uid="{9B9D725D-0190-43D3-B436-A991308FE6FC}"/>
    <cellStyle name="Millares 5 5 4 4 4" xfId="8148" xr:uid="{571CC478-1D5C-46C1-A619-26BD6A9E9261}"/>
    <cellStyle name="Millares 5 5 4 5" xfId="13489" xr:uid="{EE42FA88-1817-47BB-8809-52E64C2803A0}"/>
    <cellStyle name="Millares 5 5 4 6" xfId="10776" xr:uid="{A9CD790A-9AE0-49DE-A54E-8658168DE962}"/>
    <cellStyle name="Millares 5 5 4 7" xfId="16011" xr:uid="{C7DF6E11-17E3-4007-913D-CA607092F8F6}"/>
    <cellStyle name="Millares 5 5 4 8" xfId="18129" xr:uid="{4A5B9525-A54B-44C1-91EF-20CFCC9FF3D3}"/>
    <cellStyle name="Millares 5 5 4 9" xfId="8145" xr:uid="{9868A972-4DC6-419C-8982-E761019264EE}"/>
    <cellStyle name="Millares 5 5 5" xfId="5302" xr:uid="{38C50B6F-EC8B-48CD-8152-BB083866040C}"/>
    <cellStyle name="Millares 5 5 5 2" xfId="5303" xr:uid="{D1AF34CB-4D0E-4C7B-B251-CAB80FB8B2F8}"/>
    <cellStyle name="Millares 5 5 5 2 2" xfId="13494" xr:uid="{0323F959-EDDF-493B-BF7F-00EAB71AA439}"/>
    <cellStyle name="Millares 5 5 5 2 3" xfId="10780" xr:uid="{16C31A5D-73D9-4B8A-AE60-38C4AA806A5C}"/>
    <cellStyle name="Millares 5 5 5 2 4" xfId="16015" xr:uid="{415628A5-3D6F-4CB3-9C89-5F10CD47D772}"/>
    <cellStyle name="Millares 5 5 5 2 5" xfId="18134" xr:uid="{B7BE2B52-9AEA-42E6-BC5D-0C7EBC0A5BE3}"/>
    <cellStyle name="Millares 5 5 5 2 6" xfId="8150" xr:uid="{16C5D5EC-3C53-4570-9500-9F131DF7FF33}"/>
    <cellStyle name="Millares 5 5 5 3" xfId="13493" xr:uid="{5EBBC2E9-D70B-4DC6-BD44-C4D8B82678B8}"/>
    <cellStyle name="Millares 5 5 5 4" xfId="10779" xr:uid="{AF23B4BF-D30C-4D76-8F82-4490909B6BB5}"/>
    <cellStyle name="Millares 5 5 5 5" xfId="16014" xr:uid="{F3895B03-222D-4BA5-B3B0-701638D5025C}"/>
    <cellStyle name="Millares 5 5 5 6" xfId="18133" xr:uid="{8C00F8D9-DF4B-45CF-ABE0-B331A61FE0EC}"/>
    <cellStyle name="Millares 5 5 5 7" xfId="8149" xr:uid="{0EE4937B-295E-4B83-A7DA-51E9B5E19F13}"/>
    <cellStyle name="Millares 5 5 6" xfId="5304" xr:uid="{B13A4C74-6416-4E2E-85AA-DABF48C4B074}"/>
    <cellStyle name="Millares 5 5 6 2" xfId="13495" xr:uid="{AB9D89B8-7A72-4A9A-8633-645A07FADF11}"/>
    <cellStyle name="Millares 5 5 6 3" xfId="10781" xr:uid="{99376FF0-67AE-4314-8E84-7722145E12A1}"/>
    <cellStyle name="Millares 5 5 6 4" xfId="16016" xr:uid="{9E67D565-0A76-4DA3-8AF3-7679AD08F507}"/>
    <cellStyle name="Millares 5 5 6 5" xfId="18135" xr:uid="{F08FB3C5-84E2-490F-8192-2A1FF3CD9857}"/>
    <cellStyle name="Millares 5 5 6 6" xfId="8151" xr:uid="{E79B4ACC-DB7B-4778-80C2-7A5183D70578}"/>
    <cellStyle name="Millares 5 5 7" xfId="5305" xr:uid="{945ABE6D-099B-4A51-BAC6-40757609A0B8}"/>
    <cellStyle name="Millares 5 5 7 2" xfId="13496" xr:uid="{8ACC7341-5A80-44D1-8E94-9DD746EC172D}"/>
    <cellStyle name="Millares 5 5 7 3" xfId="10782" xr:uid="{A4412719-A52B-412A-AD08-AF8A2CDA79B9}"/>
    <cellStyle name="Millares 5 5 7 4" xfId="16017" xr:uid="{9C3CBE3F-9CAC-494C-87E5-B81ECA313348}"/>
    <cellStyle name="Millares 5 5 7 5" xfId="18136" xr:uid="{523644C9-D5AA-4455-A033-D791FFB1112D}"/>
    <cellStyle name="Millares 5 5 7 6" xfId="8152" xr:uid="{131D0E2F-AB2D-4FF1-90AC-B97802585224}"/>
    <cellStyle name="Millares 5 5 8" xfId="5306" xr:uid="{9B3875D9-B771-42C2-9C67-A1FC78BAABAF}"/>
    <cellStyle name="Millares 5 5 8 2" xfId="13497" xr:uid="{867E9A40-1910-4258-81E6-62F0F3D4365C}"/>
    <cellStyle name="Millares 5 5 8 3" xfId="10783" xr:uid="{91CE5622-051E-4E5F-85C4-809BEEE42ACE}"/>
    <cellStyle name="Millares 5 5 8 4" xfId="16018" xr:uid="{90627531-00B6-4FA1-905C-F5F3A3020EF6}"/>
    <cellStyle name="Millares 5 5 8 5" xfId="18137" xr:uid="{BF0B48CA-4BD7-44FE-9946-38690BA69038}"/>
    <cellStyle name="Millares 5 5 8 6" xfId="8153" xr:uid="{D9970420-569E-4CAE-8E62-DB14F3C32A71}"/>
    <cellStyle name="Millares 5 5 9" xfId="5307" xr:uid="{0651935B-B988-457F-BA61-FE298A6F45B3}"/>
    <cellStyle name="Millares 5 5 9 2" xfId="13498" xr:uid="{93B0EEA1-0DD4-47B7-8E01-1EEB363431AF}"/>
    <cellStyle name="Millares 5 5 9 3" xfId="10784" xr:uid="{C1F5CEA1-7ADD-49D0-8445-BD5C8CF47D84}"/>
    <cellStyle name="Millares 5 5 9 4" xfId="16019" xr:uid="{9E1A4864-45E8-4BE3-AEBD-1EC2D5646B8B}"/>
    <cellStyle name="Millares 5 5 9 5" xfId="18138" xr:uid="{1D982696-E7E6-48E5-88F5-17D2DB864DBF}"/>
    <cellStyle name="Millares 5 5 9 6" xfId="8154" xr:uid="{6291AEA2-2D04-40BD-8367-CF4B8E36F3A2}"/>
    <cellStyle name="Millares 5 6" xfId="256" xr:uid="{B3750237-F313-4C86-B006-E98336396A37}"/>
    <cellStyle name="Millares 5 6 2" xfId="13499" xr:uid="{5C148C47-0452-430F-89A9-A0DB0B74D85B}"/>
    <cellStyle name="Millares 5 6 3" xfId="10785" xr:uid="{BFE98E1A-DE79-4D23-9102-787B3FB9FF74}"/>
    <cellStyle name="Millares 5 6 4" xfId="16020" xr:uid="{83D1EC12-6711-45A8-814D-ED0FEB0F459E}"/>
    <cellStyle name="Millares 5 6 5" xfId="18139" xr:uid="{55F72D13-7B7D-425D-BEA2-1BA7808B8A6F}"/>
    <cellStyle name="Millares 5 6 6" xfId="8155" xr:uid="{62E4C4A9-257B-4E10-963F-C8111929844B}"/>
    <cellStyle name="Millares 5 6 7" xfId="5308" xr:uid="{10B0CDDB-29D3-4FFE-8548-4EDCC5C71F0C}"/>
    <cellStyle name="Millares 5 7" xfId="288" xr:uid="{7D26EABA-E6EC-4223-9B4B-68BFA84A0EDB}"/>
    <cellStyle name="Millares 5 7 2" xfId="324" xr:uid="{D3828637-D222-47B8-BEC8-078C189F0F03}"/>
    <cellStyle name="Millares 5 7 2 2" xfId="13501" xr:uid="{88EE2A05-225D-437B-9242-960CEEBE6DA7}"/>
    <cellStyle name="Millares 5 7 2 3" xfId="10787" xr:uid="{15ECD0A7-A0E4-4FBC-9B7F-58ACB99C66AB}"/>
    <cellStyle name="Millares 5 7 2 4" xfId="16022" xr:uid="{871FEF39-83D1-4D60-9E5B-59B6E6FA0EC6}"/>
    <cellStyle name="Millares 5 7 2 5" xfId="18141" xr:uid="{6B0DE24B-9C1F-4C41-91CC-2EDC52C8C6A8}"/>
    <cellStyle name="Millares 5 7 2 6" xfId="8157" xr:uid="{D9B8E262-3317-419B-842D-F64D40AC0BEF}"/>
    <cellStyle name="Millares 5 7 2 7" xfId="5310" xr:uid="{4D008F7C-9A39-4BAE-B8A8-58E3F84CDD3F}"/>
    <cellStyle name="Millares 5 7 3" xfId="13500" xr:uid="{B41974E4-E35B-4AE7-8EC6-730688CAE7E3}"/>
    <cellStyle name="Millares 5 7 4" xfId="10786" xr:uid="{5E14215B-96EA-455B-B2DE-4C47F819CBDC}"/>
    <cellStyle name="Millares 5 7 5" xfId="16021" xr:uid="{0C1B7EC3-275F-46EE-9C5F-D27566BDB6E9}"/>
    <cellStyle name="Millares 5 7 6" xfId="18140" xr:uid="{017DE5DD-17EB-46CF-A6B9-1AA6B0B26E7B}"/>
    <cellStyle name="Millares 5 7 7" xfId="8156" xr:uid="{265A5157-31D1-42B0-B49D-ECFB7E637DC4}"/>
    <cellStyle name="Millares 5 7 8" xfId="5309" xr:uid="{85B1D493-E4F2-4DA6-9D1A-C819B751BB15}"/>
    <cellStyle name="Millares 5 8" xfId="304" xr:uid="{848854C9-29FD-4DB5-B5A8-527DC53489B8}"/>
    <cellStyle name="Millares 5 8 2" xfId="13502" xr:uid="{B62A1434-083D-4CC2-846C-32B801EE2CE9}"/>
    <cellStyle name="Millares 5 8 3" xfId="10788" xr:uid="{4244B445-BCB2-49C3-AD5D-9FB54933841E}"/>
    <cellStyle name="Millares 5 8 4" xfId="16023" xr:uid="{95C5A216-084F-45F7-BE89-7063E88F789A}"/>
    <cellStyle name="Millares 5 8 5" xfId="18142" xr:uid="{C25479FF-C5E1-4861-BC28-6604A8D46B1C}"/>
    <cellStyle name="Millares 5 8 6" xfId="8158" xr:uid="{EE2DDD10-D3B6-4419-996B-BC1C85E8B1EB}"/>
    <cellStyle name="Millares 5 8 7" xfId="5311" xr:uid="{F499DBF7-0C2A-4720-988C-5DC153844F26}"/>
    <cellStyle name="Millares 5 9" xfId="5312" xr:uid="{5640CD6C-7CAE-4EF8-8039-8698ACB21123}"/>
    <cellStyle name="Millares 5 9 2" xfId="13503" xr:uid="{B7E99B95-5D7C-43D0-BB2B-7F13F01D05CD}"/>
    <cellStyle name="Millares 5 9 3" xfId="10789" xr:uid="{8192E5C2-3D46-4902-BFE0-C34B9E65CF91}"/>
    <cellStyle name="Millares 5 9 4" xfId="16024" xr:uid="{065FD3BB-E33B-4038-A966-9CF4ADCA7B05}"/>
    <cellStyle name="Millares 5 9 5" xfId="18143" xr:uid="{9EB4D9F2-755D-40A4-B7F2-317F0B037741}"/>
    <cellStyle name="Millares 5 9 6" xfId="8159" xr:uid="{5EBCDD7F-F9AD-4499-855F-876EEA0D7125}"/>
    <cellStyle name="Millares 50" xfId="5313" xr:uid="{D969402B-583D-434F-ADDF-36E6A735C10A}"/>
    <cellStyle name="Millares 50 10" xfId="5314" xr:uid="{8E4148AE-DF94-4D5E-A084-1686D897991B}"/>
    <cellStyle name="Millares 50 10 2" xfId="13505" xr:uid="{698D08C8-6740-4FB1-845C-FA516D9B24AC}"/>
    <cellStyle name="Millares 50 10 3" xfId="12453" xr:uid="{1672DFD4-CE8A-4DC3-A486-FFFF40736AD1}"/>
    <cellStyle name="Millares 50 10 4" xfId="18145" xr:uid="{5ACA8D71-8421-4B83-86FE-92B3C23EC6DF}"/>
    <cellStyle name="Millares 50 10 5" xfId="8161" xr:uid="{9172ABF5-06EC-46B0-B724-746B531C6033}"/>
    <cellStyle name="Millares 50 11" xfId="7132" xr:uid="{34F7DE26-57B5-44DB-A041-4B5EA0B83EFA}"/>
    <cellStyle name="Millares 50 11 2" xfId="13506" xr:uid="{64F216C9-A6B7-41B9-A48C-E0F11992A573}"/>
    <cellStyle name="Millares 50 11 3" xfId="19940" xr:uid="{41046E66-0091-4CF4-9320-E078CCC5E7CA}"/>
    <cellStyle name="Millares 50 11 4" xfId="8162" xr:uid="{33FE29FA-C561-4628-BD61-5DED9FB026B9}"/>
    <cellStyle name="Millares 50 12" xfId="8163" xr:uid="{BA5969F0-D667-45F7-8998-B7940AE0FF6D}"/>
    <cellStyle name="Millares 50 12 2" xfId="13507" xr:uid="{E28CBE8C-2385-4C21-8A09-0441C4CE08A1}"/>
    <cellStyle name="Millares 50 13" xfId="13504" xr:uid="{DA29DF14-6378-411D-8DC4-2B5C1AC46DBD}"/>
    <cellStyle name="Millares 50 14" xfId="10790" xr:uid="{FE51FE2A-2321-4AA0-B11E-6BE34BE5A473}"/>
    <cellStyle name="Millares 50 15" xfId="16025" xr:uid="{03A02EFE-7FAD-4691-A961-B6DE3ABF4D0E}"/>
    <cellStyle name="Millares 50 16" xfId="18144" xr:uid="{E5BF638E-6E75-433C-BFC9-25DCB98C596D}"/>
    <cellStyle name="Millares 50 17" xfId="8160" xr:uid="{7FB0D8A4-5E5B-4AD9-924C-69FDDA69C3A0}"/>
    <cellStyle name="Millares 50 2" xfId="5315" xr:uid="{0AB390F1-FD49-43F1-9A36-513AA93FAD1F}"/>
    <cellStyle name="Millares 50 2 10" xfId="16026" xr:uid="{3A4D5319-8D17-48F8-B9D1-52EA43356BE3}"/>
    <cellStyle name="Millares 50 2 11" xfId="18146" xr:uid="{C3912BDD-104B-4C38-B675-13D8E4AFBB98}"/>
    <cellStyle name="Millares 50 2 12" xfId="8164" xr:uid="{F0422583-DEB7-4C32-A104-8C0C25AFFCBF}"/>
    <cellStyle name="Millares 50 2 2" xfId="5316" xr:uid="{36A5727D-4E7B-4B3A-ABEE-DBE1DE4A2059}"/>
    <cellStyle name="Millares 50 2 2 2" xfId="5317" xr:uid="{A9CDFEE1-B548-40DD-A2CA-883F6456EE19}"/>
    <cellStyle name="Millares 50 2 2 2 2" xfId="13510" xr:uid="{D33AAAE9-B556-47FA-8266-33B20B00F922}"/>
    <cellStyle name="Millares 50 2 2 2 3" xfId="10793" xr:uid="{6D78991F-5680-412A-B5B5-003A9EC40C0C}"/>
    <cellStyle name="Millares 50 2 2 2 4" xfId="16028" xr:uid="{EAFBCA2A-0B57-46CD-992E-C5997D0E5F85}"/>
    <cellStyle name="Millares 50 2 2 2 5" xfId="18148" xr:uid="{2D666191-2273-4BF5-9692-0EA1E075ECF2}"/>
    <cellStyle name="Millares 50 2 2 2 6" xfId="8166" xr:uid="{5463866A-8D82-45EB-984D-EC546E60A9A8}"/>
    <cellStyle name="Millares 50 2 2 3" xfId="13509" xr:uid="{7F01E3B0-D67D-4E30-880D-F5C8F42639C7}"/>
    <cellStyle name="Millares 50 2 2 4" xfId="10792" xr:uid="{D5268A45-A4CF-4382-BEF1-92777C9C5833}"/>
    <cellStyle name="Millares 50 2 2 5" xfId="16027" xr:uid="{DD0C266C-B579-40CF-853E-30FC60CA0E51}"/>
    <cellStyle name="Millares 50 2 2 6" xfId="18147" xr:uid="{E4DD87E5-4037-476F-8DF8-55FFB680AE48}"/>
    <cellStyle name="Millares 50 2 2 7" xfId="8165" xr:uid="{695413CC-0C27-4848-9F76-B4E8FAB25707}"/>
    <cellStyle name="Millares 50 2 3" xfId="5318" xr:uid="{9AAA06F5-4ECD-4CB1-8EFC-F108472E846C}"/>
    <cellStyle name="Millares 50 2 3 2" xfId="13511" xr:uid="{40C8D88F-96E5-4075-93D7-46A2C0CC5BA5}"/>
    <cellStyle name="Millares 50 2 3 3" xfId="10794" xr:uid="{D0A25381-3484-42F6-B34A-39253E2D5AB5}"/>
    <cellStyle name="Millares 50 2 3 4" xfId="16029" xr:uid="{D98C7804-D303-4B5C-B94B-46EEEADBEFC1}"/>
    <cellStyle name="Millares 50 2 3 5" xfId="18149" xr:uid="{AED57389-B9A8-4E6A-BB07-C8097D843DE1}"/>
    <cellStyle name="Millares 50 2 3 6" xfId="8167" xr:uid="{A412ED28-10FB-4E3B-9620-28DAD1ACDA50}"/>
    <cellStyle name="Millares 50 2 4" xfId="5319" xr:uid="{0297164B-4C38-4002-8B5F-2FE3442F5B7D}"/>
    <cellStyle name="Millares 50 2 4 2" xfId="13512" xr:uid="{ACF28258-0C64-4274-BD22-107542BA7235}"/>
    <cellStyle name="Millares 50 2 4 3" xfId="10795" xr:uid="{16762D9C-A68F-49D8-900B-40A5E12D3235}"/>
    <cellStyle name="Millares 50 2 4 4" xfId="16030" xr:uid="{48AFDFD2-D592-4C9C-B0C3-F8D471AC39B4}"/>
    <cellStyle name="Millares 50 2 4 5" xfId="18150" xr:uid="{FEFCF3E0-A7DD-40AF-BD21-CFECE331B090}"/>
    <cellStyle name="Millares 50 2 4 6" xfId="8168" xr:uid="{4EBB1398-7B12-43F3-AFB8-08772DC91196}"/>
    <cellStyle name="Millares 50 2 5" xfId="5320" xr:uid="{327B9459-3DAB-4AB2-9B78-E6BE999D72FE}"/>
    <cellStyle name="Millares 50 2 5 2" xfId="13513" xr:uid="{CC9D2B60-F7B4-43FA-8F5E-6C4B79691175}"/>
    <cellStyle name="Millares 50 2 5 3" xfId="12454" xr:uid="{44849599-9DE8-438F-81ED-C00591BE4C5A}"/>
    <cellStyle name="Millares 50 2 5 4" xfId="18151" xr:uid="{76372FCF-0BCD-499F-8ED9-B1574B174468}"/>
    <cellStyle name="Millares 50 2 5 5" xfId="8169" xr:uid="{DCF134B4-93B4-4236-9D08-79E4E5FFBEF6}"/>
    <cellStyle name="Millares 50 2 6" xfId="7262" xr:uid="{948ADC7E-5656-432D-8C24-ABB10D4166E7}"/>
    <cellStyle name="Millares 50 2 6 2" xfId="13514" xr:uid="{60CE7998-6067-411B-A8EF-5DA374D21AEC}"/>
    <cellStyle name="Millares 50 2 6 3" xfId="20042" xr:uid="{6B4AB84B-D843-4B4C-9B4A-144FA52B29E8}"/>
    <cellStyle name="Millares 50 2 6 4" xfId="8170" xr:uid="{DB45EBF6-147E-4F2C-9A7C-7CA9A067CB48}"/>
    <cellStyle name="Millares 50 2 7" xfId="8171" xr:uid="{B1AE4D80-A725-409C-B101-B8827AC26655}"/>
    <cellStyle name="Millares 50 2 7 2" xfId="13515" xr:uid="{406F4AEA-1473-43B8-9501-6E14EA5F5AE0}"/>
    <cellStyle name="Millares 50 2 8" xfId="13508" xr:uid="{27D94A85-A969-489B-A079-04FACEB9E3D1}"/>
    <cellStyle name="Millares 50 2 9" xfId="10791" xr:uid="{3F852C5A-A64C-4D9E-BDB2-091094D546B2}"/>
    <cellStyle name="Millares 50 3" xfId="5321" xr:uid="{50E9193E-13D3-4FF3-86F8-D752566928EA}"/>
    <cellStyle name="Millares 50 3 10" xfId="18152" xr:uid="{F1DB25AE-E172-4968-AA08-1DD2D167FC9C}"/>
    <cellStyle name="Millares 50 3 11" xfId="8172" xr:uid="{8F19599C-632E-4792-8891-EED3830F6256}"/>
    <cellStyle name="Millares 50 3 2" xfId="5322" xr:uid="{6597C122-18E8-4ADB-8672-4975056412CB}"/>
    <cellStyle name="Millares 50 3 2 2" xfId="5323" xr:uid="{7B5B9155-E2C3-4068-BEF7-77D620847D13}"/>
    <cellStyle name="Millares 50 3 2 2 2" xfId="13518" xr:uid="{862F2BD7-B5AF-4DD7-BEB0-88BF31C5389B}"/>
    <cellStyle name="Millares 50 3 2 2 3" xfId="10798" xr:uid="{57380D66-8B71-4AC8-A7FF-F3F058D9EC34}"/>
    <cellStyle name="Millares 50 3 2 2 4" xfId="16033" xr:uid="{78FC1FE4-5F26-44C6-8381-CF108E0BC63D}"/>
    <cellStyle name="Millares 50 3 2 2 5" xfId="18154" xr:uid="{0FE77D39-67A6-4D0A-A860-7B74787AFD79}"/>
    <cellStyle name="Millares 50 3 2 2 6" xfId="8174" xr:uid="{1E7CD4CF-FCE5-4BDF-83A3-11B146E64AFC}"/>
    <cellStyle name="Millares 50 3 2 3" xfId="13517" xr:uid="{EA9A5E82-751D-4EFD-B755-131BCF26D319}"/>
    <cellStyle name="Millares 50 3 2 4" xfId="10797" xr:uid="{F6CBE849-5B71-4383-9A49-709140DEA371}"/>
    <cellStyle name="Millares 50 3 2 5" xfId="16032" xr:uid="{714CA728-B530-45AA-9A61-791C055F09BC}"/>
    <cellStyle name="Millares 50 3 2 6" xfId="18153" xr:uid="{1A84B5E5-DEE4-42C5-9126-C66427F631F7}"/>
    <cellStyle name="Millares 50 3 2 7" xfId="8173" xr:uid="{9D85793A-E24B-4F7F-8E11-DE6F2336EFEE}"/>
    <cellStyle name="Millares 50 3 3" xfId="5324" xr:uid="{76EED723-0AAC-4E94-A033-84797D3B4B4E}"/>
    <cellStyle name="Millares 50 3 3 2" xfId="5325" xr:uid="{8B76945B-7BC6-49BA-986F-E3D4E5C4DF18}"/>
    <cellStyle name="Millares 50 3 3 2 2" xfId="13520" xr:uid="{72A39F10-2FC4-4A70-84C2-A133BF0E4783}"/>
    <cellStyle name="Millares 50 3 3 2 3" xfId="10800" xr:uid="{52FA9AEC-948C-428D-9913-6C468F9E057A}"/>
    <cellStyle name="Millares 50 3 3 2 4" xfId="16035" xr:uid="{D5B5D171-F5AF-4A6C-91D4-46B93A7C9CD0}"/>
    <cellStyle name="Millares 50 3 3 2 5" xfId="18156" xr:uid="{051F76E1-8205-4046-9C68-FEE5BDD3EA26}"/>
    <cellStyle name="Millares 50 3 3 2 6" xfId="8176" xr:uid="{43DAC859-7F18-4438-BC74-4C58757C132B}"/>
    <cellStyle name="Millares 50 3 3 3" xfId="13519" xr:uid="{703C0520-BCA0-4FC1-A804-425B5F13D1E6}"/>
    <cellStyle name="Millares 50 3 3 4" xfId="10799" xr:uid="{09A748EE-F11E-4773-A691-6CC1787D1303}"/>
    <cellStyle name="Millares 50 3 3 5" xfId="16034" xr:uid="{C7F7C9FF-3901-4BFA-AAF9-18622CB1F535}"/>
    <cellStyle name="Millares 50 3 3 6" xfId="18155" xr:uid="{1FE935F1-2380-4E8F-B336-D3E979B59F9C}"/>
    <cellStyle name="Millares 50 3 3 7" xfId="8175" xr:uid="{B440A3A1-C163-44AE-B79D-83A7776A4696}"/>
    <cellStyle name="Millares 50 3 4" xfId="5326" xr:uid="{91B00DAE-167E-4320-8F8B-2D9F0635CEBB}"/>
    <cellStyle name="Millares 50 3 4 2" xfId="13521" xr:uid="{3FB5DB5B-04D1-4A0A-BBCD-AB1506333E4E}"/>
    <cellStyle name="Millares 50 3 4 3" xfId="10801" xr:uid="{1A5C136A-6E29-4941-9F1D-01F87B62E274}"/>
    <cellStyle name="Millares 50 3 4 4" xfId="16036" xr:uid="{CB2F7307-ECC0-4261-92D2-21CFDF7F07E8}"/>
    <cellStyle name="Millares 50 3 4 5" xfId="18157" xr:uid="{FF837570-A55A-48DF-AFFB-5FFDE24E1E15}"/>
    <cellStyle name="Millares 50 3 4 6" xfId="8177" xr:uid="{866BF550-9401-48AA-A6BE-20AA4506F252}"/>
    <cellStyle name="Millares 50 3 5" xfId="5327" xr:uid="{FD8693EA-496D-40AF-81F2-168083CC785A}"/>
    <cellStyle name="Millares 50 3 5 2" xfId="13522" xr:uid="{4F3AD08F-FF11-497C-AD65-85F62EB7D85F}"/>
    <cellStyle name="Millares 50 3 5 3" xfId="10802" xr:uid="{5D79763A-BCB3-458F-AFC5-662589BEAE9F}"/>
    <cellStyle name="Millares 50 3 5 4" xfId="16037" xr:uid="{2FF7842F-B7F2-4CDF-9595-6D6468326945}"/>
    <cellStyle name="Millares 50 3 5 5" xfId="18158" xr:uid="{7A38AF2A-DCAA-4C8F-915A-EB8376DDC42E}"/>
    <cellStyle name="Millares 50 3 5 6" xfId="8178" xr:uid="{B3EF8D09-0555-4309-935D-6A893D9ED83E}"/>
    <cellStyle name="Millares 50 3 6" xfId="5328" xr:uid="{9538FF08-8916-4F96-92FD-6679822DBAFE}"/>
    <cellStyle name="Millares 50 3 6 2" xfId="13523" xr:uid="{C6223C56-D43E-4282-949C-8F02D20459ED}"/>
    <cellStyle name="Millares 50 3 6 3" xfId="10803" xr:uid="{372FD630-8C71-464A-A34E-427535880769}"/>
    <cellStyle name="Millares 50 3 6 4" xfId="16038" xr:uid="{7388F9DC-FA9C-436E-8EE7-D9DCC6BB5299}"/>
    <cellStyle name="Millares 50 3 6 5" xfId="18159" xr:uid="{F26DDB8F-72EC-45A6-BA63-A3C50103331A}"/>
    <cellStyle name="Millares 50 3 6 6" xfId="8179" xr:uid="{2A9F512E-0EB1-4AA4-BD66-1A01B0E92875}"/>
    <cellStyle name="Millares 50 3 7" xfId="13516" xr:uid="{36024093-0E0E-4E17-9FEC-349CC9B7B900}"/>
    <cellStyle name="Millares 50 3 8" xfId="10796" xr:uid="{D84D47F2-EE12-4849-8323-7C0F8C18F285}"/>
    <cellStyle name="Millares 50 3 9" xfId="16031" xr:uid="{0F4AC3D7-793C-421A-97FA-70BE22987C56}"/>
    <cellStyle name="Millares 50 4" xfId="5329" xr:uid="{1598CE08-A67C-4203-BE66-A77EE4EFC260}"/>
    <cellStyle name="Millares 50 4 2" xfId="5330" xr:uid="{C21900FF-C502-416E-8A40-6BDD09118AF3}"/>
    <cellStyle name="Millares 50 4 2 2" xfId="13525" xr:uid="{1A6D4EBA-598E-442B-B084-C051D53F39AD}"/>
    <cellStyle name="Millares 50 4 2 3" xfId="10805" xr:uid="{E8A43851-2592-4416-A9B9-F8847F470DB0}"/>
    <cellStyle name="Millares 50 4 2 4" xfId="16040" xr:uid="{3D28DFD1-D95A-4D5F-98BE-920B65DC231A}"/>
    <cellStyle name="Millares 50 4 2 5" xfId="18161" xr:uid="{B4C4001C-0211-453C-B766-ED4AAEE0199E}"/>
    <cellStyle name="Millares 50 4 2 6" xfId="8181" xr:uid="{44253D2A-EB70-408E-9713-F2F75CF70960}"/>
    <cellStyle name="Millares 50 4 3" xfId="13524" xr:uid="{057DF083-1362-4E36-A205-A8A8C7F6447A}"/>
    <cellStyle name="Millares 50 4 4" xfId="10804" xr:uid="{4DCC53BC-7DE5-492E-94E3-6C48A5274F48}"/>
    <cellStyle name="Millares 50 4 5" xfId="16039" xr:uid="{8ABFDEA7-5A6C-491A-ABF0-EF66FC3AA8B0}"/>
    <cellStyle name="Millares 50 4 6" xfId="18160" xr:uid="{0A275D29-378E-401B-8D0A-184B5C940317}"/>
    <cellStyle name="Millares 50 4 7" xfId="8180" xr:uid="{21DAAF39-51A7-4BE7-8C2D-DA8A29F3FFB8}"/>
    <cellStyle name="Millares 50 5" xfId="5331" xr:uid="{15589E62-1A9A-4FB3-A236-1F9D951B26D5}"/>
    <cellStyle name="Millares 50 5 2" xfId="5332" xr:uid="{DB8F9486-629D-4C2A-80CC-830B9186EA93}"/>
    <cellStyle name="Millares 50 5 2 2" xfId="13527" xr:uid="{8A8D5F80-E760-4622-A441-484DC781C133}"/>
    <cellStyle name="Millares 50 5 2 3" xfId="10807" xr:uid="{2B6C8194-FE86-434B-BF64-C73FD20421F2}"/>
    <cellStyle name="Millares 50 5 2 4" xfId="16042" xr:uid="{98B14791-1356-4A0C-92C4-9E2083C2147C}"/>
    <cellStyle name="Millares 50 5 2 5" xfId="18163" xr:uid="{C34581AA-3A97-43A6-A843-A7F46C346ADA}"/>
    <cellStyle name="Millares 50 5 2 6" xfId="8183" xr:uid="{CE463B8C-7E89-4581-A271-4BEBD00EFBAB}"/>
    <cellStyle name="Millares 50 5 3" xfId="5333" xr:uid="{A205808A-A5FF-4721-BCDD-1579E9EF1025}"/>
    <cellStyle name="Millares 50 5 3 2" xfId="13528" xr:uid="{098C1165-5B52-4C11-899A-B4E4DDBEADE5}"/>
    <cellStyle name="Millares 50 5 3 3" xfId="10808" xr:uid="{ADE15F82-2CFB-44BB-8E1D-C22B9F01C85C}"/>
    <cellStyle name="Millares 50 5 3 4" xfId="16043" xr:uid="{AA338BBA-CB02-483C-B5AA-08AD8A653338}"/>
    <cellStyle name="Millares 50 5 3 5" xfId="18164" xr:uid="{CBFDC936-294D-4682-89BE-7381480038E3}"/>
    <cellStyle name="Millares 50 5 3 6" xfId="8184" xr:uid="{AEA38FCC-B169-42C9-89F5-78C1AEC727B7}"/>
    <cellStyle name="Millares 50 5 4" xfId="13526" xr:uid="{A82B5719-87B4-4811-BFB9-D26E468E9932}"/>
    <cellStyle name="Millares 50 5 5" xfId="10806" xr:uid="{8E218F54-2448-4961-997B-4BBCB3BFA303}"/>
    <cellStyle name="Millares 50 5 6" xfId="16041" xr:uid="{7C1C154B-C92C-4889-905B-597E270BF88A}"/>
    <cellStyle name="Millares 50 5 7" xfId="18162" xr:uid="{E3A675E4-C0CD-4502-8CD5-6443152415BD}"/>
    <cellStyle name="Millares 50 5 8" xfId="8182" xr:uid="{DF982C48-3710-4040-8646-D1AD0742C15A}"/>
    <cellStyle name="Millares 50 6" xfId="5334" xr:uid="{D24AEBBA-90BE-4909-9BDE-BE2D51CE21A6}"/>
    <cellStyle name="Millares 50 6 2" xfId="5335" xr:uid="{CA2C7F6F-25BD-400C-BE09-B1B0C58E8A10}"/>
    <cellStyle name="Millares 50 6 2 2" xfId="13530" xr:uid="{F150BCD6-030C-46AB-8F67-151CF243FC57}"/>
    <cellStyle name="Millares 50 6 2 3" xfId="10810" xr:uid="{1C4E035D-91BF-431B-976E-FC0F85C275B2}"/>
    <cellStyle name="Millares 50 6 2 4" xfId="16045" xr:uid="{FA5F31DB-470C-4CF8-BC54-E6C6A3F941CA}"/>
    <cellStyle name="Millares 50 6 2 5" xfId="18166" xr:uid="{50AE1900-68D8-492D-A1C2-19414B26E2DF}"/>
    <cellStyle name="Millares 50 6 2 6" xfId="8186" xr:uid="{9DD770D1-CB5E-4754-97A6-B7A4982BC866}"/>
    <cellStyle name="Millares 50 6 3" xfId="13529" xr:uid="{D6865DB3-38B6-459D-9C75-DC84C28CB9B8}"/>
    <cellStyle name="Millares 50 6 4" xfId="10809" xr:uid="{4FA5C7A0-A875-49B4-84D3-DEAC28C29280}"/>
    <cellStyle name="Millares 50 6 5" xfId="16044" xr:uid="{055D0B71-1FF2-4B9E-8AE7-B220437F1529}"/>
    <cellStyle name="Millares 50 6 6" xfId="18165" xr:uid="{B185F70A-8EAC-42DF-AE95-51F4DD3B1513}"/>
    <cellStyle name="Millares 50 6 7" xfId="8185" xr:uid="{B8370CBB-8757-4463-839C-2FD697E41E70}"/>
    <cellStyle name="Millares 50 7" xfId="5336" xr:uid="{B657D86A-0C77-4D68-ABDD-30ED28CFA527}"/>
    <cellStyle name="Millares 50 7 2" xfId="5337" xr:uid="{C23E59F0-B922-471F-8CF2-01B2B28C2273}"/>
    <cellStyle name="Millares 50 7 2 2" xfId="13532" xr:uid="{324AB759-1847-44C4-A53F-0AF33E7A0081}"/>
    <cellStyle name="Millares 50 7 2 3" xfId="10812" xr:uid="{8093AA18-5C84-4764-8B21-8A752A415F10}"/>
    <cellStyle name="Millares 50 7 2 4" xfId="16047" xr:uid="{58B7129E-034C-4C21-85D8-2E85BD5DCBB3}"/>
    <cellStyle name="Millares 50 7 2 5" xfId="18168" xr:uid="{1CC91716-8F05-44F7-8D9B-648C7F9597B3}"/>
    <cellStyle name="Millares 50 7 2 6" xfId="8188" xr:uid="{6C9BB26F-8B0D-47F1-970C-B9E7DF3B63E4}"/>
    <cellStyle name="Millares 50 7 3" xfId="13531" xr:uid="{4AD65AF6-6EF1-4097-AFC7-7948BAC8B7BC}"/>
    <cellStyle name="Millares 50 7 4" xfId="10811" xr:uid="{92A37818-E3AF-46E2-AE93-540A8209A0CC}"/>
    <cellStyle name="Millares 50 7 5" xfId="16046" xr:uid="{396F8A88-9853-4796-A340-3979B5D2F31D}"/>
    <cellStyle name="Millares 50 7 6" xfId="18167" xr:uid="{22DDC4CC-9D23-4A2A-A6AB-7C05DF38200D}"/>
    <cellStyle name="Millares 50 7 7" xfId="8187" xr:uid="{E7A4DDF9-7D5A-445B-8985-225E99F50724}"/>
    <cellStyle name="Millares 50 8" xfId="5338" xr:uid="{7E24F6F0-55B8-4B89-AE73-31389961E6D3}"/>
    <cellStyle name="Millares 50 8 2" xfId="13533" xr:uid="{F25CACB5-D666-4DA0-B922-8F3D356094BF}"/>
    <cellStyle name="Millares 50 8 3" xfId="10813" xr:uid="{02286ECE-D1AB-4749-AC18-2FA71F6019A7}"/>
    <cellStyle name="Millares 50 8 4" xfId="16048" xr:uid="{919C8BF5-B5BD-48F2-B344-9043D2BC704E}"/>
    <cellStyle name="Millares 50 8 5" xfId="18169" xr:uid="{7CAEA3A8-C389-48AC-B239-FD0C776C39B2}"/>
    <cellStyle name="Millares 50 8 6" xfId="8189" xr:uid="{CD7C6CD4-67E7-48FA-97CF-A6A2A2E558A4}"/>
    <cellStyle name="Millares 50 9" xfId="5339" xr:uid="{5ECC5D17-8DB5-41BD-9096-237F51C9F1BA}"/>
    <cellStyle name="Millares 50 9 2" xfId="13534" xr:uid="{6ED1F486-0C32-4A66-93FA-B02F14ED9BA9}"/>
    <cellStyle name="Millares 50 9 3" xfId="10814" xr:uid="{55E430C2-2563-4A1A-9B50-E05FD9FEC05B}"/>
    <cellStyle name="Millares 50 9 4" xfId="16049" xr:uid="{1BD4CEB7-55E7-4D70-83E0-77529DD0AA89}"/>
    <cellStyle name="Millares 50 9 5" xfId="18170" xr:uid="{0992A98C-4DF4-452E-BDA8-66A8DD9A0A23}"/>
    <cellStyle name="Millares 50 9 6" xfId="8190" xr:uid="{356B8E1E-A83E-4400-9026-DB1BE79CE647}"/>
    <cellStyle name="Millares 500" xfId="17669" xr:uid="{3B369EE2-50EA-4F1A-AA25-B76DA8759BC1}"/>
    <cellStyle name="Millares 500 2" xfId="22813" xr:uid="{B983C1F5-CA42-4829-ACCD-B9FD88044E1D}"/>
    <cellStyle name="Millares 500 2 2" xfId="28369" xr:uid="{C6CE1AFF-8571-401B-80CA-DC93BAFDB08B}"/>
    <cellStyle name="Millares 500 2 3" xfId="33863" xr:uid="{AB54E0DF-1D38-4DFE-925A-798A74E458EC}"/>
    <cellStyle name="Millares 500 2 4" xfId="39347" xr:uid="{B4A8EAD4-CD88-4E6D-BB82-07ED37B84068}"/>
    <cellStyle name="Millares 500 3" xfId="25640" xr:uid="{0265B775-04ED-4A2E-804D-B11520E0E437}"/>
    <cellStyle name="Millares 500 4" xfId="31134" xr:uid="{1F1363C8-5149-48FC-B3BC-065FD8A989C7}"/>
    <cellStyle name="Millares 500 5" xfId="36618" xr:uid="{77938819-4D54-4B7F-A581-465E80C31AB4}"/>
    <cellStyle name="Millares 501" xfId="17670" xr:uid="{F4145A2D-9F5F-460F-B881-07AF81FAF815}"/>
    <cellStyle name="Millares 501 2" xfId="22814" xr:uid="{62DCFE28-19A0-477D-86BF-34CD24AEB873}"/>
    <cellStyle name="Millares 501 2 2" xfId="28370" xr:uid="{5D30DCCB-F07F-4396-9BDF-38DD382A00CE}"/>
    <cellStyle name="Millares 501 2 3" xfId="33864" xr:uid="{91E99FDF-D40C-4848-841E-1DED90DE233D}"/>
    <cellStyle name="Millares 501 2 4" xfId="39348" xr:uid="{A9D564C0-F11B-41E8-8810-9C43A87AF829}"/>
    <cellStyle name="Millares 501 3" xfId="25641" xr:uid="{B57BF05F-7BAB-4832-9D71-3164B8A10413}"/>
    <cellStyle name="Millares 501 4" xfId="31135" xr:uid="{8DFB7314-8040-40BB-AE34-6303F0205CBD}"/>
    <cellStyle name="Millares 501 5" xfId="36619" xr:uid="{14B2DAB6-9B82-4E79-9942-F7785DDC3BEA}"/>
    <cellStyle name="Millares 502" xfId="17671" xr:uid="{DE3644FC-04B9-4384-83E7-F7E059B21611}"/>
    <cellStyle name="Millares 502 2" xfId="22815" xr:uid="{F0EC32FC-1E7B-44D4-B2B9-AC5523637800}"/>
    <cellStyle name="Millares 502 2 2" xfId="28371" xr:uid="{5BA053ED-C732-491B-B201-7CBBB27FBCD4}"/>
    <cellStyle name="Millares 502 2 3" xfId="33865" xr:uid="{81A9368E-2424-4644-B4EC-CBBC07B5099D}"/>
    <cellStyle name="Millares 502 2 4" xfId="39349" xr:uid="{4DEFE96C-283C-4B17-AB0A-E6251CA153F5}"/>
    <cellStyle name="Millares 502 3" xfId="25642" xr:uid="{9F74EE0F-DE94-4486-AC3C-59DCDFC01A3F}"/>
    <cellStyle name="Millares 502 4" xfId="31136" xr:uid="{A43D6342-3216-4C3A-A6EB-9317CFCFAC9B}"/>
    <cellStyle name="Millares 502 5" xfId="36620" xr:uid="{EA26C8E1-FCBE-45C6-8957-2FABD6454C05}"/>
    <cellStyle name="Millares 503" xfId="17672" xr:uid="{E73973AC-0D50-4AE4-8D5B-F75F82870CDB}"/>
    <cellStyle name="Millares 503 2" xfId="22816" xr:uid="{6A403DB3-28E8-4242-89FA-44BBFEF990FE}"/>
    <cellStyle name="Millares 503 2 2" xfId="28372" xr:uid="{67AFE68B-D21D-481A-96C2-7D0DC6B20639}"/>
    <cellStyle name="Millares 503 2 3" xfId="33866" xr:uid="{62D13F14-4C68-47C2-8C6D-A4BFD13845D2}"/>
    <cellStyle name="Millares 503 2 4" xfId="39350" xr:uid="{E51DBA13-9A90-49BE-B90A-F76D1B9805E4}"/>
    <cellStyle name="Millares 503 3" xfId="25643" xr:uid="{25CA0B3E-C4B8-49A5-AF85-E7DD8BD39877}"/>
    <cellStyle name="Millares 503 4" xfId="31137" xr:uid="{F740877E-E794-46BE-B311-3AC96776F520}"/>
    <cellStyle name="Millares 503 5" xfId="36621" xr:uid="{CD5E9B76-9C4A-4591-B1D3-1F579C058D94}"/>
    <cellStyle name="Millares 504" xfId="17673" xr:uid="{177C1DAC-5925-4490-8AB5-88C72175107F}"/>
    <cellStyle name="Millares 504 2" xfId="22817" xr:uid="{944356E5-097D-4D47-B336-788AC9D09B61}"/>
    <cellStyle name="Millares 504 2 2" xfId="28373" xr:uid="{7D5E7667-88EA-411C-B022-7AF68E6A8929}"/>
    <cellStyle name="Millares 504 2 3" xfId="33867" xr:uid="{D0FC4729-36E6-44C4-9D3D-B5C43D84225E}"/>
    <cellStyle name="Millares 504 2 4" xfId="39351" xr:uid="{87653B4C-62C5-4A76-AE91-439FDE2D7514}"/>
    <cellStyle name="Millares 504 3" xfId="25644" xr:uid="{09D52AA1-2FB7-4078-96D9-B708208E69F2}"/>
    <cellStyle name="Millares 504 4" xfId="31138" xr:uid="{C63A6560-662B-46D4-AAA8-65BAEF48EEE1}"/>
    <cellStyle name="Millares 504 5" xfId="36622" xr:uid="{233CFBB4-183B-49A5-8859-68B486D46EDB}"/>
    <cellStyle name="Millares 505" xfId="17674" xr:uid="{6948EC8B-63FD-447A-9E8C-B782AE6E024B}"/>
    <cellStyle name="Millares 506" xfId="7519" xr:uid="{3E1C9A7A-9D6A-45CB-A77A-ADC9F7369A33}"/>
    <cellStyle name="Millares 507" xfId="20137" xr:uid="{2A80B41F-1A14-406F-894F-49C969E5F6FC}"/>
    <cellStyle name="Millares 507 2" xfId="22871" xr:uid="{9EF88563-A26F-43DA-AA09-2A19ACE7611A}"/>
    <cellStyle name="Millares 507 2 2" xfId="28427" xr:uid="{003E8A7C-0322-47AB-84F7-0D0464892877}"/>
    <cellStyle name="Millares 507 2 3" xfId="33921" xr:uid="{CA7545A3-3D46-4A3A-BC94-8C5A61E3F5ED}"/>
    <cellStyle name="Millares 507 2 4" xfId="39405" xr:uid="{ADDC9E39-12B4-4CB1-89A6-59EB03366D72}"/>
    <cellStyle name="Millares 507 3" xfId="25698" xr:uid="{30CAD81F-7507-4BEE-B02E-33F00FF5BD2C}"/>
    <cellStyle name="Millares 507 4" xfId="31192" xr:uid="{B2D335D1-40B4-4DB8-B6E2-2E6E5FC8C60B}"/>
    <cellStyle name="Millares 507 5" xfId="36676" xr:uid="{10DC322E-9483-4D0A-A9A5-6BCB44167E35}"/>
    <cellStyle name="Millares 508" xfId="20192" xr:uid="{736008FE-BC42-41E6-9E6B-2E13CDC0C59C}"/>
    <cellStyle name="Millares 509" xfId="22874" xr:uid="{318A5451-79FC-4E36-ADAC-E7075B1692A9}"/>
    <cellStyle name="Millares 51" xfId="5340" xr:uid="{F2B23009-99C0-447F-BAF7-F0AB54874C22}"/>
    <cellStyle name="Millares 51 10" xfId="16050" xr:uid="{0121D9A9-C29E-4C05-B0EC-71539D610842}"/>
    <cellStyle name="Millares 51 11" xfId="18171" xr:uid="{2BF062FC-EA95-4F3D-A86D-E12596079E85}"/>
    <cellStyle name="Millares 51 12" xfId="8191" xr:uid="{0A53B5A8-7ACA-4C1C-8AC8-3EB6EFE8858E}"/>
    <cellStyle name="Millares 51 2" xfId="5341" xr:uid="{230ECB0A-DB69-4BE0-B442-23567B381183}"/>
    <cellStyle name="Millares 51 2 10" xfId="18172" xr:uid="{1AFB81B3-D484-4476-8A5B-E1F086C5E4CE}"/>
    <cellStyle name="Millares 51 2 11" xfId="8192" xr:uid="{CD32DCE1-2B67-4FDA-BB01-3FB3BE270C8B}"/>
    <cellStyle name="Millares 51 2 2" xfId="5342" xr:uid="{92F7F074-4AF0-47ED-BF06-99A26AEFA6D1}"/>
    <cellStyle name="Millares 51 2 2 2" xfId="13537" xr:uid="{0B91C08D-E777-4FC0-8795-A006CDD4302E}"/>
    <cellStyle name="Millares 51 2 2 3" xfId="10817" xr:uid="{52FEC02C-0851-4141-A38C-1609E764759A}"/>
    <cellStyle name="Millares 51 2 2 4" xfId="16052" xr:uid="{658C9DAD-C05D-468A-A922-EE6B0C31B964}"/>
    <cellStyle name="Millares 51 2 2 5" xfId="18173" xr:uid="{9C6274E9-8514-4EC8-902C-1A59148DC785}"/>
    <cellStyle name="Millares 51 2 2 6" xfId="8193" xr:uid="{C0F10561-69B7-4100-A27E-882C097BBB11}"/>
    <cellStyle name="Millares 51 2 3" xfId="5343" xr:uid="{5921473A-E226-43E2-B7AD-A9D9FCEFD678}"/>
    <cellStyle name="Millares 51 2 3 2" xfId="13538" xr:uid="{443D6FCD-4AE4-480B-8BD4-D2B0A21CB77B}"/>
    <cellStyle name="Millares 51 2 3 3" xfId="10818" xr:uid="{C36C2E59-CEFA-4CB5-8D11-0C69D074FD8F}"/>
    <cellStyle name="Millares 51 2 3 4" xfId="16053" xr:uid="{F8875CF3-8E4D-476F-83DE-746E526FFA2C}"/>
    <cellStyle name="Millares 51 2 3 5" xfId="18174" xr:uid="{1460436B-DDEC-4C3D-B3E4-B656DB02CDB8}"/>
    <cellStyle name="Millares 51 2 3 6" xfId="8194" xr:uid="{FA719353-CF33-4070-8055-6D25624DD6D1}"/>
    <cellStyle name="Millares 51 2 4" xfId="5344" xr:uid="{A678B679-5216-4333-A191-CACEE49AC025}"/>
    <cellStyle name="Millares 51 2 4 2" xfId="13539" xr:uid="{2CC37155-1C25-4AA1-9ABC-1F7D8E4E2C92}"/>
    <cellStyle name="Millares 51 2 4 3" xfId="12456" xr:uid="{0ED41075-EE02-4852-A8CD-5B1A129DD27D}"/>
    <cellStyle name="Millares 51 2 4 4" xfId="18175" xr:uid="{54FB7BE8-B16E-4A23-8716-F2D9F37F7D55}"/>
    <cellStyle name="Millares 51 2 4 5" xfId="8195" xr:uid="{34B158E5-6299-4C99-A966-881FF4BC302C}"/>
    <cellStyle name="Millares 51 2 5" xfId="7263" xr:uid="{17234D57-C876-4EDC-967D-CD2FFB79F318}"/>
    <cellStyle name="Millares 51 2 5 2" xfId="13540" xr:uid="{77BE9085-670B-4E9A-88D9-B2359BA517E9}"/>
    <cellStyle name="Millares 51 2 5 3" xfId="20043" xr:uid="{F8465FDC-7A00-4562-990F-6CF8E023297E}"/>
    <cellStyle name="Millares 51 2 5 4" xfId="8196" xr:uid="{0F668EA9-7F5A-47C9-961C-33E5340F4369}"/>
    <cellStyle name="Millares 51 2 6" xfId="8197" xr:uid="{8D984389-68FB-4BBC-A98B-4D86A01BC552}"/>
    <cellStyle name="Millares 51 2 6 2" xfId="13541" xr:uid="{951BCA1F-3063-4ABE-9FA2-DEA9A64E43B0}"/>
    <cellStyle name="Millares 51 2 7" xfId="13536" xr:uid="{B3F2B972-0E87-4231-A067-79275BB657DB}"/>
    <cellStyle name="Millares 51 2 8" xfId="10816" xr:uid="{FE749ED2-A41D-4EF0-8183-ECC4D0C2208E}"/>
    <cellStyle name="Millares 51 2 9" xfId="16051" xr:uid="{F2009A72-1039-417E-80E4-7D13DEFEB144}"/>
    <cellStyle name="Millares 51 3" xfId="5345" xr:uid="{070F2784-EBEA-4C1E-8F4C-60A9752391DE}"/>
    <cellStyle name="Millares 51 3 2" xfId="5346" xr:uid="{029F8596-6688-48A6-9B89-6F64B0698AB3}"/>
    <cellStyle name="Millares 51 3 2 2" xfId="13543" xr:uid="{F016CE4C-2BA5-4EBE-864C-E1B4A4093CAA}"/>
    <cellStyle name="Millares 51 3 2 3" xfId="10820" xr:uid="{A111E374-0CCF-4D9F-A5FE-737A86C77C27}"/>
    <cellStyle name="Millares 51 3 2 4" xfId="16055" xr:uid="{578BE7D8-41EE-42A0-91FE-AD5A98AE7860}"/>
    <cellStyle name="Millares 51 3 2 5" xfId="18177" xr:uid="{FD7AD821-CDD8-437E-9090-5B9734A643F2}"/>
    <cellStyle name="Millares 51 3 2 6" xfId="8199" xr:uid="{116A43C3-95D0-4246-B9F5-2531CFDB37A9}"/>
    <cellStyle name="Millares 51 3 3" xfId="13542" xr:uid="{D5CD8BB4-67E5-47DA-BF08-CC409A456ACE}"/>
    <cellStyle name="Millares 51 3 4" xfId="10819" xr:uid="{E2690792-88D1-4ED7-9375-B4928F69D070}"/>
    <cellStyle name="Millares 51 3 5" xfId="16054" xr:uid="{A65ED6B7-8A08-4126-8508-BB6437F53568}"/>
    <cellStyle name="Millares 51 3 6" xfId="18176" xr:uid="{4494F9B8-0E38-419A-9456-A5DEA2BE2532}"/>
    <cellStyle name="Millares 51 3 7" xfId="8198" xr:uid="{7DD12D5D-EA5A-47AC-A554-2CFE2F8C24C7}"/>
    <cellStyle name="Millares 51 4" xfId="5347" xr:uid="{00C03AB2-6430-4CC4-8401-685675E9267D}"/>
    <cellStyle name="Millares 51 4 2" xfId="13544" xr:uid="{9A4745B8-DFCA-4255-A892-DEDBDA5DBC07}"/>
    <cellStyle name="Millares 51 4 3" xfId="10821" xr:uid="{D90045E1-97A6-4B20-9B38-978EDD02ED80}"/>
    <cellStyle name="Millares 51 4 4" xfId="16056" xr:uid="{A1D956BA-1F73-4855-8A4A-A271A381D1B9}"/>
    <cellStyle name="Millares 51 4 5" xfId="18178" xr:uid="{8C8FAF20-58DD-491C-9340-91D85CB6C1BE}"/>
    <cellStyle name="Millares 51 4 6" xfId="8200" xr:uid="{D70A5367-0D9B-4709-AF15-16268F5A587B}"/>
    <cellStyle name="Millares 51 5" xfId="5348" xr:uid="{EF85A823-E876-4F83-A658-1E400CB52C9D}"/>
    <cellStyle name="Millares 51 5 2" xfId="13545" xr:uid="{50184642-592C-43D2-B960-CF7A1E12222B}"/>
    <cellStyle name="Millares 51 5 3" xfId="12455" xr:uid="{BAF3C276-8125-4C08-8541-A241AF524195}"/>
    <cellStyle name="Millares 51 5 4" xfId="18179" xr:uid="{78093846-8DC7-4EBA-BFA7-FA96BACCD1AC}"/>
    <cellStyle name="Millares 51 5 5" xfId="8201" xr:uid="{7505A008-5A6B-440D-9897-75D9F3546E4E}"/>
    <cellStyle name="Millares 51 6" xfId="7133" xr:uid="{278B78FC-27C3-4E36-B9E1-EF3E71F9BD02}"/>
    <cellStyle name="Millares 51 6 2" xfId="13546" xr:uid="{90D60B5D-BB18-49FF-8A7A-D0BF5244BA93}"/>
    <cellStyle name="Millares 51 6 3" xfId="19941" xr:uid="{10138F36-7FAE-4075-AE19-36C0BBDF20BC}"/>
    <cellStyle name="Millares 51 6 4" xfId="8202" xr:uid="{2966690C-EA06-4A90-9EDF-C4070FC3B983}"/>
    <cellStyle name="Millares 51 7" xfId="8203" xr:uid="{CF4457C1-6E13-4005-B873-901FDD8FFAA3}"/>
    <cellStyle name="Millares 51 7 2" xfId="13547" xr:uid="{7793392A-889E-473E-A0F4-5A15412C3099}"/>
    <cellStyle name="Millares 51 8" xfId="13535" xr:uid="{8DB615CF-0968-455F-8709-4F782B99D901}"/>
    <cellStyle name="Millares 51 9" xfId="10815" xr:uid="{D2DC4E30-7ECB-428C-8E15-68D090EB5EA8}"/>
    <cellStyle name="Millares 510" xfId="22877" xr:uid="{79A2016E-949A-44C0-843D-7DA2F400FFAC}"/>
    <cellStyle name="Millares 511" xfId="22873" xr:uid="{738F0F96-2AE5-4E4B-A507-876B47878762}"/>
    <cellStyle name="Millares 512" xfId="22876" xr:uid="{C92CE969-D53D-4603-A7BF-53AC17D6BB76}"/>
    <cellStyle name="Millares 513" xfId="22878" xr:uid="{91BA9CAB-8C9D-4C4D-BA98-1D51E8CF4C11}"/>
    <cellStyle name="Millares 514" xfId="22881" xr:uid="{432148CD-6732-4038-B14F-7E7E7BF83CE7}"/>
    <cellStyle name="Millares 515" xfId="22875" xr:uid="{32281E3E-4F04-46AD-9835-10988C5A501E}"/>
    <cellStyle name="Millares 516" xfId="22880" xr:uid="{EF8D0683-151E-4E47-A738-5B7A0BEC50B3}"/>
    <cellStyle name="Millares 517" xfId="22879" xr:uid="{ADDAFBF2-48DF-4242-8F94-FD6F31749D50}"/>
    <cellStyle name="Millares 518" xfId="20140" xr:uid="{6E5D4A20-A8B0-4B12-96E4-BD8931365D59}"/>
    <cellStyle name="Millares 518 2" xfId="25701" xr:uid="{11A6D6F5-3F19-4FA9-ABE4-0ACAEBF70787}"/>
    <cellStyle name="Millares 518 3" xfId="31195" xr:uid="{4ACC55F6-7459-4BA8-B7C0-7B81EF0D321B}"/>
    <cellStyle name="Millares 518 4" xfId="36679" xr:uid="{5F1E1A59-36AF-43DF-AB1A-8B91AAA53634}"/>
    <cellStyle name="Millares 519" xfId="22890" xr:uid="{9C10B266-3F93-4230-9030-51ED12408457}"/>
    <cellStyle name="Millares 519 2" xfId="28436" xr:uid="{5501D175-2EC0-4327-8028-A8388ACF6160}"/>
    <cellStyle name="Millares 519 3" xfId="33930" xr:uid="{0C593883-EA63-46EA-9639-AF1CADC40E3A}"/>
    <cellStyle name="Millares 519 4" xfId="39414" xr:uid="{751E262D-3D3C-41A6-B7A0-506DB8188828}"/>
    <cellStyle name="Millares 52" xfId="5349" xr:uid="{C2A26E4E-23D7-4762-8FBB-EDC340F32727}"/>
    <cellStyle name="Millares 52 10" xfId="16057" xr:uid="{6C8DD049-0303-47B4-A565-23FDD5D1197E}"/>
    <cellStyle name="Millares 52 11" xfId="18180" xr:uid="{6B1AFCED-7418-4A6F-91FD-757CADFE9AAC}"/>
    <cellStyle name="Millares 52 12" xfId="8204" xr:uid="{2860E614-6B97-4115-8218-FB037D2D7049}"/>
    <cellStyle name="Millares 52 2" xfId="5350" xr:uid="{4962F50B-02AD-422A-9AB7-970CF27CEE3F}"/>
    <cellStyle name="Millares 52 2 10" xfId="18181" xr:uid="{711AA678-8E9C-4395-9FEF-8FA0C5F86AAF}"/>
    <cellStyle name="Millares 52 2 11" xfId="8205" xr:uid="{01FF93DE-FB64-490A-AEC5-399B8492422C}"/>
    <cellStyle name="Millares 52 2 2" xfId="5351" xr:uid="{397795E1-695A-4F98-8B44-93560ABBA8F0}"/>
    <cellStyle name="Millares 52 2 2 2" xfId="13550" xr:uid="{24EB6A56-E82F-428B-8469-2A3AE60BA4D0}"/>
    <cellStyle name="Millares 52 2 2 3" xfId="10824" xr:uid="{3828DDF5-429C-4E9A-B341-F4E08CD4DE82}"/>
    <cellStyle name="Millares 52 2 2 4" xfId="16059" xr:uid="{81CA8349-68D5-40B0-BC45-C6643196E02D}"/>
    <cellStyle name="Millares 52 2 2 5" xfId="18182" xr:uid="{EE691681-A1AB-4060-975E-9275561D989A}"/>
    <cellStyle name="Millares 52 2 2 6" xfId="8206" xr:uid="{F2956CC2-7A54-429C-A73D-08FCC87F8ABD}"/>
    <cellStyle name="Millares 52 2 3" xfId="5352" xr:uid="{37150918-FF33-4E4D-9367-28A29BF89407}"/>
    <cellStyle name="Millares 52 2 3 2" xfId="13551" xr:uid="{D67F5A63-0277-44D9-B9E2-6F5BF2D0DAB4}"/>
    <cellStyle name="Millares 52 2 3 3" xfId="10825" xr:uid="{24722E0F-6AB0-4DD6-BE84-D6C226837182}"/>
    <cellStyle name="Millares 52 2 3 4" xfId="16060" xr:uid="{8E5C47B2-99B6-4735-90AB-07041E92E4F3}"/>
    <cellStyle name="Millares 52 2 3 5" xfId="18183" xr:uid="{60F25576-43FF-48B9-826D-F5CE5B7D0AC7}"/>
    <cellStyle name="Millares 52 2 3 6" xfId="8207" xr:uid="{8AB244CF-A8E2-48E8-917A-72493865C8EF}"/>
    <cellStyle name="Millares 52 2 4" xfId="5353" xr:uid="{18C857AC-3883-4DA0-BF2F-83F5407C32D0}"/>
    <cellStyle name="Millares 52 2 4 2" xfId="13552" xr:uid="{A830313B-328F-4AFB-9E4A-1FE4CCD19971}"/>
    <cellStyle name="Millares 52 2 4 3" xfId="12458" xr:uid="{70CCE510-183C-4100-B31F-44D9A3507C2B}"/>
    <cellStyle name="Millares 52 2 4 4" xfId="18184" xr:uid="{3159843D-14D3-4759-8BBA-D47B2978BA1F}"/>
    <cellStyle name="Millares 52 2 4 5" xfId="8208" xr:uid="{95E6610F-9390-46EA-99FA-B73581B2DB16}"/>
    <cellStyle name="Millares 52 2 5" xfId="7264" xr:uid="{F49ECB21-86C1-4954-9E8B-AECA08AE43B7}"/>
    <cellStyle name="Millares 52 2 5 2" xfId="13553" xr:uid="{F38068DE-B7D8-41CC-A8C8-6A4CBA5E7711}"/>
    <cellStyle name="Millares 52 2 5 3" xfId="20044" xr:uid="{C2FB1065-9179-4574-B3A8-7066D036AD00}"/>
    <cellStyle name="Millares 52 2 5 4" xfId="8209" xr:uid="{326E5E97-FAD0-40DA-A9AD-D60AFF585357}"/>
    <cellStyle name="Millares 52 2 6" xfId="8210" xr:uid="{5D9A293A-8FEC-46ED-A2A8-D53F19C17A2C}"/>
    <cellStyle name="Millares 52 2 6 2" xfId="13554" xr:uid="{68C13936-5488-490B-BE89-CE411C349892}"/>
    <cellStyle name="Millares 52 2 7" xfId="13549" xr:uid="{262F9225-ABFE-415D-B8A7-BDCF066147C6}"/>
    <cellStyle name="Millares 52 2 8" xfId="10823" xr:uid="{7776D579-AD97-46FB-B37B-17A3A82D84D3}"/>
    <cellStyle name="Millares 52 2 9" xfId="16058" xr:uid="{7A65581B-7467-4C6F-BF3D-56A2DEAE57BA}"/>
    <cellStyle name="Millares 52 3" xfId="5354" xr:uid="{7F867001-5FC3-494B-805C-72B2D1FC59E2}"/>
    <cellStyle name="Millares 52 3 2" xfId="13555" xr:uid="{4C3F5532-37B4-46CF-ACD3-942C13730B20}"/>
    <cellStyle name="Millares 52 3 3" xfId="10826" xr:uid="{F3EF50A8-0026-4C17-823D-3D522D1ED794}"/>
    <cellStyle name="Millares 52 3 4" xfId="16061" xr:uid="{54BAB825-C120-4284-88F0-D36CA38A81D1}"/>
    <cellStyle name="Millares 52 3 5" xfId="18185" xr:uid="{0D3239B3-981E-428D-AA79-56F2AFFE743D}"/>
    <cellStyle name="Millares 52 3 6" xfId="8211" xr:uid="{25BF8EF4-C549-44AA-A3AD-F6A395C917A0}"/>
    <cellStyle name="Millares 52 4" xfId="5355" xr:uid="{B2BA81C9-9F92-4D6D-9D04-29B94A1FDDAD}"/>
    <cellStyle name="Millares 52 4 2" xfId="13556" xr:uid="{58850F1A-1264-480B-968A-B5D57B4893FD}"/>
    <cellStyle name="Millares 52 4 3" xfId="10827" xr:uid="{240A8978-EE62-4AFE-9352-05189E6649A7}"/>
    <cellStyle name="Millares 52 4 4" xfId="16062" xr:uid="{6FEEA125-0397-4A79-9513-62EC0D3248C3}"/>
    <cellStyle name="Millares 52 4 5" xfId="18186" xr:uid="{24618F85-288E-4699-A98C-A2E47A84A612}"/>
    <cellStyle name="Millares 52 4 6" xfId="8212" xr:uid="{661713E8-1A08-4EFF-8BC8-8D7C0654FCE5}"/>
    <cellStyle name="Millares 52 5" xfId="5356" xr:uid="{46970AC6-48E6-480F-BFDB-DB9A044427B3}"/>
    <cellStyle name="Millares 52 5 2" xfId="13557" xr:uid="{D5E7A7EC-80E1-4365-A805-1CFBFF331FA5}"/>
    <cellStyle name="Millares 52 5 3" xfId="12457" xr:uid="{B947ABEC-4DCE-4D1F-9F52-1450B49A7E6A}"/>
    <cellStyle name="Millares 52 5 4" xfId="18187" xr:uid="{F6791BEC-444B-4FE0-9FEB-6171DFC5C72D}"/>
    <cellStyle name="Millares 52 5 5" xfId="8213" xr:uid="{F6678135-9915-4D58-8667-A55761DA4255}"/>
    <cellStyle name="Millares 52 6" xfId="7134" xr:uid="{3921F408-D023-45EF-8B85-5F60DB8E76BE}"/>
    <cellStyle name="Millares 52 6 2" xfId="13558" xr:uid="{50F9C2EF-38CF-4789-82C5-A8714FBFA744}"/>
    <cellStyle name="Millares 52 6 3" xfId="19942" xr:uid="{2B40F0F8-224A-471D-BCA0-E81FEEEF6B96}"/>
    <cellStyle name="Millares 52 6 4" xfId="8214" xr:uid="{F522C786-FE8A-4119-BD31-997A22270659}"/>
    <cellStyle name="Millares 52 7" xfId="8215" xr:uid="{B34D41BD-91E0-42D5-AB4E-00BE6F4903E9}"/>
    <cellStyle name="Millares 52 7 2" xfId="13559" xr:uid="{E67514AB-9280-4B60-B503-EC751F22B58C}"/>
    <cellStyle name="Millares 52 8" xfId="13548" xr:uid="{B484D38C-C6B6-4074-98DE-E31FFD51B78E}"/>
    <cellStyle name="Millares 52 9" xfId="10822" xr:uid="{27610CC5-1848-4DE5-9193-32913919D560}"/>
    <cellStyle name="Millares 520" xfId="22892" xr:uid="{C338304D-4C9E-4820-A437-02870825E46D}"/>
    <cellStyle name="Millares 520 2" xfId="28438" xr:uid="{631ECB54-F598-4EAD-9E8A-C0BADCD72B95}"/>
    <cellStyle name="Millares 520 3" xfId="33932" xr:uid="{A01DBD6B-BDB3-4239-834A-C6E029A85BEA}"/>
    <cellStyle name="Millares 520 4" xfId="39416" xr:uid="{E0F4A55D-70DD-4045-9F09-289DEB52CB70}"/>
    <cellStyle name="Millares 521" xfId="22920" xr:uid="{D2FF689C-FCDE-49D7-B366-FEA5293D116E}"/>
    <cellStyle name="Millares 522" xfId="39435" xr:uid="{F87301D4-A7E0-4D30-8ACC-847B5B7587FA}"/>
    <cellStyle name="Millares 523" xfId="39438" xr:uid="{DDCA8BCE-67F9-42D2-A189-D35AFD63BC94}"/>
    <cellStyle name="Millares 524" xfId="39440" xr:uid="{0BAD15AB-1DA9-4D51-9195-D1A6DA8DFA10}"/>
    <cellStyle name="Millares 525" xfId="39452" xr:uid="{EA46B2C3-0203-4EE5-91B6-2A90508C3A27}"/>
    <cellStyle name="Millares 526" xfId="39454" xr:uid="{EBEBDE17-465E-4E7F-8342-593930D785C2}"/>
    <cellStyle name="Millares 527" xfId="39470" xr:uid="{4FF8E43E-C420-4BDE-BC06-9D0187059593}"/>
    <cellStyle name="Millares 528" xfId="39488" xr:uid="{AB62B6A7-5C3C-43B4-BF35-03AEB777BDC6}"/>
    <cellStyle name="Millares 529" xfId="39612" xr:uid="{6E7D9B77-D4BD-4B76-868F-9BBC45FEC4AA}"/>
    <cellStyle name="Millares 53" xfId="5357" xr:uid="{5BBEB98A-6480-4CF6-80F7-4874B7BA8A7A}"/>
    <cellStyle name="Millares 53 10" xfId="5358" xr:uid="{966E5659-DED9-40E7-AF57-BB3FCB7FDF25}"/>
    <cellStyle name="Millares 53 10 10" xfId="8217" xr:uid="{4C13B3AE-85DD-4227-81FD-65159696A752}"/>
    <cellStyle name="Millares 53 10 2" xfId="5359" xr:uid="{14B0C822-DF35-4487-90D0-509B591544C4}"/>
    <cellStyle name="Millares 53 10 2 2" xfId="5360" xr:uid="{9AAA4E12-3DD5-46B2-A79F-59BA0B710806}"/>
    <cellStyle name="Millares 53 10 2 2 2" xfId="13563" xr:uid="{C310EFA8-E317-4D34-AFF0-95095D0BA89A}"/>
    <cellStyle name="Millares 53 10 2 2 3" xfId="10831" xr:uid="{AA07D237-A560-4720-B54F-88BB8C7F03BC}"/>
    <cellStyle name="Millares 53 10 2 2 4" xfId="16066" xr:uid="{B148C17A-E2CD-4DEF-B3DB-175255289189}"/>
    <cellStyle name="Millares 53 10 2 2 5" xfId="18191" xr:uid="{17A80F60-4700-48AB-85DB-6D8AA6F1467B}"/>
    <cellStyle name="Millares 53 10 2 2 6" xfId="8219" xr:uid="{051DCAD0-B2ED-44D9-A0C9-7B58189ACC45}"/>
    <cellStyle name="Millares 53 10 2 3" xfId="13562" xr:uid="{80AC3718-926C-411C-9EDB-C01D5673E001}"/>
    <cellStyle name="Millares 53 10 2 4" xfId="10830" xr:uid="{92BEE164-56DD-4991-A174-06A865BE7D88}"/>
    <cellStyle name="Millares 53 10 2 5" xfId="16065" xr:uid="{6AF5CBAD-7F0D-4F9A-B942-005261D90C18}"/>
    <cellStyle name="Millares 53 10 2 6" xfId="18190" xr:uid="{327ACF0A-7418-4D15-985F-0441042FEFDD}"/>
    <cellStyle name="Millares 53 10 2 7" xfId="8218" xr:uid="{E25E42EA-9C71-4C34-9E6F-287D0AAE7DAE}"/>
    <cellStyle name="Millares 53 10 3" xfId="5361" xr:uid="{8739E219-2CEA-4778-AE3D-C440004E38F9}"/>
    <cellStyle name="Millares 53 10 3 2" xfId="5362" xr:uid="{EA127E56-0E6B-4B33-8FB1-ED4EAB39183C}"/>
    <cellStyle name="Millares 53 10 3 2 2" xfId="13565" xr:uid="{D7B77F56-FD23-48D6-A77F-A28B85301B81}"/>
    <cellStyle name="Millares 53 10 3 2 3" xfId="10833" xr:uid="{726CBEFB-ED0B-468B-A651-3045C486D729}"/>
    <cellStyle name="Millares 53 10 3 2 4" xfId="16068" xr:uid="{2FA910E6-F60A-4CE4-969B-6AA3C7F97929}"/>
    <cellStyle name="Millares 53 10 3 2 5" xfId="18193" xr:uid="{BD00947C-E86E-418C-AFD2-DDB690D2CBAC}"/>
    <cellStyle name="Millares 53 10 3 2 6" xfId="8221" xr:uid="{53C4C36B-BD3F-48DE-8DA2-E724DC82EFBD}"/>
    <cellStyle name="Millares 53 10 3 3" xfId="13564" xr:uid="{DA457A3E-F149-4732-8FE1-3C5CD24D909E}"/>
    <cellStyle name="Millares 53 10 3 4" xfId="10832" xr:uid="{25A3B0A0-5DF2-4A4E-95D7-F94DE32A5EB3}"/>
    <cellStyle name="Millares 53 10 3 5" xfId="16067" xr:uid="{055C711D-DD95-4153-B91D-7AF4CAF4C03A}"/>
    <cellStyle name="Millares 53 10 3 6" xfId="18192" xr:uid="{DBCB3EBA-5F3E-481C-9593-500D41F8FB9B}"/>
    <cellStyle name="Millares 53 10 3 7" xfId="8220" xr:uid="{14D834F9-A294-4B4E-B5E8-5899781BDE64}"/>
    <cellStyle name="Millares 53 10 4" xfId="5363" xr:uid="{B3CC55A1-3F26-45F9-B5CD-07491E85BB83}"/>
    <cellStyle name="Millares 53 10 4 2" xfId="5364" xr:uid="{75C65160-A529-4F0B-93D5-1135D616E109}"/>
    <cellStyle name="Millares 53 10 4 2 2" xfId="13567" xr:uid="{CADAAF16-BB93-4EEE-B826-DABBE401C02D}"/>
    <cellStyle name="Millares 53 10 4 2 3" xfId="10835" xr:uid="{5D5CD12C-529D-4E90-AEEF-FEAB448545D5}"/>
    <cellStyle name="Millares 53 10 4 2 4" xfId="16070" xr:uid="{893CB1BF-9047-47D2-9294-FC41EBBF3F97}"/>
    <cellStyle name="Millares 53 10 4 2 5" xfId="18195" xr:uid="{71983E18-5C4D-402A-8670-31B44FF67D47}"/>
    <cellStyle name="Millares 53 10 4 2 6" xfId="8223" xr:uid="{7CAB0CBE-FF59-4E97-8C47-7B0E17B5D9F3}"/>
    <cellStyle name="Millares 53 10 4 3" xfId="13566" xr:uid="{EDF6294A-A909-4219-9516-EBEFB4A76692}"/>
    <cellStyle name="Millares 53 10 4 4" xfId="10834" xr:uid="{8853128E-80A6-4425-97F4-092881531C5A}"/>
    <cellStyle name="Millares 53 10 4 5" xfId="16069" xr:uid="{DE2042FF-D1FB-4881-A99A-A31C5664C2C8}"/>
    <cellStyle name="Millares 53 10 4 6" xfId="18194" xr:uid="{D057D640-F988-4F88-BAA7-22F9F8E82B27}"/>
    <cellStyle name="Millares 53 10 4 7" xfId="8222" xr:uid="{FEA02A62-06FA-4965-98AD-A09E25D015B6}"/>
    <cellStyle name="Millares 53 10 5" xfId="5365" xr:uid="{89864DC3-B57B-4CE4-A544-28D04035549B}"/>
    <cellStyle name="Millares 53 10 5 2" xfId="13568" xr:uid="{C5FD3BF6-9A66-46A7-AD60-3ECFCEE84BD6}"/>
    <cellStyle name="Millares 53 10 5 3" xfId="10836" xr:uid="{B70B8E4A-8D8F-49D8-9AFB-78A939D7C875}"/>
    <cellStyle name="Millares 53 10 5 4" xfId="16071" xr:uid="{E4BD160E-B528-49E4-8359-A8C2C1177DF4}"/>
    <cellStyle name="Millares 53 10 5 5" xfId="18196" xr:uid="{F19070B9-8519-4BBE-9E05-D30947F77223}"/>
    <cellStyle name="Millares 53 10 5 6" xfId="8224" xr:uid="{C5044578-88BA-4947-B9C7-CEF4F5C2EF71}"/>
    <cellStyle name="Millares 53 10 6" xfId="13561" xr:uid="{9AA48E43-9D7E-456B-8104-1BE35D97AB8E}"/>
    <cellStyle name="Millares 53 10 7" xfId="10829" xr:uid="{BDCFA3B7-B193-4DE6-AA94-C85DCAF096A8}"/>
    <cellStyle name="Millares 53 10 8" xfId="16064" xr:uid="{02B72F19-CAAE-4396-B75D-EE4735442E35}"/>
    <cellStyle name="Millares 53 10 9" xfId="18189" xr:uid="{1D822135-A595-4E76-8409-DE28F282C898}"/>
    <cellStyle name="Millares 53 11" xfId="5366" xr:uid="{EB3B6A7A-67D6-42B8-90CD-9F864E39F4E9}"/>
    <cellStyle name="Millares 53 11 10" xfId="8225" xr:uid="{14E24B63-2214-42DC-A91B-00A4C81043D0}"/>
    <cellStyle name="Millares 53 11 2" xfId="5367" xr:uid="{2E5E245D-D2F7-4AC9-8AE5-0F7D5C3D1387}"/>
    <cellStyle name="Millares 53 11 2 2" xfId="5368" xr:uid="{F8C0E64E-9106-4BEE-8706-463F18854203}"/>
    <cellStyle name="Millares 53 11 2 2 2" xfId="13571" xr:uid="{66312468-1EAE-4CCD-8F08-600E6E014091}"/>
    <cellStyle name="Millares 53 11 2 2 3" xfId="10839" xr:uid="{2F4545D5-78D6-43C9-841C-1824EF956AC8}"/>
    <cellStyle name="Millares 53 11 2 2 4" xfId="16074" xr:uid="{C769A30E-FED2-45E2-89B3-A495CAE4B37A}"/>
    <cellStyle name="Millares 53 11 2 2 5" xfId="18199" xr:uid="{FFC15620-1675-4EC3-AE83-92F6F6E07EC5}"/>
    <cellStyle name="Millares 53 11 2 2 6" xfId="8227" xr:uid="{EF840E89-ECF5-49C6-B19A-F8DF976D40F4}"/>
    <cellStyle name="Millares 53 11 2 3" xfId="13570" xr:uid="{565F2BA3-3298-4840-A862-FAB09439E4F2}"/>
    <cellStyle name="Millares 53 11 2 4" xfId="10838" xr:uid="{3160E415-32B6-4208-A93C-54046A8C9F31}"/>
    <cellStyle name="Millares 53 11 2 5" xfId="16073" xr:uid="{A2A839BB-F353-491E-9EAB-3DAEC802B3A8}"/>
    <cellStyle name="Millares 53 11 2 6" xfId="18198" xr:uid="{7D29FB5B-21F0-431B-B18E-802191FE981F}"/>
    <cellStyle name="Millares 53 11 2 7" xfId="8226" xr:uid="{5112568A-4838-4746-8C7B-83B2813006A7}"/>
    <cellStyle name="Millares 53 11 3" xfId="5369" xr:uid="{2EFD5FE7-4215-4521-9DAE-60E9781EEA0D}"/>
    <cellStyle name="Millares 53 11 3 2" xfId="5370" xr:uid="{05A5733B-7866-4D0E-84D7-453AF76DB558}"/>
    <cellStyle name="Millares 53 11 3 2 2" xfId="13573" xr:uid="{F7DDE7E6-F7D9-4770-B52A-47DFBC75597B}"/>
    <cellStyle name="Millares 53 11 3 2 3" xfId="10841" xr:uid="{7C39FF30-B781-4C37-A40F-320014C34341}"/>
    <cellStyle name="Millares 53 11 3 2 4" xfId="16076" xr:uid="{A835862B-1419-4314-AD4A-2A287E5E8615}"/>
    <cellStyle name="Millares 53 11 3 2 5" xfId="18201" xr:uid="{CAB3ABE4-A240-4AE9-A730-74F91D0233EE}"/>
    <cellStyle name="Millares 53 11 3 2 6" xfId="8229" xr:uid="{1A95C971-8E12-478F-AC61-2860A452621F}"/>
    <cellStyle name="Millares 53 11 3 3" xfId="13572" xr:uid="{8E252E81-4B23-46C8-A54A-94676F1833D0}"/>
    <cellStyle name="Millares 53 11 3 4" xfId="10840" xr:uid="{4F2E5E0D-ADAA-44E9-9278-222079D4B8D8}"/>
    <cellStyle name="Millares 53 11 3 5" xfId="16075" xr:uid="{2B89779C-FD93-44D5-B3F9-37C45DE93397}"/>
    <cellStyle name="Millares 53 11 3 6" xfId="18200" xr:uid="{0F044767-9749-4473-AB73-398922B0E0D4}"/>
    <cellStyle name="Millares 53 11 3 7" xfId="8228" xr:uid="{6B7B3C0C-C313-4113-BB17-2B3E169DC1A9}"/>
    <cellStyle name="Millares 53 11 4" xfId="5371" xr:uid="{6AF81538-FEC6-455B-BEAB-FF8464419A0D}"/>
    <cellStyle name="Millares 53 11 4 2" xfId="5372" xr:uid="{5AF5C49B-FA8F-4841-A52B-49A425C5F2EE}"/>
    <cellStyle name="Millares 53 11 4 2 2" xfId="13575" xr:uid="{4D9D9C69-DCA5-4C80-AEAE-5AA99401939E}"/>
    <cellStyle name="Millares 53 11 4 2 3" xfId="10843" xr:uid="{D2628919-821D-4D5D-B292-BF4D24640427}"/>
    <cellStyle name="Millares 53 11 4 2 4" xfId="16078" xr:uid="{D2EA9BF0-C110-4B6E-9378-C45F7CA2AFFF}"/>
    <cellStyle name="Millares 53 11 4 2 5" xfId="18203" xr:uid="{2C11AA24-50B7-488F-A774-6912E0C42F7D}"/>
    <cellStyle name="Millares 53 11 4 2 6" xfId="8231" xr:uid="{CCB61E6A-AE92-4651-939F-2CDEB0D929B1}"/>
    <cellStyle name="Millares 53 11 4 3" xfId="13574" xr:uid="{E8577060-42B0-4694-81FE-E8D2C6A7A29E}"/>
    <cellStyle name="Millares 53 11 4 4" xfId="10842" xr:uid="{9570D082-7CAD-4201-B8C5-404DE46F50E8}"/>
    <cellStyle name="Millares 53 11 4 5" xfId="16077" xr:uid="{369AAA58-2072-4DE2-AE17-C150E8A5698D}"/>
    <cellStyle name="Millares 53 11 4 6" xfId="18202" xr:uid="{D50FFB51-6CDD-4800-8390-87058C554731}"/>
    <cellStyle name="Millares 53 11 4 7" xfId="8230" xr:uid="{FAF2DB9E-F6FD-4209-80F2-6C1BBDA31FC0}"/>
    <cellStyle name="Millares 53 11 5" xfId="5373" xr:uid="{C5FF3AB0-8E56-4556-B304-56ABD2C2E24D}"/>
    <cellStyle name="Millares 53 11 5 2" xfId="13576" xr:uid="{38E7FA10-B38B-4352-B7FF-096A6CF280EB}"/>
    <cellStyle name="Millares 53 11 5 3" xfId="10844" xr:uid="{DB6AAEEC-2303-4543-BEB9-78D3D631EB5D}"/>
    <cellStyle name="Millares 53 11 5 4" xfId="16079" xr:uid="{A0AD5388-720C-49F1-B2D1-56294510F6C0}"/>
    <cellStyle name="Millares 53 11 5 5" xfId="18204" xr:uid="{89B213FC-2F7F-4B2B-A83C-569DC525E3F7}"/>
    <cellStyle name="Millares 53 11 5 6" xfId="8232" xr:uid="{5E912270-84E0-4AFF-8C53-22BA50BA05CF}"/>
    <cellStyle name="Millares 53 11 6" xfId="13569" xr:uid="{1F429EA4-5703-4C0F-86FA-ABFE6E45AAB3}"/>
    <cellStyle name="Millares 53 11 7" xfId="10837" xr:uid="{81968E33-F3BA-451F-B1AA-5C765A5BCFA0}"/>
    <cellStyle name="Millares 53 11 8" xfId="16072" xr:uid="{A0F5A8EE-4D88-44E1-9F0D-591E80A41C12}"/>
    <cellStyle name="Millares 53 11 9" xfId="18197" xr:uid="{39E1E70D-0684-405F-ACD5-C4FAC670C1BF}"/>
    <cellStyle name="Millares 53 12" xfId="5374" xr:uid="{F7ACA166-EFDF-44CF-8DC7-45D87A039DFF}"/>
    <cellStyle name="Millares 53 12 2" xfId="5375" xr:uid="{EA11FCF0-7365-4BC3-8938-3700A7D38DA8}"/>
    <cellStyle name="Millares 53 12 2 2" xfId="13578" xr:uid="{1542550B-1493-4E26-AC99-17A34A4C1C4B}"/>
    <cellStyle name="Millares 53 12 2 3" xfId="10846" xr:uid="{F8DE9744-8943-4DD2-A8D3-8C3502C2D524}"/>
    <cellStyle name="Millares 53 12 2 4" xfId="16081" xr:uid="{74E182C7-6A97-4F13-A314-5C3513AE4540}"/>
    <cellStyle name="Millares 53 12 2 5" xfId="18206" xr:uid="{F85AC2F1-765E-496E-A37B-C816EEAA8975}"/>
    <cellStyle name="Millares 53 12 2 6" xfId="8234" xr:uid="{5EF66D1B-145F-4C97-BEA8-52879D7636E1}"/>
    <cellStyle name="Millares 53 12 3" xfId="13577" xr:uid="{B36D40FE-ED30-4B9F-A96C-A8CED6B59461}"/>
    <cellStyle name="Millares 53 12 4" xfId="10845" xr:uid="{291EDCBD-F206-4CE0-AB85-85D2F7A1A6F9}"/>
    <cellStyle name="Millares 53 12 5" xfId="16080" xr:uid="{C871E47A-A991-430A-817E-CA72570983F6}"/>
    <cellStyle name="Millares 53 12 6" xfId="18205" xr:uid="{0164CAAD-87C8-46A1-802D-2C4B4F01BB3E}"/>
    <cellStyle name="Millares 53 12 7" xfId="8233" xr:uid="{4C30E4EA-FF95-4B0F-8EE5-79425598999F}"/>
    <cellStyle name="Millares 53 13" xfId="5376" xr:uid="{7518988F-7E43-44C8-AA93-AB131E611786}"/>
    <cellStyle name="Millares 53 13 2" xfId="5377" xr:uid="{EE911071-96B4-47B6-AED8-1CCD813336E3}"/>
    <cellStyle name="Millares 53 13 2 2" xfId="13580" xr:uid="{03539634-96DC-4538-A89A-17DE1F6B5419}"/>
    <cellStyle name="Millares 53 13 2 3" xfId="10848" xr:uid="{2EB32419-7727-46DC-997F-3E960F63C508}"/>
    <cellStyle name="Millares 53 13 2 4" xfId="16083" xr:uid="{E956DE10-C595-4656-8C95-551D95BA6C2D}"/>
    <cellStyle name="Millares 53 13 2 5" xfId="18208" xr:uid="{4A752AD9-9F5A-4ECC-9BFE-F1A261E617D0}"/>
    <cellStyle name="Millares 53 13 2 6" xfId="8236" xr:uid="{BBD3EAE4-F2F1-4693-AB48-D16732A114F6}"/>
    <cellStyle name="Millares 53 13 3" xfId="13579" xr:uid="{478847B2-6A04-49E5-A57D-020D34A6E197}"/>
    <cellStyle name="Millares 53 13 4" xfId="10847" xr:uid="{5AFD14E8-A828-4AD0-9227-D792B14B9244}"/>
    <cellStyle name="Millares 53 13 5" xfId="16082" xr:uid="{1850B1A3-A9DC-4E69-B627-0A929EC099AD}"/>
    <cellStyle name="Millares 53 13 6" xfId="18207" xr:uid="{4D05AAAA-CEFA-4A5C-BC8E-9ED580A0F683}"/>
    <cellStyle name="Millares 53 13 7" xfId="8235" xr:uid="{C169A7E3-9357-40CD-B067-978CFF371E5C}"/>
    <cellStyle name="Millares 53 14" xfId="5378" xr:uid="{4312863B-0E76-4640-80BF-22454ECB0741}"/>
    <cellStyle name="Millares 53 14 2" xfId="13581" xr:uid="{CAC84534-357B-44BE-A6C7-F42ED9729C11}"/>
    <cellStyle name="Millares 53 14 3" xfId="10849" xr:uid="{724FFCB5-3ACF-4B4F-8433-C038D4C4059F}"/>
    <cellStyle name="Millares 53 14 4" xfId="16084" xr:uid="{5D9960E2-687C-453C-9066-0F1D39BB1DD3}"/>
    <cellStyle name="Millares 53 14 5" xfId="18209" xr:uid="{DD227D88-E273-4C60-8490-DD2E6D4C7307}"/>
    <cellStyle name="Millares 53 14 6" xfId="8237" xr:uid="{787B83CC-B63D-4153-A588-3AE1E14FA54B}"/>
    <cellStyle name="Millares 53 15" xfId="5379" xr:uid="{70BAB25C-AB70-4B92-93F9-EC4DB74F4B82}"/>
    <cellStyle name="Millares 53 15 2" xfId="13582" xr:uid="{0506F7E0-0D1C-409B-B882-3DB23B3C8E52}"/>
    <cellStyle name="Millares 53 15 3" xfId="10850" xr:uid="{60BC94C0-74FA-4A44-8F19-7DFF8C61E8C5}"/>
    <cellStyle name="Millares 53 15 4" xfId="16085" xr:uid="{10E76CFD-FEF6-4FE8-AA4A-5BC9C61A2403}"/>
    <cellStyle name="Millares 53 15 5" xfId="18210" xr:uid="{8E2EB79E-33C7-4FD9-B799-C8EF2D45DAC9}"/>
    <cellStyle name="Millares 53 15 6" xfId="8238" xr:uid="{DE3AE11C-FDB5-40CD-81DD-A0E820915A41}"/>
    <cellStyle name="Millares 53 16" xfId="5380" xr:uid="{4A0CCA65-F2AF-49D6-8442-5F8828947B98}"/>
    <cellStyle name="Millares 53 16 2" xfId="13583" xr:uid="{BD74F056-F138-41A4-9CBF-C0D04259DC46}"/>
    <cellStyle name="Millares 53 16 3" xfId="12459" xr:uid="{203CE920-9A9A-4A83-8A46-2A5D9F11A35D}"/>
    <cellStyle name="Millares 53 16 4" xfId="18211" xr:uid="{9DC8EFA1-32B7-421A-AC33-B82496DA2F8D}"/>
    <cellStyle name="Millares 53 16 5" xfId="8239" xr:uid="{5AC35793-47ED-4833-B8EB-29CC3260CD83}"/>
    <cellStyle name="Millares 53 17" xfId="7135" xr:uid="{22716B24-2654-40BD-B297-29D326906E09}"/>
    <cellStyle name="Millares 53 17 2" xfId="13584" xr:uid="{0D438F4C-324B-47DF-A11A-60DE15F8AC03}"/>
    <cellStyle name="Millares 53 17 3" xfId="19943" xr:uid="{2581A1E5-29E3-41D2-9DFA-832FDA1312F7}"/>
    <cellStyle name="Millares 53 17 4" xfId="8240" xr:uid="{E6C6F097-ECAF-4AB2-86FF-8B5FB56C9D4E}"/>
    <cellStyle name="Millares 53 18" xfId="8241" xr:uid="{A714163F-7DD9-4A50-8883-2744CC7D0CC9}"/>
    <cellStyle name="Millares 53 18 2" xfId="13585" xr:uid="{907F1B87-644D-4948-9527-2378AE3463A7}"/>
    <cellStyle name="Millares 53 19" xfId="13560" xr:uid="{BB6550C3-1B63-487C-9371-E97751D96988}"/>
    <cellStyle name="Millares 53 2" xfId="5381" xr:uid="{F137B27A-FFC4-4910-82A5-8FDC8CCFA62F}"/>
    <cellStyle name="Millares 53 2 10" xfId="7265" xr:uid="{AA9237FE-3F3A-4F08-BF1E-79B5677E66EC}"/>
    <cellStyle name="Millares 53 2 10 2" xfId="13587" xr:uid="{A84DD835-6595-4DC4-B975-049200BA3988}"/>
    <cellStyle name="Millares 53 2 10 3" xfId="20045" xr:uid="{DDD2F43C-5A83-46A8-826D-8942755E0D97}"/>
    <cellStyle name="Millares 53 2 10 4" xfId="8243" xr:uid="{C269EA0E-15DA-4FB4-A320-9E135080D1DC}"/>
    <cellStyle name="Millares 53 2 11" xfId="8244" xr:uid="{8912DA22-14B3-49CD-A0EE-B93121452E64}"/>
    <cellStyle name="Millares 53 2 11 2" xfId="13588" xr:uid="{464E3CED-089A-4625-8098-913EDCA24DC6}"/>
    <cellStyle name="Millares 53 2 12" xfId="13586" xr:uid="{F212EF13-286A-4D1E-9162-D235D45D8D38}"/>
    <cellStyle name="Millares 53 2 13" xfId="10851" xr:uid="{8A933DE5-FB52-4CB6-BAED-9F4282677F2F}"/>
    <cellStyle name="Millares 53 2 14" xfId="16086" xr:uid="{BD96DE94-A655-4EB8-921D-5E03EA57C40F}"/>
    <cellStyle name="Millares 53 2 15" xfId="18212" xr:uid="{338868D0-5BB3-4AB0-B0C3-BFEF78A0C85D}"/>
    <cellStyle name="Millares 53 2 16" xfId="8242" xr:uid="{4CD57353-16A8-402D-A114-E60CD97B7714}"/>
    <cellStyle name="Millares 53 2 2" xfId="5382" xr:uid="{E74F3C20-E34A-466D-AFA7-21E73F8C55F9}"/>
    <cellStyle name="Millares 53 2 2 2" xfId="5383" xr:uid="{180AC25E-7B71-4B63-9276-1E9E5F1032F7}"/>
    <cellStyle name="Millares 53 2 2 2 2" xfId="13590" xr:uid="{313A07C3-3DF4-4307-9D6C-7AF52FF13B0A}"/>
    <cellStyle name="Millares 53 2 2 2 3" xfId="10853" xr:uid="{4B4F7640-3D1B-4218-8B88-4025F09BEECC}"/>
    <cellStyle name="Millares 53 2 2 2 4" xfId="16088" xr:uid="{6A2D090A-2EB5-4A03-8223-2D623DDE1B5C}"/>
    <cellStyle name="Millares 53 2 2 2 5" xfId="18214" xr:uid="{9FE8F8FD-1DC3-499F-83F6-540B922B051A}"/>
    <cellStyle name="Millares 53 2 2 2 6" xfId="8246" xr:uid="{A8CB292D-9DED-4711-BA54-0214A7D02E79}"/>
    <cellStyle name="Millares 53 2 2 3" xfId="13589" xr:uid="{FABBD0F5-7733-4B60-9610-52CAC5D9A388}"/>
    <cellStyle name="Millares 53 2 2 4" xfId="10852" xr:uid="{50602051-9E1B-48DB-9F6A-9148905A4305}"/>
    <cellStyle name="Millares 53 2 2 5" xfId="16087" xr:uid="{41FBD2A1-1FAA-4558-B4AF-F747825FB3AA}"/>
    <cellStyle name="Millares 53 2 2 6" xfId="18213" xr:uid="{4B15C152-2E41-4F11-96A3-49EBF2440AE4}"/>
    <cellStyle name="Millares 53 2 2 7" xfId="8245" xr:uid="{F5AD43F4-BB12-4368-874B-DA6CD8FFD937}"/>
    <cellStyle name="Millares 53 2 3" xfId="5384" xr:uid="{F4949363-A45B-4244-9838-9CF52D9EE800}"/>
    <cellStyle name="Millares 53 2 3 2" xfId="5385" xr:uid="{4FFB2769-D929-4DAD-9FE9-E37A6B75C5C8}"/>
    <cellStyle name="Millares 53 2 3 2 2" xfId="5386" xr:uid="{356A09DE-1B26-4F60-9956-652065EC71FF}"/>
    <cellStyle name="Millares 53 2 3 2 2 2" xfId="13593" xr:uid="{FF688DCE-CC08-4CBB-9A48-27B5A9EC2082}"/>
    <cellStyle name="Millares 53 2 3 2 2 3" xfId="10856" xr:uid="{62BD6408-55C4-42D4-80FE-C69E81A821B0}"/>
    <cellStyle name="Millares 53 2 3 2 2 4" xfId="16091" xr:uid="{CC91E8F6-A1E0-49DA-AF99-715DE0A66823}"/>
    <cellStyle name="Millares 53 2 3 2 2 5" xfId="18217" xr:uid="{1B8FE490-6F94-428B-A5BD-05D96FCDA8CA}"/>
    <cellStyle name="Millares 53 2 3 2 2 6" xfId="8249" xr:uid="{E9C34158-1C3E-4A74-ABA5-EF579C9AED58}"/>
    <cellStyle name="Millares 53 2 3 2 3" xfId="13592" xr:uid="{93657716-F8CF-48B1-9AA4-8CDAE1457B4A}"/>
    <cellStyle name="Millares 53 2 3 2 4" xfId="10855" xr:uid="{5B277884-02F8-4134-BA80-4634640194A7}"/>
    <cellStyle name="Millares 53 2 3 2 5" xfId="16090" xr:uid="{DAE542E0-4831-4793-8735-931CFA867E0A}"/>
    <cellStyle name="Millares 53 2 3 2 6" xfId="18216" xr:uid="{BED3A528-EFA9-464B-9C04-5B23AF9C1896}"/>
    <cellStyle name="Millares 53 2 3 2 7" xfId="8248" xr:uid="{8CE1198A-6BC3-4053-B43D-0B937CCD2DC7}"/>
    <cellStyle name="Millares 53 2 3 3" xfId="5387" xr:uid="{6B2B1A4D-F4E1-4163-A0B7-642ED32D85EB}"/>
    <cellStyle name="Millares 53 2 3 3 2" xfId="13594" xr:uid="{38E4D802-AE16-453C-9592-2F6A2856FD3D}"/>
    <cellStyle name="Millares 53 2 3 3 3" xfId="10857" xr:uid="{713B004F-026A-4B4E-8DDA-95E9342140AF}"/>
    <cellStyle name="Millares 53 2 3 3 4" xfId="16092" xr:uid="{E837B228-B5B5-4F7E-A7BF-F81728DDFA08}"/>
    <cellStyle name="Millares 53 2 3 3 5" xfId="18218" xr:uid="{396F533B-0341-4654-8D9F-09BDF53E9C8E}"/>
    <cellStyle name="Millares 53 2 3 3 6" xfId="8250" xr:uid="{DA9B408F-0DA2-47E0-B5A8-4C27F0EC7152}"/>
    <cellStyle name="Millares 53 2 3 4" xfId="13591" xr:uid="{581B5979-C6BF-4CDF-A745-070A8B0F5E25}"/>
    <cellStyle name="Millares 53 2 3 5" xfId="10854" xr:uid="{E4EDE3ED-D779-4EC1-93AA-CFF93FD579AC}"/>
    <cellStyle name="Millares 53 2 3 6" xfId="16089" xr:uid="{7327FC90-2C2A-4CFD-A088-B5CCF66F04F9}"/>
    <cellStyle name="Millares 53 2 3 7" xfId="18215" xr:uid="{76FDDFCF-7785-4831-AD19-2BD3D3E675E3}"/>
    <cellStyle name="Millares 53 2 3 8" xfId="8247" xr:uid="{5C5F9918-34D4-4EC2-AA50-2C0D7CA054AD}"/>
    <cellStyle name="Millares 53 2 4" xfId="5388" xr:uid="{F955B50B-BD51-4410-A68E-A97443F44661}"/>
    <cellStyle name="Millares 53 2 4 2" xfId="5389" xr:uid="{3278CE8C-33A0-4A5E-ADA1-C3747A1E37C6}"/>
    <cellStyle name="Millares 53 2 4 2 2" xfId="13596" xr:uid="{80708F35-1429-4422-BDC1-6A10EFD46F83}"/>
    <cellStyle name="Millares 53 2 4 2 3" xfId="10859" xr:uid="{D8163F4A-AAAB-48F5-A775-291BD1F2C7C2}"/>
    <cellStyle name="Millares 53 2 4 2 4" xfId="16094" xr:uid="{D62E9956-BDDC-4E2E-BBF7-A7D2C5EE94FA}"/>
    <cellStyle name="Millares 53 2 4 2 5" xfId="18220" xr:uid="{96216B54-45CE-4418-9848-73EC628F86E5}"/>
    <cellStyle name="Millares 53 2 4 2 6" xfId="8252" xr:uid="{54E808F7-A4F9-41B5-83E3-46764755335E}"/>
    <cellStyle name="Millares 53 2 4 3" xfId="13595" xr:uid="{40266EB8-BD63-41DB-9BD5-32EA405D9E7E}"/>
    <cellStyle name="Millares 53 2 4 4" xfId="10858" xr:uid="{6CF04885-E6A0-40AD-835E-8F6AF017A2F3}"/>
    <cellStyle name="Millares 53 2 4 5" xfId="16093" xr:uid="{ABF44C46-4F46-4625-9D51-8B43438D1DB7}"/>
    <cellStyle name="Millares 53 2 4 6" xfId="18219" xr:uid="{073FD816-1020-44F5-B2BE-A25EE8345B75}"/>
    <cellStyle name="Millares 53 2 4 7" xfId="8251" xr:uid="{BB26B908-6CB5-47E5-9091-E527E9E1189D}"/>
    <cellStyle name="Millares 53 2 5" xfId="5390" xr:uid="{EB57BDDC-754A-4767-9C55-800BA0FC7F4A}"/>
    <cellStyle name="Millares 53 2 5 2" xfId="5391" xr:uid="{96DBF1B8-6318-49B7-9656-900F199AD561}"/>
    <cellStyle name="Millares 53 2 5 2 2" xfId="13598" xr:uid="{4C1E27C8-A86A-45D1-AAEB-33B17AFDC121}"/>
    <cellStyle name="Millares 53 2 5 2 3" xfId="10861" xr:uid="{4A8DC03D-10CA-4169-9449-89FECA370942}"/>
    <cellStyle name="Millares 53 2 5 2 4" xfId="16096" xr:uid="{4FAE3773-D5A9-461D-A324-CA12F123B9B8}"/>
    <cellStyle name="Millares 53 2 5 2 5" xfId="18222" xr:uid="{6E3E34D1-A230-4D02-B5BB-E7B040EE6429}"/>
    <cellStyle name="Millares 53 2 5 2 6" xfId="8254" xr:uid="{5FE7CCC7-5BDB-4318-98C7-59EE62AD47A9}"/>
    <cellStyle name="Millares 53 2 5 3" xfId="13597" xr:uid="{B42D125C-B907-4DA1-94D5-885ECB712FC0}"/>
    <cellStyle name="Millares 53 2 5 4" xfId="10860" xr:uid="{B51CE53A-0868-49C5-A1B7-3C6B958C7DBD}"/>
    <cellStyle name="Millares 53 2 5 5" xfId="16095" xr:uid="{1F024F45-C885-4DE7-81C3-D052CCFD53FE}"/>
    <cellStyle name="Millares 53 2 5 6" xfId="18221" xr:uid="{1E277022-3193-4103-B873-34EFF746936E}"/>
    <cellStyle name="Millares 53 2 5 7" xfId="8253" xr:uid="{A14B97E9-D88D-4F31-80E8-9FBD5F51E300}"/>
    <cellStyle name="Millares 53 2 6" xfId="5392" xr:uid="{C056E4EA-42C2-4FE6-A9B8-E75C3ED4A2EE}"/>
    <cellStyle name="Millares 53 2 6 2" xfId="13599" xr:uid="{258ED360-BBA9-4E04-AFB4-EF04D7C3965C}"/>
    <cellStyle name="Millares 53 2 6 3" xfId="10862" xr:uid="{206F0461-B6B2-4761-BDA7-19FF212139E9}"/>
    <cellStyle name="Millares 53 2 6 4" xfId="16097" xr:uid="{F90B8FE5-5A56-4435-B03D-3D3423434966}"/>
    <cellStyle name="Millares 53 2 6 5" xfId="18223" xr:uid="{8B911267-4B84-4B3C-913B-FD06C0E54593}"/>
    <cellStyle name="Millares 53 2 6 6" xfId="8255" xr:uid="{2DD589DF-975C-467D-B879-426CD580F574}"/>
    <cellStyle name="Millares 53 2 7" xfId="5393" xr:uid="{32F376BC-017A-4B7E-88B1-D4FD6026F4F1}"/>
    <cellStyle name="Millares 53 2 7 2" xfId="13600" xr:uid="{9E00EE57-59E6-438C-81F7-82B0C4D741AA}"/>
    <cellStyle name="Millares 53 2 7 3" xfId="10863" xr:uid="{E09530DF-FAE9-4927-9C53-D93B2C5EF968}"/>
    <cellStyle name="Millares 53 2 7 4" xfId="16098" xr:uid="{10214889-B35C-4119-A4CB-72AD14BD5DF0}"/>
    <cellStyle name="Millares 53 2 7 5" xfId="18224" xr:uid="{01E8BB6B-4241-438F-9BA9-9C91FBC33709}"/>
    <cellStyle name="Millares 53 2 7 6" xfId="8256" xr:uid="{C0F026E3-2E64-4D21-96DD-40412A1BE729}"/>
    <cellStyle name="Millares 53 2 8" xfId="5394" xr:uid="{19545F1D-ADDD-4297-A75D-5D8B00B2FF38}"/>
    <cellStyle name="Millares 53 2 8 2" xfId="13601" xr:uid="{4CFE2867-1AF1-4ECE-A3FD-90C87BF3ED06}"/>
    <cellStyle name="Millares 53 2 8 3" xfId="10864" xr:uid="{5E346967-F981-4E59-A518-67453B4A216F}"/>
    <cellStyle name="Millares 53 2 8 4" xfId="16099" xr:uid="{EE5F77FB-6DEE-4205-B9B8-10D7E722474C}"/>
    <cellStyle name="Millares 53 2 8 5" xfId="18225" xr:uid="{284F15D4-A826-4270-803D-2493EC9809D8}"/>
    <cellStyle name="Millares 53 2 8 6" xfId="8257" xr:uid="{2B50B0A5-F60D-4322-B196-F6E6D59A1BC6}"/>
    <cellStyle name="Millares 53 2 9" xfId="5395" xr:uid="{F3A926D6-8255-42E0-96AC-0256AB83755D}"/>
    <cellStyle name="Millares 53 2 9 2" xfId="13602" xr:uid="{C9CBD3A4-9BE0-4992-893E-8441F3CB9F0E}"/>
    <cellStyle name="Millares 53 2 9 3" xfId="12460" xr:uid="{49128F63-3223-4795-83E2-7FCC4D3937B3}"/>
    <cellStyle name="Millares 53 2 9 4" xfId="18226" xr:uid="{F3F98B1E-22C9-467C-9329-BE0DA24B35F3}"/>
    <cellStyle name="Millares 53 2 9 5" xfId="8258" xr:uid="{4E0688CF-AC6B-47B5-89E8-1298218B254C}"/>
    <cellStyle name="Millares 53 20" xfId="10828" xr:uid="{36ADAB1A-322F-43DB-BEE8-F56EC3A7C901}"/>
    <cellStyle name="Millares 53 21" xfId="16063" xr:uid="{1F9EEC4C-C70A-42F1-A05D-1508CC909F9E}"/>
    <cellStyle name="Millares 53 22" xfId="18188" xr:uid="{ADB31604-4415-45A6-B812-30E5F6C8D6A3}"/>
    <cellStyle name="Millares 53 23" xfId="8216" xr:uid="{65958ABB-81B6-49DF-A091-4DDC41DF8011}"/>
    <cellStyle name="Millares 53 3" xfId="5396" xr:uid="{4B1EEA0A-6144-4BE2-A5E6-5C54B7A61871}"/>
    <cellStyle name="Millares 53 3 10" xfId="8259" xr:uid="{E2EAC9DE-7B04-4EE7-B661-2615DD5FF1BF}"/>
    <cellStyle name="Millares 53 3 2" xfId="5397" xr:uid="{F89BCD69-28C4-4294-B5B7-64F5BE47F01B}"/>
    <cellStyle name="Millares 53 3 2 2" xfId="5398" xr:uid="{C5E702EF-12B6-4D6D-9F6F-542A07981F0B}"/>
    <cellStyle name="Millares 53 3 2 2 2" xfId="13605" xr:uid="{766F5FBF-5666-4C25-BF82-369AA9A29BDC}"/>
    <cellStyle name="Millares 53 3 2 2 3" xfId="10867" xr:uid="{84C5BADB-2D06-45A7-93DF-92457FA85BD9}"/>
    <cellStyle name="Millares 53 3 2 2 4" xfId="16102" xr:uid="{091064DE-7B55-44AA-AC56-336E07E61794}"/>
    <cellStyle name="Millares 53 3 2 2 5" xfId="18229" xr:uid="{A4608D6F-8E21-4AFF-A819-36F376AADA4A}"/>
    <cellStyle name="Millares 53 3 2 2 6" xfId="8261" xr:uid="{F5B7029E-002A-461A-9DDD-02FE2DEBDB55}"/>
    <cellStyle name="Millares 53 3 2 3" xfId="13604" xr:uid="{2357E174-C225-43B9-9D56-EDAD897A59F0}"/>
    <cellStyle name="Millares 53 3 2 4" xfId="10866" xr:uid="{9CAD5069-560D-4625-897D-FC03DE039F80}"/>
    <cellStyle name="Millares 53 3 2 5" xfId="16101" xr:uid="{0B0DC9FB-E537-4E04-8A35-5B6003981707}"/>
    <cellStyle name="Millares 53 3 2 6" xfId="18228" xr:uid="{D6822F38-5F83-4565-8BC0-10D1F7694E38}"/>
    <cellStyle name="Millares 53 3 2 7" xfId="8260" xr:uid="{3AC386ED-0644-45A3-BC88-E76B04124B25}"/>
    <cellStyle name="Millares 53 3 3" xfId="5399" xr:uid="{F74923DA-E539-426F-8343-6ED63870F874}"/>
    <cellStyle name="Millares 53 3 3 2" xfId="5400" xr:uid="{D18F73AA-FC30-49BF-BF49-DE093EF9121F}"/>
    <cellStyle name="Millares 53 3 3 2 2" xfId="13607" xr:uid="{89076C02-B2BC-40BF-8CE9-B10C0330F435}"/>
    <cellStyle name="Millares 53 3 3 2 3" xfId="10869" xr:uid="{086E6FB5-4410-4146-90FE-4E3F8FCB1453}"/>
    <cellStyle name="Millares 53 3 3 2 4" xfId="16104" xr:uid="{7A56BA2D-D112-4629-A988-E18EB35898A9}"/>
    <cellStyle name="Millares 53 3 3 2 5" xfId="18231" xr:uid="{2D44957B-8EC4-4CBD-9150-3F408127AE6E}"/>
    <cellStyle name="Millares 53 3 3 2 6" xfId="8263" xr:uid="{97C20B4C-CAE8-4FB8-8783-36DE754CFA29}"/>
    <cellStyle name="Millares 53 3 3 3" xfId="13606" xr:uid="{F7055443-A237-4E2C-A5E4-5565032C8307}"/>
    <cellStyle name="Millares 53 3 3 4" xfId="10868" xr:uid="{CB36B552-786C-43A6-8526-0588281612B9}"/>
    <cellStyle name="Millares 53 3 3 5" xfId="16103" xr:uid="{6530362A-648B-402E-B4E1-3D7ED2DB5FCD}"/>
    <cellStyle name="Millares 53 3 3 6" xfId="18230" xr:uid="{F5A92F16-3AE2-4779-BDDE-4F5749FEB0E1}"/>
    <cellStyle name="Millares 53 3 3 7" xfId="8262" xr:uid="{E9F5C80F-9DE3-4A7F-B837-B2192377640A}"/>
    <cellStyle name="Millares 53 3 4" xfId="5401" xr:uid="{A0A1148F-DF70-4593-B174-3022FC68429F}"/>
    <cellStyle name="Millares 53 3 4 2" xfId="5402" xr:uid="{B226AEB5-C98B-4B0F-9ED2-37A4BC066A0E}"/>
    <cellStyle name="Millares 53 3 4 2 2" xfId="13609" xr:uid="{43ABE5D1-CB6C-4A2E-8546-764DD48BEDF3}"/>
    <cellStyle name="Millares 53 3 4 2 3" xfId="10871" xr:uid="{F0B1FFA5-6DE4-457C-835A-1F4BBA9EF37D}"/>
    <cellStyle name="Millares 53 3 4 2 4" xfId="16106" xr:uid="{1D061722-7789-410D-B654-218236FE689A}"/>
    <cellStyle name="Millares 53 3 4 2 5" xfId="18233" xr:uid="{A2E1D1F3-20D4-4245-A08C-77741FCE9C71}"/>
    <cellStyle name="Millares 53 3 4 2 6" xfId="8265" xr:uid="{4B1A4A64-51A4-46E9-BD96-6BECE1AB5798}"/>
    <cellStyle name="Millares 53 3 4 3" xfId="13608" xr:uid="{304400FC-AAC2-409C-987B-5F70B3F89FB2}"/>
    <cellStyle name="Millares 53 3 4 4" xfId="10870" xr:uid="{3E3CA66C-EA10-411A-92F7-5A6C43D66DE2}"/>
    <cellStyle name="Millares 53 3 4 5" xfId="16105" xr:uid="{CDFD4B9F-68E0-4A37-917F-ECAF5E934B44}"/>
    <cellStyle name="Millares 53 3 4 6" xfId="18232" xr:uid="{F342CA61-75B6-4420-8EAC-E504DF24BC34}"/>
    <cellStyle name="Millares 53 3 4 7" xfId="8264" xr:uid="{AD505DB4-85E3-4016-9A46-E7330793F99B}"/>
    <cellStyle name="Millares 53 3 5" xfId="5403" xr:uid="{969DA9F4-A7B6-467F-8BC8-38F41DC5F085}"/>
    <cellStyle name="Millares 53 3 5 2" xfId="13610" xr:uid="{97C9CE35-6C4D-49D5-A14F-4ABE4A9BD0E3}"/>
    <cellStyle name="Millares 53 3 5 3" xfId="10872" xr:uid="{8DBECEAF-796C-4B48-BA1C-3D6EF82FB752}"/>
    <cellStyle name="Millares 53 3 5 4" xfId="16107" xr:uid="{FBFFF659-5349-4746-8E5A-CF943EE79597}"/>
    <cellStyle name="Millares 53 3 5 5" xfId="18234" xr:uid="{73DEEA28-44DB-4FBB-901F-4AFF4FA4E5C5}"/>
    <cellStyle name="Millares 53 3 5 6" xfId="8266" xr:uid="{556E8A1A-A20A-4CA5-8B4A-8C86B92B5C6C}"/>
    <cellStyle name="Millares 53 3 6" xfId="13603" xr:uid="{5ABC7B71-3303-456F-9046-138B01DF60A5}"/>
    <cellStyle name="Millares 53 3 7" xfId="10865" xr:uid="{5774F50E-2FDB-440E-8895-DD5BAC736734}"/>
    <cellStyle name="Millares 53 3 8" xfId="16100" xr:uid="{F6788935-CEDF-4E44-B951-D609E973DD37}"/>
    <cellStyle name="Millares 53 3 9" xfId="18227" xr:uid="{A3C800FB-74D9-4C9D-9FDF-9EC0DED5D344}"/>
    <cellStyle name="Millares 53 4" xfId="5404" xr:uid="{832E7C7D-D40B-4D30-AF9D-4CD60784CD61}"/>
    <cellStyle name="Millares 53 4 10" xfId="8267" xr:uid="{8D53083D-3FC1-48BA-86B3-6B2E2CB7AE7E}"/>
    <cellStyle name="Millares 53 4 2" xfId="5405" xr:uid="{2502EAA1-20BA-450F-8AC1-BC237A10F6F5}"/>
    <cellStyle name="Millares 53 4 2 2" xfId="5406" xr:uid="{6508EEE1-B8ED-450D-AE74-3B3D254EE85E}"/>
    <cellStyle name="Millares 53 4 2 2 2" xfId="13613" xr:uid="{BB224D37-9DAE-4906-AD7E-1F5564827D4E}"/>
    <cellStyle name="Millares 53 4 2 2 3" xfId="10875" xr:uid="{B77F0B8D-3972-4DC1-A32E-3CB99D500EE1}"/>
    <cellStyle name="Millares 53 4 2 2 4" xfId="16110" xr:uid="{0F84777D-19E5-453A-8868-CAEAE7733E55}"/>
    <cellStyle name="Millares 53 4 2 2 5" xfId="18237" xr:uid="{16340F85-068F-409B-9C6D-76F6C7B5958B}"/>
    <cellStyle name="Millares 53 4 2 2 6" xfId="8269" xr:uid="{2C420A11-5A9B-44E2-9B86-5B553027759F}"/>
    <cellStyle name="Millares 53 4 2 3" xfId="13612" xr:uid="{44DF1849-8871-44A7-9946-2AB19CD66C6E}"/>
    <cellStyle name="Millares 53 4 2 4" xfId="10874" xr:uid="{E7696F05-2325-4B8B-AB1B-E83BC0934E94}"/>
    <cellStyle name="Millares 53 4 2 5" xfId="16109" xr:uid="{C8EF2493-2B43-4AD4-A1FB-69724E4EBA96}"/>
    <cellStyle name="Millares 53 4 2 6" xfId="18236" xr:uid="{894C319C-BC93-4193-81BB-F0C56E7264FB}"/>
    <cellStyle name="Millares 53 4 2 7" xfId="8268" xr:uid="{ED265336-7E70-4FB4-A8C8-91F95D57546D}"/>
    <cellStyle name="Millares 53 4 3" xfId="5407" xr:uid="{AA664841-62B7-43DD-8A58-8FBEB302B234}"/>
    <cellStyle name="Millares 53 4 3 2" xfId="5408" xr:uid="{059B0388-EE88-4989-86E8-04831CBC7265}"/>
    <cellStyle name="Millares 53 4 3 2 2" xfId="13615" xr:uid="{28C87D20-3F9F-4AAB-BA74-58AB4F2C9660}"/>
    <cellStyle name="Millares 53 4 3 2 3" xfId="10877" xr:uid="{26DD4BC3-655F-436E-A6DE-FB0729FEBF28}"/>
    <cellStyle name="Millares 53 4 3 2 4" xfId="16112" xr:uid="{FF45CB10-01E6-449F-95D5-9BAEEE430950}"/>
    <cellStyle name="Millares 53 4 3 2 5" xfId="18239" xr:uid="{D5C26318-D17E-4DC7-B248-F28CAE899482}"/>
    <cellStyle name="Millares 53 4 3 2 6" xfId="8271" xr:uid="{F3BF772E-871F-472B-A00A-3F5C7DC23C00}"/>
    <cellStyle name="Millares 53 4 3 3" xfId="13614" xr:uid="{38D424D9-1126-465B-AB2A-C0B7544A0E21}"/>
    <cellStyle name="Millares 53 4 3 4" xfId="10876" xr:uid="{AE30E3A1-668F-4683-92F4-8F387DA637EA}"/>
    <cellStyle name="Millares 53 4 3 5" xfId="16111" xr:uid="{AF1E7ED7-46B9-41A2-AB8B-5DB1AE7D66EF}"/>
    <cellStyle name="Millares 53 4 3 6" xfId="18238" xr:uid="{307F4F49-E7C5-4995-8A1F-493FFBEB8C40}"/>
    <cellStyle name="Millares 53 4 3 7" xfId="8270" xr:uid="{0205DA9B-1B55-4B97-9E3D-95A61C5C1EB9}"/>
    <cellStyle name="Millares 53 4 4" xfId="5409" xr:uid="{6DB81F35-627A-44C5-A036-386EF02CC405}"/>
    <cellStyle name="Millares 53 4 4 2" xfId="5410" xr:uid="{60495524-DEE8-44DF-96C7-1F91C6365A70}"/>
    <cellStyle name="Millares 53 4 4 2 2" xfId="13617" xr:uid="{C13F1F76-4C1A-4D4E-B450-70FA0E55D043}"/>
    <cellStyle name="Millares 53 4 4 2 3" xfId="10879" xr:uid="{6CCEB0F5-58D6-4793-AE6E-C826A257F280}"/>
    <cellStyle name="Millares 53 4 4 2 4" xfId="16114" xr:uid="{3BA05146-4BE1-4D4C-B3AA-420EA0AA98CA}"/>
    <cellStyle name="Millares 53 4 4 2 5" xfId="18241" xr:uid="{A5F9570F-7FE2-40BF-ABEE-666F5E09A09C}"/>
    <cellStyle name="Millares 53 4 4 2 6" xfId="8273" xr:uid="{C139BA7B-80B6-489A-92F9-3C7F1C9D3E7A}"/>
    <cellStyle name="Millares 53 4 4 3" xfId="13616" xr:uid="{76F69B77-33F9-4D2B-A0B8-129F3190A946}"/>
    <cellStyle name="Millares 53 4 4 4" xfId="10878" xr:uid="{0D9D8916-771F-4E67-BA5A-BB406141ABA5}"/>
    <cellStyle name="Millares 53 4 4 5" xfId="16113" xr:uid="{AE438DE5-3496-48D0-AE7B-9285C889838D}"/>
    <cellStyle name="Millares 53 4 4 6" xfId="18240" xr:uid="{913B451E-F23C-4F7C-A7FA-94DE350E60FA}"/>
    <cellStyle name="Millares 53 4 4 7" xfId="8272" xr:uid="{DE6EF9C7-2DA4-4DCD-954C-63A46E6326E0}"/>
    <cellStyle name="Millares 53 4 5" xfId="5411" xr:uid="{F011E250-C76D-4A27-9442-9E54471FF9BE}"/>
    <cellStyle name="Millares 53 4 5 2" xfId="13618" xr:uid="{160903D1-8570-4599-B3F6-C77A615FE285}"/>
    <cellStyle name="Millares 53 4 5 3" xfId="10880" xr:uid="{BDF7F4C5-0884-4C93-B374-67D645CEFAF0}"/>
    <cellStyle name="Millares 53 4 5 4" xfId="16115" xr:uid="{8498E2C3-519D-4C4F-88E0-2C3B50B30102}"/>
    <cellStyle name="Millares 53 4 5 5" xfId="18242" xr:uid="{F9770276-F8BA-4100-A26E-1B6D1420B9D3}"/>
    <cellStyle name="Millares 53 4 5 6" xfId="8274" xr:uid="{F84B4381-B7EE-4D61-AEEB-46AC354A6489}"/>
    <cellStyle name="Millares 53 4 6" xfId="13611" xr:uid="{DD894731-12C1-4BC6-BAE3-177E200E6440}"/>
    <cellStyle name="Millares 53 4 7" xfId="10873" xr:uid="{7086A6F9-C2CD-4833-B853-A3A7E902941B}"/>
    <cellStyle name="Millares 53 4 8" xfId="16108" xr:uid="{CEED6F2D-B803-4F2A-8C7E-D95B6CA96211}"/>
    <cellStyle name="Millares 53 4 9" xfId="18235" xr:uid="{687D6A38-7423-495A-837A-55749483DBBD}"/>
    <cellStyle name="Millares 53 5" xfId="5412" xr:uid="{351782D7-A583-484F-92D3-C2F2110F0931}"/>
    <cellStyle name="Millares 53 5 10" xfId="8275" xr:uid="{47AC42EA-9568-4241-98E4-ABD690667119}"/>
    <cellStyle name="Millares 53 5 2" xfId="5413" xr:uid="{D3135A87-709B-4915-BC89-4E2A230E2F40}"/>
    <cellStyle name="Millares 53 5 2 2" xfId="5414" xr:uid="{185DBEBF-8883-4E31-9EA3-D1B1B6FD736B}"/>
    <cellStyle name="Millares 53 5 2 2 2" xfId="13621" xr:uid="{B30EEC38-DBC3-4C4E-A19C-124BA0E1C78F}"/>
    <cellStyle name="Millares 53 5 2 2 3" xfId="10883" xr:uid="{91B06F31-4D6C-4ABF-90E3-DD6B22F8534E}"/>
    <cellStyle name="Millares 53 5 2 2 4" xfId="16118" xr:uid="{EC284F0B-4FB2-4790-8C8D-DB9DA3293C4A}"/>
    <cellStyle name="Millares 53 5 2 2 5" xfId="18245" xr:uid="{33168AA8-3F9B-479C-89FA-F144D2B5C52D}"/>
    <cellStyle name="Millares 53 5 2 2 6" xfId="8277" xr:uid="{7D0D0058-BEBD-477D-82DF-61FD0C6B2F1D}"/>
    <cellStyle name="Millares 53 5 2 3" xfId="13620" xr:uid="{FC1A9E04-CED2-4470-8218-2073201E021B}"/>
    <cellStyle name="Millares 53 5 2 4" xfId="10882" xr:uid="{953E8A81-1A3F-4508-B8DC-0C2182B6584C}"/>
    <cellStyle name="Millares 53 5 2 5" xfId="16117" xr:uid="{1329B15C-0EAD-471C-B7DE-FDAB672544BD}"/>
    <cellStyle name="Millares 53 5 2 6" xfId="18244" xr:uid="{61F763E6-F3DC-47AF-9344-0A84B6511D6B}"/>
    <cellStyle name="Millares 53 5 2 7" xfId="8276" xr:uid="{139123EA-598F-48D2-BB36-DA33A1E82C00}"/>
    <cellStyle name="Millares 53 5 3" xfId="5415" xr:uid="{B3DAA8F3-6FCE-4B80-942F-88BD540FEA8F}"/>
    <cellStyle name="Millares 53 5 3 2" xfId="5416" xr:uid="{57482BC3-F6FD-4BAA-9937-04FC850DE070}"/>
    <cellStyle name="Millares 53 5 3 2 2" xfId="13623" xr:uid="{61112F9A-D698-47EA-97EA-46BD9ABD9A25}"/>
    <cellStyle name="Millares 53 5 3 2 3" xfId="10885" xr:uid="{923846EC-8111-4E9C-AE30-53CE45345DE3}"/>
    <cellStyle name="Millares 53 5 3 2 4" xfId="16120" xr:uid="{D8E9EA9D-780F-4B3C-A31E-86808DEF3191}"/>
    <cellStyle name="Millares 53 5 3 2 5" xfId="18247" xr:uid="{F3D3A50B-CCA9-4E82-98D1-048691F6ABA7}"/>
    <cellStyle name="Millares 53 5 3 2 6" xfId="8279" xr:uid="{E06FA8A9-10F7-4095-83DF-DEC2FCF5635A}"/>
    <cellStyle name="Millares 53 5 3 3" xfId="13622" xr:uid="{A10F1561-2CE6-467C-ABDA-1B3DAF4BDB04}"/>
    <cellStyle name="Millares 53 5 3 4" xfId="10884" xr:uid="{2663DF33-0731-4517-9831-4C0EFEC3051E}"/>
    <cellStyle name="Millares 53 5 3 5" xfId="16119" xr:uid="{02E50ABE-EF3A-4073-8104-E5E029E22518}"/>
    <cellStyle name="Millares 53 5 3 6" xfId="18246" xr:uid="{9FC7562A-7E64-4A58-858F-565C5C78FDD7}"/>
    <cellStyle name="Millares 53 5 3 7" xfId="8278" xr:uid="{E915C363-96B4-4055-9A69-61C76D8D6F25}"/>
    <cellStyle name="Millares 53 5 4" xfId="5417" xr:uid="{C890F244-441C-471C-AD4B-1577C4B80FA0}"/>
    <cellStyle name="Millares 53 5 4 2" xfId="5418" xr:uid="{48B181C5-850D-4F71-98D4-8689678CFB51}"/>
    <cellStyle name="Millares 53 5 4 2 2" xfId="13625" xr:uid="{DA3825B7-B17C-472A-8815-D443B18DD8CD}"/>
    <cellStyle name="Millares 53 5 4 2 3" xfId="10887" xr:uid="{BC975E8C-AE06-41B9-B233-587E00848C17}"/>
    <cellStyle name="Millares 53 5 4 2 4" xfId="16122" xr:uid="{0FFF82F2-70CE-4C6B-804B-B2F4D1C64D23}"/>
    <cellStyle name="Millares 53 5 4 2 5" xfId="18249" xr:uid="{7345BD1D-EF90-42EC-8899-4D568C944495}"/>
    <cellStyle name="Millares 53 5 4 2 6" xfId="8281" xr:uid="{A63AD320-23A5-49B4-99F0-40E44886EC32}"/>
    <cellStyle name="Millares 53 5 4 3" xfId="13624" xr:uid="{A99E2A0E-FEA5-4D23-AA67-484E0EF3B7F6}"/>
    <cellStyle name="Millares 53 5 4 4" xfId="10886" xr:uid="{28A959C1-8489-4242-93AE-5CA3DD371752}"/>
    <cellStyle name="Millares 53 5 4 5" xfId="16121" xr:uid="{A7A2B6E6-5EA2-4A71-9498-899CAF7AA2AC}"/>
    <cellStyle name="Millares 53 5 4 6" xfId="18248" xr:uid="{61DFD8E4-68D7-4A2E-9C47-FB1E813FBDF4}"/>
    <cellStyle name="Millares 53 5 4 7" xfId="8280" xr:uid="{F7F8322B-D53A-4BB8-809B-E752CEA1E487}"/>
    <cellStyle name="Millares 53 5 5" xfId="5419" xr:uid="{208FF6AC-2687-4489-959B-ECB8C9FB4FB2}"/>
    <cellStyle name="Millares 53 5 5 2" xfId="13626" xr:uid="{3FB76636-E1CF-47BD-B6D4-DD86D412FAC4}"/>
    <cellStyle name="Millares 53 5 5 3" xfId="10888" xr:uid="{5468657C-BE40-4D43-8913-06C51016CB93}"/>
    <cellStyle name="Millares 53 5 5 4" xfId="16123" xr:uid="{E8416D02-17C4-43CA-A15C-3AEAC20589DA}"/>
    <cellStyle name="Millares 53 5 5 5" xfId="18250" xr:uid="{56AF724F-8198-414D-81BC-0D9C7914A547}"/>
    <cellStyle name="Millares 53 5 5 6" xfId="8282" xr:uid="{9E40AE55-F312-4CBE-A2B4-E1AEE0BB6D89}"/>
    <cellStyle name="Millares 53 5 6" xfId="13619" xr:uid="{EB261BEC-0844-453B-8BE5-F4FA75AB5463}"/>
    <cellStyle name="Millares 53 5 7" xfId="10881" xr:uid="{BA587872-7EE4-4464-9D66-9CAD49D00880}"/>
    <cellStyle name="Millares 53 5 8" xfId="16116" xr:uid="{A27D65A7-1CDD-4355-9C11-BF4FEFC5FFA1}"/>
    <cellStyle name="Millares 53 5 9" xfId="18243" xr:uid="{8F94F067-FB59-4982-8DA8-A03C99DCE576}"/>
    <cellStyle name="Millares 53 6" xfId="5420" xr:uid="{D1218FD1-CB0B-4A51-9BC3-214D69E7398D}"/>
    <cellStyle name="Millares 53 6 10" xfId="8283" xr:uid="{20AB3C86-3C71-4359-9F34-5905D8A9F07B}"/>
    <cellStyle name="Millares 53 6 2" xfId="5421" xr:uid="{19504DB7-35DB-44DB-9908-F4158EA4040A}"/>
    <cellStyle name="Millares 53 6 2 2" xfId="5422" xr:uid="{8664E48F-CE0F-43AF-8E9B-48045C6F9540}"/>
    <cellStyle name="Millares 53 6 2 2 2" xfId="13629" xr:uid="{6885E27A-39BB-4857-8B81-0EC9B87004C1}"/>
    <cellStyle name="Millares 53 6 2 2 3" xfId="10891" xr:uid="{139899DD-B0BB-404F-866A-F91DB54ADD6D}"/>
    <cellStyle name="Millares 53 6 2 2 4" xfId="16126" xr:uid="{93B2AC6B-3791-46C5-8BA8-69A24A279E02}"/>
    <cellStyle name="Millares 53 6 2 2 5" xfId="18253" xr:uid="{7DFEC2DA-1751-4E35-A2EC-27BF2AA6527D}"/>
    <cellStyle name="Millares 53 6 2 2 6" xfId="8285" xr:uid="{A0E5CA25-7527-4ECC-8826-90F7514457C5}"/>
    <cellStyle name="Millares 53 6 2 3" xfId="13628" xr:uid="{5C023E60-9360-40B5-932F-FEF4A9AD22E3}"/>
    <cellStyle name="Millares 53 6 2 4" xfId="10890" xr:uid="{4839B066-17DF-4DE5-BCD2-03621CBD3DE4}"/>
    <cellStyle name="Millares 53 6 2 5" xfId="16125" xr:uid="{DE80882F-6F65-48E2-8AFA-6051AC07F7A1}"/>
    <cellStyle name="Millares 53 6 2 6" xfId="18252" xr:uid="{EC686017-6432-4434-9D1D-DD600A4B1EAD}"/>
    <cellStyle name="Millares 53 6 2 7" xfId="8284" xr:uid="{7F63F735-E58E-4320-8196-E351BF9C94A2}"/>
    <cellStyle name="Millares 53 6 3" xfId="5423" xr:uid="{E2502BB6-46A7-4918-91E6-872747E27EB6}"/>
    <cellStyle name="Millares 53 6 3 2" xfId="5424" xr:uid="{854385FA-9169-4EF1-BA35-433EB841C6C8}"/>
    <cellStyle name="Millares 53 6 3 2 2" xfId="13631" xr:uid="{404F8DA2-3FF8-423D-A188-97F972843B98}"/>
    <cellStyle name="Millares 53 6 3 2 3" xfId="10893" xr:uid="{A4B8DE9F-D65C-44D2-A158-A065FBEDBE71}"/>
    <cellStyle name="Millares 53 6 3 2 4" xfId="16128" xr:uid="{F9BF5140-3BC5-47BB-94B8-F9D16C2722FC}"/>
    <cellStyle name="Millares 53 6 3 2 5" xfId="18255" xr:uid="{6990733B-56FE-48CD-9B28-C49D216FF53B}"/>
    <cellStyle name="Millares 53 6 3 2 6" xfId="8287" xr:uid="{5021FC22-AA34-4C11-AE3A-43B1A594FDAA}"/>
    <cellStyle name="Millares 53 6 3 3" xfId="13630" xr:uid="{215FF11A-51B0-49A8-83D0-18AEEB2EBD12}"/>
    <cellStyle name="Millares 53 6 3 4" xfId="10892" xr:uid="{5D480DBE-A602-4237-AA62-17040EBE0010}"/>
    <cellStyle name="Millares 53 6 3 5" xfId="16127" xr:uid="{0DF433A3-5C57-421F-A21C-5C12225A1BFE}"/>
    <cellStyle name="Millares 53 6 3 6" xfId="18254" xr:uid="{2AF91355-EA24-4037-8BA8-87E6414B8592}"/>
    <cellStyle name="Millares 53 6 3 7" xfId="8286" xr:uid="{320A0D85-337D-4CA3-AD09-530DB7A79EF2}"/>
    <cellStyle name="Millares 53 6 4" xfId="5425" xr:uid="{1C8B44C0-9180-422B-A069-1A64DA6B24B0}"/>
    <cellStyle name="Millares 53 6 4 2" xfId="5426" xr:uid="{44419DC8-A33A-44D8-98A5-E75BD40957B8}"/>
    <cellStyle name="Millares 53 6 4 2 2" xfId="13633" xr:uid="{21D679A8-0C24-468F-A2D7-6666A7B2700C}"/>
    <cellStyle name="Millares 53 6 4 2 3" xfId="10895" xr:uid="{DBE641D8-0EE2-4E72-BC66-8081BEA910A9}"/>
    <cellStyle name="Millares 53 6 4 2 4" xfId="16130" xr:uid="{47E2588A-50DD-49B9-8327-10F684247AC4}"/>
    <cellStyle name="Millares 53 6 4 2 5" xfId="18257" xr:uid="{14CDAB6F-0A54-49CE-A138-811BEDCC4F59}"/>
    <cellStyle name="Millares 53 6 4 2 6" xfId="8289" xr:uid="{0C173FE8-8910-448F-812C-B763E1E866C5}"/>
    <cellStyle name="Millares 53 6 4 3" xfId="13632" xr:uid="{3582A9D3-4694-43B7-BB66-349ED439B60E}"/>
    <cellStyle name="Millares 53 6 4 4" xfId="10894" xr:uid="{1D5B0317-7005-4098-99BC-2C683FE161F1}"/>
    <cellStyle name="Millares 53 6 4 5" xfId="16129" xr:uid="{236AF8CC-EFB3-498B-8618-61CFC7A5A602}"/>
    <cellStyle name="Millares 53 6 4 6" xfId="18256" xr:uid="{91158673-29C1-4ED2-9E9B-C83FA68F86B3}"/>
    <cellStyle name="Millares 53 6 4 7" xfId="8288" xr:uid="{A1C238BA-6776-4B0A-88B2-EDFDC227F95B}"/>
    <cellStyle name="Millares 53 6 5" xfId="5427" xr:uid="{EE3530FD-72C1-4FA7-82C2-E8C558A17EAD}"/>
    <cellStyle name="Millares 53 6 5 2" xfId="13634" xr:uid="{F0B6E9AF-E629-474C-A424-3F9B9FCA61C4}"/>
    <cellStyle name="Millares 53 6 5 3" xfId="10896" xr:uid="{CB984E6F-75DC-4393-8F7C-DDF4266F58D5}"/>
    <cellStyle name="Millares 53 6 5 4" xfId="16131" xr:uid="{895DB377-9FD7-4D99-A7DC-6FC92FD7BB53}"/>
    <cellStyle name="Millares 53 6 5 5" xfId="18258" xr:uid="{990E37C5-5472-4726-A691-6C3C6886F769}"/>
    <cellStyle name="Millares 53 6 5 6" xfId="8290" xr:uid="{7B785275-6656-4696-BD1E-AD4471F6F3D5}"/>
    <cellStyle name="Millares 53 6 6" xfId="13627" xr:uid="{A753A8D8-FEEC-4D3F-B1B8-7CE67DD3772E}"/>
    <cellStyle name="Millares 53 6 7" xfId="10889" xr:uid="{9C2EC18B-593F-4D61-942F-A501DAC3002D}"/>
    <cellStyle name="Millares 53 6 8" xfId="16124" xr:uid="{CFCC6FA1-F331-4D31-910F-A8949EDF2350}"/>
    <cellStyle name="Millares 53 6 9" xfId="18251" xr:uid="{E0EF1D5F-D1F7-498A-A978-ADB3B7D11B30}"/>
    <cellStyle name="Millares 53 7" xfId="5428" xr:uid="{F67263F8-DC00-420A-8D9B-338D81FF3A88}"/>
    <cellStyle name="Millares 53 7 10" xfId="8291" xr:uid="{D29F5204-CCEA-43E8-80E1-6BF9616641EA}"/>
    <cellStyle name="Millares 53 7 2" xfId="5429" xr:uid="{8FEB0699-E67E-4B0B-BBB5-4500E54C044C}"/>
    <cellStyle name="Millares 53 7 2 2" xfId="5430" xr:uid="{3B92F446-1DBC-487B-81A0-1DD5AF2581E8}"/>
    <cellStyle name="Millares 53 7 2 2 2" xfId="13637" xr:uid="{77D28D46-2387-4C2A-BC99-9C706DB270DF}"/>
    <cellStyle name="Millares 53 7 2 2 3" xfId="10899" xr:uid="{1A6B1528-7CA8-47F2-9D47-DA9CC504A5BC}"/>
    <cellStyle name="Millares 53 7 2 2 4" xfId="16134" xr:uid="{B997AD27-B6EC-4130-A63D-CD475607CF3B}"/>
    <cellStyle name="Millares 53 7 2 2 5" xfId="18261" xr:uid="{72CC3A91-198E-49C4-9785-CD326F6047E8}"/>
    <cellStyle name="Millares 53 7 2 2 6" xfId="8293" xr:uid="{8ADA3BDA-1709-4D86-91FC-6C49CFFC1B43}"/>
    <cellStyle name="Millares 53 7 2 3" xfId="13636" xr:uid="{DA7F837D-AE67-422D-B697-335F1A367BE3}"/>
    <cellStyle name="Millares 53 7 2 4" xfId="10898" xr:uid="{80AE3499-DA85-4658-9938-3787B0D22D16}"/>
    <cellStyle name="Millares 53 7 2 5" xfId="16133" xr:uid="{3D9D5F2F-0913-4AB8-BBE8-482CCC8B7660}"/>
    <cellStyle name="Millares 53 7 2 6" xfId="18260" xr:uid="{BBF15B45-2B9F-4CAC-9361-1660210390FE}"/>
    <cellStyle name="Millares 53 7 2 7" xfId="8292" xr:uid="{5F909CE2-93A5-4FB8-97D8-C3AAAB2F3D8A}"/>
    <cellStyle name="Millares 53 7 3" xfId="5431" xr:uid="{1159224D-8015-46E7-B95E-B873C70B01AE}"/>
    <cellStyle name="Millares 53 7 3 2" xfId="5432" xr:uid="{2F5A0A61-E8D7-4089-990D-5E0ABA557ECB}"/>
    <cellStyle name="Millares 53 7 3 2 2" xfId="13639" xr:uid="{F971EC9C-61DA-444A-A1C7-52C93D77F75D}"/>
    <cellStyle name="Millares 53 7 3 2 3" xfId="10901" xr:uid="{47AE6E45-B220-4A70-9CB3-510821FAF81F}"/>
    <cellStyle name="Millares 53 7 3 2 4" xfId="16136" xr:uid="{B54B23FC-7FAF-47EC-8C74-5937EF7116F2}"/>
    <cellStyle name="Millares 53 7 3 2 5" xfId="18263" xr:uid="{2BBA0D92-A0F5-47A1-81D0-9B1063B7E78B}"/>
    <cellStyle name="Millares 53 7 3 2 6" xfId="8295" xr:uid="{4D192585-1FDD-4CEA-B5E6-C8CEE52DEF8A}"/>
    <cellStyle name="Millares 53 7 3 3" xfId="13638" xr:uid="{A3B26C9B-3261-4540-AD59-17D2209C9EA8}"/>
    <cellStyle name="Millares 53 7 3 4" xfId="10900" xr:uid="{3C4E4708-755A-4852-892E-3946E594BB87}"/>
    <cellStyle name="Millares 53 7 3 5" xfId="16135" xr:uid="{DCED4411-B639-4001-814D-D82F4E795B85}"/>
    <cellStyle name="Millares 53 7 3 6" xfId="18262" xr:uid="{72F0469B-9B1E-4160-B36B-FF0742CACD24}"/>
    <cellStyle name="Millares 53 7 3 7" xfId="8294" xr:uid="{F032E608-5468-4492-B04C-1C428E7D5E42}"/>
    <cellStyle name="Millares 53 7 4" xfId="5433" xr:uid="{9B92952A-1EA1-4EE2-9316-8393903AB308}"/>
    <cellStyle name="Millares 53 7 4 2" xfId="5434" xr:uid="{C560B951-EB50-4DC6-B29E-CA1B9344CE78}"/>
    <cellStyle name="Millares 53 7 4 2 2" xfId="13641" xr:uid="{04655B60-FE1D-4293-B992-B67CE670B493}"/>
    <cellStyle name="Millares 53 7 4 2 3" xfId="10903" xr:uid="{88FCF358-DBC1-4E39-9F7E-10C238C4A528}"/>
    <cellStyle name="Millares 53 7 4 2 4" xfId="16138" xr:uid="{38CAD4ED-02AC-46BB-BE8E-02C60880E51D}"/>
    <cellStyle name="Millares 53 7 4 2 5" xfId="18265" xr:uid="{D8FBACE4-145A-4E3B-87FD-97BC2794D5ED}"/>
    <cellStyle name="Millares 53 7 4 2 6" xfId="8297" xr:uid="{1EBA193E-7E19-4FBB-B427-1593DACDBB05}"/>
    <cellStyle name="Millares 53 7 4 3" xfId="13640" xr:uid="{41CD4ACD-A455-40F2-B77E-A942FF9244CC}"/>
    <cellStyle name="Millares 53 7 4 4" xfId="10902" xr:uid="{AC0FE34F-29F7-4520-A890-DB97BFDEE4BC}"/>
    <cellStyle name="Millares 53 7 4 5" xfId="16137" xr:uid="{37B0189D-3C96-4037-BD74-71B6EC12AAE2}"/>
    <cellStyle name="Millares 53 7 4 6" xfId="18264" xr:uid="{CE5BDBCC-5D39-4542-AE31-078323526168}"/>
    <cellStyle name="Millares 53 7 4 7" xfId="8296" xr:uid="{51CD1A35-E52E-4960-8DEA-85D8C110400D}"/>
    <cellStyle name="Millares 53 7 5" xfId="5435" xr:uid="{F527F85F-9656-482C-98EC-7A60309BF97C}"/>
    <cellStyle name="Millares 53 7 5 2" xfId="13642" xr:uid="{B349AC9A-01DC-447F-9083-D1343EEE1937}"/>
    <cellStyle name="Millares 53 7 5 3" xfId="10904" xr:uid="{9F8B1D9A-08AF-4E7E-AC65-F8C1B4492973}"/>
    <cellStyle name="Millares 53 7 5 4" xfId="16139" xr:uid="{645925E6-7000-4F32-AA71-6D805DF972BE}"/>
    <cellStyle name="Millares 53 7 5 5" xfId="18266" xr:uid="{6DD8A4A1-4AC9-4028-B28D-429D0E6E7F8A}"/>
    <cellStyle name="Millares 53 7 5 6" xfId="8298" xr:uid="{6B8915E4-6B97-4528-B815-D3668224AE0E}"/>
    <cellStyle name="Millares 53 7 6" xfId="13635" xr:uid="{4077E4FE-0668-4CA6-8515-F22099D9974A}"/>
    <cellStyle name="Millares 53 7 7" xfId="10897" xr:uid="{02606AAF-D3FA-4A3B-9DE7-00EF6BDD80F3}"/>
    <cellStyle name="Millares 53 7 8" xfId="16132" xr:uid="{753EC606-7FCE-4ED2-A9F5-D0A32F4CC5DD}"/>
    <cellStyle name="Millares 53 7 9" xfId="18259" xr:uid="{7C76BCF2-73C8-4ABC-AAA5-20986E23D236}"/>
    <cellStyle name="Millares 53 8" xfId="5436" xr:uid="{9EB91A0A-DEC6-41A0-96BF-216199116683}"/>
    <cellStyle name="Millares 53 8 10" xfId="8299" xr:uid="{49A888C1-FB2E-4092-A2C4-7B9982FCEFEF}"/>
    <cellStyle name="Millares 53 8 2" xfId="5437" xr:uid="{4F7FF1CC-19C9-49F4-B80D-8AE31D58E59F}"/>
    <cellStyle name="Millares 53 8 2 2" xfId="5438" xr:uid="{30D482D1-B2B6-4FDF-9DA3-541F7A0A7CB5}"/>
    <cellStyle name="Millares 53 8 2 2 2" xfId="13645" xr:uid="{3DC256F9-55E5-4ADD-B89E-15291216CEA5}"/>
    <cellStyle name="Millares 53 8 2 2 3" xfId="10907" xr:uid="{C9414830-38D0-408A-BBDD-C4403253FA3E}"/>
    <cellStyle name="Millares 53 8 2 2 4" xfId="16142" xr:uid="{D97B93C3-575B-4251-B7B4-47D2DA703688}"/>
    <cellStyle name="Millares 53 8 2 2 5" xfId="18269" xr:uid="{91EC2D04-10F4-4A74-8C34-E5E55BF57A10}"/>
    <cellStyle name="Millares 53 8 2 2 6" xfId="8301" xr:uid="{740AE305-9BF1-46AD-A247-C657858850C3}"/>
    <cellStyle name="Millares 53 8 2 3" xfId="13644" xr:uid="{2AA664FB-F636-40AB-B989-B6574A8AD5B7}"/>
    <cellStyle name="Millares 53 8 2 4" xfId="10906" xr:uid="{E5DDF0EB-D9D4-4BD6-ABEB-16D9E0983F44}"/>
    <cellStyle name="Millares 53 8 2 5" xfId="16141" xr:uid="{9A43D255-21E5-439E-9EAB-C085A358936D}"/>
    <cellStyle name="Millares 53 8 2 6" xfId="18268" xr:uid="{11896D45-6C1B-4D49-85D3-8B79CB6A54FE}"/>
    <cellStyle name="Millares 53 8 2 7" xfId="8300" xr:uid="{2081383F-2FFA-45C3-B77C-E74EFEC8E337}"/>
    <cellStyle name="Millares 53 8 3" xfId="5439" xr:uid="{D5E686AA-4D62-4704-AB27-69FEFEBE8D0E}"/>
    <cellStyle name="Millares 53 8 3 2" xfId="5440" xr:uid="{07E8862B-B76D-41F2-BF90-8F2C9F00F386}"/>
    <cellStyle name="Millares 53 8 3 2 2" xfId="13647" xr:uid="{E9CC0F29-FEC4-4A56-B1E4-3E48EBBB329B}"/>
    <cellStyle name="Millares 53 8 3 2 3" xfId="10909" xr:uid="{DCA8FE36-7B1A-49AC-8F31-7A8BADA4B9AC}"/>
    <cellStyle name="Millares 53 8 3 2 4" xfId="16144" xr:uid="{BFA54160-2E60-459C-98E6-ACDC4B1D9881}"/>
    <cellStyle name="Millares 53 8 3 2 5" xfId="18271" xr:uid="{AEE69C1F-8907-4840-9DF9-2BF2EAE08F28}"/>
    <cellStyle name="Millares 53 8 3 2 6" xfId="8303" xr:uid="{BF80B870-DCBA-4563-9843-4979A9CC36FB}"/>
    <cellStyle name="Millares 53 8 3 3" xfId="13646" xr:uid="{C4A2135E-1572-47DA-A971-A555E8F8B6D6}"/>
    <cellStyle name="Millares 53 8 3 4" xfId="10908" xr:uid="{A40B5DCB-E0F7-4E86-B30B-8F1997F198BD}"/>
    <cellStyle name="Millares 53 8 3 5" xfId="16143" xr:uid="{611BCDBF-D653-4B8F-BC0F-277C93322305}"/>
    <cellStyle name="Millares 53 8 3 6" xfId="18270" xr:uid="{D720DA7D-46DF-4C2B-B9AD-F44DF70C5FAE}"/>
    <cellStyle name="Millares 53 8 3 7" xfId="8302" xr:uid="{B23751FE-E635-4AEB-9429-4876409FA5A5}"/>
    <cellStyle name="Millares 53 8 4" xfId="5441" xr:uid="{2940636F-C92B-404E-BC3C-BD6532F04C58}"/>
    <cellStyle name="Millares 53 8 4 2" xfId="5442" xr:uid="{77A69D22-6EFC-4DAC-84EF-0F9323963DFB}"/>
    <cellStyle name="Millares 53 8 4 2 2" xfId="13649" xr:uid="{0E88C335-7784-405C-8AFF-B7CBC6842E08}"/>
    <cellStyle name="Millares 53 8 4 2 3" xfId="10911" xr:uid="{963A372F-2B50-4A34-B147-451B492E68C2}"/>
    <cellStyle name="Millares 53 8 4 2 4" xfId="16146" xr:uid="{7AB07BE9-E827-4CD4-A9CD-AA456A7E8CBC}"/>
    <cellStyle name="Millares 53 8 4 2 5" xfId="18273" xr:uid="{3E6735BB-024B-463D-A9C4-41EA185FAF6F}"/>
    <cellStyle name="Millares 53 8 4 2 6" xfId="8305" xr:uid="{19DD9EEC-9057-4612-9017-CA0F609AC360}"/>
    <cellStyle name="Millares 53 8 4 3" xfId="13648" xr:uid="{20C6B080-445C-4BCA-96B1-D3F89692D67F}"/>
    <cellStyle name="Millares 53 8 4 4" xfId="10910" xr:uid="{EA27A3B7-7784-470A-8AF7-845F7EA9D9ED}"/>
    <cellStyle name="Millares 53 8 4 5" xfId="16145" xr:uid="{B2A6AF4F-3DCF-414B-9DE9-9D80DD294A4F}"/>
    <cellStyle name="Millares 53 8 4 6" xfId="18272" xr:uid="{A2F1B34C-97B9-4E3A-9CC2-4A47D8263D2F}"/>
    <cellStyle name="Millares 53 8 4 7" xfId="8304" xr:uid="{829C232D-9813-4E2A-8546-22BEA1C9169F}"/>
    <cellStyle name="Millares 53 8 5" xfId="5443" xr:uid="{1600A9B6-CA0F-4D8F-8ABD-CBE2DD569901}"/>
    <cellStyle name="Millares 53 8 5 2" xfId="13650" xr:uid="{B039A9BA-F6D6-494A-9134-08471300AD48}"/>
    <cellStyle name="Millares 53 8 5 3" xfId="10912" xr:uid="{A2053CF6-7726-4C29-BC28-BD7366ADEDFB}"/>
    <cellStyle name="Millares 53 8 5 4" xfId="16147" xr:uid="{B270FCF0-8FAA-4BF4-B619-D8F3323C4095}"/>
    <cellStyle name="Millares 53 8 5 5" xfId="18274" xr:uid="{354D6709-1A39-40A8-AD52-2AE7D991FBE8}"/>
    <cellStyle name="Millares 53 8 5 6" xfId="8306" xr:uid="{152EECAD-1FCF-4532-815E-7451F75E4B7C}"/>
    <cellStyle name="Millares 53 8 6" xfId="13643" xr:uid="{C6E77571-2C02-47A8-846F-93A58089E51D}"/>
    <cellStyle name="Millares 53 8 7" xfId="10905" xr:uid="{F421B57D-7391-4208-8FB5-1E00534BAEF8}"/>
    <cellStyle name="Millares 53 8 8" xfId="16140" xr:uid="{D23CE7D3-0ACD-44B5-8C89-1F9518207161}"/>
    <cellStyle name="Millares 53 8 9" xfId="18267" xr:uid="{7D1E59FC-9150-4382-90C5-D504A679C78F}"/>
    <cellStyle name="Millares 53 9" xfId="5444" xr:uid="{172A6AA5-D358-4ABD-A4EA-94A561B5E084}"/>
    <cellStyle name="Millares 53 9 10" xfId="8307" xr:uid="{8DC6386C-ED22-4177-8754-1B177975A3D4}"/>
    <cellStyle name="Millares 53 9 2" xfId="5445" xr:uid="{CCBBF88A-865A-49E7-B9BB-AE1CDA67A7A1}"/>
    <cellStyle name="Millares 53 9 2 2" xfId="5446" xr:uid="{8BC62A08-AD37-4607-950C-CB51EE752623}"/>
    <cellStyle name="Millares 53 9 2 2 2" xfId="13653" xr:uid="{B34BAF4C-2836-4F9E-A0FF-F31BC500384C}"/>
    <cellStyle name="Millares 53 9 2 2 3" xfId="10915" xr:uid="{4A0F75D2-8418-4215-A5CB-952BC12F0811}"/>
    <cellStyle name="Millares 53 9 2 2 4" xfId="16150" xr:uid="{DB8A63F2-56BA-405A-9159-785360B0284A}"/>
    <cellStyle name="Millares 53 9 2 2 5" xfId="18277" xr:uid="{EDEE8B02-2160-4E06-BABB-8FB186DB8013}"/>
    <cellStyle name="Millares 53 9 2 2 6" xfId="8309" xr:uid="{AC18C779-474B-40F2-ABD1-D0D2814878A8}"/>
    <cellStyle name="Millares 53 9 2 3" xfId="13652" xr:uid="{A640536B-E613-457D-B305-FF2C859A7412}"/>
    <cellStyle name="Millares 53 9 2 4" xfId="10914" xr:uid="{29E69460-FFFE-470D-91A7-6EE38D296B21}"/>
    <cellStyle name="Millares 53 9 2 5" xfId="16149" xr:uid="{3F2F56D3-2331-491F-B63D-C7C71188F17A}"/>
    <cellStyle name="Millares 53 9 2 6" xfId="18276" xr:uid="{B3B8EE8E-F4C3-447D-B621-DD172B7CA073}"/>
    <cellStyle name="Millares 53 9 2 7" xfId="8308" xr:uid="{E3384C13-5939-4B7F-8B52-D8CCA469EDF2}"/>
    <cellStyle name="Millares 53 9 3" xfId="5447" xr:uid="{1724964F-B737-4FC0-842F-9A5481292B8D}"/>
    <cellStyle name="Millares 53 9 3 2" xfId="5448" xr:uid="{F1E42445-3B21-4AA9-817F-E998C0CE135F}"/>
    <cellStyle name="Millares 53 9 3 2 2" xfId="13655" xr:uid="{0C2AFB9D-7ACB-4A4C-BAB7-AA6F2FF1E4F4}"/>
    <cellStyle name="Millares 53 9 3 2 3" xfId="10917" xr:uid="{81394542-AF28-4ABF-9537-58A25D4DDEBC}"/>
    <cellStyle name="Millares 53 9 3 2 4" xfId="16152" xr:uid="{4C8A54FC-AE35-433C-8060-53B89528EF77}"/>
    <cellStyle name="Millares 53 9 3 2 5" xfId="18279" xr:uid="{228985B7-5E69-4973-92F5-BE0421817D39}"/>
    <cellStyle name="Millares 53 9 3 2 6" xfId="8311" xr:uid="{2AF2CB78-26C4-4101-B6B0-DE29F3E7BEE7}"/>
    <cellStyle name="Millares 53 9 3 3" xfId="13654" xr:uid="{89EFAE1A-A430-403A-8FAA-52939862044A}"/>
    <cellStyle name="Millares 53 9 3 4" xfId="10916" xr:uid="{7163680A-6823-4693-924D-8AADBF10FD82}"/>
    <cellStyle name="Millares 53 9 3 5" xfId="16151" xr:uid="{668D8319-78DE-44F9-BF33-E9AE7B4A756D}"/>
    <cellStyle name="Millares 53 9 3 6" xfId="18278" xr:uid="{0C2E517C-EB97-4A55-8EA3-E37CDFE35F99}"/>
    <cellStyle name="Millares 53 9 3 7" xfId="8310" xr:uid="{2DB21909-76BB-41FF-9D24-D7104B31653D}"/>
    <cellStyle name="Millares 53 9 4" xfId="5449" xr:uid="{C7CDEC66-E4EC-473A-955C-9E3AF49E0419}"/>
    <cellStyle name="Millares 53 9 4 2" xfId="5450" xr:uid="{E715922C-88EE-4601-A744-7FAEEF913FBC}"/>
    <cellStyle name="Millares 53 9 4 2 2" xfId="13657" xr:uid="{C33D5E8B-8858-40AA-9DE6-F34084A8D56D}"/>
    <cellStyle name="Millares 53 9 4 2 3" xfId="10919" xr:uid="{DAADA289-50C5-4869-AC7A-03DFC941549D}"/>
    <cellStyle name="Millares 53 9 4 2 4" xfId="16154" xr:uid="{8A719D89-794F-4B54-82D0-C89362ADB0B6}"/>
    <cellStyle name="Millares 53 9 4 2 5" xfId="18281" xr:uid="{5F7D3E9C-B019-457E-A1C4-B23A12CAA8BA}"/>
    <cellStyle name="Millares 53 9 4 2 6" xfId="8313" xr:uid="{9527F01E-300A-487C-A537-9698EE6DF46C}"/>
    <cellStyle name="Millares 53 9 4 3" xfId="13656" xr:uid="{5E81E107-A8A7-4043-8953-AED0E717FED3}"/>
    <cellStyle name="Millares 53 9 4 4" xfId="10918" xr:uid="{DA629959-A182-4385-8E85-8DA11593B4E8}"/>
    <cellStyle name="Millares 53 9 4 5" xfId="16153" xr:uid="{A6906D43-4B17-49D2-B2EC-E5D0EA259AD0}"/>
    <cellStyle name="Millares 53 9 4 6" xfId="18280" xr:uid="{8F6343F1-274A-4983-8194-39BD909C66C6}"/>
    <cellStyle name="Millares 53 9 4 7" xfId="8312" xr:uid="{AA6ACBD0-AA6A-404D-B850-CA3E3F0DEAAB}"/>
    <cellStyle name="Millares 53 9 5" xfId="5451" xr:uid="{5B80BBC2-4F8F-4373-9363-7BA2E189E775}"/>
    <cellStyle name="Millares 53 9 5 2" xfId="13658" xr:uid="{EBC1E8D2-004F-479A-8CF4-1880E9696975}"/>
    <cellStyle name="Millares 53 9 5 3" xfId="10920" xr:uid="{2F5C7679-3989-4A0F-9C5B-DCBADA16AA01}"/>
    <cellStyle name="Millares 53 9 5 4" xfId="16155" xr:uid="{D3ED7B23-74FC-4941-8B24-646CA743C27B}"/>
    <cellStyle name="Millares 53 9 5 5" xfId="18282" xr:uid="{BBF42712-2AD8-4EE7-912D-240850E08A47}"/>
    <cellStyle name="Millares 53 9 5 6" xfId="8314" xr:uid="{ADD4DBE0-627F-4F1A-8DEC-740AEE3D1CA1}"/>
    <cellStyle name="Millares 53 9 6" xfId="13651" xr:uid="{CF252C30-89E4-4581-A549-6FDE2D5AA7DB}"/>
    <cellStyle name="Millares 53 9 7" xfId="10913" xr:uid="{E604F4A2-3360-4E63-9751-3AB1DEC79572}"/>
    <cellStyle name="Millares 53 9 8" xfId="16148" xr:uid="{77865411-07CB-421C-8D43-67CC702BBCCB}"/>
    <cellStyle name="Millares 53 9 9" xfId="18275" xr:uid="{386E2026-1D68-48F5-98F4-6C1946BC2327}"/>
    <cellStyle name="Millares 530" xfId="39614" xr:uid="{15CF8EBA-3501-45EB-ABF9-D702E58B8815}"/>
    <cellStyle name="Millares 531" xfId="40309" xr:uid="{FB90C686-1C4E-40A3-9D3E-6A3826654E0C}"/>
    <cellStyle name="Millares 532" xfId="40371" xr:uid="{78A35F76-4A8A-4554-BBD7-2B779C1FFCF1}"/>
    <cellStyle name="Millares 533" xfId="40375" xr:uid="{9C473773-F0D3-4288-9F53-01D74232FBD1}"/>
    <cellStyle name="Millares 533 2" xfId="40380" xr:uid="{1568AEB8-435B-4B6E-83B9-0552AC0B2E92}"/>
    <cellStyle name="Millares 534" xfId="40374" xr:uid="{956F32A4-9164-4062-AAB0-4ECE288C6C56}"/>
    <cellStyle name="Millares 535" xfId="40385" xr:uid="{19020E37-53C1-426E-AA02-DA721F43AB22}"/>
    <cellStyle name="Millares 536" xfId="1673" xr:uid="{30EDC677-A891-4601-9A37-51614C5C8FF6}"/>
    <cellStyle name="Millares 537" xfId="40417" xr:uid="{848EEFAB-1C10-4259-BFAD-1E5D86344D5F}"/>
    <cellStyle name="Millares 54" xfId="5452" xr:uid="{896740E4-8C7B-45E9-874A-2475C4089BC2}"/>
    <cellStyle name="Millares 54 10" xfId="5453" xr:uid="{54BB8A4A-0D00-4D5E-997B-F802AA644BB6}"/>
    <cellStyle name="Millares 54 10 10" xfId="8316" xr:uid="{AC13E120-42F9-4100-B2A1-C4064217D694}"/>
    <cellStyle name="Millares 54 10 2" xfId="5454" xr:uid="{B2C7281B-30A2-44F8-854E-5A35CADAC214}"/>
    <cellStyle name="Millares 54 10 2 2" xfId="5455" xr:uid="{B90B46D4-8B37-4210-92C9-A11FCBF67ACA}"/>
    <cellStyle name="Millares 54 10 2 2 2" xfId="13662" xr:uid="{972E4937-344B-4E81-9B44-D1F1B0CD0FB8}"/>
    <cellStyle name="Millares 54 10 2 2 3" xfId="10924" xr:uid="{CDEB40AA-86BA-4714-BA37-8B45E704B5FA}"/>
    <cellStyle name="Millares 54 10 2 2 4" xfId="16159" xr:uid="{3ADBD558-7D7E-4928-AAA9-5703F285B318}"/>
    <cellStyle name="Millares 54 10 2 2 5" xfId="18286" xr:uid="{3A5F3FB1-305D-46BE-9274-7E1344C73CAD}"/>
    <cellStyle name="Millares 54 10 2 2 6" xfId="8318" xr:uid="{D7DBA516-170E-49DD-BDA1-CB319F303BC7}"/>
    <cellStyle name="Millares 54 10 2 3" xfId="13661" xr:uid="{ABFF20C2-0780-4DBD-B796-3CE5CC479B52}"/>
    <cellStyle name="Millares 54 10 2 4" xfId="10923" xr:uid="{42841251-9513-43ED-903A-02F841721633}"/>
    <cellStyle name="Millares 54 10 2 5" xfId="16158" xr:uid="{FDEEE308-DA6C-4B69-A535-D9691E785062}"/>
    <cellStyle name="Millares 54 10 2 6" xfId="18285" xr:uid="{9B585CFF-3234-4DEB-A593-3822D393F07E}"/>
    <cellStyle name="Millares 54 10 2 7" xfId="8317" xr:uid="{E2781240-B7F1-45C1-BF11-3FCF7A7DA32B}"/>
    <cellStyle name="Millares 54 10 3" xfId="5456" xr:uid="{E425FB5E-11A4-4962-8CE3-172392E0AD5A}"/>
    <cellStyle name="Millares 54 10 3 2" xfId="5457" xr:uid="{09A63254-D41F-4381-942C-7719D22FDF0F}"/>
    <cellStyle name="Millares 54 10 3 2 2" xfId="13664" xr:uid="{E1F8CE19-4468-4491-A555-DF5E2E16B24E}"/>
    <cellStyle name="Millares 54 10 3 2 3" xfId="10926" xr:uid="{829ED177-FC01-4304-9CF6-0AC76C61D4E6}"/>
    <cellStyle name="Millares 54 10 3 2 4" xfId="16161" xr:uid="{E57FBEE4-4A59-4FC1-981A-3FEB55C368FA}"/>
    <cellStyle name="Millares 54 10 3 2 5" xfId="18288" xr:uid="{2444FEDE-1369-4D04-927C-A687CC02E44B}"/>
    <cellStyle name="Millares 54 10 3 2 6" xfId="8320" xr:uid="{41D5AA70-69B9-4EF5-8281-64BFBF76E546}"/>
    <cellStyle name="Millares 54 10 3 3" xfId="13663" xr:uid="{91D83A87-D30F-44A5-A014-C0C8CE33FAED}"/>
    <cellStyle name="Millares 54 10 3 4" xfId="10925" xr:uid="{0829ABE2-63F5-4ED8-BFB1-84C4E31DB89A}"/>
    <cellStyle name="Millares 54 10 3 5" xfId="16160" xr:uid="{F57EDE88-9B0B-437B-AE96-B96188A5079E}"/>
    <cellStyle name="Millares 54 10 3 6" xfId="18287" xr:uid="{0A1FA6E1-B574-4028-900F-F328D9D62611}"/>
    <cellStyle name="Millares 54 10 3 7" xfId="8319" xr:uid="{7A45CE03-08B8-4809-8615-182808B5E73D}"/>
    <cellStyle name="Millares 54 10 4" xfId="5458" xr:uid="{FD78C6FC-A0B5-4836-AA2F-7B59C2E705E9}"/>
    <cellStyle name="Millares 54 10 4 2" xfId="5459" xr:uid="{306144AE-C066-4D3E-89FE-124BD5B9D46C}"/>
    <cellStyle name="Millares 54 10 4 2 2" xfId="13666" xr:uid="{5C4FE592-70C0-4D51-9DE9-9B3D6E317B88}"/>
    <cellStyle name="Millares 54 10 4 2 3" xfId="10928" xr:uid="{8E5BB01D-FBC5-4614-977E-FC254F73F25D}"/>
    <cellStyle name="Millares 54 10 4 2 4" xfId="16163" xr:uid="{AE8B1359-AD6F-4E65-AD57-BF99439E2D09}"/>
    <cellStyle name="Millares 54 10 4 2 5" xfId="18290" xr:uid="{665BE517-98D1-4F25-A01C-68764D00F93F}"/>
    <cellStyle name="Millares 54 10 4 2 6" xfId="8322" xr:uid="{98C94BCE-94FD-406F-8F44-455A7C382ED7}"/>
    <cellStyle name="Millares 54 10 4 3" xfId="13665" xr:uid="{27EF78B9-9BAA-4D98-B475-9CA26D07E4CB}"/>
    <cellStyle name="Millares 54 10 4 4" xfId="10927" xr:uid="{348D3F5C-DA4F-4808-B47D-E360D0914703}"/>
    <cellStyle name="Millares 54 10 4 5" xfId="16162" xr:uid="{B0878425-0C45-4D1D-B5F7-FB24BAB632B5}"/>
    <cellStyle name="Millares 54 10 4 6" xfId="18289" xr:uid="{17F99C66-1BD3-4D7B-84A1-3C2379976926}"/>
    <cellStyle name="Millares 54 10 4 7" xfId="8321" xr:uid="{974B98F2-FD67-41C7-9717-C8669379F6CA}"/>
    <cellStyle name="Millares 54 10 5" xfId="5460" xr:uid="{B2DE59FD-B090-4F78-9F5A-BCF147F7788C}"/>
    <cellStyle name="Millares 54 10 5 2" xfId="13667" xr:uid="{9CB7862B-D755-4794-9E01-A1837A7B7D6C}"/>
    <cellStyle name="Millares 54 10 5 3" xfId="10929" xr:uid="{D7A14D3E-28CE-4BA9-B6C4-2DF64859FC25}"/>
    <cellStyle name="Millares 54 10 5 4" xfId="16164" xr:uid="{A02180A2-BF29-47F1-ADCE-EB4016B2D7A1}"/>
    <cellStyle name="Millares 54 10 5 5" xfId="18291" xr:uid="{46267E26-13D8-4172-B22B-D84D72B7CAD9}"/>
    <cellStyle name="Millares 54 10 5 6" xfId="8323" xr:uid="{B2EE646E-63F6-433F-8471-BE4131C180CE}"/>
    <cellStyle name="Millares 54 10 6" xfId="13660" xr:uid="{EE9E520A-5153-4528-B408-5296C7DA2042}"/>
    <cellStyle name="Millares 54 10 7" xfId="10922" xr:uid="{3CE268AB-9C51-4423-B877-E0B2358F886F}"/>
    <cellStyle name="Millares 54 10 8" xfId="16157" xr:uid="{307E5C1E-C969-4375-BFCA-9FDE770FEB1F}"/>
    <cellStyle name="Millares 54 10 9" xfId="18284" xr:uid="{148D1957-6B59-45B4-AA82-A31E904B1473}"/>
    <cellStyle name="Millares 54 11" xfId="5461" xr:uid="{27444689-9887-47E1-A7BD-51AD5D9B6772}"/>
    <cellStyle name="Millares 54 11 10" xfId="8324" xr:uid="{9762FFFB-9866-4064-BECE-53B2E3288C11}"/>
    <cellStyle name="Millares 54 11 2" xfId="5462" xr:uid="{FB51D8BB-523A-4E19-B0D3-B27B11531930}"/>
    <cellStyle name="Millares 54 11 2 2" xfId="5463" xr:uid="{B789371F-A7BD-4216-BBD5-14B5D1913E7D}"/>
    <cellStyle name="Millares 54 11 2 2 2" xfId="13670" xr:uid="{51452828-409B-4CDC-807F-8E5CDF9FD922}"/>
    <cellStyle name="Millares 54 11 2 2 3" xfId="10932" xr:uid="{9A24C653-E622-45DF-A92C-153D8B5729E2}"/>
    <cellStyle name="Millares 54 11 2 2 4" xfId="16167" xr:uid="{18849E1B-FB4C-49C1-8061-7956BEB41246}"/>
    <cellStyle name="Millares 54 11 2 2 5" xfId="18294" xr:uid="{438C1552-4074-477D-A6FD-283A1DF499EB}"/>
    <cellStyle name="Millares 54 11 2 2 6" xfId="8326" xr:uid="{4B315947-D306-4612-A245-F7170C598892}"/>
    <cellStyle name="Millares 54 11 2 3" xfId="13669" xr:uid="{E83BCBD3-862F-4614-B7BC-5712E4527452}"/>
    <cellStyle name="Millares 54 11 2 4" xfId="10931" xr:uid="{97E9E4DC-4E97-42F0-A51D-8A8B004BE7D5}"/>
    <cellStyle name="Millares 54 11 2 5" xfId="16166" xr:uid="{5071D268-5E08-41D8-BBD8-26F970F02DF2}"/>
    <cellStyle name="Millares 54 11 2 6" xfId="18293" xr:uid="{53458AD0-9514-42D4-A89F-0DFF3EAD2FBC}"/>
    <cellStyle name="Millares 54 11 2 7" xfId="8325" xr:uid="{91468A2E-70D7-4992-8350-BB2D7863A168}"/>
    <cellStyle name="Millares 54 11 3" xfId="5464" xr:uid="{935267DF-0C2A-44A4-B244-CB69DDDE7203}"/>
    <cellStyle name="Millares 54 11 3 2" xfId="5465" xr:uid="{50A6AAF1-7166-4777-95C1-09DB8BD2108A}"/>
    <cellStyle name="Millares 54 11 3 2 2" xfId="13672" xr:uid="{F07E2211-3B07-4919-B2DD-87B5D43691F2}"/>
    <cellStyle name="Millares 54 11 3 2 3" xfId="10934" xr:uid="{868EA4BE-BDEB-461F-AC8E-CE5E2743E9CE}"/>
    <cellStyle name="Millares 54 11 3 2 4" xfId="16169" xr:uid="{22F37EF0-80C4-4A2D-B69E-4DB127301D9E}"/>
    <cellStyle name="Millares 54 11 3 2 5" xfId="18296" xr:uid="{4AC0A7C9-8FBB-4EB3-99DC-A7BCE818D900}"/>
    <cellStyle name="Millares 54 11 3 2 6" xfId="8328" xr:uid="{9A6EAD01-E04A-49BA-9735-3EED5855325E}"/>
    <cellStyle name="Millares 54 11 3 3" xfId="13671" xr:uid="{4805D81A-C915-4D22-837B-260A313D07B8}"/>
    <cellStyle name="Millares 54 11 3 4" xfId="10933" xr:uid="{9E5D9FBF-2D31-4463-98A6-9894B34F425E}"/>
    <cellStyle name="Millares 54 11 3 5" xfId="16168" xr:uid="{E84A0B2E-D158-4CE8-96D3-D694AA7F77D3}"/>
    <cellStyle name="Millares 54 11 3 6" xfId="18295" xr:uid="{B3185A00-98B3-4374-A35C-304B189E743F}"/>
    <cellStyle name="Millares 54 11 3 7" xfId="8327" xr:uid="{3E6BCBDC-A465-4B46-8254-D6E9747F3719}"/>
    <cellStyle name="Millares 54 11 4" xfId="5466" xr:uid="{6A8A1A48-8BA4-484A-A165-487A09BE0BC6}"/>
    <cellStyle name="Millares 54 11 4 2" xfId="5467" xr:uid="{6251E28E-F1A4-48B9-B1D6-0A432EC85F43}"/>
    <cellStyle name="Millares 54 11 4 2 2" xfId="13674" xr:uid="{D1ECFC09-1F0E-424E-847A-47FA1E95AB80}"/>
    <cellStyle name="Millares 54 11 4 2 3" xfId="10936" xr:uid="{4DADF960-95BC-407E-B375-85BEDBD519C0}"/>
    <cellStyle name="Millares 54 11 4 2 4" xfId="16171" xr:uid="{F985ABC4-70CF-4C5C-8112-703BE3763D58}"/>
    <cellStyle name="Millares 54 11 4 2 5" xfId="18298" xr:uid="{24500B36-633D-4871-A73C-9B541BBD6CFB}"/>
    <cellStyle name="Millares 54 11 4 2 6" xfId="8330" xr:uid="{AEC18EC4-FA7C-4AF7-9B5F-75DF3506C2C5}"/>
    <cellStyle name="Millares 54 11 4 3" xfId="13673" xr:uid="{C237A5BB-81C3-4B59-8351-D3864DBD58FB}"/>
    <cellStyle name="Millares 54 11 4 4" xfId="10935" xr:uid="{00A55B97-8B8F-4248-B3E5-21CFC5788186}"/>
    <cellStyle name="Millares 54 11 4 5" xfId="16170" xr:uid="{0A165A1C-68DF-4F99-9571-F8F88B30F3E8}"/>
    <cellStyle name="Millares 54 11 4 6" xfId="18297" xr:uid="{B542BEE2-3061-43D2-878D-35FCBA8E10B9}"/>
    <cellStyle name="Millares 54 11 4 7" xfId="8329" xr:uid="{76783FA5-7A8D-4783-B617-0F1F634DD17B}"/>
    <cellStyle name="Millares 54 11 5" xfId="5468" xr:uid="{1C4EC97A-412B-409D-91EC-3113D8A65BA6}"/>
    <cellStyle name="Millares 54 11 5 2" xfId="13675" xr:uid="{A04349B4-60DD-4D8E-A6D0-838FC6896477}"/>
    <cellStyle name="Millares 54 11 5 3" xfId="10937" xr:uid="{23C63455-1F22-43E1-8818-76217CFFDD45}"/>
    <cellStyle name="Millares 54 11 5 4" xfId="16172" xr:uid="{02E0DF68-EF46-40BE-ADCE-64820DD05F29}"/>
    <cellStyle name="Millares 54 11 5 5" xfId="18299" xr:uid="{BD56F473-690C-4633-B6EF-25F4739C5B20}"/>
    <cellStyle name="Millares 54 11 5 6" xfId="8331" xr:uid="{760F91E9-9A81-4F71-9427-0668998CC6E4}"/>
    <cellStyle name="Millares 54 11 6" xfId="13668" xr:uid="{9D60AAA1-F4BD-44AE-9218-3BF92FE819DC}"/>
    <cellStyle name="Millares 54 11 7" xfId="10930" xr:uid="{A604425F-1CAB-451C-BE3E-EBACFDB1B2FE}"/>
    <cellStyle name="Millares 54 11 8" xfId="16165" xr:uid="{A9B69C45-71BF-4E73-8661-7A01D73149E2}"/>
    <cellStyle name="Millares 54 11 9" xfId="18292" xr:uid="{AB745EC5-CE33-4776-A7B4-AFA528006ACE}"/>
    <cellStyle name="Millares 54 12" xfId="5469" xr:uid="{1C05CF75-D683-4A35-B43B-2ACB4AC61887}"/>
    <cellStyle name="Millares 54 12 2" xfId="5470" xr:uid="{EB1704B9-661A-4A42-9D26-9DA879DD94A3}"/>
    <cellStyle name="Millares 54 12 2 2" xfId="13677" xr:uid="{9DEB4C93-6FED-472E-BD97-D48B8A313DC6}"/>
    <cellStyle name="Millares 54 12 2 3" xfId="10939" xr:uid="{C34333BE-9551-4EDF-9815-6569158AC7A2}"/>
    <cellStyle name="Millares 54 12 2 4" xfId="16174" xr:uid="{A9B0540C-2BFB-496C-8024-083DB7CCF095}"/>
    <cellStyle name="Millares 54 12 2 5" xfId="18301" xr:uid="{5F6F38C0-D17E-4747-98F1-0DA01F14BBA9}"/>
    <cellStyle name="Millares 54 12 2 6" xfId="8333" xr:uid="{9BD4253F-C257-4ED8-B9B2-AC98BEB95702}"/>
    <cellStyle name="Millares 54 12 3" xfId="13676" xr:uid="{674E9935-A6C5-4493-BF8D-6E7F1A402244}"/>
    <cellStyle name="Millares 54 12 4" xfId="10938" xr:uid="{70975765-029B-43B7-9E79-D3F43C449E37}"/>
    <cellStyle name="Millares 54 12 5" xfId="16173" xr:uid="{CA2B89BA-6AAE-4145-BFBB-ABCDB73A9968}"/>
    <cellStyle name="Millares 54 12 6" xfId="18300" xr:uid="{281230F0-AAED-479B-913A-E2A2FC2BA3C9}"/>
    <cellStyle name="Millares 54 12 7" xfId="8332" xr:uid="{C73BFC81-6A96-4660-AFF9-DF79F42ED9FE}"/>
    <cellStyle name="Millares 54 13" xfId="5471" xr:uid="{7AC7CE26-BEFE-4192-BD48-8C106C310F1C}"/>
    <cellStyle name="Millares 54 13 2" xfId="5472" xr:uid="{2E64F0AE-E4C6-4E24-8B5E-73D9F9646BE7}"/>
    <cellStyle name="Millares 54 13 2 2" xfId="13679" xr:uid="{6A72AE49-9E64-4AC0-B50F-FE5D7BE6627B}"/>
    <cellStyle name="Millares 54 13 2 3" xfId="10941" xr:uid="{A44BB7F7-59B3-4260-BAC3-C8C055667D11}"/>
    <cellStyle name="Millares 54 13 2 4" xfId="16176" xr:uid="{E1519AD2-6B9A-470C-A005-6596FA23EB4C}"/>
    <cellStyle name="Millares 54 13 2 5" xfId="18303" xr:uid="{ECF1448D-70D1-4F0B-BE1F-49EB7AF6BC0B}"/>
    <cellStyle name="Millares 54 13 2 6" xfId="8335" xr:uid="{17686EE1-F13A-43A6-B499-BF2CBA837EB6}"/>
    <cellStyle name="Millares 54 13 3" xfId="13678" xr:uid="{8080E302-93EB-4B4A-B23F-EEF5E5BB483B}"/>
    <cellStyle name="Millares 54 13 4" xfId="10940" xr:uid="{CE1F2547-E9D6-4E4E-968A-D16B379B6AAD}"/>
    <cellStyle name="Millares 54 13 5" xfId="16175" xr:uid="{7703BA55-EB2D-48A2-8D71-EF31682A1874}"/>
    <cellStyle name="Millares 54 13 6" xfId="18302" xr:uid="{634E6DB4-C3BF-448A-9BF4-A330253E91A5}"/>
    <cellStyle name="Millares 54 13 7" xfId="8334" xr:uid="{2A261C0F-6CA1-46EA-9591-DA0727EEAD59}"/>
    <cellStyle name="Millares 54 14" xfId="5473" xr:uid="{05D40075-026F-40E9-B845-4859DE562FFB}"/>
    <cellStyle name="Millares 54 14 2" xfId="13680" xr:uid="{6C4128A2-FA0F-4880-AEE3-1244E09862CA}"/>
    <cellStyle name="Millares 54 14 3" xfId="10942" xr:uid="{957251BA-18BC-4E04-A51E-16E289D41D67}"/>
    <cellStyle name="Millares 54 14 4" xfId="16177" xr:uid="{0FA818E2-E8B6-412E-95B8-4C1006EA7DB2}"/>
    <cellStyle name="Millares 54 14 5" xfId="18304" xr:uid="{697AABD0-85D5-4DC1-9F82-91EDFD84BDB2}"/>
    <cellStyle name="Millares 54 14 6" xfId="8336" xr:uid="{94231CEF-CA93-446D-B920-42310AB9912A}"/>
    <cellStyle name="Millares 54 15" xfId="5474" xr:uid="{8032444A-38F3-4322-8160-48601B4132D8}"/>
    <cellStyle name="Millares 54 15 2" xfId="13681" xr:uid="{05F8E66C-9A96-44D9-A6B6-E0C3000E5E17}"/>
    <cellStyle name="Millares 54 15 3" xfId="10943" xr:uid="{297A5305-5265-40DA-AA80-6C4CA6FA7FAA}"/>
    <cellStyle name="Millares 54 15 4" xfId="16178" xr:uid="{E9C5E753-8F8F-45B0-A546-8FD663321D8E}"/>
    <cellStyle name="Millares 54 15 5" xfId="18305" xr:uid="{740ABE00-B817-4F0D-9FDF-F1690AB922A4}"/>
    <cellStyle name="Millares 54 15 6" xfId="8337" xr:uid="{7D0B99CD-CB07-44FA-A04A-991CBBE92CC0}"/>
    <cellStyle name="Millares 54 16" xfId="5475" xr:uid="{A20A5F29-C443-450A-B10A-1BA79973FAFC}"/>
    <cellStyle name="Millares 54 16 2" xfId="13682" xr:uid="{8FF5942F-A9C8-4221-979A-275AF9602521}"/>
    <cellStyle name="Millares 54 16 3" xfId="12461" xr:uid="{7150576E-22E8-4542-A529-C41D0F85B0DF}"/>
    <cellStyle name="Millares 54 16 4" xfId="18306" xr:uid="{225C16DB-EA06-41CC-A796-F18195A8284D}"/>
    <cellStyle name="Millares 54 16 5" xfId="8338" xr:uid="{CC0B9678-7E58-4AEB-9039-24F6BA4A6D22}"/>
    <cellStyle name="Millares 54 17" xfId="7136" xr:uid="{A888C6CD-CA01-4FC0-AAE9-7773303EF88B}"/>
    <cellStyle name="Millares 54 17 2" xfId="13683" xr:uid="{74327D69-DD15-499A-BF77-CCFE9A2FE694}"/>
    <cellStyle name="Millares 54 17 3" xfId="19944" xr:uid="{666E5C9D-49A3-47D9-B2A3-4BBE10B1C3C2}"/>
    <cellStyle name="Millares 54 17 4" xfId="8339" xr:uid="{3FCD9651-13FE-4FF9-A6AE-F9BDE3D42AEC}"/>
    <cellStyle name="Millares 54 18" xfId="8340" xr:uid="{171E828B-3C0E-4DA7-9475-E0641FEC0AEC}"/>
    <cellStyle name="Millares 54 18 2" xfId="13684" xr:uid="{5708C115-851F-4AE0-899E-3C46C384CA65}"/>
    <cellStyle name="Millares 54 19" xfId="13659" xr:uid="{6979333A-5482-4C54-A0B7-AE8E799713F9}"/>
    <cellStyle name="Millares 54 2" xfId="5476" xr:uid="{85A19937-47DE-4E41-BBA5-634CFEA115D0}"/>
    <cellStyle name="Millares 54 2 10" xfId="7266" xr:uid="{062E83C3-6ED1-45FB-B250-79D63B4379D2}"/>
    <cellStyle name="Millares 54 2 10 2" xfId="13686" xr:uid="{33B33302-C9CF-491E-81A9-A2AEB2F923C3}"/>
    <cellStyle name="Millares 54 2 10 3" xfId="20046" xr:uid="{0B5D7F27-5706-4EED-971D-06A322A86D58}"/>
    <cellStyle name="Millares 54 2 10 4" xfId="8342" xr:uid="{97FAB213-26D7-4855-811C-D8CFFDCCDDF0}"/>
    <cellStyle name="Millares 54 2 11" xfId="8343" xr:uid="{AA375BF2-C7C7-4FCB-BC6A-976B941962E8}"/>
    <cellStyle name="Millares 54 2 11 2" xfId="13687" xr:uid="{368A886E-213C-47F1-986C-0A4B26FB4D95}"/>
    <cellStyle name="Millares 54 2 12" xfId="13685" xr:uid="{50C9A1E9-22F4-4CF9-8BF1-C7017CAA201C}"/>
    <cellStyle name="Millares 54 2 13" xfId="10944" xr:uid="{10DB1E75-7BA4-4703-92FD-449988B2D522}"/>
    <cellStyle name="Millares 54 2 14" xfId="16179" xr:uid="{B90E096E-8FB6-4E16-903A-C8638FAD0ACC}"/>
    <cellStyle name="Millares 54 2 15" xfId="18307" xr:uid="{2B425D20-6D8D-4313-8F3B-1A603FA7D63D}"/>
    <cellStyle name="Millares 54 2 16" xfId="8341" xr:uid="{234F4322-BAEC-4CC2-BC0E-0AE4DC84D388}"/>
    <cellStyle name="Millares 54 2 2" xfId="5477" xr:uid="{DDC93AE6-DD42-4222-9FCD-2DD3B4A6945A}"/>
    <cellStyle name="Millares 54 2 2 2" xfId="5478" xr:uid="{AAAFFF50-620B-4D6D-84F9-4EE53E7173D6}"/>
    <cellStyle name="Millares 54 2 2 2 2" xfId="13689" xr:uid="{A9F5DCA8-5110-4AA9-B8B2-047C8D61A1EA}"/>
    <cellStyle name="Millares 54 2 2 2 3" xfId="10946" xr:uid="{12DE7225-CD96-4B41-AF95-A619FBC66520}"/>
    <cellStyle name="Millares 54 2 2 2 4" xfId="16181" xr:uid="{E2228A80-A2D2-4098-B84E-216850752766}"/>
    <cellStyle name="Millares 54 2 2 2 5" xfId="18309" xr:uid="{2551FCED-EF08-4CAB-A207-A8B5D3991DBC}"/>
    <cellStyle name="Millares 54 2 2 2 6" xfId="8345" xr:uid="{7738057A-0B03-487A-AC3D-7BCCDBE8BD63}"/>
    <cellStyle name="Millares 54 2 2 3" xfId="13688" xr:uid="{1501C8D0-27E7-48AE-BE9E-C2A24B0A9702}"/>
    <cellStyle name="Millares 54 2 2 4" xfId="10945" xr:uid="{0F5BD691-7516-4409-AC28-1C90712A5B3B}"/>
    <cellStyle name="Millares 54 2 2 5" xfId="16180" xr:uid="{37912CBB-A434-4BD2-B90C-15477F7DFD55}"/>
    <cellStyle name="Millares 54 2 2 6" xfId="18308" xr:uid="{3AB33518-FC2C-41EF-9457-61690E4D50EE}"/>
    <cellStyle name="Millares 54 2 2 7" xfId="8344" xr:uid="{2A3EA986-14A0-4F9F-B9BC-A0D5A9FBCA7D}"/>
    <cellStyle name="Millares 54 2 3" xfId="5479" xr:uid="{23123D76-6A69-4DFE-AEE4-5821721462CC}"/>
    <cellStyle name="Millares 54 2 3 2" xfId="5480" xr:uid="{94EB70C1-A158-4DB0-8FF0-1CCB89B5C331}"/>
    <cellStyle name="Millares 54 2 3 2 2" xfId="5481" xr:uid="{CBE50F6F-F592-44E3-8F96-DD7D4E27B171}"/>
    <cellStyle name="Millares 54 2 3 2 2 2" xfId="13692" xr:uid="{15ADBCFA-62FB-4A18-8153-AFFDA4F4A1FE}"/>
    <cellStyle name="Millares 54 2 3 2 2 3" xfId="10949" xr:uid="{72E970E7-22CB-408E-930D-ACEA4956459B}"/>
    <cellStyle name="Millares 54 2 3 2 2 4" xfId="16184" xr:uid="{C22B23E6-674B-482F-B774-72DFB2408C2A}"/>
    <cellStyle name="Millares 54 2 3 2 2 5" xfId="18312" xr:uid="{0BD51113-9A0A-4512-941F-E3C346C1050B}"/>
    <cellStyle name="Millares 54 2 3 2 2 6" xfId="8348" xr:uid="{592A6FCF-5121-4280-B1C1-04E8FC68941B}"/>
    <cellStyle name="Millares 54 2 3 2 3" xfId="13691" xr:uid="{029CDE3F-7575-42B7-9A3A-F9664DBFDE8F}"/>
    <cellStyle name="Millares 54 2 3 2 4" xfId="10948" xr:uid="{6503470B-E0B1-4DA0-8B46-BB0087C3F0E7}"/>
    <cellStyle name="Millares 54 2 3 2 5" xfId="16183" xr:uid="{A58C7764-3952-4D85-A989-D4F762D8AFA2}"/>
    <cellStyle name="Millares 54 2 3 2 6" xfId="18311" xr:uid="{778DBCA5-8088-4043-9690-DFCB950BF856}"/>
    <cellStyle name="Millares 54 2 3 2 7" xfId="8347" xr:uid="{07CC4CFC-6222-4273-99BF-E4F703BD89DA}"/>
    <cellStyle name="Millares 54 2 3 3" xfId="5482" xr:uid="{FBB69F6D-8783-4190-8EC3-BE3BAA54F827}"/>
    <cellStyle name="Millares 54 2 3 3 2" xfId="13693" xr:uid="{1538E6AA-5CA7-46F5-BC98-5A1F795782FF}"/>
    <cellStyle name="Millares 54 2 3 3 3" xfId="10950" xr:uid="{7C49007E-D9C8-49C4-AEAC-B44BC9D0704C}"/>
    <cellStyle name="Millares 54 2 3 3 4" xfId="16185" xr:uid="{D1771C1C-B1B5-4390-B9FE-D89A91FC827B}"/>
    <cellStyle name="Millares 54 2 3 3 5" xfId="18313" xr:uid="{677B0A7F-5D2B-4B9E-9C3D-590D1C9B5EC6}"/>
    <cellStyle name="Millares 54 2 3 3 6" xfId="8349" xr:uid="{DD9C0614-08E0-42FB-AAF7-D586824A2C47}"/>
    <cellStyle name="Millares 54 2 3 4" xfId="13690" xr:uid="{1E850562-78ED-4140-B581-B0E145854D95}"/>
    <cellStyle name="Millares 54 2 3 5" xfId="10947" xr:uid="{16D4FDB0-8D90-4E33-B1DC-DAD7BB0F5021}"/>
    <cellStyle name="Millares 54 2 3 6" xfId="16182" xr:uid="{C4E1E07F-E41E-4782-B07A-707E783E91A7}"/>
    <cellStyle name="Millares 54 2 3 7" xfId="18310" xr:uid="{86CC68F2-8464-4459-AD54-5C337EFAD489}"/>
    <cellStyle name="Millares 54 2 3 8" xfId="8346" xr:uid="{EE63F1E5-51B1-4AF3-8C90-43276DC3D016}"/>
    <cellStyle name="Millares 54 2 4" xfId="5483" xr:uid="{57F50FAC-55F6-4F2A-A3DA-029A5FDE2039}"/>
    <cellStyle name="Millares 54 2 4 2" xfId="5484" xr:uid="{7D8B0952-C6C5-4F15-BC90-191789602807}"/>
    <cellStyle name="Millares 54 2 4 2 2" xfId="13695" xr:uid="{9FD38B0C-0207-4F04-AF49-33DD67EEFC32}"/>
    <cellStyle name="Millares 54 2 4 2 3" xfId="10952" xr:uid="{1BA493C6-CDF7-42D1-85D8-A4687ED68419}"/>
    <cellStyle name="Millares 54 2 4 2 4" xfId="16187" xr:uid="{E1F4E082-A017-4510-B7EC-4BCA9010E57F}"/>
    <cellStyle name="Millares 54 2 4 2 5" xfId="18315" xr:uid="{4F515FF8-7F79-4077-B367-D9C1C7B93B33}"/>
    <cellStyle name="Millares 54 2 4 2 6" xfId="8351" xr:uid="{5A4BA989-13D9-49EA-B38A-6ADBD070CD58}"/>
    <cellStyle name="Millares 54 2 4 3" xfId="13694" xr:uid="{710FA797-CE3A-4FB9-B39D-E42DDCD00C87}"/>
    <cellStyle name="Millares 54 2 4 4" xfId="10951" xr:uid="{16B0E9EB-B3A8-40A6-9A6E-0452C910C84B}"/>
    <cellStyle name="Millares 54 2 4 5" xfId="16186" xr:uid="{7C27567E-F8F0-41AE-A154-78E99BC52E9D}"/>
    <cellStyle name="Millares 54 2 4 6" xfId="18314" xr:uid="{312A8D00-D089-4E20-84E2-D1D99A4D87C0}"/>
    <cellStyle name="Millares 54 2 4 7" xfId="8350" xr:uid="{6F6EACEB-7D5B-4706-A233-41F2BC5B6D7A}"/>
    <cellStyle name="Millares 54 2 5" xfId="5485" xr:uid="{DCD2066B-D664-4F8B-BE9B-A2BD9EC62D68}"/>
    <cellStyle name="Millares 54 2 5 2" xfId="5486" xr:uid="{2C3DA056-08B8-4788-9479-F9C87A7F7A7D}"/>
    <cellStyle name="Millares 54 2 5 2 2" xfId="13697" xr:uid="{C9FA3006-1267-4D4F-B945-FE4C7164F280}"/>
    <cellStyle name="Millares 54 2 5 2 3" xfId="10954" xr:uid="{3EF043E1-B6CF-4CF4-94D7-F6DBDDB4B5A8}"/>
    <cellStyle name="Millares 54 2 5 2 4" xfId="16189" xr:uid="{3127FD63-A25F-40B9-9308-DBDD42F6F37F}"/>
    <cellStyle name="Millares 54 2 5 2 5" xfId="18317" xr:uid="{ED410C8B-AB59-4879-8EED-CEE848D63AF6}"/>
    <cellStyle name="Millares 54 2 5 2 6" xfId="8353" xr:uid="{764A950E-F900-4453-97F9-FA7B1374FA63}"/>
    <cellStyle name="Millares 54 2 5 3" xfId="13696" xr:uid="{D79CC81E-AA22-4556-9C59-B4E426E191A8}"/>
    <cellStyle name="Millares 54 2 5 4" xfId="10953" xr:uid="{9564427A-6C2F-4A2A-945A-5986AFFAAC0C}"/>
    <cellStyle name="Millares 54 2 5 5" xfId="16188" xr:uid="{5E98679E-19F0-45C9-AE87-CEB28EA2E885}"/>
    <cellStyle name="Millares 54 2 5 6" xfId="18316" xr:uid="{11047366-C1F2-4B11-8620-E7999C29052D}"/>
    <cellStyle name="Millares 54 2 5 7" xfId="8352" xr:uid="{AF27B7C2-EC2C-40F4-8EC8-9B79FB43E9AF}"/>
    <cellStyle name="Millares 54 2 6" xfId="5487" xr:uid="{4AE52D53-7B08-4D6A-B5D7-BB6DCF5D95B8}"/>
    <cellStyle name="Millares 54 2 6 2" xfId="13698" xr:uid="{BF04947C-72FC-4D77-BE76-3BC14CA52AB2}"/>
    <cellStyle name="Millares 54 2 6 3" xfId="10955" xr:uid="{E422A927-8F51-4882-8CDB-7E6EECD4126B}"/>
    <cellStyle name="Millares 54 2 6 4" xfId="16190" xr:uid="{E6076655-2A0D-4D7A-83AD-51A75F454723}"/>
    <cellStyle name="Millares 54 2 6 5" xfId="18318" xr:uid="{EB27CB7E-286F-4E62-A4E1-1F98F5A90AC0}"/>
    <cellStyle name="Millares 54 2 6 6" xfId="8354" xr:uid="{1398831A-2243-4BA7-A2E0-21B66273FCD3}"/>
    <cellStyle name="Millares 54 2 7" xfId="5488" xr:uid="{2D92ECF2-3E98-4A8C-BE98-562E522727A1}"/>
    <cellStyle name="Millares 54 2 7 2" xfId="13699" xr:uid="{8D98A94B-05D8-47EE-9DE6-F652844A8708}"/>
    <cellStyle name="Millares 54 2 7 3" xfId="10956" xr:uid="{4B8B5FA7-6FBA-4099-8435-BB445D9B7EE2}"/>
    <cellStyle name="Millares 54 2 7 4" xfId="16191" xr:uid="{C328C886-23CE-466C-9477-E15D1439837A}"/>
    <cellStyle name="Millares 54 2 7 5" xfId="18319" xr:uid="{23ABCF3F-F6DA-430A-B5FF-A21BC243FAE2}"/>
    <cellStyle name="Millares 54 2 7 6" xfId="8355" xr:uid="{424FC828-A8B7-4EF2-B290-006D10D161CD}"/>
    <cellStyle name="Millares 54 2 8" xfId="5489" xr:uid="{6E84962C-FF32-433A-8580-2656DB1C2490}"/>
    <cellStyle name="Millares 54 2 8 2" xfId="13700" xr:uid="{A42450F2-161B-4C93-9F8F-A16CCA42D109}"/>
    <cellStyle name="Millares 54 2 8 3" xfId="10957" xr:uid="{F1B6AD08-51AA-4EFD-B921-0493F2FF8E9D}"/>
    <cellStyle name="Millares 54 2 8 4" xfId="16192" xr:uid="{EB747499-B5DE-4999-8208-60A8BD2D5570}"/>
    <cellStyle name="Millares 54 2 8 5" xfId="18320" xr:uid="{D4F0C37C-AC64-4D9C-B134-7675790B46DC}"/>
    <cellStyle name="Millares 54 2 8 6" xfId="8356" xr:uid="{DFCB800A-2479-4430-9405-440A040147E6}"/>
    <cellStyle name="Millares 54 2 9" xfId="5490" xr:uid="{35EDAEDC-21AD-48EC-A221-70B6417D440D}"/>
    <cellStyle name="Millares 54 2 9 2" xfId="13701" xr:uid="{5BB03979-AAA2-4FA1-B7B8-9B8E1BE6D122}"/>
    <cellStyle name="Millares 54 2 9 3" xfId="12462" xr:uid="{5333D645-1DA5-46E9-8744-978372395E6E}"/>
    <cellStyle name="Millares 54 2 9 4" xfId="18321" xr:uid="{D7ED5BC3-241B-48AB-9552-A2151C4EDB8A}"/>
    <cellStyle name="Millares 54 2 9 5" xfId="8357" xr:uid="{0E1D206F-570D-43C2-87C8-3895314ADE24}"/>
    <cellStyle name="Millares 54 20" xfId="10921" xr:uid="{CB28317E-489C-45BB-9ABE-FF803726460A}"/>
    <cellStyle name="Millares 54 21" xfId="16156" xr:uid="{D33F2514-765E-4022-90F7-99A7AFEF836D}"/>
    <cellStyle name="Millares 54 22" xfId="18283" xr:uid="{1F8539D3-8D9A-48CC-8BD8-DDC1B6B33E02}"/>
    <cellStyle name="Millares 54 23" xfId="8315" xr:uid="{92E3D3BB-4D61-458F-A878-4FD4F809DECC}"/>
    <cellStyle name="Millares 54 3" xfId="5491" xr:uid="{6C3CF8F5-8BA0-4F46-B4FB-FFB7245A93FF}"/>
    <cellStyle name="Millares 54 3 10" xfId="8358" xr:uid="{B047AC30-0B19-4641-BFE9-326D2D74AAFC}"/>
    <cellStyle name="Millares 54 3 2" xfId="5492" xr:uid="{A7FEA170-C936-46BA-AA2E-11ACAB2566C9}"/>
    <cellStyle name="Millares 54 3 2 2" xfId="5493" xr:uid="{AC24A2FE-7A2E-40EE-8CF8-8700CEA30385}"/>
    <cellStyle name="Millares 54 3 2 2 2" xfId="13704" xr:uid="{7D1BA048-B70A-4E4D-9971-F19EBF47BB03}"/>
    <cellStyle name="Millares 54 3 2 2 3" xfId="10960" xr:uid="{C1882F2B-F70F-4D5D-A5EF-D28DBC3FD4DE}"/>
    <cellStyle name="Millares 54 3 2 2 4" xfId="16195" xr:uid="{426E44A8-7A55-449E-A39E-395A7943FA97}"/>
    <cellStyle name="Millares 54 3 2 2 5" xfId="18324" xr:uid="{D1F36882-0D27-4903-B7D5-5DF18403F70F}"/>
    <cellStyle name="Millares 54 3 2 2 6" xfId="8360" xr:uid="{E07FC089-DEBF-4AC6-B676-92DB91671771}"/>
    <cellStyle name="Millares 54 3 2 3" xfId="13703" xr:uid="{22D43539-810C-4DDB-B6E1-6E003CEF23F0}"/>
    <cellStyle name="Millares 54 3 2 4" xfId="10959" xr:uid="{FD421FB3-1E40-4BC8-91D2-DC3BE429F693}"/>
    <cellStyle name="Millares 54 3 2 5" xfId="16194" xr:uid="{AB5CAD63-2244-482D-A102-B708D7EBAD72}"/>
    <cellStyle name="Millares 54 3 2 6" xfId="18323" xr:uid="{876F1BB6-903F-4065-B6C0-2C008378C9FF}"/>
    <cellStyle name="Millares 54 3 2 7" xfId="8359" xr:uid="{9F106994-335F-44AE-8676-053CDF4BBFEB}"/>
    <cellStyle name="Millares 54 3 3" xfId="5494" xr:uid="{92A26B65-E61B-4F9A-9B20-99F15F2B0107}"/>
    <cellStyle name="Millares 54 3 3 2" xfId="5495" xr:uid="{E6FD21CB-085C-4C04-B60E-1AC96ACF505C}"/>
    <cellStyle name="Millares 54 3 3 2 2" xfId="13706" xr:uid="{4AFC8725-2557-4AA3-BD6F-CB0DAD314230}"/>
    <cellStyle name="Millares 54 3 3 2 3" xfId="10962" xr:uid="{C8F84A40-8286-441B-ADD4-8FDDCBE15500}"/>
    <cellStyle name="Millares 54 3 3 2 4" xfId="16197" xr:uid="{C1C2C771-C520-444C-8ECA-9F9A4C448AB5}"/>
    <cellStyle name="Millares 54 3 3 2 5" xfId="18326" xr:uid="{39C2F7CE-CE34-444D-8AB2-A19DF7C79E83}"/>
    <cellStyle name="Millares 54 3 3 2 6" xfId="8362" xr:uid="{301CB678-927E-4B21-AD8D-D4150E76F523}"/>
    <cellStyle name="Millares 54 3 3 3" xfId="13705" xr:uid="{0188E344-BDCB-45EB-A33C-C93B02CAB59E}"/>
    <cellStyle name="Millares 54 3 3 4" xfId="10961" xr:uid="{3F7258F5-01DE-4E58-BC77-FAB813334304}"/>
    <cellStyle name="Millares 54 3 3 5" xfId="16196" xr:uid="{F8206A8C-364F-47DC-9B87-52CABFDA1DB6}"/>
    <cellStyle name="Millares 54 3 3 6" xfId="18325" xr:uid="{10062611-F2F7-4F21-885C-6EA20EA5286F}"/>
    <cellStyle name="Millares 54 3 3 7" xfId="8361" xr:uid="{AE0FC1FE-BBE6-458E-868B-41FAB6D20E9C}"/>
    <cellStyle name="Millares 54 3 4" xfId="5496" xr:uid="{2CBFD9D2-7D86-4755-958D-6F11280294D7}"/>
    <cellStyle name="Millares 54 3 4 2" xfId="5497" xr:uid="{8FB2FF3D-9CA4-4456-90C7-632FC0667453}"/>
    <cellStyle name="Millares 54 3 4 2 2" xfId="13708" xr:uid="{163000EE-BDFB-44E8-8CF4-C8D3351CDE51}"/>
    <cellStyle name="Millares 54 3 4 2 3" xfId="10964" xr:uid="{CCFF1398-5538-44FC-A7F6-BFB255EDDDD0}"/>
    <cellStyle name="Millares 54 3 4 2 4" xfId="16199" xr:uid="{A3BB7442-571D-46DE-83EE-70C3E337CE9F}"/>
    <cellStyle name="Millares 54 3 4 2 5" xfId="18328" xr:uid="{1CA167CB-48AD-4B22-AED4-3141BB19BBA2}"/>
    <cellStyle name="Millares 54 3 4 2 6" xfId="8364" xr:uid="{F63F93EC-350F-40D7-9091-982CDF082683}"/>
    <cellStyle name="Millares 54 3 4 3" xfId="13707" xr:uid="{220674EA-BB18-49EA-8782-5A0C659D97F5}"/>
    <cellStyle name="Millares 54 3 4 4" xfId="10963" xr:uid="{89C6202E-5F71-44F5-A4BD-10443AA1778C}"/>
    <cellStyle name="Millares 54 3 4 5" xfId="16198" xr:uid="{F957051A-615E-420B-B118-C19CBBC2FBDB}"/>
    <cellStyle name="Millares 54 3 4 6" xfId="18327" xr:uid="{D66B67B8-F8BF-46B0-9C17-A41BF658C844}"/>
    <cellStyle name="Millares 54 3 4 7" xfId="8363" xr:uid="{47BEFCC6-38A5-4805-A28E-FC0A73222DF6}"/>
    <cellStyle name="Millares 54 3 5" xfId="5498" xr:uid="{E10ECAA6-9836-45D0-A6FB-E5A47E410104}"/>
    <cellStyle name="Millares 54 3 5 2" xfId="13709" xr:uid="{D6BBA4FD-F36B-4EA6-AE06-B545B1AFDA6C}"/>
    <cellStyle name="Millares 54 3 5 3" xfId="10965" xr:uid="{BFE43313-A38A-4DC5-8F7A-1FE32469F79E}"/>
    <cellStyle name="Millares 54 3 5 4" xfId="16200" xr:uid="{A5DA1F26-76CA-4FE2-A0F7-E73C2AE4B336}"/>
    <cellStyle name="Millares 54 3 5 5" xfId="18329" xr:uid="{00B01EF9-C1A4-4354-BD8B-3506DD12ADCF}"/>
    <cellStyle name="Millares 54 3 5 6" xfId="8365" xr:uid="{9C6E30AF-BED7-4623-A4D6-4B906E6F7889}"/>
    <cellStyle name="Millares 54 3 6" xfId="13702" xr:uid="{73225C36-BB31-4832-82A6-82219E4B567C}"/>
    <cellStyle name="Millares 54 3 7" xfId="10958" xr:uid="{CF6381B9-87C6-4439-92DD-9D250EEF3A7C}"/>
    <cellStyle name="Millares 54 3 8" xfId="16193" xr:uid="{768812FD-7FE8-42D9-9064-02B167523635}"/>
    <cellStyle name="Millares 54 3 9" xfId="18322" xr:uid="{F5BDDF1D-797E-4DA0-8D8B-E8D2A47E73EE}"/>
    <cellStyle name="Millares 54 4" xfId="5499" xr:uid="{3C4A6630-73FB-4388-BB76-B518F03A54B3}"/>
    <cellStyle name="Millares 54 4 10" xfId="8366" xr:uid="{6D43F028-1D44-4F69-BC6D-F86D1C5265C6}"/>
    <cellStyle name="Millares 54 4 2" xfId="5500" xr:uid="{3CA1E7B5-CF8C-4765-B0D2-EA9216E0E466}"/>
    <cellStyle name="Millares 54 4 2 2" xfId="5501" xr:uid="{81E94C8F-C9DA-4DB0-8B69-82880D1699C5}"/>
    <cellStyle name="Millares 54 4 2 2 2" xfId="13712" xr:uid="{2E894149-28D7-4828-94F8-2811DBF17B91}"/>
    <cellStyle name="Millares 54 4 2 2 3" xfId="10968" xr:uid="{B0EE6435-6323-425C-B7A3-00F97E2FB5CA}"/>
    <cellStyle name="Millares 54 4 2 2 4" xfId="16203" xr:uid="{74EEA59C-3C18-41EB-A7C1-C0D6AAF2E190}"/>
    <cellStyle name="Millares 54 4 2 2 5" xfId="18332" xr:uid="{98356019-A253-4E23-ADD9-9C06AD392C9B}"/>
    <cellStyle name="Millares 54 4 2 2 6" xfId="8368" xr:uid="{7C70A68B-83E0-43DB-93AF-C51D68282C55}"/>
    <cellStyle name="Millares 54 4 2 3" xfId="13711" xr:uid="{E15B8D9C-FFBD-473D-AD4A-1C8F5CDA4EB1}"/>
    <cellStyle name="Millares 54 4 2 4" xfId="10967" xr:uid="{B4A5C915-6079-4FE4-84A6-A3374F3479D7}"/>
    <cellStyle name="Millares 54 4 2 5" xfId="16202" xr:uid="{7C57935F-A8AA-4FAD-B045-0EA4F36752ED}"/>
    <cellStyle name="Millares 54 4 2 6" xfId="18331" xr:uid="{9466E854-9F2F-4410-AD12-73223E030DAA}"/>
    <cellStyle name="Millares 54 4 2 7" xfId="8367" xr:uid="{ED409290-FAA3-4525-A2C3-C2D4C00A2BC7}"/>
    <cellStyle name="Millares 54 4 3" xfId="5502" xr:uid="{76487C4F-A67B-4604-8FAC-45845DFFB626}"/>
    <cellStyle name="Millares 54 4 3 2" xfId="5503" xr:uid="{519D9F1E-9D4A-4818-A614-746489E54EA9}"/>
    <cellStyle name="Millares 54 4 3 2 2" xfId="13714" xr:uid="{20A8265B-B6AC-4460-9859-5AE56AE5FDF4}"/>
    <cellStyle name="Millares 54 4 3 2 3" xfId="10970" xr:uid="{4F4238AE-F9B2-4699-9F42-A8185E6282DF}"/>
    <cellStyle name="Millares 54 4 3 2 4" xfId="16205" xr:uid="{A5165B4A-50F2-4299-98B6-3AFB38AEC880}"/>
    <cellStyle name="Millares 54 4 3 2 5" xfId="18334" xr:uid="{05C58E9B-E27B-4186-A4A5-EC9F05C9D0AE}"/>
    <cellStyle name="Millares 54 4 3 2 6" xfId="8370" xr:uid="{170E2C3A-FA5A-4DF4-9ADB-CAE7E2553E94}"/>
    <cellStyle name="Millares 54 4 3 3" xfId="13713" xr:uid="{3A6A0607-65A0-4117-B562-B7D1E9112D2B}"/>
    <cellStyle name="Millares 54 4 3 4" xfId="10969" xr:uid="{2D98D4D8-4CE1-4DBD-ADA8-24756E28E25A}"/>
    <cellStyle name="Millares 54 4 3 5" xfId="16204" xr:uid="{AD67D6CB-1901-4665-82B1-70B0519D6D52}"/>
    <cellStyle name="Millares 54 4 3 6" xfId="18333" xr:uid="{31660AC8-A84B-414A-B02A-E38CFFFAD291}"/>
    <cellStyle name="Millares 54 4 3 7" xfId="8369" xr:uid="{C56BB258-216E-43F9-94B7-47E0880C02F2}"/>
    <cellStyle name="Millares 54 4 4" xfId="5504" xr:uid="{D371232C-CC15-43DC-A7AD-8C8B12210F5C}"/>
    <cellStyle name="Millares 54 4 4 2" xfId="5505" xr:uid="{60F89B79-C6D2-4D72-83A1-2BB87283FBA0}"/>
    <cellStyle name="Millares 54 4 4 2 2" xfId="13716" xr:uid="{5434D378-71C9-49F1-8B67-17F3AB6E474C}"/>
    <cellStyle name="Millares 54 4 4 2 3" xfId="10972" xr:uid="{D191FC98-8C33-4921-81C1-12EA23C4D7F8}"/>
    <cellStyle name="Millares 54 4 4 2 4" xfId="16207" xr:uid="{9D971C75-EDFB-4317-BA56-0F6582303FF7}"/>
    <cellStyle name="Millares 54 4 4 2 5" xfId="18336" xr:uid="{E8BD168C-4CF1-4D18-A1AF-D1CB53827392}"/>
    <cellStyle name="Millares 54 4 4 2 6" xfId="8372" xr:uid="{88D21F38-9503-4B86-AB88-F2765E0B647B}"/>
    <cellStyle name="Millares 54 4 4 3" xfId="13715" xr:uid="{F76DBB9F-4DC9-4D50-8F9E-71EABDA5F7AD}"/>
    <cellStyle name="Millares 54 4 4 4" xfId="10971" xr:uid="{98700F90-F5C9-48CE-B88C-D8CF879BA7A9}"/>
    <cellStyle name="Millares 54 4 4 5" xfId="16206" xr:uid="{D5EC5F0F-4E98-4A83-9835-BBAFDD8475C3}"/>
    <cellStyle name="Millares 54 4 4 6" xfId="18335" xr:uid="{33A25DC3-CBCF-4C8A-9745-69A6285529D5}"/>
    <cellStyle name="Millares 54 4 4 7" xfId="8371" xr:uid="{1A383E62-83EC-464E-AA3F-35A949FBBD11}"/>
    <cellStyle name="Millares 54 4 5" xfId="5506" xr:uid="{620639B8-24C7-4B83-904D-FBF8E8777CBE}"/>
    <cellStyle name="Millares 54 4 5 2" xfId="13717" xr:uid="{95AD1995-1B62-4368-8AB3-395A73A475EF}"/>
    <cellStyle name="Millares 54 4 5 3" xfId="10973" xr:uid="{B7F96D90-DABE-4785-B249-19D45E949F9A}"/>
    <cellStyle name="Millares 54 4 5 4" xfId="16208" xr:uid="{E49C1BB5-5002-47AE-9D15-852267B94078}"/>
    <cellStyle name="Millares 54 4 5 5" xfId="18337" xr:uid="{9212CA24-7E81-4A91-B500-47F2261490D2}"/>
    <cellStyle name="Millares 54 4 5 6" xfId="8373" xr:uid="{CB118ADD-F7C6-4B63-927A-0D06F7169B75}"/>
    <cellStyle name="Millares 54 4 6" xfId="13710" xr:uid="{3AFD0F8E-3664-478A-ADB0-F67155E9F252}"/>
    <cellStyle name="Millares 54 4 7" xfId="10966" xr:uid="{21DB335E-1CC1-46CB-8488-463DC58783B5}"/>
    <cellStyle name="Millares 54 4 8" xfId="16201" xr:uid="{2F7E5262-C63C-426F-966A-2E7EEBDAB71A}"/>
    <cellStyle name="Millares 54 4 9" xfId="18330" xr:uid="{69E4DB09-26D0-49B2-97CB-D6C4DDBCDF4E}"/>
    <cellStyle name="Millares 54 5" xfId="5507" xr:uid="{282B4E53-3569-46BE-8F5D-D60D9075966E}"/>
    <cellStyle name="Millares 54 5 10" xfId="8374" xr:uid="{B054E1B8-0AF5-46BD-B1FD-B2ECC42A13BB}"/>
    <cellStyle name="Millares 54 5 2" xfId="5508" xr:uid="{02BA4FB8-7EDB-481D-84A4-5991BA4C33DE}"/>
    <cellStyle name="Millares 54 5 2 2" xfId="5509" xr:uid="{7BE58FEA-B604-426F-9172-36B93CFF5CE9}"/>
    <cellStyle name="Millares 54 5 2 2 2" xfId="13720" xr:uid="{DCA1D244-06D3-46A0-9655-D71DAB76645D}"/>
    <cellStyle name="Millares 54 5 2 2 3" xfId="10976" xr:uid="{542B1717-2470-4883-9510-A9626F91C272}"/>
    <cellStyle name="Millares 54 5 2 2 4" xfId="16211" xr:uid="{0B36358E-74AA-4FFE-A8D9-EA50C2F6E4AF}"/>
    <cellStyle name="Millares 54 5 2 2 5" xfId="18340" xr:uid="{F24D7B36-9042-4ECB-9A02-F69B1B8E0B3C}"/>
    <cellStyle name="Millares 54 5 2 2 6" xfId="8376" xr:uid="{6C700E82-480E-473E-9E7B-3A0FC4BDAC33}"/>
    <cellStyle name="Millares 54 5 2 3" xfId="13719" xr:uid="{A1990768-9ED8-4A0D-A3C7-CE55151B2ABF}"/>
    <cellStyle name="Millares 54 5 2 4" xfId="10975" xr:uid="{79226F56-88E4-484F-A7F5-EF32BA86FD96}"/>
    <cellStyle name="Millares 54 5 2 5" xfId="16210" xr:uid="{3DECC756-2F3C-4A3D-AFF9-1667F98C43C3}"/>
    <cellStyle name="Millares 54 5 2 6" xfId="18339" xr:uid="{4441C720-6A69-415B-A4B9-56BF31FC4665}"/>
    <cellStyle name="Millares 54 5 2 7" xfId="8375" xr:uid="{9C63F3D7-D5F5-4400-B71E-0EBCC44DC145}"/>
    <cellStyle name="Millares 54 5 3" xfId="5510" xr:uid="{E2FEA9AB-3A72-478F-9E17-21CD5C35A31A}"/>
    <cellStyle name="Millares 54 5 3 2" xfId="5511" xr:uid="{C12B3245-1C7C-45B4-95D0-07C550496B81}"/>
    <cellStyle name="Millares 54 5 3 2 2" xfId="13722" xr:uid="{ACFCC909-88F3-4E49-9E5F-C5F0193AE2BF}"/>
    <cellStyle name="Millares 54 5 3 2 3" xfId="10978" xr:uid="{29ADD285-4E91-45F8-B219-06392BFF9CDD}"/>
    <cellStyle name="Millares 54 5 3 2 4" xfId="16213" xr:uid="{082B78D9-4585-4565-B631-84E7F50FF6EB}"/>
    <cellStyle name="Millares 54 5 3 2 5" xfId="18342" xr:uid="{C4E16B35-703D-41E9-ACC0-9268C24E50D8}"/>
    <cellStyle name="Millares 54 5 3 2 6" xfId="8378" xr:uid="{4FF4D6B9-9E16-44B6-99B0-BFFD7E9E0AB9}"/>
    <cellStyle name="Millares 54 5 3 3" xfId="13721" xr:uid="{D84E8AD1-37B6-4329-8882-FEA4FB4E937D}"/>
    <cellStyle name="Millares 54 5 3 4" xfId="10977" xr:uid="{5E9126FE-B7FD-4A42-B4FC-B822FD3D7779}"/>
    <cellStyle name="Millares 54 5 3 5" xfId="16212" xr:uid="{AD0138F8-FE25-4124-8418-C81BEBE9508A}"/>
    <cellStyle name="Millares 54 5 3 6" xfId="18341" xr:uid="{39226F04-5346-427A-89B9-4EC092F64580}"/>
    <cellStyle name="Millares 54 5 3 7" xfId="8377" xr:uid="{7DAB2F07-6389-4EFD-AEF3-1B070B9C6A7F}"/>
    <cellStyle name="Millares 54 5 4" xfId="5512" xr:uid="{87CA6A4E-6B67-4599-9551-35E06F53A818}"/>
    <cellStyle name="Millares 54 5 4 2" xfId="5513" xr:uid="{001CFC65-6967-4824-8B52-BE8EC0B14A68}"/>
    <cellStyle name="Millares 54 5 4 2 2" xfId="13724" xr:uid="{5B1212CB-A251-480F-B36D-BE09F8CCF746}"/>
    <cellStyle name="Millares 54 5 4 2 3" xfId="10980" xr:uid="{6A61DD92-5BA1-458C-A601-A5DC56FC0403}"/>
    <cellStyle name="Millares 54 5 4 2 4" xfId="16215" xr:uid="{49760E84-8B38-4490-8EB1-EFBF3A8BDA06}"/>
    <cellStyle name="Millares 54 5 4 2 5" xfId="18344" xr:uid="{B6FEDD6C-5EC1-404D-BB12-50B646F48496}"/>
    <cellStyle name="Millares 54 5 4 2 6" xfId="8380" xr:uid="{BE4C6A34-F635-445A-88C6-5E3BC084F498}"/>
    <cellStyle name="Millares 54 5 4 3" xfId="13723" xr:uid="{B85BBE12-F8EB-4EC7-BBFD-BACACE4166FE}"/>
    <cellStyle name="Millares 54 5 4 4" xfId="10979" xr:uid="{4FABBA76-09C7-4485-B697-B3655EB50098}"/>
    <cellStyle name="Millares 54 5 4 5" xfId="16214" xr:uid="{76600D94-B2AC-4C3D-BD5A-9F762CBF1285}"/>
    <cellStyle name="Millares 54 5 4 6" xfId="18343" xr:uid="{F20C1CAC-1C14-420D-8AB8-8BA45644FD37}"/>
    <cellStyle name="Millares 54 5 4 7" xfId="8379" xr:uid="{DAE84D2C-E627-4882-9A9D-DDED1619AE72}"/>
    <cellStyle name="Millares 54 5 5" xfId="5514" xr:uid="{FA525CA4-E37C-444F-BFBD-F54CEF1C9001}"/>
    <cellStyle name="Millares 54 5 5 2" xfId="13725" xr:uid="{EED5D53D-88D0-42EA-B02D-E19E7A2BC234}"/>
    <cellStyle name="Millares 54 5 5 3" xfId="10981" xr:uid="{AB704AAF-23C4-41A2-9CDA-8A804D7B11F2}"/>
    <cellStyle name="Millares 54 5 5 4" xfId="16216" xr:uid="{F2B904AC-B4D7-4CC8-93B2-1022B43F7EBD}"/>
    <cellStyle name="Millares 54 5 5 5" xfId="18345" xr:uid="{D9CEC52A-333D-4939-A5AA-AD586D4E27C5}"/>
    <cellStyle name="Millares 54 5 5 6" xfId="8381" xr:uid="{E14614B0-212B-4A11-BDF8-5990A6B9F468}"/>
    <cellStyle name="Millares 54 5 6" xfId="13718" xr:uid="{747A41B3-09CE-47AC-8203-AD9B5012B90F}"/>
    <cellStyle name="Millares 54 5 7" xfId="10974" xr:uid="{57CA0723-86AB-4243-867E-A5CFD1975300}"/>
    <cellStyle name="Millares 54 5 8" xfId="16209" xr:uid="{FAEF2D50-62AF-473E-AB3B-2FCD0772C8D4}"/>
    <cellStyle name="Millares 54 5 9" xfId="18338" xr:uid="{3CFA922A-9C17-420D-A029-EA398E535C6B}"/>
    <cellStyle name="Millares 54 6" xfId="5515" xr:uid="{63463F39-752E-4555-8C21-4D76FA46DBCC}"/>
    <cellStyle name="Millares 54 6 10" xfId="8382" xr:uid="{46A9E1D7-F6B1-4AED-83B8-D62759D3350E}"/>
    <cellStyle name="Millares 54 6 2" xfId="5516" xr:uid="{CC90667E-0C51-40B4-900E-43BBF132B5D0}"/>
    <cellStyle name="Millares 54 6 2 2" xfId="5517" xr:uid="{2AF561BC-E3FB-4AE9-9297-ED660709B0CB}"/>
    <cellStyle name="Millares 54 6 2 2 2" xfId="13728" xr:uid="{480D9CA5-9E25-473D-8C93-2D70165DCF23}"/>
    <cellStyle name="Millares 54 6 2 2 3" xfId="10984" xr:uid="{E6C3A026-21A3-4854-AF5A-EB3F5A868B72}"/>
    <cellStyle name="Millares 54 6 2 2 4" xfId="16219" xr:uid="{A4995336-4041-4F56-8FF6-8AC654AF300E}"/>
    <cellStyle name="Millares 54 6 2 2 5" xfId="18348" xr:uid="{1E4F84F8-68A9-4F52-90FF-058458EE844A}"/>
    <cellStyle name="Millares 54 6 2 2 6" xfId="8384" xr:uid="{029B3E04-40AB-4CEB-B0B2-34620E91564B}"/>
    <cellStyle name="Millares 54 6 2 3" xfId="13727" xr:uid="{AEADDD2B-08BF-458D-915D-96C5C426FDF5}"/>
    <cellStyle name="Millares 54 6 2 4" xfId="10983" xr:uid="{87474107-1EEF-4276-80B9-5843BED548FE}"/>
    <cellStyle name="Millares 54 6 2 5" xfId="16218" xr:uid="{B4F9E3C5-C785-4CEC-95A9-CBC899401F49}"/>
    <cellStyle name="Millares 54 6 2 6" xfId="18347" xr:uid="{7C97D4E4-68F1-41E9-8394-655067D08332}"/>
    <cellStyle name="Millares 54 6 2 7" xfId="8383" xr:uid="{E5941CB8-A7D8-4592-AF37-EEA2EDA62FD4}"/>
    <cellStyle name="Millares 54 6 3" xfId="5518" xr:uid="{7A638C08-4935-45F0-8B21-323901C646D8}"/>
    <cellStyle name="Millares 54 6 3 2" xfId="5519" xr:uid="{395ACD17-1B73-4E53-B6F0-B55C0B0FB026}"/>
    <cellStyle name="Millares 54 6 3 2 2" xfId="13730" xr:uid="{D5E878E8-4468-4392-ABC3-388024E92657}"/>
    <cellStyle name="Millares 54 6 3 2 3" xfId="10986" xr:uid="{A108CEBF-8AE0-4530-BD6E-E5F9CF47818F}"/>
    <cellStyle name="Millares 54 6 3 2 4" xfId="16221" xr:uid="{C0D3FFB5-C03A-4C18-BB7F-BAE2C446D923}"/>
    <cellStyle name="Millares 54 6 3 2 5" xfId="18350" xr:uid="{00CB5C5F-E04E-49F1-96BA-896B2CF290F8}"/>
    <cellStyle name="Millares 54 6 3 2 6" xfId="8386" xr:uid="{38D15F30-5222-4A39-8A5D-829BF708E130}"/>
    <cellStyle name="Millares 54 6 3 3" xfId="13729" xr:uid="{0840B34F-842C-486C-A7FA-D9A8EE20CD6E}"/>
    <cellStyle name="Millares 54 6 3 4" xfId="10985" xr:uid="{FD0B2E23-D940-4023-BF00-DBE631C310C1}"/>
    <cellStyle name="Millares 54 6 3 5" xfId="16220" xr:uid="{7FEA75FD-657E-4645-9F8E-A65FF7D83805}"/>
    <cellStyle name="Millares 54 6 3 6" xfId="18349" xr:uid="{8F75D5CE-2A1A-4793-951C-33D066E139EC}"/>
    <cellStyle name="Millares 54 6 3 7" xfId="8385" xr:uid="{A902884A-9EDD-4A0C-B735-AA94C6D7EA57}"/>
    <cellStyle name="Millares 54 6 4" xfId="5520" xr:uid="{7BD4E74A-B02E-4DDA-A085-18FCBA52AAAE}"/>
    <cellStyle name="Millares 54 6 4 2" xfId="5521" xr:uid="{95546D88-2E65-4E30-8D3C-F6979B1A8135}"/>
    <cellStyle name="Millares 54 6 4 2 2" xfId="13732" xr:uid="{6936741C-88EB-4EF8-A581-B693ED69AAF2}"/>
    <cellStyle name="Millares 54 6 4 2 3" xfId="10988" xr:uid="{35D18D1A-A3B0-4838-9583-2C4B0AB736F2}"/>
    <cellStyle name="Millares 54 6 4 2 4" xfId="16223" xr:uid="{FE09B921-B138-4A32-9D6E-75E28F3535F2}"/>
    <cellStyle name="Millares 54 6 4 2 5" xfId="18352" xr:uid="{A56ABD19-6CBD-402B-988F-95FE591ED1C4}"/>
    <cellStyle name="Millares 54 6 4 2 6" xfId="8388" xr:uid="{05C302BA-50CC-41A8-8147-D4A9D810DB31}"/>
    <cellStyle name="Millares 54 6 4 3" xfId="13731" xr:uid="{119E41A0-9AD5-4A13-A1AA-637CF83603B5}"/>
    <cellStyle name="Millares 54 6 4 4" xfId="10987" xr:uid="{CB1328A2-58AE-4413-9602-557A61B71341}"/>
    <cellStyle name="Millares 54 6 4 5" xfId="16222" xr:uid="{96B5DC3B-49E4-4EFE-BFB5-16BD1AA19CEE}"/>
    <cellStyle name="Millares 54 6 4 6" xfId="18351" xr:uid="{29B6B29E-F563-4476-B0EB-B0E411605550}"/>
    <cellStyle name="Millares 54 6 4 7" xfId="8387" xr:uid="{27D7C059-9E88-4E49-A7AF-658A2A116573}"/>
    <cellStyle name="Millares 54 6 5" xfId="5522" xr:uid="{60FD6BD7-010A-41B4-B012-F169FC9F471D}"/>
    <cellStyle name="Millares 54 6 5 2" xfId="13733" xr:uid="{6D48F93C-AA78-4623-B4C3-25DE10CB344D}"/>
    <cellStyle name="Millares 54 6 5 3" xfId="10989" xr:uid="{F8B35398-4F7B-4FFB-8ECA-CCE2A60600B2}"/>
    <cellStyle name="Millares 54 6 5 4" xfId="16224" xr:uid="{9A76E012-448E-4E64-898F-6828CB1BE352}"/>
    <cellStyle name="Millares 54 6 5 5" xfId="18353" xr:uid="{02ED4885-B56E-4E8C-B06C-38689865431C}"/>
    <cellStyle name="Millares 54 6 5 6" xfId="8389" xr:uid="{1D1F0C1D-71FA-4F24-9A99-AC929F5DB4AD}"/>
    <cellStyle name="Millares 54 6 6" xfId="13726" xr:uid="{84865C7F-BB6A-47C5-87EC-B56DB5903875}"/>
    <cellStyle name="Millares 54 6 7" xfId="10982" xr:uid="{29022A78-EF71-48D5-A016-D179E7AD8DE1}"/>
    <cellStyle name="Millares 54 6 8" xfId="16217" xr:uid="{9C1A0D00-41AE-48DA-B4CB-F7462A422A23}"/>
    <cellStyle name="Millares 54 6 9" xfId="18346" xr:uid="{9142D366-623D-4DED-A9C4-CA351D5F8F17}"/>
    <cellStyle name="Millares 54 7" xfId="5523" xr:uid="{AE2A05D3-9E64-46C6-A9B4-5A3ADA3BD085}"/>
    <cellStyle name="Millares 54 7 10" xfId="8390" xr:uid="{531EB637-DED9-43E5-BDF8-778E0DA2ED34}"/>
    <cellStyle name="Millares 54 7 2" xfId="5524" xr:uid="{7770ECE5-1BB7-4537-BF0B-681F95FD195C}"/>
    <cellStyle name="Millares 54 7 2 2" xfId="5525" xr:uid="{A24B1281-6DC1-431E-B0C0-E152335DD6B9}"/>
    <cellStyle name="Millares 54 7 2 2 2" xfId="13736" xr:uid="{7BF0B101-F10D-4489-BB4E-CC9B5F977F9E}"/>
    <cellStyle name="Millares 54 7 2 2 3" xfId="10992" xr:uid="{69232FF4-5B0A-44C6-B90D-4B6E2759E5A2}"/>
    <cellStyle name="Millares 54 7 2 2 4" xfId="16227" xr:uid="{0C8B37B9-BAFA-468A-93BD-FCC436F29F02}"/>
    <cellStyle name="Millares 54 7 2 2 5" xfId="18356" xr:uid="{FFAA42F6-D9D2-4DF0-8959-6D0CB1B7E67E}"/>
    <cellStyle name="Millares 54 7 2 2 6" xfId="8392" xr:uid="{1CC57795-6C71-4B63-AB62-53270DD2F796}"/>
    <cellStyle name="Millares 54 7 2 3" xfId="13735" xr:uid="{63E50E5C-1020-4440-A4D4-1DC659636117}"/>
    <cellStyle name="Millares 54 7 2 4" xfId="10991" xr:uid="{023DE180-08D4-47A5-BCA1-5B9574E18A2A}"/>
    <cellStyle name="Millares 54 7 2 5" xfId="16226" xr:uid="{C8374753-6952-4D10-ABD4-111548A8DD22}"/>
    <cellStyle name="Millares 54 7 2 6" xfId="18355" xr:uid="{51644CC1-2331-46DA-9FAC-A56010433B1B}"/>
    <cellStyle name="Millares 54 7 2 7" xfId="8391" xr:uid="{D1C3BF9A-45A9-4ED9-8900-09615A928B69}"/>
    <cellStyle name="Millares 54 7 3" xfId="5526" xr:uid="{D5E59058-2BEE-4801-B56C-11BCDD5279E1}"/>
    <cellStyle name="Millares 54 7 3 2" xfId="5527" xr:uid="{7491C2E1-2C41-4455-9A35-AE549A233998}"/>
    <cellStyle name="Millares 54 7 3 2 2" xfId="13738" xr:uid="{C6218B81-DC43-4E83-B5BC-88CD7999A9CA}"/>
    <cellStyle name="Millares 54 7 3 2 3" xfId="10994" xr:uid="{8C34B8B0-1618-4F49-B344-026F74D5A3DD}"/>
    <cellStyle name="Millares 54 7 3 2 4" xfId="16229" xr:uid="{C8EF4C01-D5FD-41DE-B125-608CC58A9B2C}"/>
    <cellStyle name="Millares 54 7 3 2 5" xfId="18358" xr:uid="{A2BDF182-194B-4067-8717-6532A0E772A0}"/>
    <cellStyle name="Millares 54 7 3 2 6" xfId="8394" xr:uid="{B5565083-9CAB-4404-B181-603DEB66205B}"/>
    <cellStyle name="Millares 54 7 3 3" xfId="13737" xr:uid="{C968AEE0-7E2F-466A-B894-E3537BDAAD90}"/>
    <cellStyle name="Millares 54 7 3 4" xfId="10993" xr:uid="{2350C05C-0E4A-4514-90D2-87BCE3728D40}"/>
    <cellStyle name="Millares 54 7 3 5" xfId="16228" xr:uid="{901DB2C1-DBE0-476A-ACBC-0EBF8F856B9A}"/>
    <cellStyle name="Millares 54 7 3 6" xfId="18357" xr:uid="{E835E66D-4968-413C-87AE-579E2D7CBA31}"/>
    <cellStyle name="Millares 54 7 3 7" xfId="8393" xr:uid="{2CC178D9-7A9F-4607-83E8-2F61FEEEF276}"/>
    <cellStyle name="Millares 54 7 4" xfId="5528" xr:uid="{355399A4-7C8B-4B8C-8A00-3F1763F2C09D}"/>
    <cellStyle name="Millares 54 7 4 2" xfId="5529" xr:uid="{58A5B6B6-0B07-4780-9603-67585D2D3373}"/>
    <cellStyle name="Millares 54 7 4 2 2" xfId="13740" xr:uid="{450B8C46-AE2A-4DAA-A3AD-805FCE247A04}"/>
    <cellStyle name="Millares 54 7 4 2 3" xfId="10996" xr:uid="{F264D8DE-DD9E-4E80-920C-8BC16CAE2EB0}"/>
    <cellStyle name="Millares 54 7 4 2 4" xfId="16231" xr:uid="{5E465009-9491-4D18-9B4B-E62B9122B308}"/>
    <cellStyle name="Millares 54 7 4 2 5" xfId="18360" xr:uid="{7E043C14-D48A-402A-8B8C-7DB09EC555E7}"/>
    <cellStyle name="Millares 54 7 4 2 6" xfId="8396" xr:uid="{6A1918DB-3818-4FEC-9E64-A2344232EF8E}"/>
    <cellStyle name="Millares 54 7 4 3" xfId="13739" xr:uid="{48A28B8E-031B-4F0E-929C-7315682DD644}"/>
    <cellStyle name="Millares 54 7 4 4" xfId="10995" xr:uid="{C1CDE196-74AB-4736-BFB7-C7EA408101A9}"/>
    <cellStyle name="Millares 54 7 4 5" xfId="16230" xr:uid="{AD94693C-F666-48FF-9EC5-AA03E057CA91}"/>
    <cellStyle name="Millares 54 7 4 6" xfId="18359" xr:uid="{8E61E4CD-F312-4DE7-9FF5-67F47EF2B2F9}"/>
    <cellStyle name="Millares 54 7 4 7" xfId="8395" xr:uid="{7A807BC4-D4D6-4C79-A639-6D0FB79611CA}"/>
    <cellStyle name="Millares 54 7 5" xfId="5530" xr:uid="{098CCA1F-06E7-4A1F-9716-0922DED415E1}"/>
    <cellStyle name="Millares 54 7 5 2" xfId="13741" xr:uid="{3904B186-8C88-427D-94DE-29DE5FD35917}"/>
    <cellStyle name="Millares 54 7 5 3" xfId="10997" xr:uid="{8B839020-CC92-4B60-86F7-7D8DA2FC5103}"/>
    <cellStyle name="Millares 54 7 5 4" xfId="16232" xr:uid="{14676748-682F-4B6B-ADDB-FC5AA3F2FF33}"/>
    <cellStyle name="Millares 54 7 5 5" xfId="18361" xr:uid="{0ADA9D55-CDCB-41A1-8BFA-DE018288D6D1}"/>
    <cellStyle name="Millares 54 7 5 6" xfId="8397" xr:uid="{25951033-FBBB-4829-B708-50009CF7832F}"/>
    <cellStyle name="Millares 54 7 6" xfId="13734" xr:uid="{BA88DD7E-F269-4CB1-9A6E-298376B47DD6}"/>
    <cellStyle name="Millares 54 7 7" xfId="10990" xr:uid="{70891F89-7ECD-4BE9-AE84-381F8C62AC57}"/>
    <cellStyle name="Millares 54 7 8" xfId="16225" xr:uid="{EF8DA01E-FC32-495E-A615-993E1F43D853}"/>
    <cellStyle name="Millares 54 7 9" xfId="18354" xr:uid="{DE85DDCF-779F-4DF5-B591-B58D34809BF7}"/>
    <cellStyle name="Millares 54 8" xfId="5531" xr:uid="{7E7B34EF-A08F-4C69-8E17-66AD5E918EB3}"/>
    <cellStyle name="Millares 54 8 10" xfId="8398" xr:uid="{85B54F4E-1171-45F0-B1EE-880B304BAD79}"/>
    <cellStyle name="Millares 54 8 2" xfId="5532" xr:uid="{9CB5F50C-8DD9-47E2-9D30-351B02A81784}"/>
    <cellStyle name="Millares 54 8 2 2" xfId="5533" xr:uid="{FE291EA3-AEDC-494A-A393-D9FCFB5D66D1}"/>
    <cellStyle name="Millares 54 8 2 2 2" xfId="13744" xr:uid="{8DCA62DF-BB58-4368-B120-00A78894ED86}"/>
    <cellStyle name="Millares 54 8 2 2 3" xfId="11000" xr:uid="{9D546263-22FC-4271-995A-069368D1F265}"/>
    <cellStyle name="Millares 54 8 2 2 4" xfId="16235" xr:uid="{9AF6D69B-C100-40B3-80E2-855DDD17228B}"/>
    <cellStyle name="Millares 54 8 2 2 5" xfId="18364" xr:uid="{6E8C9B1B-5E9F-48F8-804B-3502452B6C6A}"/>
    <cellStyle name="Millares 54 8 2 2 6" xfId="8400" xr:uid="{4BA37617-ADDF-493A-9123-BDFCAC0CAD0B}"/>
    <cellStyle name="Millares 54 8 2 3" xfId="13743" xr:uid="{24B96915-DEA6-4AC7-9C7D-1D671D2BDE8E}"/>
    <cellStyle name="Millares 54 8 2 4" xfId="10999" xr:uid="{3C30FF6C-4CB7-49EC-A0F0-E5DD6BB4B208}"/>
    <cellStyle name="Millares 54 8 2 5" xfId="16234" xr:uid="{70E180B5-A8F4-43AA-96F2-1C6C1C4987B6}"/>
    <cellStyle name="Millares 54 8 2 6" xfId="18363" xr:uid="{8FA5BD53-A1E3-4B23-8FDA-F8A2F8AE0E64}"/>
    <cellStyle name="Millares 54 8 2 7" xfId="8399" xr:uid="{ED610744-0ACF-4B15-9D63-61059FAD7AC3}"/>
    <cellStyle name="Millares 54 8 3" xfId="5534" xr:uid="{C0943E4F-1B15-4D34-912F-C14DF2446449}"/>
    <cellStyle name="Millares 54 8 3 2" xfId="5535" xr:uid="{7A6C3CB0-0C69-48CC-9315-A8D794613D14}"/>
    <cellStyle name="Millares 54 8 3 2 2" xfId="13746" xr:uid="{9276C7B0-90A6-4934-9923-4E30D05DA687}"/>
    <cellStyle name="Millares 54 8 3 2 3" xfId="11002" xr:uid="{A0354B60-8991-43E8-82F4-1BE78F700DD8}"/>
    <cellStyle name="Millares 54 8 3 2 4" xfId="16237" xr:uid="{E40F96CF-6573-4135-A073-5EA85D04A50A}"/>
    <cellStyle name="Millares 54 8 3 2 5" xfId="18366" xr:uid="{188091F8-2347-40B1-AFC9-2141E402C256}"/>
    <cellStyle name="Millares 54 8 3 2 6" xfId="8402" xr:uid="{8B6DB642-E992-4C40-946D-A8E95A30EF93}"/>
    <cellStyle name="Millares 54 8 3 3" xfId="13745" xr:uid="{B0971C8D-18C0-4408-A017-C3B5FD5B280A}"/>
    <cellStyle name="Millares 54 8 3 4" xfId="11001" xr:uid="{3B6B9B3D-6F1E-4DC8-B24C-EA6182049ADB}"/>
    <cellStyle name="Millares 54 8 3 5" xfId="16236" xr:uid="{1D1E3085-7B21-43B0-947C-885DE35113CE}"/>
    <cellStyle name="Millares 54 8 3 6" xfId="18365" xr:uid="{FD846C7D-1CF3-402B-AF0A-9B51528F5CF5}"/>
    <cellStyle name="Millares 54 8 3 7" xfId="8401" xr:uid="{2E7C56D5-2A06-478D-955C-0671495E5504}"/>
    <cellStyle name="Millares 54 8 4" xfId="5536" xr:uid="{A4522D2D-2703-4D4D-9305-58E396BDBCA6}"/>
    <cellStyle name="Millares 54 8 4 2" xfId="5537" xr:uid="{9A296E40-9D44-4C8A-902B-17898B74010F}"/>
    <cellStyle name="Millares 54 8 4 2 2" xfId="13748" xr:uid="{5E27C20B-E072-4FF4-99D3-E0942820DB0D}"/>
    <cellStyle name="Millares 54 8 4 2 3" xfId="11004" xr:uid="{2EBF3D68-22B7-4380-AD29-C2D64F6964E2}"/>
    <cellStyle name="Millares 54 8 4 2 4" xfId="16239" xr:uid="{30D21CB8-63F1-473F-A4BC-1C803E110DEE}"/>
    <cellStyle name="Millares 54 8 4 2 5" xfId="18368" xr:uid="{87FA2B90-C61F-4DAB-856D-7A239E2BD420}"/>
    <cellStyle name="Millares 54 8 4 2 6" xfId="8404" xr:uid="{DBF600BF-905E-4B12-9F2B-5F694D9CC24E}"/>
    <cellStyle name="Millares 54 8 4 3" xfId="13747" xr:uid="{46459AA5-7A8A-4429-8567-614D9F861B99}"/>
    <cellStyle name="Millares 54 8 4 4" xfId="11003" xr:uid="{77308CA7-0372-4FCE-82F4-2B25C89E3049}"/>
    <cellStyle name="Millares 54 8 4 5" xfId="16238" xr:uid="{59CA054C-71B2-4DFA-B7AC-3C04914D67CD}"/>
    <cellStyle name="Millares 54 8 4 6" xfId="18367" xr:uid="{E091DB93-8ADA-46FD-A25B-B4FD82541BCA}"/>
    <cellStyle name="Millares 54 8 4 7" xfId="8403" xr:uid="{F3030AAF-9047-4CD6-BC70-AC1FA49AE7DA}"/>
    <cellStyle name="Millares 54 8 5" xfId="5538" xr:uid="{4AE05AD5-DAA6-4084-A2DA-682650721439}"/>
    <cellStyle name="Millares 54 8 5 2" xfId="13749" xr:uid="{EEA68675-A9EC-428D-8EC2-0CC95F470DFC}"/>
    <cellStyle name="Millares 54 8 5 3" xfId="11005" xr:uid="{4DBC7780-0A47-4436-8AD1-32DA095AB551}"/>
    <cellStyle name="Millares 54 8 5 4" xfId="16240" xr:uid="{E8E90728-B5B4-4528-A9AD-4B3AF6259599}"/>
    <cellStyle name="Millares 54 8 5 5" xfId="18369" xr:uid="{DBDE362C-A5F3-4DFF-9C31-B15A2EBCB6E0}"/>
    <cellStyle name="Millares 54 8 5 6" xfId="8405" xr:uid="{379D54CA-CEBE-41E9-9B04-7C83A9157C6E}"/>
    <cellStyle name="Millares 54 8 6" xfId="13742" xr:uid="{79569804-6078-4A14-9939-B92E7CC3E089}"/>
    <cellStyle name="Millares 54 8 7" xfId="10998" xr:uid="{C175FFF7-D84A-4EA6-973F-CF741655B280}"/>
    <cellStyle name="Millares 54 8 8" xfId="16233" xr:uid="{C1AAED68-3642-4757-9107-8C6B8107997A}"/>
    <cellStyle name="Millares 54 8 9" xfId="18362" xr:uid="{E7CE1235-9810-4A36-B963-24917F6696CE}"/>
    <cellStyle name="Millares 54 9" xfId="5539" xr:uid="{3C4A1009-E571-40B8-9182-415C3ED4E16F}"/>
    <cellStyle name="Millares 54 9 10" xfId="8406" xr:uid="{50E801A3-1253-4BB7-9A1C-BECA11B4F428}"/>
    <cellStyle name="Millares 54 9 2" xfId="5540" xr:uid="{A7C97477-3168-4353-9FB7-8E60CA538CFE}"/>
    <cellStyle name="Millares 54 9 2 2" xfId="5541" xr:uid="{A4549241-536A-4459-95EA-4905A3295273}"/>
    <cellStyle name="Millares 54 9 2 2 2" xfId="13752" xr:uid="{3455430E-38CE-4782-B229-F6FEADD04D7F}"/>
    <cellStyle name="Millares 54 9 2 2 3" xfId="11008" xr:uid="{D48C3251-1043-4099-9332-88EEBFF01D8D}"/>
    <cellStyle name="Millares 54 9 2 2 4" xfId="16243" xr:uid="{A64034D2-8321-45B3-B6AA-A07D204E2948}"/>
    <cellStyle name="Millares 54 9 2 2 5" xfId="18372" xr:uid="{CB874E15-C20E-4B73-96E4-411A2FC940FF}"/>
    <cellStyle name="Millares 54 9 2 2 6" xfId="8408" xr:uid="{0B232275-6863-4824-B8EB-940DFEC734A2}"/>
    <cellStyle name="Millares 54 9 2 3" xfId="13751" xr:uid="{DA85ED87-9E3B-4C7D-80A4-2A791FBCC761}"/>
    <cellStyle name="Millares 54 9 2 4" xfId="11007" xr:uid="{DE5D52BC-21DB-47E6-BB49-769F21177E32}"/>
    <cellStyle name="Millares 54 9 2 5" xfId="16242" xr:uid="{B6F59896-91AF-4402-8A98-0E9BDA3B02AD}"/>
    <cellStyle name="Millares 54 9 2 6" xfId="18371" xr:uid="{705A6EAA-CB8E-4FE0-BA5A-9B3911A1B14C}"/>
    <cellStyle name="Millares 54 9 2 7" xfId="8407" xr:uid="{FB51886D-428D-4F4F-AB09-9F8A467502EB}"/>
    <cellStyle name="Millares 54 9 3" xfId="5542" xr:uid="{B4984AF6-B81D-45C4-9ED8-0670EC6C1F1A}"/>
    <cellStyle name="Millares 54 9 3 2" xfId="5543" xr:uid="{184F2362-C41B-41A3-8690-586DC4523AB9}"/>
    <cellStyle name="Millares 54 9 3 2 2" xfId="13754" xr:uid="{D60D4287-3DFB-4993-AF90-F3FCB1FCC484}"/>
    <cellStyle name="Millares 54 9 3 2 3" xfId="11010" xr:uid="{7FF3C876-9BCB-4E3B-A732-013BD9393DD2}"/>
    <cellStyle name="Millares 54 9 3 2 4" xfId="16245" xr:uid="{62B2B8C6-6979-48B3-900F-35F0E22F9104}"/>
    <cellStyle name="Millares 54 9 3 2 5" xfId="18374" xr:uid="{216CAD5C-068D-4138-B415-B2A9D452C8B6}"/>
    <cellStyle name="Millares 54 9 3 2 6" xfId="8410" xr:uid="{A7CF00EA-2DC0-4B0B-9597-38DBCAAE8FCB}"/>
    <cellStyle name="Millares 54 9 3 3" xfId="13753" xr:uid="{F85B2885-A7D7-4A92-BF0C-95F7E399E06D}"/>
    <cellStyle name="Millares 54 9 3 4" xfId="11009" xr:uid="{E9CB7FED-282A-431F-B894-8FA4792E9DEB}"/>
    <cellStyle name="Millares 54 9 3 5" xfId="16244" xr:uid="{A2C16EFE-E6E1-45BD-8F8B-A42E934BD340}"/>
    <cellStyle name="Millares 54 9 3 6" xfId="18373" xr:uid="{DFE9BAE7-E1CF-4167-AE2E-37FB80E8FA13}"/>
    <cellStyle name="Millares 54 9 3 7" xfId="8409" xr:uid="{FAC8E2DB-7E44-443D-9D51-EEA0B1A80E62}"/>
    <cellStyle name="Millares 54 9 4" xfId="5544" xr:uid="{ABA7C583-3338-4480-91E6-159C0B29FF0F}"/>
    <cellStyle name="Millares 54 9 4 2" xfId="5545" xr:uid="{9FFBB830-2489-40B2-9007-583EBB1AB129}"/>
    <cellStyle name="Millares 54 9 4 2 2" xfId="13756" xr:uid="{164C4E4A-6B00-45E9-911B-A2B573350D77}"/>
    <cellStyle name="Millares 54 9 4 2 3" xfId="11012" xr:uid="{C126B4E5-6FE8-418A-AE59-BC203F8B851C}"/>
    <cellStyle name="Millares 54 9 4 2 4" xfId="16247" xr:uid="{9FACED29-E447-49D6-AA2F-F032BC4E19B1}"/>
    <cellStyle name="Millares 54 9 4 2 5" xfId="18376" xr:uid="{ECA62C68-9B1A-4C54-B67C-CB981FBB7659}"/>
    <cellStyle name="Millares 54 9 4 2 6" xfId="8412" xr:uid="{3DD2E705-CC58-447C-A91F-BF2F2193D88E}"/>
    <cellStyle name="Millares 54 9 4 3" xfId="13755" xr:uid="{B8CEF5DA-186E-4B91-9001-9591120E3F1F}"/>
    <cellStyle name="Millares 54 9 4 4" xfId="11011" xr:uid="{9621ABCE-D1C0-4AC7-85A4-1FC5B703C69A}"/>
    <cellStyle name="Millares 54 9 4 5" xfId="16246" xr:uid="{85596E26-3B24-42FA-8A59-20BDE54BB79E}"/>
    <cellStyle name="Millares 54 9 4 6" xfId="18375" xr:uid="{D6E667FC-68F9-49A9-BDE5-8A0673FEC81D}"/>
    <cellStyle name="Millares 54 9 4 7" xfId="8411" xr:uid="{0CD2C41A-DB9E-442E-954E-4BB3166DDBE8}"/>
    <cellStyle name="Millares 54 9 5" xfId="5546" xr:uid="{E2751CBF-0049-4E81-9534-DB95BCBCCE63}"/>
    <cellStyle name="Millares 54 9 5 2" xfId="13757" xr:uid="{0F42B1A5-18E9-46C3-8DA8-661EBCA906BC}"/>
    <cellStyle name="Millares 54 9 5 3" xfId="11013" xr:uid="{4A5CA0CD-BF46-4E30-B331-2A0DEAE8F6FB}"/>
    <cellStyle name="Millares 54 9 5 4" xfId="16248" xr:uid="{D6CC7933-233D-4B08-9798-D45122634AEA}"/>
    <cellStyle name="Millares 54 9 5 5" xfId="18377" xr:uid="{9DDD0CFE-A28D-4BA4-A054-DC999346D62A}"/>
    <cellStyle name="Millares 54 9 5 6" xfId="8413" xr:uid="{97AF2074-B73A-46A6-854D-0AF75E37A058}"/>
    <cellStyle name="Millares 54 9 6" xfId="13750" xr:uid="{5E848796-6CB0-463A-8983-83F16B523B54}"/>
    <cellStyle name="Millares 54 9 7" xfId="11006" xr:uid="{00B8DA28-B8BC-455C-9079-9D3576A41A11}"/>
    <cellStyle name="Millares 54 9 8" xfId="16241" xr:uid="{8C400B96-D093-4B94-B512-4941F4F5C6E2}"/>
    <cellStyle name="Millares 54 9 9" xfId="18370" xr:uid="{5BB390AB-1DBB-453C-A96B-A7D521A31D3F}"/>
    <cellStyle name="Millares 55" xfId="5547" xr:uid="{15739432-9A76-43FA-B900-7B2EE5C9E6E6}"/>
    <cellStyle name="Millares 55 10" xfId="5548" xr:uid="{9E0BA49B-009A-4715-A64F-9BA0B6798520}"/>
    <cellStyle name="Millares 55 10 2" xfId="13759" xr:uid="{825485A4-80EA-46A2-A5CD-2FFEFD5349F2}"/>
    <cellStyle name="Millares 55 10 3" xfId="12463" xr:uid="{3211D6DC-3D6B-45B3-B00B-800A10A59670}"/>
    <cellStyle name="Millares 55 10 4" xfId="18379" xr:uid="{F1C75C3B-D8FE-4113-ABCB-3E7926751352}"/>
    <cellStyle name="Millares 55 10 5" xfId="8415" xr:uid="{BE0C354C-7AFA-4656-BDCE-8871FF53D4EB}"/>
    <cellStyle name="Millares 55 11" xfId="7137" xr:uid="{E7D921E6-3E04-4BE5-AFF3-70DE12FB8A1F}"/>
    <cellStyle name="Millares 55 11 2" xfId="13760" xr:uid="{6416646A-D0EA-4FAC-A9C0-633C80886571}"/>
    <cellStyle name="Millares 55 11 3" xfId="19945" xr:uid="{A9942A3B-F054-4EC6-8F09-F7F64B337851}"/>
    <cellStyle name="Millares 55 11 4" xfId="8416" xr:uid="{048B6D26-99EE-4E44-B097-AB23D203028C}"/>
    <cellStyle name="Millares 55 12" xfId="8417" xr:uid="{3B73B780-D8A7-4F2B-A595-41AC39DB321D}"/>
    <cellStyle name="Millares 55 12 2" xfId="13761" xr:uid="{42FB5375-3C8A-42DF-874A-0D40E30DAE14}"/>
    <cellStyle name="Millares 55 13" xfId="13758" xr:uid="{70AD27C0-467E-42FB-B8E8-B48AB1C005A4}"/>
    <cellStyle name="Millares 55 14" xfId="11014" xr:uid="{6BCD5FA5-FB3D-42C5-8FB3-1A8FEB740FD7}"/>
    <cellStyle name="Millares 55 15" xfId="16249" xr:uid="{969839CB-7C4D-4762-A53F-80A532BC727A}"/>
    <cellStyle name="Millares 55 16" xfId="18378" xr:uid="{B7389E21-13D7-4662-B5D1-4D736509240B}"/>
    <cellStyle name="Millares 55 17" xfId="8414" xr:uid="{D3667C0A-B8C5-4BE7-8918-8A8C1F3F8A4C}"/>
    <cellStyle name="Millares 55 2" xfId="5549" xr:uid="{69222E93-3D9B-4E41-9330-A5454CE10D15}"/>
    <cellStyle name="Millares 55 2 10" xfId="7267" xr:uid="{76448C73-373B-4F3E-9E0B-86B7A15E02EF}"/>
    <cellStyle name="Millares 55 2 10 2" xfId="13763" xr:uid="{108243FB-014C-4CB6-8ECB-5F90726EE1DD}"/>
    <cellStyle name="Millares 55 2 10 3" xfId="20047" xr:uid="{20AA156A-6812-48A5-98F1-5A28CE39FFF1}"/>
    <cellStyle name="Millares 55 2 10 4" xfId="8419" xr:uid="{EDCABC30-36C9-4FD1-8E07-CD3C20C98250}"/>
    <cellStyle name="Millares 55 2 11" xfId="8420" xr:uid="{D9F61CDE-F6D3-4547-AFE3-73D1C7236AE1}"/>
    <cellStyle name="Millares 55 2 11 2" xfId="13764" xr:uid="{E0B5F418-3DFA-4B5D-840E-691724E10A60}"/>
    <cellStyle name="Millares 55 2 12" xfId="13762" xr:uid="{6359841D-0A44-4A63-A3F5-33CEF928FF7F}"/>
    <cellStyle name="Millares 55 2 13" xfId="11015" xr:uid="{6CF437AF-2485-46EB-8266-D6B5D5D2F195}"/>
    <cellStyle name="Millares 55 2 14" xfId="16250" xr:uid="{0363A4FE-0F92-4D97-93BA-C43770E045C8}"/>
    <cellStyle name="Millares 55 2 15" xfId="18380" xr:uid="{41369920-1B9B-4E4B-82EF-020F03A78A61}"/>
    <cellStyle name="Millares 55 2 16" xfId="8418" xr:uid="{28C509B4-7E92-473A-829C-BB5D68DAA900}"/>
    <cellStyle name="Millares 55 2 2" xfId="5550" xr:uid="{DCF3E68E-DFF6-4367-ADF1-10543BC26A42}"/>
    <cellStyle name="Millares 55 2 2 2" xfId="5551" xr:uid="{09602433-A62D-490C-A18E-0D69210AA28A}"/>
    <cellStyle name="Millares 55 2 2 2 2" xfId="13766" xr:uid="{9911CB09-D6D6-4B98-969D-EA121FEAEDF2}"/>
    <cellStyle name="Millares 55 2 2 2 3" xfId="11017" xr:uid="{52DF1340-BF68-477D-9629-0776C586AE58}"/>
    <cellStyle name="Millares 55 2 2 2 4" xfId="16252" xr:uid="{FAF0D26A-0BAF-4D9C-B2DD-7DB929632B48}"/>
    <cellStyle name="Millares 55 2 2 2 5" xfId="18382" xr:uid="{9C6D0118-A523-437C-B962-2636BA6F91D0}"/>
    <cellStyle name="Millares 55 2 2 2 6" xfId="8422" xr:uid="{DAF9A2BC-94E6-4BDC-A871-6D70E2372211}"/>
    <cellStyle name="Millares 55 2 2 3" xfId="13765" xr:uid="{01AADDC5-2F8D-47FA-A406-E91F542F8DE8}"/>
    <cellStyle name="Millares 55 2 2 4" xfId="11016" xr:uid="{FC5FECA2-CEC3-4D66-9EAA-58BF7E3907AE}"/>
    <cellStyle name="Millares 55 2 2 5" xfId="16251" xr:uid="{91848099-CB2B-4625-BAAA-46DED2644B74}"/>
    <cellStyle name="Millares 55 2 2 6" xfId="18381" xr:uid="{CD1B49A6-59B0-4F02-83A7-F5C3D5583EEE}"/>
    <cellStyle name="Millares 55 2 2 7" xfId="8421" xr:uid="{1BC8F386-3C17-4F01-802E-B69A7FBEC217}"/>
    <cellStyle name="Millares 55 2 3" xfId="5552" xr:uid="{201628D7-F643-4607-89A2-77523EF7222B}"/>
    <cellStyle name="Millares 55 2 3 2" xfId="5553" xr:uid="{3748E954-A8D0-49E8-9F2B-6CAF962443E9}"/>
    <cellStyle name="Millares 55 2 3 2 2" xfId="5554" xr:uid="{020A94D7-A781-493A-B18B-9949C59246E3}"/>
    <cellStyle name="Millares 55 2 3 2 2 2" xfId="13769" xr:uid="{B4EC52FF-7D42-40DF-8CA8-FCA6DD8A7AD9}"/>
    <cellStyle name="Millares 55 2 3 2 2 3" xfId="11020" xr:uid="{39775D33-1391-45A0-953D-E4F7B5F4E1C6}"/>
    <cellStyle name="Millares 55 2 3 2 2 4" xfId="16255" xr:uid="{7F1EAE97-243F-438A-8CEF-5B4309EFCE0B}"/>
    <cellStyle name="Millares 55 2 3 2 2 5" xfId="18385" xr:uid="{D014E8C3-396D-454F-8799-CBFB07EECF0F}"/>
    <cellStyle name="Millares 55 2 3 2 2 6" xfId="8425" xr:uid="{A0656F4E-9769-4655-900D-242303477902}"/>
    <cellStyle name="Millares 55 2 3 2 3" xfId="13768" xr:uid="{CF0FC0C6-9E7A-4F25-BC66-D1949CDC714A}"/>
    <cellStyle name="Millares 55 2 3 2 4" xfId="11019" xr:uid="{3DE90493-75A8-4B0F-AC76-D4720785306A}"/>
    <cellStyle name="Millares 55 2 3 2 5" xfId="16254" xr:uid="{6F8E90E0-E500-48CD-8255-4B0FF95D41E9}"/>
    <cellStyle name="Millares 55 2 3 2 6" xfId="18384" xr:uid="{B472299E-C88B-45B9-B450-0ACEE6FAC0E6}"/>
    <cellStyle name="Millares 55 2 3 2 7" xfId="8424" xr:uid="{3E6DCC92-040F-48B7-A867-DD750B0F49B6}"/>
    <cellStyle name="Millares 55 2 3 3" xfId="5555" xr:uid="{EEAEEA16-6DB5-4FB8-863E-43F63A28FF8D}"/>
    <cellStyle name="Millares 55 2 3 3 2" xfId="13770" xr:uid="{C38E2910-96CD-4ECB-A075-8FDD9C31C432}"/>
    <cellStyle name="Millares 55 2 3 3 3" xfId="11021" xr:uid="{C59817F3-31C1-40CB-AF87-C5C0335825E3}"/>
    <cellStyle name="Millares 55 2 3 3 4" xfId="16256" xr:uid="{999DDEF8-A9E2-48C3-B939-69A730F495B1}"/>
    <cellStyle name="Millares 55 2 3 3 5" xfId="18386" xr:uid="{01B42E7F-4D8C-49E9-ACC8-9254EC5D98BE}"/>
    <cellStyle name="Millares 55 2 3 3 6" xfId="8426" xr:uid="{5B64E7C8-2A3B-4A0F-B4DA-96834B338774}"/>
    <cellStyle name="Millares 55 2 3 4" xfId="13767" xr:uid="{08AC2955-BA30-481E-B044-829F1A8B181B}"/>
    <cellStyle name="Millares 55 2 3 5" xfId="11018" xr:uid="{08EBDF79-3998-42A5-868E-17780BFDD39D}"/>
    <cellStyle name="Millares 55 2 3 6" xfId="16253" xr:uid="{DC4C390D-C246-49CF-8ABA-D641A950BAF2}"/>
    <cellStyle name="Millares 55 2 3 7" xfId="18383" xr:uid="{4F9C678A-BBB4-4D78-AB51-E9A588786176}"/>
    <cellStyle name="Millares 55 2 3 8" xfId="8423" xr:uid="{9BE50967-373E-485A-93C9-150B2B47BFA5}"/>
    <cellStyle name="Millares 55 2 4" xfId="5556" xr:uid="{C9CD032F-0766-4612-95CA-F0BCED8B8625}"/>
    <cellStyle name="Millares 55 2 4 2" xfId="5557" xr:uid="{C6B1AF3D-B519-42CB-9A3E-5D2B8DAF4F5F}"/>
    <cellStyle name="Millares 55 2 4 2 2" xfId="13772" xr:uid="{4DE68227-DBAD-484B-B5F6-DFA2A2364EA4}"/>
    <cellStyle name="Millares 55 2 4 2 3" xfId="11023" xr:uid="{F884E66A-E2B4-4059-9F14-2C459DABC6C1}"/>
    <cellStyle name="Millares 55 2 4 2 4" xfId="16258" xr:uid="{91CED656-7C3C-44ED-9C55-27293EE74E24}"/>
    <cellStyle name="Millares 55 2 4 2 5" xfId="18388" xr:uid="{6B55BA94-2FC9-443F-905D-6D1E0C9AE12D}"/>
    <cellStyle name="Millares 55 2 4 2 6" xfId="8428" xr:uid="{D984BF54-B777-44B8-8438-A87B0B4CA989}"/>
    <cellStyle name="Millares 55 2 4 3" xfId="13771" xr:uid="{F0D172E2-D30B-4993-813D-29C335AE6525}"/>
    <cellStyle name="Millares 55 2 4 4" xfId="11022" xr:uid="{4A087CD8-0580-44F8-BF44-D7D4DBDA98AF}"/>
    <cellStyle name="Millares 55 2 4 5" xfId="16257" xr:uid="{3401B101-0C96-4C36-94F2-FA933B55D0FD}"/>
    <cellStyle name="Millares 55 2 4 6" xfId="18387" xr:uid="{0E2C6DDE-C9D9-48E5-952A-F73003B169C7}"/>
    <cellStyle name="Millares 55 2 4 7" xfId="8427" xr:uid="{1C737F11-BC0B-410E-8C07-41799ECBECDF}"/>
    <cellStyle name="Millares 55 2 5" xfId="5558" xr:uid="{8F355DC9-AA90-4C6B-A731-264C93A1FCDF}"/>
    <cellStyle name="Millares 55 2 5 2" xfId="5559" xr:uid="{514882C6-4122-47A6-BF05-68EE730F1591}"/>
    <cellStyle name="Millares 55 2 5 2 2" xfId="13774" xr:uid="{A01C078A-FFA3-42F0-AA10-4C0355DE8457}"/>
    <cellStyle name="Millares 55 2 5 2 3" xfId="11025" xr:uid="{73804095-6D51-4BDB-8CA0-B17999075BE8}"/>
    <cellStyle name="Millares 55 2 5 2 4" xfId="16260" xr:uid="{84F300E5-676B-45B7-817E-1A8644B2F673}"/>
    <cellStyle name="Millares 55 2 5 2 5" xfId="18390" xr:uid="{AEC36001-BE61-4D47-B0B3-7CCD544EC94D}"/>
    <cellStyle name="Millares 55 2 5 2 6" xfId="8430" xr:uid="{CEBBA920-3597-4147-A38A-1E670023BDC9}"/>
    <cellStyle name="Millares 55 2 5 3" xfId="13773" xr:uid="{DE7F55B4-A660-4131-923B-76B5B969CF1B}"/>
    <cellStyle name="Millares 55 2 5 4" xfId="11024" xr:uid="{D88C7806-9CC2-4DE9-80C4-956D4C50582C}"/>
    <cellStyle name="Millares 55 2 5 5" xfId="16259" xr:uid="{E52DCDDA-BBFF-409C-8AAF-AD6285E28E7C}"/>
    <cellStyle name="Millares 55 2 5 6" xfId="18389" xr:uid="{275C83F0-6CFC-4DF5-B83E-1F2ED665EEC6}"/>
    <cellStyle name="Millares 55 2 5 7" xfId="8429" xr:uid="{B86FD414-D336-46ED-B666-5B5A0A3DAD8E}"/>
    <cellStyle name="Millares 55 2 6" xfId="5560" xr:uid="{FA0AAA9C-B18A-439E-A679-EB1F8CEB2289}"/>
    <cellStyle name="Millares 55 2 6 2" xfId="13775" xr:uid="{E414BA64-E5E9-4094-B837-AB0709FABAE8}"/>
    <cellStyle name="Millares 55 2 6 3" xfId="11026" xr:uid="{0F8ECAB2-9CFD-4CB4-91A0-E001B2611695}"/>
    <cellStyle name="Millares 55 2 6 4" xfId="16261" xr:uid="{FF871511-9091-470F-A96C-D04BA236B73B}"/>
    <cellStyle name="Millares 55 2 6 5" xfId="18391" xr:uid="{8D3E0E9D-76FA-4AF8-9F84-4A26601ABDA2}"/>
    <cellStyle name="Millares 55 2 6 6" xfId="8431" xr:uid="{E8F54168-1D84-495C-891F-FB12209C5D66}"/>
    <cellStyle name="Millares 55 2 7" xfId="5561" xr:uid="{64737EA5-950B-4FA0-9CA2-5B3A787E7895}"/>
    <cellStyle name="Millares 55 2 7 2" xfId="13776" xr:uid="{75595AAC-4DB4-469B-945D-129B7E94A1D3}"/>
    <cellStyle name="Millares 55 2 7 3" xfId="11027" xr:uid="{F968E978-FDEE-4DFD-B133-509E7923D073}"/>
    <cellStyle name="Millares 55 2 7 4" xfId="16262" xr:uid="{0C1F8DFF-A3C1-4C3C-9387-E8714F6C1A1E}"/>
    <cellStyle name="Millares 55 2 7 5" xfId="18392" xr:uid="{8BFF47B7-8E27-4B96-8F91-60E1F95610A1}"/>
    <cellStyle name="Millares 55 2 7 6" xfId="8432" xr:uid="{616C8F46-6FD7-42F6-B0FF-AA2894CF3280}"/>
    <cellStyle name="Millares 55 2 8" xfId="5562" xr:uid="{0512EAB1-1C0F-4DEF-A61F-5AAC8FEABE5B}"/>
    <cellStyle name="Millares 55 2 8 2" xfId="13777" xr:uid="{9F0B68C7-A2B9-4988-B440-BD3B4BD64BCE}"/>
    <cellStyle name="Millares 55 2 8 3" xfId="11028" xr:uid="{588ED4B2-597A-4E7E-9862-5BF2BD47ADCE}"/>
    <cellStyle name="Millares 55 2 8 4" xfId="16263" xr:uid="{527306B7-9B31-4B09-BAA7-4A46B85EDF5A}"/>
    <cellStyle name="Millares 55 2 8 5" xfId="18393" xr:uid="{FFCF4E38-E64C-4D9E-A17B-1ADB6E6B34D5}"/>
    <cellStyle name="Millares 55 2 8 6" xfId="8433" xr:uid="{AB198407-DFCD-425D-9FEB-AE0D8D1D4106}"/>
    <cellStyle name="Millares 55 2 9" xfId="5563" xr:uid="{B0E2F8F1-0055-4922-87D2-3C0C1C1980D7}"/>
    <cellStyle name="Millares 55 2 9 2" xfId="13778" xr:uid="{DD89BDC0-C094-4E5A-8AC3-71620F32F81A}"/>
    <cellStyle name="Millares 55 2 9 3" xfId="12464" xr:uid="{5FBB5F85-5A20-43C5-A888-8482EE643937}"/>
    <cellStyle name="Millares 55 2 9 4" xfId="18394" xr:uid="{4361EBA8-20CA-4FC5-8EAC-B9321DB95E88}"/>
    <cellStyle name="Millares 55 2 9 5" xfId="8434" xr:uid="{60DCD1A4-119A-4628-94D9-2CC97AA022F1}"/>
    <cellStyle name="Millares 55 3" xfId="5564" xr:uid="{B4320EC0-0D5F-4DA9-A2B6-DFD946337539}"/>
    <cellStyle name="Millares 55 3 10" xfId="8435" xr:uid="{B12C0109-F10C-43D5-936C-0A0929B87CB6}"/>
    <cellStyle name="Millares 55 3 2" xfId="5565" xr:uid="{D3BC4D25-E47E-475A-9C36-CFDB285148BA}"/>
    <cellStyle name="Millares 55 3 2 2" xfId="5566" xr:uid="{AA890DAC-DD05-425B-948C-AA00613F07AD}"/>
    <cellStyle name="Millares 55 3 2 2 2" xfId="13781" xr:uid="{9EA3EA27-246D-4C52-8239-AE890CB20A32}"/>
    <cellStyle name="Millares 55 3 2 2 3" xfId="11031" xr:uid="{783E4593-7CBA-4AB5-BCD4-324FDBA0800B}"/>
    <cellStyle name="Millares 55 3 2 2 4" xfId="16266" xr:uid="{4F653919-C749-432B-AF61-F3BEB5811FEE}"/>
    <cellStyle name="Millares 55 3 2 2 5" xfId="18397" xr:uid="{A174AEB2-7193-4695-8CF0-A2352B415702}"/>
    <cellStyle name="Millares 55 3 2 2 6" xfId="8437" xr:uid="{548D7CC8-D69C-4EEC-8F7A-A278467E1D15}"/>
    <cellStyle name="Millares 55 3 2 3" xfId="13780" xr:uid="{692B3D18-1361-4517-9A92-08B1131532DF}"/>
    <cellStyle name="Millares 55 3 2 4" xfId="11030" xr:uid="{D9B2BAFD-8BA8-469F-A4EE-67E06346EB41}"/>
    <cellStyle name="Millares 55 3 2 5" xfId="16265" xr:uid="{372273CA-390A-427C-AC5E-09B8AB37F467}"/>
    <cellStyle name="Millares 55 3 2 6" xfId="18396" xr:uid="{1A471DF1-82E4-4176-98E3-7AE6929ECDE4}"/>
    <cellStyle name="Millares 55 3 2 7" xfId="8436" xr:uid="{3CDB48CA-7746-4275-AC42-B2BCB344DCFC}"/>
    <cellStyle name="Millares 55 3 3" xfId="5567" xr:uid="{612977CF-C63D-4AE0-82A4-B464C578B795}"/>
    <cellStyle name="Millares 55 3 3 2" xfId="5568" xr:uid="{B40D192D-34CE-4566-9F23-51344C73BEC4}"/>
    <cellStyle name="Millares 55 3 3 2 2" xfId="13783" xr:uid="{88506FD7-F653-4F7A-944F-629C035BB136}"/>
    <cellStyle name="Millares 55 3 3 2 3" xfId="11033" xr:uid="{30F40E4C-E308-4BA8-8DBE-C6CB2A378C43}"/>
    <cellStyle name="Millares 55 3 3 2 4" xfId="16268" xr:uid="{C85393E1-8566-488D-B4AE-A501BDA8DA39}"/>
    <cellStyle name="Millares 55 3 3 2 5" xfId="18399" xr:uid="{D929D030-6F9D-4CA6-8E99-15AEB6F36207}"/>
    <cellStyle name="Millares 55 3 3 2 6" xfId="8439" xr:uid="{21EECAAD-2FD9-4FD0-B088-A25F8C3F933A}"/>
    <cellStyle name="Millares 55 3 3 3" xfId="13782" xr:uid="{764D5D78-65EC-4F2A-AFDE-8FA4952046DD}"/>
    <cellStyle name="Millares 55 3 3 4" xfId="11032" xr:uid="{3C5DF899-2BFC-4297-B3ED-1BE27FFA052E}"/>
    <cellStyle name="Millares 55 3 3 5" xfId="16267" xr:uid="{D0A7B20D-04B9-428A-AEDE-C80FA09AA4E0}"/>
    <cellStyle name="Millares 55 3 3 6" xfId="18398" xr:uid="{062D4A38-A486-4E42-AEAC-BB5E316834FC}"/>
    <cellStyle name="Millares 55 3 3 7" xfId="8438" xr:uid="{DF6B90B9-203A-4D1D-B3EE-65E6C503C6BE}"/>
    <cellStyle name="Millares 55 3 4" xfId="5569" xr:uid="{E3398D9A-679D-4884-900F-F0C75D82FEF8}"/>
    <cellStyle name="Millares 55 3 4 2" xfId="5570" xr:uid="{848F0372-B822-4274-BD54-BC10172D19F5}"/>
    <cellStyle name="Millares 55 3 4 2 2" xfId="13785" xr:uid="{C083D580-1C4F-4151-BE65-6A7BB4AB5884}"/>
    <cellStyle name="Millares 55 3 4 2 3" xfId="11035" xr:uid="{D612DF38-CAC0-47A7-B34E-C759BDE5D20C}"/>
    <cellStyle name="Millares 55 3 4 2 4" xfId="16270" xr:uid="{4513D2B2-6EFD-4E49-B702-1AEBD84A4346}"/>
    <cellStyle name="Millares 55 3 4 2 5" xfId="18401" xr:uid="{948DF250-7C8A-43B3-B235-6C4699726FDC}"/>
    <cellStyle name="Millares 55 3 4 2 6" xfId="8441" xr:uid="{C3C489C5-7A2D-4FB5-8F24-A0C52BCF47C5}"/>
    <cellStyle name="Millares 55 3 4 3" xfId="13784" xr:uid="{34A0F843-F655-4F45-A671-C7373AC7C1DB}"/>
    <cellStyle name="Millares 55 3 4 4" xfId="11034" xr:uid="{E0428B17-45B7-4B75-A52C-7F2EB1ACB04C}"/>
    <cellStyle name="Millares 55 3 4 5" xfId="16269" xr:uid="{5B38F1BC-CBCE-4BD5-B340-3045951EF097}"/>
    <cellStyle name="Millares 55 3 4 6" xfId="18400" xr:uid="{E2E21C25-32A4-41D0-88A4-C6E530B28CB1}"/>
    <cellStyle name="Millares 55 3 4 7" xfId="8440" xr:uid="{88F0143E-2DEB-4A59-B549-620F4DBB3AE7}"/>
    <cellStyle name="Millares 55 3 5" xfId="5571" xr:uid="{533BB92B-A1D0-4FA1-8ECF-C2F60E03475F}"/>
    <cellStyle name="Millares 55 3 5 2" xfId="13786" xr:uid="{057F0E28-02F2-4190-B19F-A4390D2FBF06}"/>
    <cellStyle name="Millares 55 3 5 3" xfId="11036" xr:uid="{7E5A75CA-D23C-4A70-8382-F72C392AFC55}"/>
    <cellStyle name="Millares 55 3 5 4" xfId="16271" xr:uid="{A74DEBA5-8FF1-4B54-8DBD-F2ABA10F66E4}"/>
    <cellStyle name="Millares 55 3 5 5" xfId="18402" xr:uid="{0B27A4D6-9C67-4183-BB50-CE4EC45DF3C8}"/>
    <cellStyle name="Millares 55 3 5 6" xfId="8442" xr:uid="{269B47AD-6870-482D-8A89-55BA50ABC087}"/>
    <cellStyle name="Millares 55 3 6" xfId="13779" xr:uid="{2355B3DD-4C4D-4AB0-93D0-7AE2826BE044}"/>
    <cellStyle name="Millares 55 3 7" xfId="11029" xr:uid="{6CDF85C9-3919-4968-BBE0-27B0FD3CD961}"/>
    <cellStyle name="Millares 55 3 8" xfId="16264" xr:uid="{46AE9BCF-E26C-4459-8D49-72816C36E918}"/>
    <cellStyle name="Millares 55 3 9" xfId="18395" xr:uid="{DEC01C04-1FF0-4050-B16A-CDC868367902}"/>
    <cellStyle name="Millares 55 4" xfId="5572" xr:uid="{68BD2CBC-DF35-452E-A822-22FAF3392B9A}"/>
    <cellStyle name="Millares 55 4 10" xfId="8443" xr:uid="{B9B79B51-DB4D-422E-BFEB-E97E392C97A6}"/>
    <cellStyle name="Millares 55 4 2" xfId="5573" xr:uid="{BA532557-ACE2-48D4-BB8C-832F50B07368}"/>
    <cellStyle name="Millares 55 4 2 2" xfId="5574" xr:uid="{C6561D09-3B0D-4186-B830-DF2C6F11C0DE}"/>
    <cellStyle name="Millares 55 4 2 2 2" xfId="13789" xr:uid="{AD13AD6E-0E62-49DF-9A56-0C53B620825A}"/>
    <cellStyle name="Millares 55 4 2 2 3" xfId="11039" xr:uid="{9AC27AF3-9942-496C-8927-EC0DAB20EAFA}"/>
    <cellStyle name="Millares 55 4 2 2 4" xfId="16274" xr:uid="{8E198286-1189-4521-A149-3DA775F8CFDD}"/>
    <cellStyle name="Millares 55 4 2 2 5" xfId="18405" xr:uid="{5569184E-F769-4EE1-97AE-33FCF25F80A8}"/>
    <cellStyle name="Millares 55 4 2 2 6" xfId="8445" xr:uid="{2688136A-4894-4386-BCD1-D49DA2CC2071}"/>
    <cellStyle name="Millares 55 4 2 3" xfId="13788" xr:uid="{BB5E568B-4405-4C45-B589-64DA2F1FA325}"/>
    <cellStyle name="Millares 55 4 2 4" xfId="11038" xr:uid="{018413C8-2F82-4250-BDE1-5280800B5398}"/>
    <cellStyle name="Millares 55 4 2 5" xfId="16273" xr:uid="{7696B360-BEF0-44C7-B352-1A6E5606D9D6}"/>
    <cellStyle name="Millares 55 4 2 6" xfId="18404" xr:uid="{76736F55-EFE2-4AC0-B64D-45409282B7F0}"/>
    <cellStyle name="Millares 55 4 2 7" xfId="8444" xr:uid="{81CF7561-E74A-4338-8D04-4D96E68BEC9A}"/>
    <cellStyle name="Millares 55 4 3" xfId="5575" xr:uid="{7172807C-644E-4900-99BA-3D3CABA88868}"/>
    <cellStyle name="Millares 55 4 3 2" xfId="5576" xr:uid="{0CF4CA1D-8424-4FCB-9993-CE8F02A8B62D}"/>
    <cellStyle name="Millares 55 4 3 2 2" xfId="13791" xr:uid="{E9ADB949-F0B4-4685-97FF-AE6D5ADE6418}"/>
    <cellStyle name="Millares 55 4 3 2 3" xfId="11041" xr:uid="{DCD580CC-1F2B-4160-8752-0E9222A814B9}"/>
    <cellStyle name="Millares 55 4 3 2 4" xfId="16276" xr:uid="{A9C7DA11-F732-4623-B386-72F64E4DAF50}"/>
    <cellStyle name="Millares 55 4 3 2 5" xfId="18407" xr:uid="{855AB529-198B-40D5-89C0-B30F18C3C5F3}"/>
    <cellStyle name="Millares 55 4 3 2 6" xfId="8447" xr:uid="{9EA5EC15-DCAE-46BF-A83A-31ABEA13B6D0}"/>
    <cellStyle name="Millares 55 4 3 3" xfId="13790" xr:uid="{737EFE4E-E613-4429-9637-EDCCD2C448E3}"/>
    <cellStyle name="Millares 55 4 3 4" xfId="11040" xr:uid="{028F46B1-CC93-4F73-9822-C870978002AF}"/>
    <cellStyle name="Millares 55 4 3 5" xfId="16275" xr:uid="{7D99E61E-8FD3-44E8-AD40-F9223CF5D272}"/>
    <cellStyle name="Millares 55 4 3 6" xfId="18406" xr:uid="{EE16B75F-AC11-4A92-A555-EF735B9B504B}"/>
    <cellStyle name="Millares 55 4 3 7" xfId="8446" xr:uid="{1FE856EA-AF37-4EB7-8B71-4BEE95E7D2C4}"/>
    <cellStyle name="Millares 55 4 4" xfId="5577" xr:uid="{58E91C9D-BC6F-4694-B9D0-D5B1D1DB4786}"/>
    <cellStyle name="Millares 55 4 4 2" xfId="5578" xr:uid="{D32AAFC8-4926-4AC9-8001-14BB332CF423}"/>
    <cellStyle name="Millares 55 4 4 2 2" xfId="13793" xr:uid="{27FB6C81-F7C6-4675-80BE-40EA3E449279}"/>
    <cellStyle name="Millares 55 4 4 2 3" xfId="11043" xr:uid="{A6C87CE2-04D7-4EDE-BACC-9335C5E963A0}"/>
    <cellStyle name="Millares 55 4 4 2 4" xfId="16278" xr:uid="{5B848D7C-6C6F-4C8B-8391-A14DEDBE796D}"/>
    <cellStyle name="Millares 55 4 4 2 5" xfId="18409" xr:uid="{F49BB00C-44BC-4F56-AFD8-53E6E032DE97}"/>
    <cellStyle name="Millares 55 4 4 2 6" xfId="8449" xr:uid="{1A5A11AA-B248-493D-B6F4-66C059EC6D0E}"/>
    <cellStyle name="Millares 55 4 4 3" xfId="13792" xr:uid="{07EBD7E2-AFB4-4AFD-B9F3-13C9510AEEC1}"/>
    <cellStyle name="Millares 55 4 4 4" xfId="11042" xr:uid="{DDF998D0-D2B1-4161-AB42-8821064B6628}"/>
    <cellStyle name="Millares 55 4 4 5" xfId="16277" xr:uid="{9E3FF804-D89F-4A5B-9ED3-DA08E05D3E40}"/>
    <cellStyle name="Millares 55 4 4 6" xfId="18408" xr:uid="{5A93CA01-7298-4592-994F-8AB0FCFFF321}"/>
    <cellStyle name="Millares 55 4 4 7" xfId="8448" xr:uid="{0B1E1326-D9AC-4CB6-8778-7621F2736AC5}"/>
    <cellStyle name="Millares 55 4 5" xfId="5579" xr:uid="{2A08AA5C-19A4-47A3-8CA8-7DAE750DC70C}"/>
    <cellStyle name="Millares 55 4 5 2" xfId="13794" xr:uid="{55A7C578-99FE-4725-A42E-6FDF1B37F078}"/>
    <cellStyle name="Millares 55 4 5 3" xfId="11044" xr:uid="{31E5E926-7D4A-43F6-9EF7-1B9C56A6094A}"/>
    <cellStyle name="Millares 55 4 5 4" xfId="16279" xr:uid="{733A4648-145A-42AD-838F-E6A8E3107C6C}"/>
    <cellStyle name="Millares 55 4 5 5" xfId="18410" xr:uid="{03AC6B2B-F04A-4DBE-9512-CFFB8E0A7517}"/>
    <cellStyle name="Millares 55 4 5 6" xfId="8450" xr:uid="{D86C55BF-FD9B-407E-9AF4-3066EB888171}"/>
    <cellStyle name="Millares 55 4 6" xfId="13787" xr:uid="{658530D9-8B18-4489-8AE6-D87AA53F309E}"/>
    <cellStyle name="Millares 55 4 7" xfId="11037" xr:uid="{0D0C95FD-17A2-45CD-A83D-1154ADA229AE}"/>
    <cellStyle name="Millares 55 4 8" xfId="16272" xr:uid="{A37F4B1E-6242-4A63-B488-6DAC6ACD7018}"/>
    <cellStyle name="Millares 55 4 9" xfId="18403" xr:uid="{55E86915-2F08-40BE-93D7-737C5D8D68E8}"/>
    <cellStyle name="Millares 55 5" xfId="5580" xr:uid="{BCB55190-8683-4500-8E9A-57E2638B9D83}"/>
    <cellStyle name="Millares 55 5 10" xfId="8451" xr:uid="{710868C3-06F9-46B0-9FF4-0CE92D72732F}"/>
    <cellStyle name="Millares 55 5 2" xfId="5581" xr:uid="{76823AC2-F456-42B3-BCAD-E72F64DDAD8C}"/>
    <cellStyle name="Millares 55 5 2 2" xfId="5582" xr:uid="{4DD7C8C3-829D-4864-B005-2821F383904C}"/>
    <cellStyle name="Millares 55 5 2 2 2" xfId="13797" xr:uid="{0B72AFEA-CBFA-4FDC-8F1E-1F93C72F8CB1}"/>
    <cellStyle name="Millares 55 5 2 2 3" xfId="11047" xr:uid="{A5FCC81E-784A-4F1F-8859-285744CCAF92}"/>
    <cellStyle name="Millares 55 5 2 2 4" xfId="16282" xr:uid="{5C9E6FEE-89D1-4A13-B9CD-5DA688EF6ED7}"/>
    <cellStyle name="Millares 55 5 2 2 5" xfId="18413" xr:uid="{AAAC1AA6-1DE2-4C4C-82DF-FE1A7629A790}"/>
    <cellStyle name="Millares 55 5 2 2 6" xfId="8453" xr:uid="{298A3B19-3BB4-4286-963C-6F57FCDB8379}"/>
    <cellStyle name="Millares 55 5 2 3" xfId="13796" xr:uid="{716903AE-0845-4696-89FD-7F46A5DE22E5}"/>
    <cellStyle name="Millares 55 5 2 4" xfId="11046" xr:uid="{768A19BB-C0FE-4B65-8DC7-A569E4A03570}"/>
    <cellStyle name="Millares 55 5 2 5" xfId="16281" xr:uid="{EEE457C3-15E7-44B9-B727-18DCEA64622C}"/>
    <cellStyle name="Millares 55 5 2 6" xfId="18412" xr:uid="{CF2BF05B-D626-4470-9035-866B8147A513}"/>
    <cellStyle name="Millares 55 5 2 7" xfId="8452" xr:uid="{FB682EBA-64D9-4C2F-A307-50B8E4A589B7}"/>
    <cellStyle name="Millares 55 5 3" xfId="5583" xr:uid="{D5442D06-CF13-490F-8279-FE2EAD42CB5B}"/>
    <cellStyle name="Millares 55 5 3 2" xfId="5584" xr:uid="{D3EE8EBB-0C52-4BA4-91B6-B0FA5B701492}"/>
    <cellStyle name="Millares 55 5 3 2 2" xfId="13799" xr:uid="{FC158880-506A-4CC0-B099-BFFCEE959DB5}"/>
    <cellStyle name="Millares 55 5 3 2 3" xfId="11049" xr:uid="{34741724-FA16-4D7C-8904-67478838DDD4}"/>
    <cellStyle name="Millares 55 5 3 2 4" xfId="16284" xr:uid="{BC9019A0-DB07-4BC8-8F8F-62E332989F54}"/>
    <cellStyle name="Millares 55 5 3 2 5" xfId="18415" xr:uid="{0E3DE46F-A6DB-476C-BEF3-84E28E75C7D5}"/>
    <cellStyle name="Millares 55 5 3 2 6" xfId="8455" xr:uid="{3C1F27ED-3D51-44AC-B472-8D66A773B490}"/>
    <cellStyle name="Millares 55 5 3 3" xfId="13798" xr:uid="{E55E2DD0-854A-445E-A46A-6D6B91EE6AA1}"/>
    <cellStyle name="Millares 55 5 3 4" xfId="11048" xr:uid="{0497ED03-E33D-4B8E-84B9-A683A6AF8C2B}"/>
    <cellStyle name="Millares 55 5 3 5" xfId="16283" xr:uid="{D3762371-571C-4FC7-BB72-5B0730E03636}"/>
    <cellStyle name="Millares 55 5 3 6" xfId="18414" xr:uid="{6B9B6814-9CCC-4B98-95DA-3DB0695B6A07}"/>
    <cellStyle name="Millares 55 5 3 7" xfId="8454" xr:uid="{8EC32D39-367D-4638-BD37-7A5C8C10D185}"/>
    <cellStyle name="Millares 55 5 4" xfId="5585" xr:uid="{0E099C80-42D5-4275-AB03-77B2854ED4DA}"/>
    <cellStyle name="Millares 55 5 4 2" xfId="5586" xr:uid="{42E8058D-B715-42DD-9AE4-BA568E2C2CC9}"/>
    <cellStyle name="Millares 55 5 4 2 2" xfId="13801" xr:uid="{6C9FD51C-BC4A-4DAE-A34D-26836492E8A9}"/>
    <cellStyle name="Millares 55 5 4 2 3" xfId="11051" xr:uid="{82712581-7BF4-4864-B333-CB4F9C91789A}"/>
    <cellStyle name="Millares 55 5 4 2 4" xfId="16286" xr:uid="{C15ED72D-91A0-4EBB-9EFC-C3DD18224DE8}"/>
    <cellStyle name="Millares 55 5 4 2 5" xfId="18417" xr:uid="{B66154DE-0375-4626-9A8D-1AEBA1EAD226}"/>
    <cellStyle name="Millares 55 5 4 2 6" xfId="8457" xr:uid="{F478F3D8-F2A7-435C-9DBA-AC41D9F862A5}"/>
    <cellStyle name="Millares 55 5 4 3" xfId="13800" xr:uid="{63447C6F-2780-4DAF-AFFD-482485C7D91B}"/>
    <cellStyle name="Millares 55 5 4 4" xfId="11050" xr:uid="{8D1F1801-2F4F-42B3-99E6-88E3A97E3F07}"/>
    <cellStyle name="Millares 55 5 4 5" xfId="16285" xr:uid="{4F9FF7DE-1512-49C6-BB94-5EE07EF5408C}"/>
    <cellStyle name="Millares 55 5 4 6" xfId="18416" xr:uid="{F16B50FE-EA18-4DD7-9599-F429BAC50CD8}"/>
    <cellStyle name="Millares 55 5 4 7" xfId="8456" xr:uid="{5BB834FF-C216-47C7-91A8-D9FE9496356A}"/>
    <cellStyle name="Millares 55 5 5" xfId="5587" xr:uid="{D9A8EAE1-014E-46BC-B025-EF6411F8D50F}"/>
    <cellStyle name="Millares 55 5 5 2" xfId="13802" xr:uid="{3C4A4B05-E1AD-4E97-9795-5C3C01F2BBF1}"/>
    <cellStyle name="Millares 55 5 5 3" xfId="11052" xr:uid="{90283FD7-306F-47F3-B435-01B8B9B86E1F}"/>
    <cellStyle name="Millares 55 5 5 4" xfId="16287" xr:uid="{6117BC0E-965E-4572-8EA5-9447732D8A1A}"/>
    <cellStyle name="Millares 55 5 5 5" xfId="18418" xr:uid="{EA22C3EF-8F38-4227-A070-162A4B50637B}"/>
    <cellStyle name="Millares 55 5 5 6" xfId="8458" xr:uid="{D2361962-9544-46D9-A21B-15FAD47E9A9B}"/>
    <cellStyle name="Millares 55 5 6" xfId="13795" xr:uid="{316A79BE-7CB0-4EA1-B929-7425F76CDFE1}"/>
    <cellStyle name="Millares 55 5 7" xfId="11045" xr:uid="{B2AE50AC-7FFC-4897-862C-C5B1DAE61C75}"/>
    <cellStyle name="Millares 55 5 8" xfId="16280" xr:uid="{3E6F5D49-D177-49B6-AEDF-C9B25D4FBEC0}"/>
    <cellStyle name="Millares 55 5 9" xfId="18411" xr:uid="{56E953AF-58B8-417F-BD78-B58860996C9B}"/>
    <cellStyle name="Millares 55 6" xfId="5588" xr:uid="{C0DF8EDA-B30A-462A-AD68-710E13FF1D43}"/>
    <cellStyle name="Millares 55 6 2" xfId="5589" xr:uid="{F234B3A1-267F-4D7F-BBD5-08AC822A1210}"/>
    <cellStyle name="Millares 55 6 2 2" xfId="13804" xr:uid="{456F566F-B2E1-4A0C-912E-83442BE9AAF4}"/>
    <cellStyle name="Millares 55 6 2 3" xfId="11054" xr:uid="{3A863E6D-1F30-4963-A68B-B573E6D92B2D}"/>
    <cellStyle name="Millares 55 6 2 4" xfId="16289" xr:uid="{5609C981-34BA-4226-B93A-63F7ECE5D4FC}"/>
    <cellStyle name="Millares 55 6 2 5" xfId="18420" xr:uid="{1A94A195-C800-456E-A1E0-DDDD2798F3F5}"/>
    <cellStyle name="Millares 55 6 2 6" xfId="8460" xr:uid="{CEED866A-7ED0-4F66-A597-BED5BB882742}"/>
    <cellStyle name="Millares 55 6 3" xfId="13803" xr:uid="{F7D9AC2F-A1CA-4C96-9839-9C60651F0569}"/>
    <cellStyle name="Millares 55 6 4" xfId="11053" xr:uid="{A1E64F73-F7DD-4814-9EFC-CB66ECC12E61}"/>
    <cellStyle name="Millares 55 6 5" xfId="16288" xr:uid="{B9D6CC83-77D5-487D-B739-36A3F6379F62}"/>
    <cellStyle name="Millares 55 6 6" xfId="18419" xr:uid="{382497B5-B249-4F28-A2F2-F2CDE39D82F7}"/>
    <cellStyle name="Millares 55 6 7" xfId="8459" xr:uid="{97860728-CE09-4E2E-97AE-C070FA181C70}"/>
    <cellStyle name="Millares 55 7" xfId="5590" xr:uid="{72C682E2-0447-4B2A-B887-36F51B19DA99}"/>
    <cellStyle name="Millares 55 7 2" xfId="5591" xr:uid="{7F32B14C-42FE-4A2C-BE50-EB2644D33C91}"/>
    <cellStyle name="Millares 55 7 2 2" xfId="13806" xr:uid="{EB949092-C747-4DB7-B83C-2BEF828A8416}"/>
    <cellStyle name="Millares 55 7 2 3" xfId="11056" xr:uid="{3C793997-34A5-4DD1-8226-D7798724C5BA}"/>
    <cellStyle name="Millares 55 7 2 4" xfId="16291" xr:uid="{10664070-A345-413F-853A-D11B5971F5CE}"/>
    <cellStyle name="Millares 55 7 2 5" xfId="18422" xr:uid="{8F35A71E-1984-4A94-B3FC-5C7A0A6C65F8}"/>
    <cellStyle name="Millares 55 7 2 6" xfId="8462" xr:uid="{1989BF5D-19E6-42EA-8593-32C1B0D7E2A6}"/>
    <cellStyle name="Millares 55 7 3" xfId="13805" xr:uid="{BF2A4891-DC84-436C-A797-4CE66A621848}"/>
    <cellStyle name="Millares 55 7 4" xfId="11055" xr:uid="{921EFCFA-4DB9-46B2-8E7F-AE630C52A4E3}"/>
    <cellStyle name="Millares 55 7 5" xfId="16290" xr:uid="{07889655-B9B4-4695-9AC1-6A112F235BDA}"/>
    <cellStyle name="Millares 55 7 6" xfId="18421" xr:uid="{6BB45817-E539-4083-94C8-7E6DC61AF6BF}"/>
    <cellStyle name="Millares 55 7 7" xfId="8461" xr:uid="{D96B6550-3C1A-4516-905A-0BD5F03C8930}"/>
    <cellStyle name="Millares 55 8" xfId="5592" xr:uid="{837B04C8-1E31-4CB3-934E-1DF38886B6C6}"/>
    <cellStyle name="Millares 55 8 2" xfId="5593" xr:uid="{3B36FD9D-4F9E-4E8D-A763-378634DA604B}"/>
    <cellStyle name="Millares 55 8 2 2" xfId="13808" xr:uid="{F52DEDB1-8CCA-4F67-A5EB-75BFFDAAC08A}"/>
    <cellStyle name="Millares 55 8 2 3" xfId="11058" xr:uid="{FC2EDA8C-5ED5-491B-8E80-58AA75F0249F}"/>
    <cellStyle name="Millares 55 8 2 4" xfId="16293" xr:uid="{4A5E14EF-4D25-4C06-8753-0FD8DC627929}"/>
    <cellStyle name="Millares 55 8 2 5" xfId="18424" xr:uid="{99634E5A-EB00-4819-891A-69BDE750E315}"/>
    <cellStyle name="Millares 55 8 2 6" xfId="8464" xr:uid="{7B786858-35D6-4C2A-A2D7-77648F2AFC73}"/>
    <cellStyle name="Millares 55 8 3" xfId="13807" xr:uid="{5529E58E-5A4E-42F8-A112-6193EBF87029}"/>
    <cellStyle name="Millares 55 8 4" xfId="11057" xr:uid="{831BEFB7-C0C3-494E-BC0E-A6B29498BC69}"/>
    <cellStyle name="Millares 55 8 5" xfId="16292" xr:uid="{AD507BA0-29D5-462C-8800-5E43E9F3636B}"/>
    <cellStyle name="Millares 55 8 6" xfId="18423" xr:uid="{D2BEFA13-55B6-4B4F-BCF2-B2FED9F448C6}"/>
    <cellStyle name="Millares 55 8 7" xfId="8463" xr:uid="{09F98F89-6D2E-4A79-A080-BE2981D5A8C8}"/>
    <cellStyle name="Millares 55 9" xfId="5594" xr:uid="{16414642-ACC9-4520-B156-C6ABD810DDE7}"/>
    <cellStyle name="Millares 55 9 2" xfId="13809" xr:uid="{F64E201A-1C13-4E33-A6CA-EC6E16D680FA}"/>
    <cellStyle name="Millares 55 9 3" xfId="11059" xr:uid="{BDC9EA3E-23DF-430E-B2D5-80602E243A0F}"/>
    <cellStyle name="Millares 55 9 4" xfId="16294" xr:uid="{EE334F85-108B-4E2C-86D5-68A4FE6E0FAE}"/>
    <cellStyle name="Millares 55 9 5" xfId="18425" xr:uid="{2AAB10DF-ECC6-479C-98BF-91FAE7098006}"/>
    <cellStyle name="Millares 55 9 6" xfId="8465" xr:uid="{6FE61FAC-4E74-4BEC-8B25-6F83B79FA4DF}"/>
    <cellStyle name="Millares 56" xfId="5595" xr:uid="{10614C83-7A4C-418C-9510-FE8657F3BCD0}"/>
    <cellStyle name="Millares 56 10" xfId="16295" xr:uid="{DE8CB80A-1A83-43C8-BB00-05555ED76E6C}"/>
    <cellStyle name="Millares 56 11" xfId="18426" xr:uid="{A0A3DD5F-2470-4AE1-893C-5CBC18E880E6}"/>
    <cellStyle name="Millares 56 12" xfId="8466" xr:uid="{77E2F673-7CD7-47CF-B7FE-C7C3497055D4}"/>
    <cellStyle name="Millares 56 2" xfId="5596" xr:uid="{69B1D8F3-AEC6-4D67-AB7D-3D9AD11C5F40}"/>
    <cellStyle name="Millares 56 2 10" xfId="18427" xr:uid="{BB953DA2-D392-4F3B-A59F-74CB0CEE1F6D}"/>
    <cellStyle name="Millares 56 2 11" xfId="8467" xr:uid="{888EB471-DBEA-4ECC-9F42-208FF93B2321}"/>
    <cellStyle name="Millares 56 2 2" xfId="5597" xr:uid="{586F76AD-1613-4408-96C6-F4E6C3600BE8}"/>
    <cellStyle name="Millares 56 2 2 2" xfId="13812" xr:uid="{751E0B6A-4C2A-4C4C-8F7B-158EF0E241F5}"/>
    <cellStyle name="Millares 56 2 2 3" xfId="11062" xr:uid="{BD305FC7-75C1-4480-8170-14717B10A41B}"/>
    <cellStyle name="Millares 56 2 2 4" xfId="16297" xr:uid="{475E1E4B-B6E9-46D0-803E-5BAE5001F26B}"/>
    <cellStyle name="Millares 56 2 2 5" xfId="18428" xr:uid="{66C3DB39-3B50-4793-A1AA-223D26BFE274}"/>
    <cellStyle name="Millares 56 2 2 6" xfId="8468" xr:uid="{02499CA5-B7DE-44B3-949E-C2449A2D624B}"/>
    <cellStyle name="Millares 56 2 3" xfId="5598" xr:uid="{63213C99-74C5-4D35-95DA-201B9A9E6D65}"/>
    <cellStyle name="Millares 56 2 3 2" xfId="13813" xr:uid="{137FF235-B770-460E-9D03-0A8887904349}"/>
    <cellStyle name="Millares 56 2 3 3" xfId="11063" xr:uid="{37B93EFB-0BF6-4268-B500-A8EBC7BB4B95}"/>
    <cellStyle name="Millares 56 2 3 4" xfId="16298" xr:uid="{1C3ACD32-DD9B-4AA5-B0D2-BE3184BFC03D}"/>
    <cellStyle name="Millares 56 2 3 5" xfId="18429" xr:uid="{E03B79B0-5DA8-46FE-8194-5BBEC6DC60E2}"/>
    <cellStyle name="Millares 56 2 3 6" xfId="8469" xr:uid="{7AD696C4-478C-4F10-BCB2-0F166A2C202E}"/>
    <cellStyle name="Millares 56 2 4" xfId="5599" xr:uid="{D2751A8B-BF2F-4A00-8792-17179E7747C9}"/>
    <cellStyle name="Millares 56 2 4 2" xfId="13814" xr:uid="{909FE5F6-D2C7-4FB1-9336-72AC69C5E742}"/>
    <cellStyle name="Millares 56 2 4 3" xfId="12466" xr:uid="{706B2799-4155-4D07-8221-7D5448F369BC}"/>
    <cellStyle name="Millares 56 2 4 4" xfId="18430" xr:uid="{BF1B443C-FA46-409D-9D47-8E86370F2759}"/>
    <cellStyle name="Millares 56 2 4 5" xfId="8470" xr:uid="{290627ED-83D4-4829-938D-ADF98F5904A4}"/>
    <cellStyle name="Millares 56 2 5" xfId="7268" xr:uid="{77D71FD7-585F-434B-8234-9D6852011273}"/>
    <cellStyle name="Millares 56 2 5 2" xfId="13815" xr:uid="{40AD1154-9B95-4070-BCD9-0969866D1AF1}"/>
    <cellStyle name="Millares 56 2 5 3" xfId="20048" xr:uid="{804C2631-20EF-45F0-A570-58869C869199}"/>
    <cellStyle name="Millares 56 2 5 4" xfId="8471" xr:uid="{0E34AFD4-560A-4706-8A86-5897BAF7A657}"/>
    <cellStyle name="Millares 56 2 6" xfId="8472" xr:uid="{92C3DB0F-FFE1-4F42-BB00-B8B1F4E906B4}"/>
    <cellStyle name="Millares 56 2 6 2" xfId="13816" xr:uid="{E44A1B81-8D31-4700-8630-3499C894D5BA}"/>
    <cellStyle name="Millares 56 2 7" xfId="13811" xr:uid="{139B74A0-404E-4BE3-9B63-5CB7AD422EA2}"/>
    <cellStyle name="Millares 56 2 8" xfId="11061" xr:uid="{DE158CAD-442F-4B17-BBEA-EEE503526CFF}"/>
    <cellStyle name="Millares 56 2 9" xfId="16296" xr:uid="{CA1B3FB1-31FE-4AB6-933C-D6D9AB16760B}"/>
    <cellStyle name="Millares 56 3" xfId="5600" xr:uid="{1A1F377F-2AEF-41A4-B19E-724C24CB2ED7}"/>
    <cellStyle name="Millares 56 3 2" xfId="13817" xr:uid="{172FD58F-E2C1-4E25-A072-36BDB7B1FC9F}"/>
    <cellStyle name="Millares 56 3 3" xfId="11064" xr:uid="{0B21A197-EEA8-4E94-BBE4-8D285069867C}"/>
    <cellStyle name="Millares 56 3 4" xfId="16299" xr:uid="{537FBA4E-6798-4473-AD8B-0192C88DF1B2}"/>
    <cellStyle name="Millares 56 3 5" xfId="18431" xr:uid="{FFF18A51-2751-445C-9E03-C74D91F995BC}"/>
    <cellStyle name="Millares 56 3 6" xfId="8473" xr:uid="{44BFD6B6-6963-4391-963E-4726819402F4}"/>
    <cellStyle name="Millares 56 4" xfId="5601" xr:uid="{89DE4B8A-006F-419E-8FAC-5713496931CF}"/>
    <cellStyle name="Millares 56 4 2" xfId="13818" xr:uid="{241C8AAF-1F19-4B43-8707-1B8CB8B86718}"/>
    <cellStyle name="Millares 56 4 3" xfId="11065" xr:uid="{AB123535-0DB6-4B3F-B113-9E3A489F806D}"/>
    <cellStyle name="Millares 56 4 4" xfId="16300" xr:uid="{1C115975-3D09-4502-9A2B-5568F0948975}"/>
    <cellStyle name="Millares 56 4 5" xfId="18432" xr:uid="{D3FA67A1-0864-4FD2-8905-D1F3845A1B2F}"/>
    <cellStyle name="Millares 56 4 6" xfId="8474" xr:uid="{70321C30-DCC4-436B-A5B1-FB8E3A71554B}"/>
    <cellStyle name="Millares 56 5" xfId="5602" xr:uid="{C9D19B4F-BFD9-4AF7-AA12-21627321A226}"/>
    <cellStyle name="Millares 56 5 2" xfId="13819" xr:uid="{726F4971-92A3-41E8-BDC7-1D7CD4425F9E}"/>
    <cellStyle name="Millares 56 5 3" xfId="12465" xr:uid="{745F1D1E-8893-4852-9635-338AF9C31F4D}"/>
    <cellStyle name="Millares 56 5 4" xfId="18433" xr:uid="{E4AE8477-F211-4D89-8296-116641F7D4B9}"/>
    <cellStyle name="Millares 56 5 5" xfId="8475" xr:uid="{6C5E4F80-B710-41D7-989D-C5420234C862}"/>
    <cellStyle name="Millares 56 6" xfId="7138" xr:uid="{826495D4-8E90-4653-BEB5-05129F76F061}"/>
    <cellStyle name="Millares 56 6 2" xfId="13820" xr:uid="{90391DB9-6889-42A1-8722-53D2824FB578}"/>
    <cellStyle name="Millares 56 6 3" xfId="19946" xr:uid="{3672F5D6-A76F-4487-A4D5-DC0DC830DB53}"/>
    <cellStyle name="Millares 56 6 4" xfId="8476" xr:uid="{29A4F51A-E5FB-4DEE-9B2C-8BBB6D838FB5}"/>
    <cellStyle name="Millares 56 7" xfId="8477" xr:uid="{418E177C-6285-4D78-9809-17C2931741D7}"/>
    <cellStyle name="Millares 56 7 2" xfId="13821" xr:uid="{050E3DC5-A9E4-4B8D-8139-39134E94172F}"/>
    <cellStyle name="Millares 56 8" xfId="13810" xr:uid="{BC8210CA-D3E6-44F2-8A99-64E1623A7CAC}"/>
    <cellStyle name="Millares 56 9" xfId="11060" xr:uid="{5EF1A194-8097-4FF1-9870-189579B04935}"/>
    <cellStyle name="Millares 57" xfId="5603" xr:uid="{CB3C7E4B-46CC-4002-8F5E-A9A265E92FDC}"/>
    <cellStyle name="Millares 57 10" xfId="16301" xr:uid="{A7D3D905-AD76-4E1E-AE61-B0188AFD2788}"/>
    <cellStyle name="Millares 57 11" xfId="18434" xr:uid="{FC3901B6-7363-4E1D-B92F-AD8310B4C2B9}"/>
    <cellStyle name="Millares 57 12" xfId="8478" xr:uid="{74BC1A61-78C0-4E74-873D-22C22D710326}"/>
    <cellStyle name="Millares 57 2" xfId="5604" xr:uid="{37ABC889-A326-45A2-8824-611A0901D027}"/>
    <cellStyle name="Millares 57 2 10" xfId="18435" xr:uid="{2BD13DAC-59D7-41BE-B6A6-CA02FD4F2B7E}"/>
    <cellStyle name="Millares 57 2 11" xfId="8479" xr:uid="{56AF3345-EC16-42D4-A35C-CBFF4E4A2AF4}"/>
    <cellStyle name="Millares 57 2 2" xfId="5605" xr:uid="{773B18F1-1247-48B2-91AB-D756D8BE1F11}"/>
    <cellStyle name="Millares 57 2 2 2" xfId="13824" xr:uid="{7DF163F1-75BD-46BF-AA3D-FDB0949F887B}"/>
    <cellStyle name="Millares 57 2 2 3" xfId="11068" xr:uid="{0D203BFE-959B-4310-AA4F-18D2A146ADAC}"/>
    <cellStyle name="Millares 57 2 2 4" xfId="16303" xr:uid="{DE340EC7-00D3-4EE8-8999-2253521984B1}"/>
    <cellStyle name="Millares 57 2 2 5" xfId="18436" xr:uid="{6475D1D8-73C5-4A97-B3CB-62AF75AE0571}"/>
    <cellStyle name="Millares 57 2 2 6" xfId="8480" xr:uid="{C88A873F-9B73-4647-BDD7-A0C9C0BC96E8}"/>
    <cellStyle name="Millares 57 2 3" xfId="5606" xr:uid="{6ABE5A54-A48B-4CF3-9ED5-2C356552E93C}"/>
    <cellStyle name="Millares 57 2 3 2" xfId="13825" xr:uid="{36684BA3-ED58-4200-AC75-AD6F88816218}"/>
    <cellStyle name="Millares 57 2 3 3" xfId="11069" xr:uid="{2BBE5639-88C4-4C4E-A36E-842BC5A7E0FA}"/>
    <cellStyle name="Millares 57 2 3 4" xfId="16304" xr:uid="{F959A505-CED9-44DF-B156-7D7E084ACF88}"/>
    <cellStyle name="Millares 57 2 3 5" xfId="18437" xr:uid="{1E1BA938-2BCC-4981-A379-2BAD56080EDF}"/>
    <cellStyle name="Millares 57 2 3 6" xfId="8481" xr:uid="{D60E8B2B-142E-4AB4-8699-4260D0663E02}"/>
    <cellStyle name="Millares 57 2 4" xfId="5607" xr:uid="{39055A48-A1D7-483B-97DA-CB9833D78707}"/>
    <cellStyle name="Millares 57 2 4 2" xfId="13826" xr:uid="{03759E37-D336-4DF7-A53F-256C989F300D}"/>
    <cellStyle name="Millares 57 2 4 3" xfId="12468" xr:uid="{73D0E3E9-D094-4D5E-A32A-07A5134DE766}"/>
    <cellStyle name="Millares 57 2 4 4" xfId="18438" xr:uid="{EC0D4935-5201-46FA-AFC9-19B9B0014E15}"/>
    <cellStyle name="Millares 57 2 4 5" xfId="8482" xr:uid="{AB72F3FC-3483-4065-808A-1674397ED048}"/>
    <cellStyle name="Millares 57 2 5" xfId="7269" xr:uid="{A5F259B8-8EE3-4EDC-8EA9-92933600D27E}"/>
    <cellStyle name="Millares 57 2 5 2" xfId="13827" xr:uid="{4663026E-4FEB-438F-A7D9-2BCEB879DC18}"/>
    <cellStyle name="Millares 57 2 5 3" xfId="20049" xr:uid="{70BD9D88-AA3F-4F6D-97F9-0C6F375672B3}"/>
    <cellStyle name="Millares 57 2 5 4" xfId="8483" xr:uid="{0907069C-61D1-4D09-8F83-24C5ED3FA1CF}"/>
    <cellStyle name="Millares 57 2 6" xfId="8484" xr:uid="{AE750DE3-A66A-477A-AFF8-2866947A811B}"/>
    <cellStyle name="Millares 57 2 6 2" xfId="13828" xr:uid="{15E08BBB-3623-4722-8BE4-078EB71AEE88}"/>
    <cellStyle name="Millares 57 2 7" xfId="13823" xr:uid="{281EA29B-4099-4494-80F2-14536388DE4B}"/>
    <cellStyle name="Millares 57 2 8" xfId="11067" xr:uid="{2949C0B0-E3ED-4504-8091-F1545120C4D7}"/>
    <cellStyle name="Millares 57 2 9" xfId="16302" xr:uid="{A109234C-AF0C-41DA-85F6-54472356432B}"/>
    <cellStyle name="Millares 57 3" xfId="5608" xr:uid="{0C424CB0-82D1-4D1B-A172-B5DD174FDC66}"/>
    <cellStyle name="Millares 57 3 2" xfId="13829" xr:uid="{018A7D8A-30D5-445D-A59C-7D459C5E19AD}"/>
    <cellStyle name="Millares 57 3 3" xfId="11070" xr:uid="{614A0765-ADF9-4E8D-B231-63E0E9C2A077}"/>
    <cellStyle name="Millares 57 3 4" xfId="16305" xr:uid="{1C94A2A8-2C90-4BB4-9BC1-FF3C50870321}"/>
    <cellStyle name="Millares 57 3 5" xfId="18439" xr:uid="{60AABAB9-31C2-4679-97C2-FD89E2C519AC}"/>
    <cellStyle name="Millares 57 3 6" xfId="8485" xr:uid="{360BC72B-C612-4E34-96A1-9E781DF33E97}"/>
    <cellStyle name="Millares 57 4" xfId="5609" xr:uid="{42B39C7B-83A0-4037-B5B8-178EA9580C84}"/>
    <cellStyle name="Millares 57 4 2" xfId="13830" xr:uid="{42DAC9C0-DBFC-4B4D-889E-79DB84FAF849}"/>
    <cellStyle name="Millares 57 4 3" xfId="11071" xr:uid="{2E1077A2-1CE9-47D1-A4C0-0DB84D12D41B}"/>
    <cellStyle name="Millares 57 4 4" xfId="16306" xr:uid="{A16ED72A-7048-49C1-9EC5-1315C0AB2ACB}"/>
    <cellStyle name="Millares 57 4 5" xfId="18440" xr:uid="{FA3D9FAE-5208-4AB1-8D36-2803686E8677}"/>
    <cellStyle name="Millares 57 4 6" xfId="8486" xr:uid="{A03AEC06-2A30-4544-A26E-873D9350D3AB}"/>
    <cellStyle name="Millares 57 5" xfId="5610" xr:uid="{D346E531-F7E3-4604-A1C8-E46AFB60584B}"/>
    <cellStyle name="Millares 57 5 2" xfId="13831" xr:uid="{ED1F8A03-EF8A-4391-B68D-2C8DD2F4A999}"/>
    <cellStyle name="Millares 57 5 3" xfId="12467" xr:uid="{77532C04-4CF7-4DD8-B642-472829C30062}"/>
    <cellStyle name="Millares 57 5 4" xfId="18441" xr:uid="{9954525E-D931-4C05-B3B2-30B164018893}"/>
    <cellStyle name="Millares 57 5 5" xfId="8487" xr:uid="{515424C4-632B-4662-A0CF-D76455929A96}"/>
    <cellStyle name="Millares 57 6" xfId="7139" xr:uid="{FCDEB7BB-AABE-43C0-817A-8765E0A2A616}"/>
    <cellStyle name="Millares 57 6 2" xfId="13832" xr:uid="{E6C4F957-BE86-405B-AFC0-66D7E68402C7}"/>
    <cellStyle name="Millares 57 6 3" xfId="19947" xr:uid="{26F77702-9B70-4816-A1C8-677A03803867}"/>
    <cellStyle name="Millares 57 6 4" xfId="8488" xr:uid="{F83B8BDA-6089-4397-9A13-217743842AFA}"/>
    <cellStyle name="Millares 57 7" xfId="8489" xr:uid="{8306534D-7329-4E60-8D3A-708808EBB73F}"/>
    <cellStyle name="Millares 57 7 2" xfId="13833" xr:uid="{7ACA4F1C-A8C2-44DA-AD41-D0E410D36E16}"/>
    <cellStyle name="Millares 57 8" xfId="13822" xr:uid="{5860BF4F-07B0-4AE1-8C48-1C3089331F13}"/>
    <cellStyle name="Millares 57 9" xfId="11066" xr:uid="{A3C60184-261B-4E90-AC86-543B9D77562F}"/>
    <cellStyle name="Millares 58" xfId="5611" xr:uid="{8FE03C4A-E724-4C70-9082-33C18C954643}"/>
    <cellStyle name="Millares 58 10" xfId="5612" xr:uid="{CEB7522B-B7D4-4B67-8984-53079BB551A3}"/>
    <cellStyle name="Millares 58 10 2" xfId="13835" xr:uid="{E3E2782A-F2C5-488E-A52B-B4F2A74AE585}"/>
    <cellStyle name="Millares 58 10 3" xfId="12469" xr:uid="{AD05990C-5D10-497A-9A8B-81351DA5E630}"/>
    <cellStyle name="Millares 58 10 4" xfId="18443" xr:uid="{F485573C-5E7A-4B77-895E-7ECF95450DBD}"/>
    <cellStyle name="Millares 58 10 5" xfId="8491" xr:uid="{DED6E549-238B-4FFD-8C9C-4ABA2F1CEA1D}"/>
    <cellStyle name="Millares 58 11" xfId="7140" xr:uid="{C03C995D-89C7-4E83-A0B7-EF89C2299D54}"/>
    <cellStyle name="Millares 58 11 2" xfId="13836" xr:uid="{7A86DE31-AE27-4F46-8567-52A6CC67CAF2}"/>
    <cellStyle name="Millares 58 11 3" xfId="19948" xr:uid="{FB476DFE-0A55-44C1-A80F-2C26686C9DEA}"/>
    <cellStyle name="Millares 58 11 4" xfId="8492" xr:uid="{C01D65FF-BC99-4CC7-AA90-B398C4EAAABA}"/>
    <cellStyle name="Millares 58 12" xfId="8493" xr:uid="{99111083-8677-428B-8F8C-12D255F0F8B7}"/>
    <cellStyle name="Millares 58 12 2" xfId="13837" xr:uid="{FD938423-B694-4724-9CA7-66EEADF2D68D}"/>
    <cellStyle name="Millares 58 13" xfId="13834" xr:uid="{3F82C93B-D7A6-45CF-9398-EB4F05D74E0E}"/>
    <cellStyle name="Millares 58 14" xfId="11072" xr:uid="{C72D4967-A07B-4CB0-B59E-793563CFBB8A}"/>
    <cellStyle name="Millares 58 15" xfId="16307" xr:uid="{BE695BFF-0247-4B9F-8F70-87F9088A4721}"/>
    <cellStyle name="Millares 58 16" xfId="18442" xr:uid="{C1288AA6-5A38-495D-8220-0B3FA48D205A}"/>
    <cellStyle name="Millares 58 17" xfId="8490" xr:uid="{479871F6-41EC-47D1-8559-7555EB02A1DE}"/>
    <cellStyle name="Millares 58 2" xfId="5613" xr:uid="{5B0FEDB7-5614-4461-8807-EABE24C20B2F}"/>
    <cellStyle name="Millares 58 2 10" xfId="7270" xr:uid="{A163C19E-1765-4DCD-8F8D-D2FB02DD5106}"/>
    <cellStyle name="Millares 58 2 10 2" xfId="13839" xr:uid="{71882AA9-3F86-406E-81EC-BE19309F5A51}"/>
    <cellStyle name="Millares 58 2 10 3" xfId="20050" xr:uid="{44A7D2A5-BD95-414B-9281-058887C4DEBA}"/>
    <cellStyle name="Millares 58 2 10 4" xfId="8495" xr:uid="{B828BD68-9FAB-4F44-9818-6D8BBECBCD19}"/>
    <cellStyle name="Millares 58 2 11" xfId="8496" xr:uid="{895BAC7D-B606-47CE-AC9F-02A83637156D}"/>
    <cellStyle name="Millares 58 2 11 2" xfId="13840" xr:uid="{4EBEE1C1-574D-4DFE-A63C-0B0D417AF93F}"/>
    <cellStyle name="Millares 58 2 12" xfId="13838" xr:uid="{A02BBB96-C325-4A71-86AC-65E2A9CB034F}"/>
    <cellStyle name="Millares 58 2 13" xfId="11073" xr:uid="{62213FA7-709E-4BBB-AF35-2665387D2E6E}"/>
    <cellStyle name="Millares 58 2 14" xfId="16308" xr:uid="{4F2A2399-63EE-4B91-85E0-5791220944D1}"/>
    <cellStyle name="Millares 58 2 15" xfId="18444" xr:uid="{1C3AA19B-7FBB-42BA-ADA1-DECDE464E98B}"/>
    <cellStyle name="Millares 58 2 16" xfId="8494" xr:uid="{4200FD80-2753-414E-815E-D2D5E1007B83}"/>
    <cellStyle name="Millares 58 2 2" xfId="5614" xr:uid="{B5B7BF36-13E0-4AAE-9046-A54AD12D5118}"/>
    <cellStyle name="Millares 58 2 2 2" xfId="5615" xr:uid="{02BD5610-52A8-4E93-97DE-D437CA97EB4A}"/>
    <cellStyle name="Millares 58 2 2 2 2" xfId="13842" xr:uid="{2B2B512C-39B7-45ED-B039-436DA4E5808F}"/>
    <cellStyle name="Millares 58 2 2 2 3" xfId="11075" xr:uid="{F6CA4EDC-9DE0-4D51-8AFB-5167CA84A890}"/>
    <cellStyle name="Millares 58 2 2 2 4" xfId="16310" xr:uid="{E8588732-0AC1-4BF3-9EBD-A69935FAA4F1}"/>
    <cellStyle name="Millares 58 2 2 2 5" xfId="18446" xr:uid="{6BB40B41-6978-4A40-A4D9-5CF7366ABF67}"/>
    <cellStyle name="Millares 58 2 2 2 6" xfId="8498" xr:uid="{DBF7CF56-2590-454E-9EC7-C5AE7F69946B}"/>
    <cellStyle name="Millares 58 2 2 3" xfId="13841" xr:uid="{DA394D69-F3D7-48D2-A844-43B6BF44AAB7}"/>
    <cellStyle name="Millares 58 2 2 4" xfId="11074" xr:uid="{B9AE299E-A17A-4332-A6B9-6D3C840B7783}"/>
    <cellStyle name="Millares 58 2 2 5" xfId="16309" xr:uid="{00B834A2-9194-488F-B4B4-3782F6D7B4DA}"/>
    <cellStyle name="Millares 58 2 2 6" xfId="18445" xr:uid="{0BE6C22D-DEB7-4BAA-862F-003D348389FD}"/>
    <cellStyle name="Millares 58 2 2 7" xfId="8497" xr:uid="{399F3C9F-C9E3-4B9F-B06A-A89A743C8FFF}"/>
    <cellStyle name="Millares 58 2 3" xfId="5616" xr:uid="{5D2BDBF8-2F30-47B7-B117-3382108BE3AA}"/>
    <cellStyle name="Millares 58 2 3 2" xfId="5617" xr:uid="{B915B0B5-E8F5-4649-91AB-76B1D9F23AB9}"/>
    <cellStyle name="Millares 58 2 3 2 2" xfId="5618" xr:uid="{A49245DA-6C69-4989-99D9-3650963B68BA}"/>
    <cellStyle name="Millares 58 2 3 2 2 2" xfId="13845" xr:uid="{7026F7A1-4450-4F1F-AAD4-5F12912FC996}"/>
    <cellStyle name="Millares 58 2 3 2 2 3" xfId="11078" xr:uid="{240BEA85-E109-4F4E-9E00-DD1EEF604E21}"/>
    <cellStyle name="Millares 58 2 3 2 2 4" xfId="16313" xr:uid="{F33FADE6-9301-4123-B141-535E44B6CC88}"/>
    <cellStyle name="Millares 58 2 3 2 2 5" xfId="18449" xr:uid="{E31AF0A9-F649-430E-B0C0-0E89B33E370E}"/>
    <cellStyle name="Millares 58 2 3 2 2 6" xfId="8501" xr:uid="{080EFA1E-CE2F-4A89-BE76-AA7BF623A208}"/>
    <cellStyle name="Millares 58 2 3 2 3" xfId="13844" xr:uid="{1D9C70BF-912C-4C41-8DFF-73A56F0FF63A}"/>
    <cellStyle name="Millares 58 2 3 2 4" xfId="11077" xr:uid="{F97EFC02-CD6D-4393-937C-0C66921EFCF1}"/>
    <cellStyle name="Millares 58 2 3 2 5" xfId="16312" xr:uid="{E08B3AE0-B34B-4C1A-8F62-078F733981DD}"/>
    <cellStyle name="Millares 58 2 3 2 6" xfId="18448" xr:uid="{B0F38057-E43E-4CFF-B61D-8D6EE4911B47}"/>
    <cellStyle name="Millares 58 2 3 2 7" xfId="8500" xr:uid="{D30713F5-B26E-47CB-831E-EA9474A8D38E}"/>
    <cellStyle name="Millares 58 2 3 3" xfId="5619" xr:uid="{34993BBE-789E-431C-B2C0-46E62D36703A}"/>
    <cellStyle name="Millares 58 2 3 3 2" xfId="13846" xr:uid="{3BEC8D37-B889-415F-810B-2F1EB29F418D}"/>
    <cellStyle name="Millares 58 2 3 3 3" xfId="11079" xr:uid="{6FAF11E0-789D-4208-93E6-B47DE2A7BB6F}"/>
    <cellStyle name="Millares 58 2 3 3 4" xfId="16314" xr:uid="{E894DCDD-E600-4B1F-84FA-DE981361F0FC}"/>
    <cellStyle name="Millares 58 2 3 3 5" xfId="18450" xr:uid="{CDE07E9C-60DA-4056-A11C-49CF2EA12C50}"/>
    <cellStyle name="Millares 58 2 3 3 6" xfId="8502" xr:uid="{EBEB9E09-2207-48E7-B5E0-3559D27A9015}"/>
    <cellStyle name="Millares 58 2 3 4" xfId="13843" xr:uid="{79F970AA-0C6E-4A06-974E-CD140B7C3A2E}"/>
    <cellStyle name="Millares 58 2 3 5" xfId="11076" xr:uid="{1B2F90DE-944A-4B8A-BF4C-283C7EDC1AE8}"/>
    <cellStyle name="Millares 58 2 3 6" xfId="16311" xr:uid="{02315E52-A788-442A-9EFC-CC4EAB824622}"/>
    <cellStyle name="Millares 58 2 3 7" xfId="18447" xr:uid="{91DD94F5-BE93-45D0-BF13-A8E36C9A38C3}"/>
    <cellStyle name="Millares 58 2 3 8" xfId="8499" xr:uid="{7C226E1D-D8A6-4E30-9006-27CD2751A682}"/>
    <cellStyle name="Millares 58 2 4" xfId="5620" xr:uid="{8DC5BB05-87BE-4EC9-8F26-1D021CC72CA5}"/>
    <cellStyle name="Millares 58 2 4 2" xfId="5621" xr:uid="{FC77CAFC-5774-4A24-A8E2-B54039C62437}"/>
    <cellStyle name="Millares 58 2 4 2 2" xfId="13848" xr:uid="{E38BB6BF-56B9-48C8-B159-DD0580E76F39}"/>
    <cellStyle name="Millares 58 2 4 2 3" xfId="11081" xr:uid="{D225A668-F359-4ACC-AAE8-3BA61761D489}"/>
    <cellStyle name="Millares 58 2 4 2 4" xfId="16316" xr:uid="{8912DFEA-CF6B-40F5-97CC-152F67672D54}"/>
    <cellStyle name="Millares 58 2 4 2 5" xfId="18452" xr:uid="{7238B632-B550-4E26-9440-CD2783DE200A}"/>
    <cellStyle name="Millares 58 2 4 2 6" xfId="8504" xr:uid="{402AB173-9620-416D-92D2-C8C3137D4D17}"/>
    <cellStyle name="Millares 58 2 4 3" xfId="13847" xr:uid="{FADAD4EB-1ADE-4029-BF22-8DCAA8132941}"/>
    <cellStyle name="Millares 58 2 4 4" xfId="11080" xr:uid="{E4F6B145-408E-4200-A8EA-645D2D6FD9AE}"/>
    <cellStyle name="Millares 58 2 4 5" xfId="16315" xr:uid="{9C528DC9-2CA3-48D7-939D-7754A8B6F9FE}"/>
    <cellStyle name="Millares 58 2 4 6" xfId="18451" xr:uid="{6A262AC9-72E1-45BC-932C-06EF180FBC8C}"/>
    <cellStyle name="Millares 58 2 4 7" xfId="8503" xr:uid="{7E3471BF-6839-4F7A-AD69-065E1EA1883E}"/>
    <cellStyle name="Millares 58 2 5" xfId="5622" xr:uid="{020CC857-0F3B-4932-B74D-6188BBCAC430}"/>
    <cellStyle name="Millares 58 2 5 2" xfId="5623" xr:uid="{C301392E-97B0-4B08-99BF-9E69B1E9A207}"/>
    <cellStyle name="Millares 58 2 5 2 2" xfId="13850" xr:uid="{6C989C5E-88D5-476B-B1F3-41EEBDDFEBD9}"/>
    <cellStyle name="Millares 58 2 5 2 3" xfId="11083" xr:uid="{CFF4D936-245D-4292-8A37-BDF6E5467599}"/>
    <cellStyle name="Millares 58 2 5 2 4" xfId="16318" xr:uid="{E29ED05E-91D1-48C3-A9B1-6DCB8949813D}"/>
    <cellStyle name="Millares 58 2 5 2 5" xfId="18454" xr:uid="{11229220-D64E-49EC-8D3B-EB474A12838B}"/>
    <cellStyle name="Millares 58 2 5 2 6" xfId="8506" xr:uid="{25FA4A28-E7F0-4EA8-A7AF-EF2A925FCCB6}"/>
    <cellStyle name="Millares 58 2 5 3" xfId="13849" xr:uid="{B1F8281B-DA51-4059-86FC-D52AC27588C1}"/>
    <cellStyle name="Millares 58 2 5 4" xfId="11082" xr:uid="{97C7C5EA-9220-4C43-BA22-60121A82C206}"/>
    <cellStyle name="Millares 58 2 5 5" xfId="16317" xr:uid="{FD273B15-7430-4C28-BC0A-9F06D7084CE8}"/>
    <cellStyle name="Millares 58 2 5 6" xfId="18453" xr:uid="{252F3687-EF44-4DE1-A163-FDBA57B745D1}"/>
    <cellStyle name="Millares 58 2 5 7" xfId="8505" xr:uid="{6A748C9A-B63A-4B5A-BA48-336C60840F61}"/>
    <cellStyle name="Millares 58 2 6" xfId="5624" xr:uid="{388248EE-AF6A-41E2-AB59-2C35764543DC}"/>
    <cellStyle name="Millares 58 2 6 2" xfId="13851" xr:uid="{FD2EDF85-F236-4860-BE39-F61681097413}"/>
    <cellStyle name="Millares 58 2 6 3" xfId="11084" xr:uid="{9DC3266D-28AB-4430-876F-F689C1B040DC}"/>
    <cellStyle name="Millares 58 2 6 4" xfId="16319" xr:uid="{4B0D2766-CC0C-4796-B036-B66F959D1ADB}"/>
    <cellStyle name="Millares 58 2 6 5" xfId="18455" xr:uid="{B7790F77-540C-4669-ADF6-1A10F74F0564}"/>
    <cellStyle name="Millares 58 2 6 6" xfId="8507" xr:uid="{B6FBB064-5FEA-4772-890E-B1BD15FADF09}"/>
    <cellStyle name="Millares 58 2 7" xfId="5625" xr:uid="{C8E4672C-4C30-4D33-B0B9-DB256A3F95E9}"/>
    <cellStyle name="Millares 58 2 7 2" xfId="13852" xr:uid="{3FF44DA4-D392-4619-A96E-8F1E1C06D27D}"/>
    <cellStyle name="Millares 58 2 7 3" xfId="11085" xr:uid="{FF226125-208B-42FA-84D3-0A6FC5A33500}"/>
    <cellStyle name="Millares 58 2 7 4" xfId="16320" xr:uid="{BE950D8E-F93F-43F9-9B17-98778E22A4FF}"/>
    <cellStyle name="Millares 58 2 7 5" xfId="18456" xr:uid="{5800456D-76A0-427F-B666-E23CF1409430}"/>
    <cellStyle name="Millares 58 2 7 6" xfId="8508" xr:uid="{360B3B43-0B82-445E-85F6-C92474B9EF6B}"/>
    <cellStyle name="Millares 58 2 8" xfId="5626" xr:uid="{643FBE89-0022-4258-8F65-CDFB2C0AAF5A}"/>
    <cellStyle name="Millares 58 2 8 2" xfId="13853" xr:uid="{72D2503E-DC1B-49F4-98B7-B64BB6619473}"/>
    <cellStyle name="Millares 58 2 8 3" xfId="11086" xr:uid="{ECCB19CB-8ABE-49D3-ABA4-33ABA3C07468}"/>
    <cellStyle name="Millares 58 2 8 4" xfId="16321" xr:uid="{AA26F8C5-987E-4EB7-997E-BA4B0DECA027}"/>
    <cellStyle name="Millares 58 2 8 5" xfId="18457" xr:uid="{C200840B-CBE8-426C-9600-002E53D25F25}"/>
    <cellStyle name="Millares 58 2 8 6" xfId="8509" xr:uid="{152FFA67-492D-4098-AAFE-EB00003B0F61}"/>
    <cellStyle name="Millares 58 2 9" xfId="5627" xr:uid="{34BEA755-E099-455F-9A94-514C5949C526}"/>
    <cellStyle name="Millares 58 2 9 2" xfId="13854" xr:uid="{5603812E-3EE0-466C-ADC1-29BA27EC4207}"/>
    <cellStyle name="Millares 58 2 9 3" xfId="12470" xr:uid="{ED661CD2-69A8-49C8-926E-3E056575A0C5}"/>
    <cellStyle name="Millares 58 2 9 4" xfId="18458" xr:uid="{821F3850-E003-433D-92A4-6280C6402A28}"/>
    <cellStyle name="Millares 58 2 9 5" xfId="8510" xr:uid="{7CC6704A-5D16-4213-A062-0661E52060A8}"/>
    <cellStyle name="Millares 58 3" xfId="5628" xr:uid="{ABD24DAF-182E-4779-8DD1-11DF9A8B61B2}"/>
    <cellStyle name="Millares 58 3 10" xfId="8511" xr:uid="{418D3DDA-D111-4B25-A0F2-EDE0D5250DC3}"/>
    <cellStyle name="Millares 58 3 2" xfId="5629" xr:uid="{45301F2D-1CF5-4881-A540-5EE84BB1FBBA}"/>
    <cellStyle name="Millares 58 3 2 2" xfId="5630" xr:uid="{4BB6DD6A-CC8C-4AF7-8B8C-C00FE385A5AF}"/>
    <cellStyle name="Millares 58 3 2 2 2" xfId="13857" xr:uid="{5BE001B8-0033-48BE-9926-B4A7207C5808}"/>
    <cellStyle name="Millares 58 3 2 2 3" xfId="11089" xr:uid="{966C1A53-64EA-4416-AFE7-330D1D1F3137}"/>
    <cellStyle name="Millares 58 3 2 2 4" xfId="16324" xr:uid="{7620BE80-A6EB-4B29-A96E-47762C0C03E5}"/>
    <cellStyle name="Millares 58 3 2 2 5" xfId="18461" xr:uid="{B5F66113-1D3E-479A-A17D-2D58ED43B5C5}"/>
    <cellStyle name="Millares 58 3 2 2 6" xfId="8513" xr:uid="{51FF6403-FCEF-420D-A2D8-44E7535C47B9}"/>
    <cellStyle name="Millares 58 3 2 3" xfId="13856" xr:uid="{2CA2AB6F-9087-4249-BAEF-748AEA958FCA}"/>
    <cellStyle name="Millares 58 3 2 4" xfId="11088" xr:uid="{CB27721B-1A09-41DE-82AB-783DA7636DE6}"/>
    <cellStyle name="Millares 58 3 2 5" xfId="16323" xr:uid="{15DAFEA8-9C66-4BC9-8355-4997D6272701}"/>
    <cellStyle name="Millares 58 3 2 6" xfId="18460" xr:uid="{EEAA090D-28B7-4480-BBEC-312F6EE679A5}"/>
    <cellStyle name="Millares 58 3 2 7" xfId="8512" xr:uid="{9B2FFD11-3D2E-4F66-B559-A57957AC26E3}"/>
    <cellStyle name="Millares 58 3 3" xfId="5631" xr:uid="{0F7D7331-15F5-46A6-92A0-0160AE462C21}"/>
    <cellStyle name="Millares 58 3 3 2" xfId="5632" xr:uid="{D23AEC55-63CB-4902-9430-A4BF35E2C2F7}"/>
    <cellStyle name="Millares 58 3 3 2 2" xfId="13859" xr:uid="{ED6DDAC2-7BF0-4356-8687-3550A9BED00D}"/>
    <cellStyle name="Millares 58 3 3 2 3" xfId="11091" xr:uid="{987BF3FF-A36D-4EBC-B72A-5FE60CD90798}"/>
    <cellStyle name="Millares 58 3 3 2 4" xfId="16326" xr:uid="{5EE01135-AC3E-43DD-9961-3C0FA8B3EF93}"/>
    <cellStyle name="Millares 58 3 3 2 5" xfId="18463" xr:uid="{CF84C56F-D53E-4807-8BD3-4746CD85253B}"/>
    <cellStyle name="Millares 58 3 3 2 6" xfId="8515" xr:uid="{6D81AC9A-37F2-456E-87CC-E437F01BC24A}"/>
    <cellStyle name="Millares 58 3 3 3" xfId="13858" xr:uid="{4C740589-CE67-4078-9707-617AA6103681}"/>
    <cellStyle name="Millares 58 3 3 4" xfId="11090" xr:uid="{EB04A968-EFF6-4DDD-9208-B28578F48FA7}"/>
    <cellStyle name="Millares 58 3 3 5" xfId="16325" xr:uid="{7BB11042-F432-4971-BF4F-3DE080CCB30F}"/>
    <cellStyle name="Millares 58 3 3 6" xfId="18462" xr:uid="{7D1656C8-0008-4B47-B0EE-9BFA3E45DFAC}"/>
    <cellStyle name="Millares 58 3 3 7" xfId="8514" xr:uid="{791ED0DD-3766-4622-A75D-26134B880A9C}"/>
    <cellStyle name="Millares 58 3 4" xfId="5633" xr:uid="{31E5FF7E-FEC8-4EBD-9D36-A932A79461A2}"/>
    <cellStyle name="Millares 58 3 4 2" xfId="5634" xr:uid="{F0F4B1DA-1B2F-4DEB-A913-FB7A3CA45C76}"/>
    <cellStyle name="Millares 58 3 4 2 2" xfId="13861" xr:uid="{1477F3B1-9445-4C7F-928B-4E9A2015BBD0}"/>
    <cellStyle name="Millares 58 3 4 2 3" xfId="11093" xr:uid="{44CF85B1-00CF-4ACA-AE0D-17441F46D0EB}"/>
    <cellStyle name="Millares 58 3 4 2 4" xfId="16328" xr:uid="{4E006D86-C307-4EF4-90E9-038599176BD8}"/>
    <cellStyle name="Millares 58 3 4 2 5" xfId="18465" xr:uid="{E05E23B9-F9C7-470B-9364-1CE2902174F7}"/>
    <cellStyle name="Millares 58 3 4 2 6" xfId="8517" xr:uid="{B0844ACE-DC53-4835-922C-A3DA745AF27B}"/>
    <cellStyle name="Millares 58 3 4 3" xfId="13860" xr:uid="{CCB437EE-4A0F-47B7-91BC-150B7F13804C}"/>
    <cellStyle name="Millares 58 3 4 4" xfId="11092" xr:uid="{2C218A90-1E86-4ED9-AED6-4788F1169DFA}"/>
    <cellStyle name="Millares 58 3 4 5" xfId="16327" xr:uid="{C6E5C622-01ED-4348-B390-7A169C5B85BA}"/>
    <cellStyle name="Millares 58 3 4 6" xfId="18464" xr:uid="{79D3E862-5070-4E15-8ABF-C6194EF19228}"/>
    <cellStyle name="Millares 58 3 4 7" xfId="8516" xr:uid="{9A841A95-9BAE-4B13-A9DC-620BFF303CF6}"/>
    <cellStyle name="Millares 58 3 5" xfId="5635" xr:uid="{276D792D-60E1-442D-8EA5-EAD8EC259684}"/>
    <cellStyle name="Millares 58 3 5 2" xfId="13862" xr:uid="{4DB1BD29-355F-4556-8EE1-B6B84B4203D8}"/>
    <cellStyle name="Millares 58 3 5 3" xfId="11094" xr:uid="{D9939F1B-69FB-439D-AAD6-5132115FC7A8}"/>
    <cellStyle name="Millares 58 3 5 4" xfId="16329" xr:uid="{2D627A20-9701-480C-A003-24687165B369}"/>
    <cellStyle name="Millares 58 3 5 5" xfId="18466" xr:uid="{9B634A1C-4E44-4CAC-9D4A-7A1819C537FB}"/>
    <cellStyle name="Millares 58 3 5 6" xfId="8518" xr:uid="{B86B4B9A-DE5A-4BF3-9455-CA06F6BE4891}"/>
    <cellStyle name="Millares 58 3 6" xfId="13855" xr:uid="{E1795CA6-341F-4895-9DCA-B9E0CC58EF4D}"/>
    <cellStyle name="Millares 58 3 7" xfId="11087" xr:uid="{C1BAACF1-90C9-4747-B572-1970DB432B3B}"/>
    <cellStyle name="Millares 58 3 8" xfId="16322" xr:uid="{0D9D35BF-B26B-4512-A12F-D9A0CAA00A60}"/>
    <cellStyle name="Millares 58 3 9" xfId="18459" xr:uid="{6814BEA5-DD97-4A35-84B9-E5BF40A961C4}"/>
    <cellStyle name="Millares 58 4" xfId="5636" xr:uid="{57EBAA30-ED85-4723-AC37-37D8A370F4D3}"/>
    <cellStyle name="Millares 58 4 10" xfId="8519" xr:uid="{43BF480B-2D25-4DD8-A671-398B1756A703}"/>
    <cellStyle name="Millares 58 4 2" xfId="5637" xr:uid="{DEA63FE9-6C92-4C16-A5FA-85CA403CF0CA}"/>
    <cellStyle name="Millares 58 4 2 2" xfId="5638" xr:uid="{3EB170B4-C34A-4383-A2D3-2B544709D2A6}"/>
    <cellStyle name="Millares 58 4 2 2 2" xfId="13865" xr:uid="{667FA4C2-FDE7-4A52-BF35-2811347C246A}"/>
    <cellStyle name="Millares 58 4 2 2 3" xfId="11097" xr:uid="{4A6048D6-8D04-4D69-8204-7AFA8EAF635C}"/>
    <cellStyle name="Millares 58 4 2 2 4" xfId="16332" xr:uid="{60B127F4-DBBD-469B-BB43-89683F3FC14F}"/>
    <cellStyle name="Millares 58 4 2 2 5" xfId="18469" xr:uid="{20EA72B9-83E1-4DE2-A70D-13B1E115F56C}"/>
    <cellStyle name="Millares 58 4 2 2 6" xfId="8521" xr:uid="{C4393021-7A38-4475-AA15-0F0F3D830447}"/>
    <cellStyle name="Millares 58 4 2 3" xfId="13864" xr:uid="{04FB07D3-11D6-4B3F-A93E-C9B3DCD5E950}"/>
    <cellStyle name="Millares 58 4 2 4" xfId="11096" xr:uid="{9BD459E3-137C-47C7-9718-A90BE6070E40}"/>
    <cellStyle name="Millares 58 4 2 5" xfId="16331" xr:uid="{307176EF-6233-4B00-8C61-0FECA2741378}"/>
    <cellStyle name="Millares 58 4 2 6" xfId="18468" xr:uid="{FC747D6E-F428-4216-B511-FC5F31CFD167}"/>
    <cellStyle name="Millares 58 4 2 7" xfId="8520" xr:uid="{D6FFBA3D-CF0E-40E4-8104-5862506A3757}"/>
    <cellStyle name="Millares 58 4 3" xfId="5639" xr:uid="{E266174E-84C3-41E5-9294-2847E95D5F9C}"/>
    <cellStyle name="Millares 58 4 3 2" xfId="5640" xr:uid="{C9CD5F7F-7F79-4639-A329-9C9F7B929EAC}"/>
    <cellStyle name="Millares 58 4 3 2 2" xfId="13867" xr:uid="{1FBCAB27-76BC-4AEE-96F2-57C762E14BB1}"/>
    <cellStyle name="Millares 58 4 3 2 3" xfId="11099" xr:uid="{C3737709-F2D1-4E1D-B5FC-E4A39221D4C1}"/>
    <cellStyle name="Millares 58 4 3 2 4" xfId="16334" xr:uid="{25F1131F-3838-4502-8ED2-73559DFA3CBE}"/>
    <cellStyle name="Millares 58 4 3 2 5" xfId="18471" xr:uid="{8780FCA2-5410-4FD4-A616-53F3E813C0ED}"/>
    <cellStyle name="Millares 58 4 3 2 6" xfId="8523" xr:uid="{6FE07129-8C69-4799-86BE-4600672B5DEC}"/>
    <cellStyle name="Millares 58 4 3 3" xfId="13866" xr:uid="{F9964161-FB3A-464E-A40D-CA80095E3771}"/>
    <cellStyle name="Millares 58 4 3 4" xfId="11098" xr:uid="{97FC63E9-A9CB-45A6-BED7-9A6FF3A60C21}"/>
    <cellStyle name="Millares 58 4 3 5" xfId="16333" xr:uid="{5117FDBC-5D41-4F6C-B969-13690779D19B}"/>
    <cellStyle name="Millares 58 4 3 6" xfId="18470" xr:uid="{D6544C97-368C-4DEA-B4F5-0DD0EA6A2469}"/>
    <cellStyle name="Millares 58 4 3 7" xfId="8522" xr:uid="{8181C433-F6E6-489B-A698-F7764925FD25}"/>
    <cellStyle name="Millares 58 4 4" xfId="5641" xr:uid="{7C031979-EAB0-493F-8076-916744E5D732}"/>
    <cellStyle name="Millares 58 4 4 2" xfId="5642" xr:uid="{51DB3585-A172-417E-891B-C4BA725F9AE2}"/>
    <cellStyle name="Millares 58 4 4 2 2" xfId="13869" xr:uid="{74E2A475-3641-46C4-A4C0-044033F1FDCB}"/>
    <cellStyle name="Millares 58 4 4 2 3" xfId="11101" xr:uid="{84652EBA-43CC-447E-AB1C-29C33451447F}"/>
    <cellStyle name="Millares 58 4 4 2 4" xfId="16336" xr:uid="{8BDEA46F-A50C-409D-92A7-97D61391D0BC}"/>
    <cellStyle name="Millares 58 4 4 2 5" xfId="18473" xr:uid="{07F92ACF-342A-4BA4-AF0A-DF5C037EB164}"/>
    <cellStyle name="Millares 58 4 4 2 6" xfId="8525" xr:uid="{A46D5FCD-B95B-44D9-A92F-F91DB0945415}"/>
    <cellStyle name="Millares 58 4 4 3" xfId="13868" xr:uid="{0641D270-101A-4A88-96CE-CCF7D07FF0B6}"/>
    <cellStyle name="Millares 58 4 4 4" xfId="11100" xr:uid="{B36B5E2C-A73E-49E1-85BD-14A42FD16E05}"/>
    <cellStyle name="Millares 58 4 4 5" xfId="16335" xr:uid="{381BFC49-4E99-4306-8DF3-F2C2F844F730}"/>
    <cellStyle name="Millares 58 4 4 6" xfId="18472" xr:uid="{618ADCE4-D3C2-461B-AD45-E77CFE59000B}"/>
    <cellStyle name="Millares 58 4 4 7" xfId="8524" xr:uid="{9F231977-9A33-4279-81F3-2F2DA024F597}"/>
    <cellStyle name="Millares 58 4 5" xfId="5643" xr:uid="{8DAACC98-A6D5-4FD6-819F-A6A2C9522758}"/>
    <cellStyle name="Millares 58 4 5 2" xfId="13870" xr:uid="{DA8D0D3D-48EF-4347-B11C-6EB4D430FBFE}"/>
    <cellStyle name="Millares 58 4 5 3" xfId="11102" xr:uid="{20D9DF8B-9C27-4E6B-AF04-86F4F448E3C8}"/>
    <cellStyle name="Millares 58 4 5 4" xfId="16337" xr:uid="{85BC924B-A71A-4264-9798-F0DD2B5F9BC6}"/>
    <cellStyle name="Millares 58 4 5 5" xfId="18474" xr:uid="{7BFDD5E8-0E44-4427-B63B-0847D0BEBAFF}"/>
    <cellStyle name="Millares 58 4 5 6" xfId="8526" xr:uid="{83C934BF-0C32-42DD-810E-F25C937F57CD}"/>
    <cellStyle name="Millares 58 4 6" xfId="13863" xr:uid="{1797F1D2-E6BE-4D04-B864-AFF9D4F16F6D}"/>
    <cellStyle name="Millares 58 4 7" xfId="11095" xr:uid="{DD7ED4D4-6C70-4412-A66F-735B17A052E7}"/>
    <cellStyle name="Millares 58 4 8" xfId="16330" xr:uid="{DED175DC-9158-49FD-98AF-994466858E1B}"/>
    <cellStyle name="Millares 58 4 9" xfId="18467" xr:uid="{8E67009C-8DF5-4E1D-B1EE-642637B8F42F}"/>
    <cellStyle name="Millares 58 5" xfId="5644" xr:uid="{98B9AEC2-4B51-49C6-BC87-2AF0841A02BB}"/>
    <cellStyle name="Millares 58 5 10" xfId="8527" xr:uid="{A3D48611-F2B7-4ECA-A91E-BD117E5CC87C}"/>
    <cellStyle name="Millares 58 5 2" xfId="5645" xr:uid="{50C18729-AF8D-4442-976D-FC408CA005E1}"/>
    <cellStyle name="Millares 58 5 2 2" xfId="5646" xr:uid="{848E94CC-F3DC-423F-8DCD-D2DE905F4B95}"/>
    <cellStyle name="Millares 58 5 2 2 2" xfId="13873" xr:uid="{68B5AD32-72C3-4F45-A6E4-2EBB438DF4B8}"/>
    <cellStyle name="Millares 58 5 2 2 3" xfId="11105" xr:uid="{5A33EE5D-CE0F-4F7B-A7D7-F4A0F63A3D22}"/>
    <cellStyle name="Millares 58 5 2 2 4" xfId="16340" xr:uid="{FD4CA953-0675-4853-AA2F-DC179C27A81B}"/>
    <cellStyle name="Millares 58 5 2 2 5" xfId="18477" xr:uid="{E46A5B39-5EB2-4083-A198-62E32EFA82E3}"/>
    <cellStyle name="Millares 58 5 2 2 6" xfId="8529" xr:uid="{32C46197-66E2-4B6A-A41A-A5FE0E7B5909}"/>
    <cellStyle name="Millares 58 5 2 3" xfId="13872" xr:uid="{0CE9E0E9-5531-4643-9404-8546EAE547CD}"/>
    <cellStyle name="Millares 58 5 2 4" xfId="11104" xr:uid="{36E6B04D-266D-4EF8-AE30-DFD741D64140}"/>
    <cellStyle name="Millares 58 5 2 5" xfId="16339" xr:uid="{FAC5E512-AF63-468B-AC17-09F165C1B213}"/>
    <cellStyle name="Millares 58 5 2 6" xfId="18476" xr:uid="{2989C64D-FB41-4CDD-B9D6-6FDD8B268F5A}"/>
    <cellStyle name="Millares 58 5 2 7" xfId="8528" xr:uid="{1C0D9544-1273-49F7-989C-3FC82A13795B}"/>
    <cellStyle name="Millares 58 5 3" xfId="5647" xr:uid="{5BFBB47B-B132-40D0-AB63-639E31FA5F36}"/>
    <cellStyle name="Millares 58 5 3 2" xfId="5648" xr:uid="{C32EA351-5132-4CA6-9921-CE88D9E1E615}"/>
    <cellStyle name="Millares 58 5 3 2 2" xfId="13875" xr:uid="{A2683EAB-0947-4BCB-9BA5-66061891C576}"/>
    <cellStyle name="Millares 58 5 3 2 3" xfId="11107" xr:uid="{C5F3DCE4-E07C-4974-B07C-8B7F48D2EAAE}"/>
    <cellStyle name="Millares 58 5 3 2 4" xfId="16342" xr:uid="{0A74DC4B-2FE7-4711-B338-07F65ECB5326}"/>
    <cellStyle name="Millares 58 5 3 2 5" xfId="18479" xr:uid="{EA481E00-0C3A-44E7-A600-EEAEA2620F55}"/>
    <cellStyle name="Millares 58 5 3 2 6" xfId="8531" xr:uid="{C706DD63-DA27-45FA-AC21-B3E6B7972F57}"/>
    <cellStyle name="Millares 58 5 3 3" xfId="13874" xr:uid="{5161A587-C8ED-4EB8-B268-65271224F763}"/>
    <cellStyle name="Millares 58 5 3 4" xfId="11106" xr:uid="{C203004E-A1B0-494B-AAB2-B490F895A1B5}"/>
    <cellStyle name="Millares 58 5 3 5" xfId="16341" xr:uid="{F294E1E6-E81E-4CD2-9F3E-E99A31DD58FD}"/>
    <cellStyle name="Millares 58 5 3 6" xfId="18478" xr:uid="{0C5D3A25-B34B-40D9-A958-9B833787BACC}"/>
    <cellStyle name="Millares 58 5 3 7" xfId="8530" xr:uid="{3C517229-EACB-457A-8BA3-DBA92CE555FC}"/>
    <cellStyle name="Millares 58 5 4" xfId="5649" xr:uid="{3CC631A9-4E69-4BD7-8D65-40E86B5A1094}"/>
    <cellStyle name="Millares 58 5 4 2" xfId="5650" xr:uid="{9FBC711E-CBA8-442E-B58F-060F22253C36}"/>
    <cellStyle name="Millares 58 5 4 2 2" xfId="13877" xr:uid="{9F05D58F-02AB-4F64-8193-9769B3645C48}"/>
    <cellStyle name="Millares 58 5 4 2 3" xfId="11109" xr:uid="{5FAADA56-C134-434D-BD3C-8381F6355392}"/>
    <cellStyle name="Millares 58 5 4 2 4" xfId="16344" xr:uid="{5D945CD6-8B57-4963-BBC4-1C7D367A11C6}"/>
    <cellStyle name="Millares 58 5 4 2 5" xfId="18481" xr:uid="{0BEB4B8C-C811-4CBC-B23A-B2C665FCEFFF}"/>
    <cellStyle name="Millares 58 5 4 2 6" xfId="8533" xr:uid="{06E687D1-67FD-4599-BB85-539F2EA7DFE1}"/>
    <cellStyle name="Millares 58 5 4 3" xfId="13876" xr:uid="{9D8288B5-DE97-4D57-8BAB-C00D23EF8A33}"/>
    <cellStyle name="Millares 58 5 4 4" xfId="11108" xr:uid="{F3CC3669-849D-465D-BF49-12F355A14EB0}"/>
    <cellStyle name="Millares 58 5 4 5" xfId="16343" xr:uid="{FE4347B7-CAF6-4BE2-B9A8-068A0B9A75B1}"/>
    <cellStyle name="Millares 58 5 4 6" xfId="18480" xr:uid="{6A75959E-DBA3-417B-A4AA-DF15DEF9D08E}"/>
    <cellStyle name="Millares 58 5 4 7" xfId="8532" xr:uid="{82A25546-C3C3-42F6-96D1-D29AC0820889}"/>
    <cellStyle name="Millares 58 5 5" xfId="5651" xr:uid="{B4C87DB1-CBE3-44ED-843E-CFFDA7148A57}"/>
    <cellStyle name="Millares 58 5 5 2" xfId="13878" xr:uid="{CBDFB5EF-E5FC-43B2-83C1-8A38FFEA53D3}"/>
    <cellStyle name="Millares 58 5 5 3" xfId="11110" xr:uid="{5FC91BF4-E03C-4ABD-BB28-91392F5768BA}"/>
    <cellStyle name="Millares 58 5 5 4" xfId="16345" xr:uid="{7E58B72E-CB1E-426D-B468-2025195BAF04}"/>
    <cellStyle name="Millares 58 5 5 5" xfId="18482" xr:uid="{74F9E07C-AB3B-4F0A-8746-048673C4D785}"/>
    <cellStyle name="Millares 58 5 5 6" xfId="8534" xr:uid="{664B8F6D-99C7-415E-BFA2-A55150C1BC73}"/>
    <cellStyle name="Millares 58 5 6" xfId="13871" xr:uid="{A1B05F79-73B2-450A-ADD9-D6BA5294F495}"/>
    <cellStyle name="Millares 58 5 7" xfId="11103" xr:uid="{1917477A-6353-4BF0-AB86-3DDA3F4FDEA8}"/>
    <cellStyle name="Millares 58 5 8" xfId="16338" xr:uid="{42E5C582-43B5-4E47-9B55-17C38EC2E035}"/>
    <cellStyle name="Millares 58 5 9" xfId="18475" xr:uid="{6B7777AB-9780-41D9-8083-1A373680BFF3}"/>
    <cellStyle name="Millares 58 6" xfId="5652" xr:uid="{9A3554E2-78BE-463E-9DD8-91FAC7F83358}"/>
    <cellStyle name="Millares 58 6 2" xfId="5653" xr:uid="{0015B386-9E5D-4F9A-8696-99866F80A0B2}"/>
    <cellStyle name="Millares 58 6 2 2" xfId="13880" xr:uid="{31E24A9E-7503-47ED-80B1-BB9BDF2B4B2E}"/>
    <cellStyle name="Millares 58 6 2 3" xfId="11112" xr:uid="{7BDA4CAF-0885-4395-9E67-FFC3CC2EA778}"/>
    <cellStyle name="Millares 58 6 2 4" xfId="16347" xr:uid="{0613451A-5B70-498D-B29D-9BFDDC861BBC}"/>
    <cellStyle name="Millares 58 6 2 5" xfId="18484" xr:uid="{F27893F1-0073-43B6-945F-B0E47EE7B013}"/>
    <cellStyle name="Millares 58 6 2 6" xfId="8536" xr:uid="{51476EB1-0EE4-434D-BB5A-9A7F75C1CD92}"/>
    <cellStyle name="Millares 58 6 3" xfId="13879" xr:uid="{E31E7C1D-2B66-4F1E-BCD1-E5FE3D2D09D9}"/>
    <cellStyle name="Millares 58 6 4" xfId="11111" xr:uid="{65B8F751-5DAE-43DC-A7BE-AC2AAB2DAB65}"/>
    <cellStyle name="Millares 58 6 5" xfId="16346" xr:uid="{43813CCF-DFDF-4F29-B249-D20E0A40C3AA}"/>
    <cellStyle name="Millares 58 6 6" xfId="18483" xr:uid="{B72CEB25-DA1B-4703-BC60-D1BC1E437F6C}"/>
    <cellStyle name="Millares 58 6 7" xfId="8535" xr:uid="{042FB218-E158-469A-B744-15A13526BE20}"/>
    <cellStyle name="Millares 58 7" xfId="5654" xr:uid="{05F0EE76-BDA8-43DA-8A20-643450C931EC}"/>
    <cellStyle name="Millares 58 7 2" xfId="5655" xr:uid="{9BB68BE3-921F-423D-BC53-219DCA187464}"/>
    <cellStyle name="Millares 58 7 2 2" xfId="13882" xr:uid="{AC68FDF8-1694-4665-A35C-8CEEE5B10B9F}"/>
    <cellStyle name="Millares 58 7 2 3" xfId="11114" xr:uid="{DFA71128-20A8-4E6A-96FC-029B92FE7924}"/>
    <cellStyle name="Millares 58 7 2 4" xfId="16349" xr:uid="{202954E5-109F-4C36-AAD1-F1988DC165EB}"/>
    <cellStyle name="Millares 58 7 2 5" xfId="18486" xr:uid="{95F6F802-4AC3-43CC-9874-DADE7819AB48}"/>
    <cellStyle name="Millares 58 7 2 6" xfId="8538" xr:uid="{13C8EF5D-CC2A-4658-9244-529C09DB5A12}"/>
    <cellStyle name="Millares 58 7 3" xfId="13881" xr:uid="{DE9BD9EB-595A-4D5B-B4C3-DBA7E2971784}"/>
    <cellStyle name="Millares 58 7 4" xfId="11113" xr:uid="{400D8512-5547-446B-A0B2-201CB19AA8CE}"/>
    <cellStyle name="Millares 58 7 5" xfId="16348" xr:uid="{0E317131-5A36-4E6A-A4E5-EC4DD51074D6}"/>
    <cellStyle name="Millares 58 7 6" xfId="18485" xr:uid="{818A3C72-EFE1-4DF5-ACEA-8811EEE2CD12}"/>
    <cellStyle name="Millares 58 7 7" xfId="8537" xr:uid="{A6240124-5FBD-481C-9BF7-0F2A9C4F6898}"/>
    <cellStyle name="Millares 58 8" xfId="5656" xr:uid="{C4A0F0BA-1F5D-4862-8878-D0F528F0028B}"/>
    <cellStyle name="Millares 58 8 2" xfId="13883" xr:uid="{A8323979-5818-48F3-B8D8-5D7535B8304F}"/>
    <cellStyle name="Millares 58 8 3" xfId="11115" xr:uid="{A4C77EAB-D259-45CD-ADC6-6D397C0C36BB}"/>
    <cellStyle name="Millares 58 8 4" xfId="16350" xr:uid="{7F2A7461-EFD3-4418-A7E4-4DDD476BCB2F}"/>
    <cellStyle name="Millares 58 8 5" xfId="18487" xr:uid="{CE324505-2547-445F-8388-4A49A0649BF5}"/>
    <cellStyle name="Millares 58 8 6" xfId="8539" xr:uid="{5ECC70A3-7F19-401E-8AFF-DE5E14454004}"/>
    <cellStyle name="Millares 58 9" xfId="5657" xr:uid="{06C80169-297D-4BE8-8D71-32139C64D823}"/>
    <cellStyle name="Millares 58 9 2" xfId="13884" xr:uid="{DBADC184-1C2A-4B7E-B1FA-6D930AF0C4CA}"/>
    <cellStyle name="Millares 58 9 3" xfId="11116" xr:uid="{372FA6E7-1352-4DC5-B33F-505E2FE55196}"/>
    <cellStyle name="Millares 58 9 4" xfId="16351" xr:uid="{04EC3C00-9AEC-466B-9840-CAB7660BA8BF}"/>
    <cellStyle name="Millares 58 9 5" xfId="18488" xr:uid="{194A44DC-6D81-466E-BEF8-8C49ABCDA3A5}"/>
    <cellStyle name="Millares 58 9 6" xfId="8540" xr:uid="{417E4826-2567-4DCB-89D7-DE3571572C9A}"/>
    <cellStyle name="Millares 59" xfId="5658" xr:uid="{1C0E87FF-7940-4243-9FF2-ADC411ACFEC2}"/>
    <cellStyle name="Millares 59 10" xfId="16352" xr:uid="{5C71613A-8B5F-4A9D-A2AB-09BC5701C66E}"/>
    <cellStyle name="Millares 59 11" xfId="18489" xr:uid="{E246DB90-D715-4968-A4CF-5173AB88BA7B}"/>
    <cellStyle name="Millares 59 12" xfId="8541" xr:uid="{46FD5C99-B5C8-4FFA-97CB-893B6F978C55}"/>
    <cellStyle name="Millares 59 2" xfId="5659" xr:uid="{BE0F5864-234D-4336-906C-F82D8A769BE4}"/>
    <cellStyle name="Millares 59 2 10" xfId="18490" xr:uid="{F6B3E172-57E5-4BC3-A92B-373307977CE6}"/>
    <cellStyle name="Millares 59 2 11" xfId="8542" xr:uid="{2A341FF1-25B8-4184-B06B-BB4AA26E95A3}"/>
    <cellStyle name="Millares 59 2 2" xfId="5660" xr:uid="{D2311AEF-0532-432A-8A85-BD7A33538B0A}"/>
    <cellStyle name="Millares 59 2 2 2" xfId="13887" xr:uid="{1E00A07F-06E3-4E9C-AED7-6489D056DB36}"/>
    <cellStyle name="Millares 59 2 2 3" xfId="11119" xr:uid="{A2D8D4AA-674C-4145-9C80-A61FCC2CFB1C}"/>
    <cellStyle name="Millares 59 2 2 4" xfId="16354" xr:uid="{79853DCA-1F63-4B42-85E8-E6BDCD59231F}"/>
    <cellStyle name="Millares 59 2 2 5" xfId="18491" xr:uid="{F56D4EE4-DD1B-4E58-B80B-C346A294AEC7}"/>
    <cellStyle name="Millares 59 2 2 6" xfId="8543" xr:uid="{2E0A0221-D253-4BD7-8E66-63A662DBBDBF}"/>
    <cellStyle name="Millares 59 2 3" xfId="5661" xr:uid="{83829D28-ADFE-4BA6-B288-29E1668BCC3A}"/>
    <cellStyle name="Millares 59 2 3 2" xfId="13888" xr:uid="{B4221917-CCD3-4904-BE4D-7D4E7BACDA41}"/>
    <cellStyle name="Millares 59 2 3 3" xfId="11120" xr:uid="{FC4EF2DB-6B3D-4CF2-BC94-1199A92DBB42}"/>
    <cellStyle name="Millares 59 2 3 4" xfId="16355" xr:uid="{0EDFBA10-54B7-420C-B692-607B1814177B}"/>
    <cellStyle name="Millares 59 2 3 5" xfId="18492" xr:uid="{7307818F-59D6-410F-9C15-2A9871DCC496}"/>
    <cellStyle name="Millares 59 2 3 6" xfId="8544" xr:uid="{CA71F8A3-E326-4A95-81C9-7441010B6C81}"/>
    <cellStyle name="Millares 59 2 4" xfId="5662" xr:uid="{FEA8C953-B669-4FBD-8971-0ED632257AE3}"/>
    <cellStyle name="Millares 59 2 4 2" xfId="13889" xr:uid="{58462C8F-642A-437B-A7BF-E6E273B268CD}"/>
    <cellStyle name="Millares 59 2 4 3" xfId="12472" xr:uid="{FDDCABF7-EC5C-435D-82AA-BCE986077519}"/>
    <cellStyle name="Millares 59 2 4 4" xfId="18493" xr:uid="{CE7821EB-86CB-4843-B039-E2FB33D3DC2C}"/>
    <cellStyle name="Millares 59 2 4 5" xfId="8545" xr:uid="{F5A00783-04AF-4060-B440-73F726EB3586}"/>
    <cellStyle name="Millares 59 2 5" xfId="7271" xr:uid="{53F30018-7713-4F3D-8674-CF411EE62689}"/>
    <cellStyle name="Millares 59 2 5 2" xfId="13890" xr:uid="{C7119BA4-1CE1-4D34-92D1-01F198308E2D}"/>
    <cellStyle name="Millares 59 2 5 3" xfId="20051" xr:uid="{02747F4F-29E0-4BB1-B12F-088A7235A7EE}"/>
    <cellStyle name="Millares 59 2 5 4" xfId="8546" xr:uid="{C756AADB-B384-46BA-BA45-394B600862B3}"/>
    <cellStyle name="Millares 59 2 6" xfId="8547" xr:uid="{8BAAD597-8180-415B-BB52-A7539B50BF2A}"/>
    <cellStyle name="Millares 59 2 6 2" xfId="13891" xr:uid="{4B16A8E8-6A92-4B55-B82F-0AB3650C0974}"/>
    <cellStyle name="Millares 59 2 7" xfId="13886" xr:uid="{DE859E15-66A2-478E-AFA7-F5A55EF3DE00}"/>
    <cellStyle name="Millares 59 2 8" xfId="11118" xr:uid="{A602F645-FB31-4FA4-8E72-2694DD15EB4F}"/>
    <cellStyle name="Millares 59 2 9" xfId="16353" xr:uid="{B0B2F786-AFA9-4A1B-BE4B-3ACA3AB59602}"/>
    <cellStyle name="Millares 59 3" xfId="5663" xr:uid="{2D20623E-0868-4A7A-90F6-2E6EBDB7BEA2}"/>
    <cellStyle name="Millares 59 3 2" xfId="5664" xr:uid="{25029EF5-2C32-417E-B9F7-0A67210F8786}"/>
    <cellStyle name="Millares 59 3 2 2" xfId="13893" xr:uid="{04C1CB7A-2D7F-4BB3-9D6E-15DC3D303919}"/>
    <cellStyle name="Millares 59 3 2 3" xfId="11122" xr:uid="{FB70B86E-6457-4433-9385-7BD5379D7F04}"/>
    <cellStyle name="Millares 59 3 2 4" xfId="16357" xr:uid="{744AADE8-66DE-4288-8F29-08B7327DB306}"/>
    <cellStyle name="Millares 59 3 2 5" xfId="18495" xr:uid="{2BC00336-2BA0-4C0D-A538-0925BA508A54}"/>
    <cellStyle name="Millares 59 3 2 6" xfId="8549" xr:uid="{E8A2C6C5-1291-4D7B-9316-F329B6A7FECB}"/>
    <cellStyle name="Millares 59 3 3" xfId="13892" xr:uid="{7F6D3954-D2F8-48AB-A641-66C5641EBA98}"/>
    <cellStyle name="Millares 59 3 4" xfId="11121" xr:uid="{08771ED7-2D89-4BCE-A797-F062AE419F8E}"/>
    <cellStyle name="Millares 59 3 5" xfId="16356" xr:uid="{D043F07A-DEC0-4442-AA92-22744C30127F}"/>
    <cellStyle name="Millares 59 3 6" xfId="18494" xr:uid="{B5F024F4-13B6-4F60-823F-ECB42A60EEC3}"/>
    <cellStyle name="Millares 59 3 7" xfId="8548" xr:uid="{06232623-C424-4ED4-896E-57BE4B0D10A8}"/>
    <cellStyle name="Millares 59 4" xfId="5665" xr:uid="{5D898EEC-3326-4D13-AE99-AC406FFBC66E}"/>
    <cellStyle name="Millares 59 4 2" xfId="13894" xr:uid="{FA0ECD9C-ECCA-4EBC-BBA9-10E33CED9280}"/>
    <cellStyle name="Millares 59 4 3" xfId="11123" xr:uid="{BFC41F77-17B7-4DA4-BDF6-89A7C1195F19}"/>
    <cellStyle name="Millares 59 4 4" xfId="16358" xr:uid="{56EE8B3A-F3D7-4C0F-8DCA-C2D2FCC8B48B}"/>
    <cellStyle name="Millares 59 4 5" xfId="18496" xr:uid="{8CF6511E-5C5C-4168-83B9-73750ACA17CB}"/>
    <cellStyle name="Millares 59 4 6" xfId="8550" xr:uid="{C2028B91-6F2D-4B40-944B-42BD29FCCDC7}"/>
    <cellStyle name="Millares 59 5" xfId="5666" xr:uid="{233F5756-9CA7-4ED2-A638-F42627002826}"/>
    <cellStyle name="Millares 59 5 2" xfId="13895" xr:uid="{CFD95C3F-AD12-4F58-B31E-CA98DE4DF955}"/>
    <cellStyle name="Millares 59 5 3" xfId="12471" xr:uid="{CAA6E93E-6DD0-4AE7-9467-B6EF8B67E475}"/>
    <cellStyle name="Millares 59 5 4" xfId="18497" xr:uid="{AFD49ED0-05B3-4F09-9C4A-A25F62002CCE}"/>
    <cellStyle name="Millares 59 5 5" xfId="8551" xr:uid="{18992DA2-6634-49A9-9276-D5490B59E8BE}"/>
    <cellStyle name="Millares 59 6" xfId="7141" xr:uid="{068228AB-8AB1-4923-BD34-15C2AAE9E5CA}"/>
    <cellStyle name="Millares 59 6 2" xfId="13896" xr:uid="{90657350-0525-434D-B2E5-5723C5F9BDBE}"/>
    <cellStyle name="Millares 59 6 3" xfId="19949" xr:uid="{3DAD0055-0977-4149-BDF2-26F4F20B0F3E}"/>
    <cellStyle name="Millares 59 6 4" xfId="8552" xr:uid="{2FBD0F51-0FC9-4241-AD0A-A695CFC182AE}"/>
    <cellStyle name="Millares 59 7" xfId="8553" xr:uid="{9613D2A0-EC4D-4F82-9BB5-9AB246230EFC}"/>
    <cellStyle name="Millares 59 7 2" xfId="13897" xr:uid="{D995601D-5EDD-441E-A129-BB407DC893C4}"/>
    <cellStyle name="Millares 59 8" xfId="13885" xr:uid="{6C47ECAB-1ACC-4172-9328-7935EDA8F529}"/>
    <cellStyle name="Millares 59 9" xfId="11117" xr:uid="{DF7A2A9C-D344-4212-B1EF-F46FA8E78E3A}"/>
    <cellStyle name="Millares 6" xfId="72" xr:uid="{00000000-0005-0000-0000-0000AE000000}"/>
    <cellStyle name="Millares 6 10" xfId="11124" xr:uid="{945A5E69-0FEA-440C-A28D-A14493242D8B}"/>
    <cellStyle name="Millares 6 11" xfId="16359" xr:uid="{F5B2A8B8-105B-4A27-B49D-14C901EF6539}"/>
    <cellStyle name="Millares 6 12" xfId="18498" xr:uid="{B00EAE93-BEB8-40A4-BEF6-ADE00520A682}"/>
    <cellStyle name="Millares 6 13" xfId="8554" xr:uid="{49C23257-17CE-4172-AD9D-07ABCC6FF1A3}"/>
    <cellStyle name="Millares 6 14" xfId="5667" xr:uid="{E4D1FDA3-60E5-47C4-8A74-C400FF062E5B}"/>
    <cellStyle name="Millares 6 15" xfId="341" xr:uid="{CEDF2318-1ED8-43CC-9DCC-279A857D4A74}"/>
    <cellStyle name="Millares 6 2" xfId="124" xr:uid="{00000000-0005-0000-0000-0000AF000000}"/>
    <cellStyle name="Millares 6 2 10" xfId="18499" xr:uid="{B1351334-B46D-4EE1-8971-48E1F8B8503E}"/>
    <cellStyle name="Millares 6 2 11" xfId="8555" xr:uid="{A61E7C8E-4836-465E-8689-ACB150FBD434}"/>
    <cellStyle name="Millares 6 2 12" xfId="5668" xr:uid="{B35886AE-744F-4822-8BB1-23F17700AE42}"/>
    <cellStyle name="Millares 6 2 13" xfId="343" xr:uid="{67E16FDB-0235-4104-86C0-9952936E9DA6}"/>
    <cellStyle name="Millares 6 2 2" xfId="291" xr:uid="{D011B152-AE27-4810-B4A9-3D44283943FA}"/>
    <cellStyle name="Millares 6 2 2 2" xfId="327" xr:uid="{C2BB739C-C354-4BBD-8094-E3E1BA4B8736}"/>
    <cellStyle name="Millares 6 2 2 2 2" xfId="13900" xr:uid="{C7EA51F0-3CD4-48F3-81C5-91D8B06EC40E}"/>
    <cellStyle name="Millares 6 2 2 3" xfId="11126" xr:uid="{88111BD7-D762-44FF-975F-86AD903C2362}"/>
    <cellStyle name="Millares 6 2 2 4" xfId="16361" xr:uid="{97C293B5-10E2-454C-A826-7DA22849BB7B}"/>
    <cellStyle name="Millares 6 2 2 5" xfId="18500" xr:uid="{79D2A6C2-2FE9-432C-89D8-B0F5CB1F318C}"/>
    <cellStyle name="Millares 6 2 2 6" xfId="8556" xr:uid="{B5403FDA-8812-41C2-A4E6-AB49B3AF273E}"/>
    <cellStyle name="Millares 6 2 2 7" xfId="5669" xr:uid="{C18B6018-1C0C-4E08-9B56-BB6E64B59748}"/>
    <cellStyle name="Millares 6 2 2 8" xfId="557" xr:uid="{4FD311FB-DEA7-453A-A045-DDDD820A45E2}"/>
    <cellStyle name="Millares 6 2 3" xfId="307" xr:uid="{B65ADE1D-2B50-4BBB-9537-F3E7A3243C3A}"/>
    <cellStyle name="Millares 6 2 3 2" xfId="13901" xr:uid="{6A12C17D-20AC-4704-A3BF-1B7E0E4542E5}"/>
    <cellStyle name="Millares 6 2 3 3" xfId="11127" xr:uid="{D3D23618-C86E-4A5E-A7E5-0890EDDB0243}"/>
    <cellStyle name="Millares 6 2 3 4" xfId="16362" xr:uid="{1C76706F-36A8-47FE-A6FF-C66AC4D838E9}"/>
    <cellStyle name="Millares 6 2 3 5" xfId="18501" xr:uid="{3402561E-BC35-4E22-A531-C70535BAA29F}"/>
    <cellStyle name="Millares 6 2 3 6" xfId="8557" xr:uid="{7E7E84F3-8DE6-4AF4-944D-82CFD772C73E}"/>
    <cellStyle name="Millares 6 2 3 7" xfId="5670" xr:uid="{2EF2549E-0E4C-499D-B676-6C86A738AB47}"/>
    <cellStyle name="Millares 6 2 4" xfId="5671" xr:uid="{C1D4E49C-2F44-4FFC-A257-05A89F103602}"/>
    <cellStyle name="Millares 6 2 4 2" xfId="13902" xr:uid="{0675E913-449F-4AD4-8DE9-BB723FC8EA85}"/>
    <cellStyle name="Millares 6 2 4 3" xfId="12474" xr:uid="{290BBA38-A266-45D3-9C9F-09D28AC78A69}"/>
    <cellStyle name="Millares 6 2 4 4" xfId="18502" xr:uid="{C4A80227-8B73-4B1D-A6B9-C0EDB5D60F32}"/>
    <cellStyle name="Millares 6 2 4 5" xfId="8558" xr:uid="{F7B2B827-4E2A-4FB7-A167-B5FDC08AAD33}"/>
    <cellStyle name="Millares 6 2 5" xfId="7143" xr:uid="{FABD5F9F-461A-497D-B4AC-59DF2A6A4414}"/>
    <cellStyle name="Millares 6 2 5 2" xfId="13903" xr:uid="{070FC4BC-E51F-4F21-851A-BEA2F7EF6B99}"/>
    <cellStyle name="Millares 6 2 5 3" xfId="19951" xr:uid="{B4A512BF-F1E5-4A39-B5E6-8EBFA85F0F5A}"/>
    <cellStyle name="Millares 6 2 5 4" xfId="8559" xr:uid="{353AB0E1-7190-42C2-BBA7-8DDE48D7E360}"/>
    <cellStyle name="Millares 6 2 6" xfId="8560" xr:uid="{E353F560-3522-4947-8915-FCCF81E8F3E5}"/>
    <cellStyle name="Millares 6 2 6 2" xfId="13904" xr:uid="{34AA479D-B76B-4836-86CD-7F971B735ACA}"/>
    <cellStyle name="Millares 6 2 7" xfId="13899" xr:uid="{F11F33AC-3393-4CEF-B4A2-B93FB3F82031}"/>
    <cellStyle name="Millares 6 2 8" xfId="11125" xr:uid="{99F2793F-CEFF-43DE-A0CC-78001D902926}"/>
    <cellStyle name="Millares 6 2 9" xfId="16360" xr:uid="{D1ABFA98-7BAE-45F8-8ADA-A43672ABA3AB}"/>
    <cellStyle name="Millares 6 3" xfId="134" xr:uid="{00000000-0005-0000-0000-0000B0000000}"/>
    <cellStyle name="Millares 6 3 10" xfId="18503" xr:uid="{79245D4A-A5CC-485E-B7CC-339AF8410C49}"/>
    <cellStyle name="Millares 6 3 11" xfId="8561" xr:uid="{60D22855-4723-47EB-9D3D-BE2AE4CDF6D0}"/>
    <cellStyle name="Millares 6 3 12" xfId="5672" xr:uid="{EE38B3D4-BB33-49F8-8958-E55ABB3FD141}"/>
    <cellStyle name="Millares 6 3 2" xfId="216" xr:uid="{00000000-0005-0000-0000-0000B1000000}"/>
    <cellStyle name="Millares 6 3 2 2" xfId="439" xr:uid="{604B3D11-10EF-49FC-89B6-DFBC81B2FEF4}"/>
    <cellStyle name="Millares 6 3 2 2 2" xfId="13906" xr:uid="{70B1D1D2-65F3-4658-A34C-BBB718FDB691}"/>
    <cellStyle name="Millares 6 3 2 3" xfId="11129" xr:uid="{AA9C4477-C907-4BC9-8AE6-A80DF66EFAFB}"/>
    <cellStyle name="Millares 6 3 2 4" xfId="16364" xr:uid="{0948C1C1-A82A-49C6-99F5-68EF9E1A69BD}"/>
    <cellStyle name="Millares 6 3 2 5" xfId="18504" xr:uid="{251B5F33-96CD-435F-B23D-6E19D19A4618}"/>
    <cellStyle name="Millares 6 3 2 6" xfId="8562" xr:uid="{B18A2218-0E45-4836-A6D4-0F0473D05CB2}"/>
    <cellStyle name="Millares 6 3 2 7" xfId="5673" xr:uid="{2460C588-8A0F-4739-BD95-1449D01DC4D1}"/>
    <cellStyle name="Millares 6 3 3" xfId="170" xr:uid="{00000000-0005-0000-0000-0000B2000000}"/>
    <cellStyle name="Millares 6 3 3 2" xfId="399" xr:uid="{D87862C3-0D98-4A6D-97C2-E06E0F98497C}"/>
    <cellStyle name="Millares 6 3 3 2 2" xfId="13907" xr:uid="{37A4200A-B717-42B1-BE7F-F2335BBF58F4}"/>
    <cellStyle name="Millares 6 3 3 3" xfId="11130" xr:uid="{ACC3B311-2824-400C-86D8-F3F422195F9D}"/>
    <cellStyle name="Millares 6 3 3 4" xfId="16365" xr:uid="{F16DD066-FA1B-479E-99D4-83ED19D6F1B5}"/>
    <cellStyle name="Millares 6 3 3 5" xfId="18505" xr:uid="{64700DBB-2B43-4186-8A2B-285472509F9E}"/>
    <cellStyle name="Millares 6 3 3 6" xfId="8563" xr:uid="{16C3BE7E-AF71-4465-84E1-280AB01F29BA}"/>
    <cellStyle name="Millares 6 3 3 7" xfId="5674" xr:uid="{5E7179D0-9EF7-437D-B2E9-095ABB3D2CB6}"/>
    <cellStyle name="Millares 6 3 4" xfId="374" xr:uid="{16B6C477-055D-4CF1-B0B2-0461F491219A}"/>
    <cellStyle name="Millares 6 3 4 2" xfId="13908" xr:uid="{C1C10D7E-B778-4948-8A66-CC702AA8F466}"/>
    <cellStyle name="Millares 6 3 4 3" xfId="12475" xr:uid="{8D10FF76-9B0E-4C9C-BEA4-92108199A31A}"/>
    <cellStyle name="Millares 6 3 4 4" xfId="18506" xr:uid="{1CF6D1E7-6BD7-49B6-AC82-067FFD17D6D5}"/>
    <cellStyle name="Millares 6 3 4 5" xfId="8564" xr:uid="{6FFF8F61-D5D7-425A-9DD6-4F552596AC15}"/>
    <cellStyle name="Millares 6 3 4 6" xfId="5675" xr:uid="{8DF1857B-3E5D-4052-BBE2-D9B87BDF730E}"/>
    <cellStyle name="Millares 6 3 5" xfId="766" xr:uid="{EE62AE82-FF18-4F7B-A7C8-C80A7248089F}"/>
    <cellStyle name="Millares 6 3 5 2" xfId="13909" xr:uid="{A8D2D48D-9222-49ED-ACB8-53E943A128B9}"/>
    <cellStyle name="Millares 6 3 5 3" xfId="20052" xr:uid="{BA5AB8E7-CD20-428F-93D8-D17AFDD0F019}"/>
    <cellStyle name="Millares 6 3 5 4" xfId="8565" xr:uid="{E5C57D37-5AFA-46EE-BE16-43AE236CC828}"/>
    <cellStyle name="Millares 6 3 5 5" xfId="7272" xr:uid="{00DDF7F4-1B76-4A6F-9A6C-3BC2AA5880FF}"/>
    <cellStyle name="Millares 6 3 6" xfId="8566" xr:uid="{5627D531-3E95-489C-85A6-28C8C23EC4F7}"/>
    <cellStyle name="Millares 6 3 6 2" xfId="13910" xr:uid="{228507C1-F80F-4E78-AB95-C370E1F4F3A8}"/>
    <cellStyle name="Millares 6 3 7" xfId="13905" xr:uid="{275FBD4D-EB6A-4C3C-B125-A0508E2D5637}"/>
    <cellStyle name="Millares 6 3 8" xfId="11128" xr:uid="{51194E97-F974-4FDA-91A0-9D1C5AA58BF4}"/>
    <cellStyle name="Millares 6 3 9" xfId="16363" xr:uid="{2712E56B-D414-462F-838E-0A4363BCE3BC}"/>
    <cellStyle name="Millares 6 4" xfId="200" xr:uid="{00000000-0005-0000-0000-0000B3000000}"/>
    <cellStyle name="Millares 6 4 2" xfId="296" xr:uid="{812D5A40-3BE9-4862-BBD9-5ACD9868076F}"/>
    <cellStyle name="Millares 6 4 2 2" xfId="332" xr:uid="{4BCD4E83-5A24-4A13-A20B-C680B79380D8}"/>
    <cellStyle name="Millares 6 4 2 2 2" xfId="13912" xr:uid="{B56F4564-61DD-47CE-B046-29878D9F80CF}"/>
    <cellStyle name="Millares 6 4 2 3" xfId="11132" xr:uid="{3BC0A1CD-0725-42F8-B7CE-6C6019AD940C}"/>
    <cellStyle name="Millares 6 4 2 4" xfId="16367" xr:uid="{A34691E4-2BA1-4D0C-B8D7-577E2CB4CF3A}"/>
    <cellStyle name="Millares 6 4 2 5" xfId="18508" xr:uid="{8023DC89-B456-4776-B04B-CAE9AF0E280F}"/>
    <cellStyle name="Millares 6 4 2 6" xfId="8568" xr:uid="{95BDBDDD-0639-4324-8961-8C59C790053E}"/>
    <cellStyle name="Millares 6 4 2 7" xfId="5677" xr:uid="{EE5C914A-D6D6-4510-B0DD-A8DC80B017C6}"/>
    <cellStyle name="Millares 6 4 3" xfId="312" xr:uid="{78810032-FAFF-4DBB-A356-FDCA5E908E0C}"/>
    <cellStyle name="Millares 6 4 3 2" xfId="13911" xr:uid="{E700DEA5-67E0-44DB-A186-CCAA174FA093}"/>
    <cellStyle name="Millares 6 4 4" xfId="11131" xr:uid="{E15C03E0-7059-43AE-AC0B-F46850D0FC83}"/>
    <cellStyle name="Millares 6 4 5" xfId="16366" xr:uid="{EC3B1B47-F5F9-4CDB-AA3C-8353A4BD0FB6}"/>
    <cellStyle name="Millares 6 4 6" xfId="18507" xr:uid="{A37F9078-D553-4D65-8AB4-216C0965975F}"/>
    <cellStyle name="Millares 6 4 7" xfId="8567" xr:uid="{FDBD9DF2-99CF-42C5-B748-E57CBAB573EE}"/>
    <cellStyle name="Millares 6 4 8" xfId="5676" xr:uid="{EA18C0F2-5E55-4D41-90D2-B7F5F526BB54}"/>
    <cellStyle name="Millares 6 4 9" xfId="348" xr:uid="{4FBBB7A9-3AB7-4AA5-9482-1B9C067260C2}"/>
    <cellStyle name="Millares 6 5" xfId="185" xr:uid="{00000000-0005-0000-0000-0000B4000000}"/>
    <cellStyle name="Millares 6 5 2" xfId="413" xr:uid="{3E721A2F-C75C-444F-A550-F39D9ECDA2FF}"/>
    <cellStyle name="Millares 6 5 2 2" xfId="13913" xr:uid="{195BEC1E-7C1E-4703-8F8A-E7C179AA630F}"/>
    <cellStyle name="Millares 6 5 3" xfId="11133" xr:uid="{DAF35BA7-8088-40A0-AD73-8470E5273A67}"/>
    <cellStyle name="Millares 6 5 4" xfId="16368" xr:uid="{38FEEFBA-9DF5-4DE9-9D7F-338875CBC86D}"/>
    <cellStyle name="Millares 6 5 5" xfId="18509" xr:uid="{80B185C2-D80C-49B0-AA75-DD7E9E5F61FE}"/>
    <cellStyle name="Millares 6 5 6" xfId="8569" xr:uid="{D0DC244B-3DDD-413C-9643-F528CCD1939D}"/>
    <cellStyle name="Millares 6 5 7" xfId="5678" xr:uid="{0D4C88B5-5DBA-4FEF-BE8F-DEBD4D77B810}"/>
    <cellStyle name="Millares 6 6" xfId="255" xr:uid="{7201327A-6B35-4395-851E-D5672FB6226E}"/>
    <cellStyle name="Millares 6 6 2" xfId="13914" xr:uid="{F8044E3F-5CC1-47C5-98C9-E33A22F3C05F}"/>
    <cellStyle name="Millares 6 6 3" xfId="12473" xr:uid="{B2C4872E-3AB6-47DB-8661-A3B6AFECCBCD}"/>
    <cellStyle name="Millares 6 6 4" xfId="18510" xr:uid="{9963D7BC-E876-4C6A-84CF-C3E2BF0E3A8C}"/>
    <cellStyle name="Millares 6 6 5" xfId="8570" xr:uid="{423154DB-F8E8-4CE5-B841-9433BDF3F6B3}"/>
    <cellStyle name="Millares 6 6 6" xfId="5679" xr:uid="{CA2CB85E-E3EC-425D-9BD5-09429BD109D4}"/>
    <cellStyle name="Millares 6 7" xfId="289" xr:uid="{CDBB0DBC-3D9E-436C-AD6C-D3EA0F09B21F}"/>
    <cellStyle name="Millares 6 7 2" xfId="325" xr:uid="{765AD6CE-ACE5-4392-A821-6614C49DA47E}"/>
    <cellStyle name="Millares 6 7 2 2" xfId="13915" xr:uid="{905BA46A-C8C8-4E8F-BFD2-44F450DAC732}"/>
    <cellStyle name="Millares 6 7 3" xfId="19950" xr:uid="{F046290B-0DE2-4220-806C-06665C1D7894}"/>
    <cellStyle name="Millares 6 7 4" xfId="8571" xr:uid="{CF83FB0D-2B27-41BC-8FE5-D8EADD3A6F21}"/>
    <cellStyle name="Millares 6 7 5" xfId="7142" xr:uid="{22CCA7F0-139B-422E-AE8C-6AC94BB15B53}"/>
    <cellStyle name="Millares 6 8" xfId="305" xr:uid="{79156087-3127-48C5-9735-98AB31F3AA6E}"/>
    <cellStyle name="Millares 6 8 2" xfId="13916" xr:uid="{0C6B4672-7220-4874-B4D1-966E56B3D3B4}"/>
    <cellStyle name="Millares 6 8 3" xfId="8572" xr:uid="{786BC81F-837F-4371-AEF9-8FFCDB8BBB88}"/>
    <cellStyle name="Millares 6 9" xfId="13898" xr:uid="{32203C73-6740-42B3-9DF1-341D32C08728}"/>
    <cellStyle name="Millares 60" xfId="5680" xr:uid="{66087217-4C64-4C1E-BAA2-F58BD0BBF81F}"/>
    <cellStyle name="Millares 60 10" xfId="16369" xr:uid="{0FAE7E79-08E6-4994-85C4-2A00393D7E73}"/>
    <cellStyle name="Millares 60 11" xfId="18511" xr:uid="{705929D2-7524-46E6-8B4F-DFD2C78B6FEF}"/>
    <cellStyle name="Millares 60 12" xfId="8573" xr:uid="{F3C1922A-734E-45BC-9905-6B78DED3414C}"/>
    <cellStyle name="Millares 60 2" xfId="5681" xr:uid="{DCFC9637-44FC-4FC7-B16B-42827808B5A6}"/>
    <cellStyle name="Millares 60 2 10" xfId="18512" xr:uid="{576071BC-BA8C-4235-9516-40AAF04CFF07}"/>
    <cellStyle name="Millares 60 2 11" xfId="8574" xr:uid="{A5FC9D5D-C8B1-470E-B2CB-66932FB89F59}"/>
    <cellStyle name="Millares 60 2 2" xfId="5682" xr:uid="{34FC3FF7-9B32-4592-B06A-64F5E9C4C4B6}"/>
    <cellStyle name="Millares 60 2 2 2" xfId="13919" xr:uid="{F3DDB5A4-AE6B-4A1A-B134-D233747C6092}"/>
    <cellStyle name="Millares 60 2 2 3" xfId="11136" xr:uid="{F1C4B49E-4CC3-4219-80B5-8CF41BF51DE8}"/>
    <cellStyle name="Millares 60 2 2 4" xfId="16371" xr:uid="{2B0EFF3C-282C-489D-94BC-99286823B17A}"/>
    <cellStyle name="Millares 60 2 2 5" xfId="18513" xr:uid="{86AB657D-E01D-4333-A406-3BABF9A3A7ED}"/>
    <cellStyle name="Millares 60 2 2 6" xfId="8575" xr:uid="{73FBBC2E-5520-41D4-8A1F-2353BE04FD21}"/>
    <cellStyle name="Millares 60 2 3" xfId="5683" xr:uid="{82BA37C9-1E16-4DF5-81A1-906E741B638D}"/>
    <cellStyle name="Millares 60 2 3 2" xfId="13920" xr:uid="{ABA10475-FD63-49CD-9ADB-2BACF359F7FA}"/>
    <cellStyle name="Millares 60 2 3 3" xfId="11137" xr:uid="{C247D993-ABAF-4D96-938E-76A81C7AF1B4}"/>
    <cellStyle name="Millares 60 2 3 4" xfId="16372" xr:uid="{4A93DD50-FC97-4AE2-BC70-D84549745143}"/>
    <cellStyle name="Millares 60 2 3 5" xfId="18514" xr:uid="{2B858CA1-5ABB-47EC-821D-758BF9D09FB6}"/>
    <cellStyle name="Millares 60 2 3 6" xfId="8576" xr:uid="{496D885A-F8B6-47B2-BF88-053FA56A0B51}"/>
    <cellStyle name="Millares 60 2 4" xfId="5684" xr:uid="{00BD4011-BE8F-4F68-8B1E-557C303FC7EC}"/>
    <cellStyle name="Millares 60 2 4 2" xfId="13921" xr:uid="{B42E1A0E-4F33-4BF2-BE98-058AD0C65EB7}"/>
    <cellStyle name="Millares 60 2 4 3" xfId="12477" xr:uid="{BE1B4C49-5FCE-4108-B25F-71A0999AA0D2}"/>
    <cellStyle name="Millares 60 2 4 4" xfId="18515" xr:uid="{C4102911-0EF8-4173-83DF-06B62C00DCB7}"/>
    <cellStyle name="Millares 60 2 4 5" xfId="8577" xr:uid="{3DEAD5C3-E6B8-4A5A-85F9-78F45266B8DF}"/>
    <cellStyle name="Millares 60 2 5" xfId="7273" xr:uid="{DE8B9618-76A8-4D0D-A2F4-705F2F99B49C}"/>
    <cellStyle name="Millares 60 2 5 2" xfId="13922" xr:uid="{1AA47FE9-6537-45E6-AE68-5F0A86A7A9F6}"/>
    <cellStyle name="Millares 60 2 5 3" xfId="20053" xr:uid="{E5B7B1E7-E2EA-4036-9E26-7BEAA2570DD3}"/>
    <cellStyle name="Millares 60 2 5 4" xfId="8578" xr:uid="{295B3D53-AC7E-4C71-9887-05C80709CB89}"/>
    <cellStyle name="Millares 60 2 6" xfId="8579" xr:uid="{14C57574-36FF-4365-8CC6-3B5D2523403B}"/>
    <cellStyle name="Millares 60 2 6 2" xfId="13923" xr:uid="{C693C54D-9A52-4719-89D0-DC4B3F895BF0}"/>
    <cellStyle name="Millares 60 2 7" xfId="13918" xr:uid="{D46D767D-F83D-408D-8547-2628493C832E}"/>
    <cellStyle name="Millares 60 2 8" xfId="11135" xr:uid="{647842F2-14A6-4CA3-B150-986F107A2F9D}"/>
    <cellStyle name="Millares 60 2 9" xfId="16370" xr:uid="{96C3FBEB-DC8E-433F-B01A-7A0E053A7E1E}"/>
    <cellStyle name="Millares 60 3" xfId="5685" xr:uid="{3142FB62-B8B9-4477-925B-CC8D1670F267}"/>
    <cellStyle name="Millares 60 3 2" xfId="13924" xr:uid="{34C24220-6E95-43A7-9947-F625AB8B4123}"/>
    <cellStyle name="Millares 60 3 3" xfId="11138" xr:uid="{EA57D60C-6299-4D9B-99E3-946F983D5B58}"/>
    <cellStyle name="Millares 60 3 4" xfId="16373" xr:uid="{06C06C13-231D-40A2-921C-FF57A8779AAC}"/>
    <cellStyle name="Millares 60 3 5" xfId="18516" xr:uid="{3837B6DF-C532-407C-9558-64D397411846}"/>
    <cellStyle name="Millares 60 3 6" xfId="8580" xr:uid="{AC81A4A6-23AF-4DC5-9F73-FC3D8F0723BC}"/>
    <cellStyle name="Millares 60 4" xfId="5686" xr:uid="{C29C4E9E-C3AA-4C37-AB74-9B80C4BB323F}"/>
    <cellStyle name="Millares 60 4 2" xfId="13925" xr:uid="{10B7944E-E7EE-4BD7-AE2C-21EB17FA1B1E}"/>
    <cellStyle name="Millares 60 4 3" xfId="11139" xr:uid="{5E1070D4-6A13-4E7E-9892-44B39E793711}"/>
    <cellStyle name="Millares 60 4 4" xfId="16374" xr:uid="{71808761-7873-47CB-ACD0-665A009AAFBA}"/>
    <cellStyle name="Millares 60 4 5" xfId="18517" xr:uid="{8F341F94-69E4-45E1-8429-56A207CF96EB}"/>
    <cellStyle name="Millares 60 4 6" xfId="8581" xr:uid="{2DEF6376-6542-431D-AEF8-F1E0767B509A}"/>
    <cellStyle name="Millares 60 5" xfId="5687" xr:uid="{E646D02C-30BF-465F-9125-C5661D41EC18}"/>
    <cellStyle name="Millares 60 5 2" xfId="13926" xr:uid="{85C606C1-C30D-4F7A-ADBB-DED70F30493B}"/>
    <cellStyle name="Millares 60 5 3" xfId="12476" xr:uid="{24646E75-9F07-40AF-B01B-492A8EA27505}"/>
    <cellStyle name="Millares 60 5 4" xfId="18518" xr:uid="{A7A3B5E8-60D7-40B2-98AC-2E41905BD245}"/>
    <cellStyle name="Millares 60 5 5" xfId="8582" xr:uid="{D10DDCDE-8945-49AF-A271-280B614E8C6E}"/>
    <cellStyle name="Millares 60 6" xfId="7144" xr:uid="{B215F78E-B558-4ECB-AD95-EBEA58119D97}"/>
    <cellStyle name="Millares 60 6 2" xfId="13927" xr:uid="{F156351B-1585-41BB-90DA-3AC8A9A0E629}"/>
    <cellStyle name="Millares 60 6 3" xfId="19952" xr:uid="{D3EA0F0D-D261-4CBE-922A-BBE57D323740}"/>
    <cellStyle name="Millares 60 6 4" xfId="8583" xr:uid="{D331F976-A6EA-424B-B781-828C0CA09824}"/>
    <cellStyle name="Millares 60 7" xfId="8584" xr:uid="{8DC738F3-5A2C-4749-BB3E-C2086F74B831}"/>
    <cellStyle name="Millares 60 7 2" xfId="13928" xr:uid="{8771DD61-398D-47B4-9F68-ECE5347C022B}"/>
    <cellStyle name="Millares 60 8" xfId="13917" xr:uid="{0AF3E6A1-C0E6-4A90-90F0-225AF4C07D75}"/>
    <cellStyle name="Millares 60 9" xfId="11134" xr:uid="{31AF7BB0-2351-4DD2-AFC4-C4BCD56F842B}"/>
    <cellStyle name="Millares 61" xfId="5688" xr:uid="{D4D2446E-FAD5-4FD1-A3C7-51CE73BA188E}"/>
    <cellStyle name="Millares 61 10" xfId="13929" xr:uid="{18976D0D-66F2-41FA-8D45-E2C33B2BD8C1}"/>
    <cellStyle name="Millares 61 11" xfId="11140" xr:uid="{2D88067B-0BE3-4BA8-BECB-0EA786A68C72}"/>
    <cellStyle name="Millares 61 12" xfId="16375" xr:uid="{F93D4ECB-52E0-4535-B29F-D0031CB80DE6}"/>
    <cellStyle name="Millares 61 13" xfId="18519" xr:uid="{44AD377C-9FA2-4CA0-B927-622AD8A4D881}"/>
    <cellStyle name="Millares 61 14" xfId="8585" xr:uid="{FDADA2EC-3DB2-4B28-B1EB-770EBA857751}"/>
    <cellStyle name="Millares 61 2" xfId="5689" xr:uid="{EF690C12-A7FF-4886-8A95-024C5178C684}"/>
    <cellStyle name="Millares 61 2 10" xfId="7274" xr:uid="{7F57157E-FFF8-4B6A-9FA7-7FC7F67F552E}"/>
    <cellStyle name="Millares 61 2 10 2" xfId="13931" xr:uid="{CC392E31-7BD3-4792-9043-2F9C403C7705}"/>
    <cellStyle name="Millares 61 2 10 3" xfId="20054" xr:uid="{674B5527-571A-406C-8DE9-743C23CFDCE8}"/>
    <cellStyle name="Millares 61 2 10 4" xfId="8587" xr:uid="{4DEA6072-2562-4D0E-BBCE-673136B518EC}"/>
    <cellStyle name="Millares 61 2 11" xfId="8588" xr:uid="{9652F9A7-C1BF-4FDF-9463-778C7C860AED}"/>
    <cellStyle name="Millares 61 2 11 2" xfId="13932" xr:uid="{4203BC03-46AA-4B9B-A599-A024FA75DFE8}"/>
    <cellStyle name="Millares 61 2 12" xfId="13930" xr:uid="{EA09F23A-451A-4F1E-8E87-C05CCB7C2688}"/>
    <cellStyle name="Millares 61 2 13" xfId="11141" xr:uid="{D0EB88B6-1D47-4014-853F-872FBA611302}"/>
    <cellStyle name="Millares 61 2 14" xfId="16376" xr:uid="{696A8D11-8DB5-444A-8A57-E17E5B1C68B9}"/>
    <cellStyle name="Millares 61 2 15" xfId="18520" xr:uid="{54A76A88-10FF-4070-B522-AF9E39B57D6C}"/>
    <cellStyle name="Millares 61 2 16" xfId="8586" xr:uid="{98888594-6571-4977-A33B-EEFAC5D51D01}"/>
    <cellStyle name="Millares 61 2 2" xfId="5690" xr:uid="{682860CF-4935-46FE-B272-4029C60C7F22}"/>
    <cellStyle name="Millares 61 2 2 2" xfId="5691" xr:uid="{F8DD8D3E-2AAB-47A1-8AA5-AFA8D1C26B41}"/>
    <cellStyle name="Millares 61 2 2 2 2" xfId="13934" xr:uid="{C2374A9D-7B51-4F9B-81BD-BC48B2383F99}"/>
    <cellStyle name="Millares 61 2 2 2 3" xfId="11143" xr:uid="{45F8E95F-E090-4725-89F1-DA5C5F51EB8A}"/>
    <cellStyle name="Millares 61 2 2 2 4" xfId="16378" xr:uid="{C5C65D83-4043-4877-A995-6CED39E5EE0C}"/>
    <cellStyle name="Millares 61 2 2 2 5" xfId="18522" xr:uid="{54A7CF60-E6E9-407D-B401-BE3673FBEA0C}"/>
    <cellStyle name="Millares 61 2 2 2 6" xfId="8590" xr:uid="{E81539A5-738E-4398-BF14-42CEA74576EE}"/>
    <cellStyle name="Millares 61 2 2 3" xfId="13933" xr:uid="{DE960B97-9FE0-46D2-A95E-5BD4FF3F9912}"/>
    <cellStyle name="Millares 61 2 2 4" xfId="11142" xr:uid="{EFA79325-1539-4F1A-A00C-26294FD2E584}"/>
    <cellStyle name="Millares 61 2 2 5" xfId="16377" xr:uid="{7819DE7D-F7DC-4EA1-A608-A584223F3B48}"/>
    <cellStyle name="Millares 61 2 2 6" xfId="18521" xr:uid="{CC14B491-C972-4BA8-B647-8032BC9F6C50}"/>
    <cellStyle name="Millares 61 2 2 7" xfId="8589" xr:uid="{2046A60D-7414-4C41-B93A-E5C94EA81A1A}"/>
    <cellStyle name="Millares 61 2 3" xfId="5692" xr:uid="{0ED3B0AA-41A4-4E2D-BA28-28B727DF5012}"/>
    <cellStyle name="Millares 61 2 3 2" xfId="5693" xr:uid="{0536B631-CD06-4325-A689-03A554542AEC}"/>
    <cellStyle name="Millares 61 2 3 2 2" xfId="5694" xr:uid="{FE6086BC-0704-4BD1-ABEE-4B11035D0535}"/>
    <cellStyle name="Millares 61 2 3 2 2 2" xfId="13937" xr:uid="{59A668D7-0408-42A7-95E3-D9C35B61A694}"/>
    <cellStyle name="Millares 61 2 3 2 2 3" xfId="11146" xr:uid="{7044F205-F80F-4486-A9C8-FEBC002A2231}"/>
    <cellStyle name="Millares 61 2 3 2 2 4" xfId="16381" xr:uid="{DC29282A-A6DE-4E01-ACC7-CE5EE9C189AA}"/>
    <cellStyle name="Millares 61 2 3 2 2 5" xfId="18525" xr:uid="{ED25AD6E-577F-464A-A3A8-786C493B852F}"/>
    <cellStyle name="Millares 61 2 3 2 2 6" xfId="8593" xr:uid="{EE46B252-C151-45A9-BC1C-DCDB3D01CA36}"/>
    <cellStyle name="Millares 61 2 3 2 3" xfId="13936" xr:uid="{0648B0AC-F15B-4DA6-921F-F462DC4D65B5}"/>
    <cellStyle name="Millares 61 2 3 2 4" xfId="11145" xr:uid="{A2714807-3D88-475E-BB4A-F49AF2618523}"/>
    <cellStyle name="Millares 61 2 3 2 5" xfId="16380" xr:uid="{CAB730A5-1D4F-4F83-BEB1-E0890D63C959}"/>
    <cellStyle name="Millares 61 2 3 2 6" xfId="18524" xr:uid="{22972D9A-CB0E-43E1-9884-74CE12B9A93D}"/>
    <cellStyle name="Millares 61 2 3 2 7" xfId="8592" xr:uid="{F9EA08ED-5A98-4DAE-880F-388016B9AD72}"/>
    <cellStyle name="Millares 61 2 3 3" xfId="5695" xr:uid="{2BF20D83-05BC-4D5D-9646-D6957404A774}"/>
    <cellStyle name="Millares 61 2 3 3 2" xfId="13938" xr:uid="{E5B0F704-8D38-4C9E-98A8-B00C76388E36}"/>
    <cellStyle name="Millares 61 2 3 3 3" xfId="11147" xr:uid="{FD6E6CD4-1784-46FD-ADDC-079A7DB69823}"/>
    <cellStyle name="Millares 61 2 3 3 4" xfId="16382" xr:uid="{B384EC38-FFAD-41F7-B44A-8B7FD5297443}"/>
    <cellStyle name="Millares 61 2 3 3 5" xfId="18526" xr:uid="{E418F95F-9B37-4447-BFEB-1CAD64ACFAA2}"/>
    <cellStyle name="Millares 61 2 3 3 6" xfId="8594" xr:uid="{E780B9D8-A0AB-4F3C-B432-6191D8FC5BF8}"/>
    <cellStyle name="Millares 61 2 3 4" xfId="13935" xr:uid="{82A14855-0EE9-4545-B0F2-D5AFBA0BEBD7}"/>
    <cellStyle name="Millares 61 2 3 5" xfId="11144" xr:uid="{9C8520ED-F064-4B39-9A91-0CCDC6719DEA}"/>
    <cellStyle name="Millares 61 2 3 6" xfId="16379" xr:uid="{8D4AE1B3-F12B-4FE6-8EF4-173CA66C3736}"/>
    <cellStyle name="Millares 61 2 3 7" xfId="18523" xr:uid="{4B0B00CA-5E1C-435D-B623-D2EE848769A1}"/>
    <cellStyle name="Millares 61 2 3 8" xfId="8591" xr:uid="{F76633E8-CAC3-4612-BBD5-8BFAE2271236}"/>
    <cellStyle name="Millares 61 2 4" xfId="5696" xr:uid="{586E539C-30FA-41FF-8DBD-C728B68C81ED}"/>
    <cellStyle name="Millares 61 2 4 2" xfId="5697" xr:uid="{F3E097F7-4D75-4B01-827F-69A10808ECDB}"/>
    <cellStyle name="Millares 61 2 4 2 2" xfId="13940" xr:uid="{5C4554BB-FDE5-475D-9D13-870772066A8D}"/>
    <cellStyle name="Millares 61 2 4 2 3" xfId="11149" xr:uid="{223949CD-FF79-49F4-AC0E-59B7617B39AF}"/>
    <cellStyle name="Millares 61 2 4 2 4" xfId="16384" xr:uid="{A28BE917-1ADC-4FE6-BF62-7CBDC6E65D82}"/>
    <cellStyle name="Millares 61 2 4 2 5" xfId="18528" xr:uid="{499173C4-6B57-4C3A-B4B5-2C1F05C0DD02}"/>
    <cellStyle name="Millares 61 2 4 2 6" xfId="8596" xr:uid="{41E744D4-CF51-42F6-AD57-12CCEAB124CE}"/>
    <cellStyle name="Millares 61 2 4 3" xfId="13939" xr:uid="{06D56103-1A1E-4EAC-9DC1-C4D0FD854DB1}"/>
    <cellStyle name="Millares 61 2 4 4" xfId="11148" xr:uid="{2649B87C-2E4F-4ABC-83BD-5F0C0BF5BDAA}"/>
    <cellStyle name="Millares 61 2 4 5" xfId="16383" xr:uid="{CD64E92A-5581-4C1F-985C-EA11EF04A134}"/>
    <cellStyle name="Millares 61 2 4 6" xfId="18527" xr:uid="{1E3B9125-0E61-4F57-A8BC-62CEA5FD7DF6}"/>
    <cellStyle name="Millares 61 2 4 7" xfId="8595" xr:uid="{4F6BF191-27A3-487C-99F0-8799AD704ADF}"/>
    <cellStyle name="Millares 61 2 5" xfId="5698" xr:uid="{73F7D0BE-A06D-4B02-ADAA-01B0D7F2CAE2}"/>
    <cellStyle name="Millares 61 2 5 2" xfId="5699" xr:uid="{C1666893-A62B-4F18-9248-0E104B501A16}"/>
    <cellStyle name="Millares 61 2 5 2 2" xfId="13942" xr:uid="{1A86973A-C9FF-441A-AC74-7C09A44C93CA}"/>
    <cellStyle name="Millares 61 2 5 2 3" xfId="11151" xr:uid="{DC48627B-D94C-4B0E-9642-0B0CD631EA19}"/>
    <cellStyle name="Millares 61 2 5 2 4" xfId="16386" xr:uid="{E656EF08-A409-4ED0-A3E3-21E8F1B8ADCF}"/>
    <cellStyle name="Millares 61 2 5 2 5" xfId="18530" xr:uid="{CA7B3BB4-BA5D-4FFF-A485-3C1788DDF14B}"/>
    <cellStyle name="Millares 61 2 5 2 6" xfId="8598" xr:uid="{6002051E-EF87-40C7-9BAC-22415B8C9A75}"/>
    <cellStyle name="Millares 61 2 5 3" xfId="13941" xr:uid="{8092F697-EDB7-40D7-999A-50091D8A6583}"/>
    <cellStyle name="Millares 61 2 5 4" xfId="11150" xr:uid="{CD619515-1E15-4B4E-A906-7625D0F03756}"/>
    <cellStyle name="Millares 61 2 5 5" xfId="16385" xr:uid="{0F802472-81BC-4D4A-B8D2-7575E6325CF0}"/>
    <cellStyle name="Millares 61 2 5 6" xfId="18529" xr:uid="{34B1D00A-BEB9-42A6-BE36-60EE209B1424}"/>
    <cellStyle name="Millares 61 2 5 7" xfId="8597" xr:uid="{66E78EAB-75FE-488E-96DB-02DFB749E51C}"/>
    <cellStyle name="Millares 61 2 6" xfId="5700" xr:uid="{02FD2620-A5BB-4036-A104-B012B0798C30}"/>
    <cellStyle name="Millares 61 2 6 2" xfId="13943" xr:uid="{321C9020-BAFC-4D6D-AD81-816E065439E8}"/>
    <cellStyle name="Millares 61 2 6 3" xfId="11152" xr:uid="{E5B75920-3D31-43C1-B242-C67A32EDF936}"/>
    <cellStyle name="Millares 61 2 6 4" xfId="16387" xr:uid="{0426FF49-7713-4856-9535-F75E5BCBA688}"/>
    <cellStyle name="Millares 61 2 6 5" xfId="18531" xr:uid="{0476E2A8-B116-4C61-B7DB-FEB95207AABB}"/>
    <cellStyle name="Millares 61 2 6 6" xfId="8599" xr:uid="{4807C974-B21E-468F-B049-F3888000997C}"/>
    <cellStyle name="Millares 61 2 7" xfId="5701" xr:uid="{4483E594-FEBF-42E5-A782-903F9CEAAF31}"/>
    <cellStyle name="Millares 61 2 7 2" xfId="13944" xr:uid="{F38138C4-44C8-41BB-BA77-7FA9A369C08E}"/>
    <cellStyle name="Millares 61 2 7 3" xfId="11153" xr:uid="{9C285160-2965-408C-8107-E8164A45F646}"/>
    <cellStyle name="Millares 61 2 7 4" xfId="16388" xr:uid="{19F45535-F913-4D4C-A159-428ED2F99084}"/>
    <cellStyle name="Millares 61 2 7 5" xfId="18532" xr:uid="{A77F2478-3BF5-4BF8-B739-11F9A799FFC9}"/>
    <cellStyle name="Millares 61 2 7 6" xfId="8600" xr:uid="{D3327271-99EB-483B-A454-513DD2F16FFF}"/>
    <cellStyle name="Millares 61 2 8" xfId="5702" xr:uid="{F3C4759E-8166-4177-B4B4-D083D8D0D3D6}"/>
    <cellStyle name="Millares 61 2 8 2" xfId="13945" xr:uid="{EDB1C49A-D966-4426-A25C-6542FFA3EE62}"/>
    <cellStyle name="Millares 61 2 8 3" xfId="11154" xr:uid="{AC5E7E22-18B0-4D61-9416-74C6051D0719}"/>
    <cellStyle name="Millares 61 2 8 4" xfId="16389" xr:uid="{790C6C1A-D298-446C-AF82-4BC686A4FA79}"/>
    <cellStyle name="Millares 61 2 8 5" xfId="18533" xr:uid="{42EF9F8F-88BB-4A0F-9D5B-809FCA9C8D83}"/>
    <cellStyle name="Millares 61 2 8 6" xfId="8601" xr:uid="{50E7897E-9B84-4F92-A320-A6CF1ACE0726}"/>
    <cellStyle name="Millares 61 2 9" xfId="5703" xr:uid="{7139BF39-0025-466C-8E94-70009A0E4E1F}"/>
    <cellStyle name="Millares 61 2 9 2" xfId="13946" xr:uid="{81F76D87-4210-4F37-A899-86EDEBFF66B7}"/>
    <cellStyle name="Millares 61 2 9 3" xfId="12479" xr:uid="{C303CA71-C5CE-4C32-AA63-3353040F2A5E}"/>
    <cellStyle name="Millares 61 2 9 4" xfId="18534" xr:uid="{5C350852-BECE-4A95-A9B4-ECEFD78F42EA}"/>
    <cellStyle name="Millares 61 2 9 5" xfId="8602" xr:uid="{1BD427FF-0D51-4923-878F-29F94053C254}"/>
    <cellStyle name="Millares 61 3" xfId="5704" xr:uid="{C016E218-8D51-47D1-9950-2F6B1AA731B9}"/>
    <cellStyle name="Millares 61 3 2" xfId="5705" xr:uid="{CD4EB5C8-65DB-424B-96A2-3B1F3A725DBF}"/>
    <cellStyle name="Millares 61 3 2 2" xfId="13948" xr:uid="{AFBB5DB1-B7D4-48D4-A97A-D3EE8994307F}"/>
    <cellStyle name="Millares 61 3 2 3" xfId="11156" xr:uid="{8EC1B5DB-8F49-4A22-AF3D-324CF20944BD}"/>
    <cellStyle name="Millares 61 3 2 4" xfId="16391" xr:uid="{181AFBF9-3D61-4D87-A77F-057FE2A3956D}"/>
    <cellStyle name="Millares 61 3 2 5" xfId="18536" xr:uid="{97B41914-1B3C-4FDB-9D2B-E90D3D9263B0}"/>
    <cellStyle name="Millares 61 3 2 6" xfId="8604" xr:uid="{A674CC0A-6D89-4808-9859-C66198B109B3}"/>
    <cellStyle name="Millares 61 3 3" xfId="13947" xr:uid="{52047F33-4440-4EC5-887F-F4DFC22579B1}"/>
    <cellStyle name="Millares 61 3 4" xfId="11155" xr:uid="{5D6685C6-36AA-4A94-87F5-2C86B9A47D5F}"/>
    <cellStyle name="Millares 61 3 5" xfId="16390" xr:uid="{8A3DC483-DCC6-4AAC-90F2-40C702E2B491}"/>
    <cellStyle name="Millares 61 3 6" xfId="18535" xr:uid="{93E74625-8843-4A63-916A-7303DA52E578}"/>
    <cellStyle name="Millares 61 3 7" xfId="8603" xr:uid="{3CB58C7B-13E9-432C-B7DD-F950254821E1}"/>
    <cellStyle name="Millares 61 4" xfId="5706" xr:uid="{7FA71766-5B25-4C51-BC4B-595237CCB264}"/>
    <cellStyle name="Millares 61 4 2" xfId="5707" xr:uid="{3E37B339-549D-4503-93E9-BDDA0E76B3CF}"/>
    <cellStyle name="Millares 61 4 2 2" xfId="13950" xr:uid="{3E9A5925-A2D2-41F1-8800-00A204049540}"/>
    <cellStyle name="Millares 61 4 2 3" xfId="11158" xr:uid="{31E5742E-E81F-47A9-ADC7-638C1E73C1FB}"/>
    <cellStyle name="Millares 61 4 2 4" xfId="16393" xr:uid="{EE4C78E9-7BA3-4DE2-9A0D-51DAFA9EC684}"/>
    <cellStyle name="Millares 61 4 2 5" xfId="18538" xr:uid="{C60D6FED-4510-4FB8-8B55-BC8DAB627DC5}"/>
    <cellStyle name="Millares 61 4 2 6" xfId="8606" xr:uid="{0C7C9560-29B6-4E19-8853-6E2D82299957}"/>
    <cellStyle name="Millares 61 4 3" xfId="13949" xr:uid="{98AAD794-510C-4CA6-AD70-650697B11488}"/>
    <cellStyle name="Millares 61 4 4" xfId="11157" xr:uid="{68B95B44-A51D-4DCA-BC36-4615F4F5927E}"/>
    <cellStyle name="Millares 61 4 5" xfId="16392" xr:uid="{100F75E6-5D81-4F8E-8AE3-AC7D61CD18E2}"/>
    <cellStyle name="Millares 61 4 6" xfId="18537" xr:uid="{6983FD50-3623-44AE-B03E-ADCDC31CDE45}"/>
    <cellStyle name="Millares 61 4 7" xfId="8605" xr:uid="{B9FDE355-2CDF-48AF-8F92-6C506DA86E2A}"/>
    <cellStyle name="Millares 61 5" xfId="5708" xr:uid="{B4ED45E0-9672-4433-A4D3-354037856AE0}"/>
    <cellStyle name="Millares 61 5 2" xfId="13951" xr:uid="{BCF9D6F2-CE73-46D6-912A-CC708EBA93F6}"/>
    <cellStyle name="Millares 61 5 3" xfId="11159" xr:uid="{F4D6328A-0537-4980-8C2B-97000AB81F57}"/>
    <cellStyle name="Millares 61 5 4" xfId="16394" xr:uid="{46103767-67E2-4B2F-8D7B-41CF29A97D95}"/>
    <cellStyle name="Millares 61 5 5" xfId="18539" xr:uid="{D0D29C2B-A6EF-4437-BCF1-D83EDACA0E05}"/>
    <cellStyle name="Millares 61 5 6" xfId="8607" xr:uid="{BC9EA809-6443-4433-B096-C7D218A4203F}"/>
    <cellStyle name="Millares 61 6" xfId="5709" xr:uid="{B19A87FC-0DDA-42F7-A50A-B1579D5CA3A7}"/>
    <cellStyle name="Millares 61 6 2" xfId="13952" xr:uid="{F9EA3426-7CA2-4073-88FD-53D7E702A6B5}"/>
    <cellStyle name="Millares 61 6 3" xfId="11160" xr:uid="{CA4B1997-4FD4-44BA-932F-C2E7407E9445}"/>
    <cellStyle name="Millares 61 6 4" xfId="16395" xr:uid="{550F8DE2-CF05-4667-8E37-D0043B6E8A62}"/>
    <cellStyle name="Millares 61 6 5" xfId="18540" xr:uid="{4052F135-F23A-4EFA-86F3-5A058089925B}"/>
    <cellStyle name="Millares 61 6 6" xfId="8608" xr:uid="{F04F2E71-45C4-49E0-8906-610C1677FEFF}"/>
    <cellStyle name="Millares 61 7" xfId="5710" xr:uid="{ACBC5DE8-27E7-4F59-8315-BF6CBA877595}"/>
    <cellStyle name="Millares 61 7 2" xfId="13953" xr:uid="{7B558A4E-617D-454C-99D1-1464AFA5DDE6}"/>
    <cellStyle name="Millares 61 7 3" xfId="12478" xr:uid="{86687040-0D7F-4359-A618-6C1B250500FC}"/>
    <cellStyle name="Millares 61 7 4" xfId="18541" xr:uid="{780443EB-5E74-4B51-BD7C-908C234A128C}"/>
    <cellStyle name="Millares 61 7 5" xfId="8609" xr:uid="{CD214AA4-1C3A-4919-A099-198F80233949}"/>
    <cellStyle name="Millares 61 8" xfId="7145" xr:uid="{0E28B2A1-CFC2-466D-B881-260BF897EEB1}"/>
    <cellStyle name="Millares 61 8 2" xfId="13954" xr:uid="{6F5C0246-5B89-4E81-A0F7-3B31A2C28F89}"/>
    <cellStyle name="Millares 61 8 3" xfId="19953" xr:uid="{1544FC3B-AB23-40B2-A070-3CA1890D86DD}"/>
    <cellStyle name="Millares 61 8 4" xfId="8610" xr:uid="{27AFE062-BD58-4865-A49D-FDDEA65DA90A}"/>
    <cellStyle name="Millares 61 9" xfId="8611" xr:uid="{38395606-5816-4803-ABFC-9846DC695305}"/>
    <cellStyle name="Millares 61 9 2" xfId="13955" xr:uid="{9EC9EC48-2FF8-4D96-899F-0BA815F22381}"/>
    <cellStyle name="Millares 62" xfId="5711" xr:uid="{203E27C0-3760-4E84-8051-9F38542829DF}"/>
    <cellStyle name="Millares 62 10" xfId="16396" xr:uid="{9ED48ABF-CF04-435A-BA45-54F91D635D84}"/>
    <cellStyle name="Millares 62 11" xfId="18542" xr:uid="{6C0E058E-7442-4AF4-AE5A-E7865429685B}"/>
    <cellStyle name="Millares 62 12" xfId="8612" xr:uid="{4F9DFB46-384D-4295-9033-1C7E9260A8B9}"/>
    <cellStyle name="Millares 62 2" xfId="5712" xr:uid="{6B0482F3-6A12-49D2-9359-C1F51B689036}"/>
    <cellStyle name="Millares 62 2 10" xfId="18543" xr:uid="{82256CE6-281D-4955-B684-64148197B246}"/>
    <cellStyle name="Millares 62 2 11" xfId="8613" xr:uid="{0C018F8D-F77B-4C49-ADB7-9BDCB94A80B8}"/>
    <cellStyle name="Millares 62 2 2" xfId="5713" xr:uid="{C4FB95BA-42EB-46C5-AE30-18A73FA7050C}"/>
    <cellStyle name="Millares 62 2 2 2" xfId="13958" xr:uid="{06D523F3-561E-404F-A421-4B0FF1E14953}"/>
    <cellStyle name="Millares 62 2 2 3" xfId="11163" xr:uid="{FBED17D1-8B8F-47BE-9069-8B0ABE03961B}"/>
    <cellStyle name="Millares 62 2 2 4" xfId="16398" xr:uid="{47A5BD84-0BEB-4ED8-80AF-A3A2C04BAAEC}"/>
    <cellStyle name="Millares 62 2 2 5" xfId="18544" xr:uid="{5C5E6A31-173C-452C-B8A2-730B48BD5C58}"/>
    <cellStyle name="Millares 62 2 2 6" xfId="8614" xr:uid="{ACA30594-C336-4655-9BE0-0AD1722525A2}"/>
    <cellStyle name="Millares 62 2 3" xfId="5714" xr:uid="{6C062A40-5088-4B10-94BD-0A4848BD918A}"/>
    <cellStyle name="Millares 62 2 3 2" xfId="13959" xr:uid="{9A67AC3D-1C18-4BF4-8C2E-371032A54489}"/>
    <cellStyle name="Millares 62 2 3 3" xfId="11164" xr:uid="{0435A104-F383-40AD-B28B-2AC227B25C09}"/>
    <cellStyle name="Millares 62 2 3 4" xfId="16399" xr:uid="{68909D1F-9463-48DB-98CE-D803BE5D8A76}"/>
    <cellStyle name="Millares 62 2 3 5" xfId="18545" xr:uid="{EA64CCEA-2416-4982-8206-9DBE729C647C}"/>
    <cellStyle name="Millares 62 2 3 6" xfId="8615" xr:uid="{5B55F629-3379-43A1-9E00-728092315D44}"/>
    <cellStyle name="Millares 62 2 4" xfId="5715" xr:uid="{52507A27-4216-45CE-80B7-BE505D920907}"/>
    <cellStyle name="Millares 62 2 4 2" xfId="13960" xr:uid="{993F3679-AF11-465C-BDF1-CBB3E3890DE9}"/>
    <cellStyle name="Millares 62 2 4 3" xfId="12481" xr:uid="{B2AD8CFE-80B3-4F2E-A76F-270BDE67A01D}"/>
    <cellStyle name="Millares 62 2 4 4" xfId="18546" xr:uid="{43B6BCAB-25FE-4842-A190-4178FBD1AFB4}"/>
    <cellStyle name="Millares 62 2 4 5" xfId="8616" xr:uid="{FC6F2FF3-A6C5-4E2D-8A65-C0A5C658A9E9}"/>
    <cellStyle name="Millares 62 2 5" xfId="7275" xr:uid="{B40841DE-1109-44E9-BCC6-97FB21A00310}"/>
    <cellStyle name="Millares 62 2 5 2" xfId="13961" xr:uid="{68830393-9100-4669-B638-AD7954F8CE01}"/>
    <cellStyle name="Millares 62 2 5 3" xfId="20055" xr:uid="{1C09FFEC-E92B-4B9F-9DEA-81D6817B393B}"/>
    <cellStyle name="Millares 62 2 5 4" xfId="8617" xr:uid="{202C215F-DFED-4790-8C09-54BC3A8775CA}"/>
    <cellStyle name="Millares 62 2 6" xfId="8618" xr:uid="{1849EBAC-070E-43F8-BF8B-5AEFF7111723}"/>
    <cellStyle name="Millares 62 2 6 2" xfId="13962" xr:uid="{E11EFFB9-DE73-4BA5-955F-A98DEAE626AE}"/>
    <cellStyle name="Millares 62 2 7" xfId="13957" xr:uid="{86C8A166-4C5E-4624-9B2F-D5BE34B41069}"/>
    <cellStyle name="Millares 62 2 8" xfId="11162" xr:uid="{E97655F7-0387-490A-BF9F-ED10114EC5E2}"/>
    <cellStyle name="Millares 62 2 9" xfId="16397" xr:uid="{58CDA411-078E-4045-803C-76B3061ACE1C}"/>
    <cellStyle name="Millares 62 3" xfId="5716" xr:uid="{F5FEC019-A06E-47A8-9EB2-0CD371393DFD}"/>
    <cellStyle name="Millares 62 3 2" xfId="13963" xr:uid="{A84DAA4B-9D76-4A6D-8282-842CD687596B}"/>
    <cellStyle name="Millares 62 3 3" xfId="11165" xr:uid="{90B8BC69-4112-46F3-A330-91BB1E4C8E36}"/>
    <cellStyle name="Millares 62 3 4" xfId="16400" xr:uid="{F215749B-7A90-4185-8DC3-545DFC04106B}"/>
    <cellStyle name="Millares 62 3 5" xfId="18547" xr:uid="{62835A5E-F7AE-45F5-8FB9-2E166112F0DA}"/>
    <cellStyle name="Millares 62 3 6" xfId="8619" xr:uid="{AEE4A8DA-76D7-4D9D-9840-DDA78EA7D483}"/>
    <cellStyle name="Millares 62 4" xfId="5717" xr:uid="{13FB586B-FFA8-436A-ABBA-9207E400E0C8}"/>
    <cellStyle name="Millares 62 4 2" xfId="13964" xr:uid="{E9262CA0-7DB2-4873-A8AC-E61CBFDB5724}"/>
    <cellStyle name="Millares 62 4 3" xfId="11166" xr:uid="{32E2E383-5784-40CC-A177-19041622207B}"/>
    <cellStyle name="Millares 62 4 4" xfId="16401" xr:uid="{AC81B939-87A4-45CB-BDA6-E610E5AFF1D0}"/>
    <cellStyle name="Millares 62 4 5" xfId="18548" xr:uid="{8AF0D867-8B4D-48AB-867D-BADF5786BB28}"/>
    <cellStyle name="Millares 62 4 6" xfId="8620" xr:uid="{97A8F8B2-1651-419B-9E6F-56D9F17B0222}"/>
    <cellStyle name="Millares 62 5" xfId="5718" xr:uid="{28C99F1A-9A50-4FDC-9B2B-ED0F3F1F4ED5}"/>
    <cellStyle name="Millares 62 5 2" xfId="13965" xr:uid="{D533340D-C9A8-4F76-A815-0FE651F33B17}"/>
    <cellStyle name="Millares 62 5 3" xfId="12480" xr:uid="{157EF4D6-BDAC-4116-9448-B0DB50787CF2}"/>
    <cellStyle name="Millares 62 5 4" xfId="18549" xr:uid="{39337880-B28E-40B1-BFF4-E499ACEA8575}"/>
    <cellStyle name="Millares 62 5 5" xfId="8621" xr:uid="{617B0704-2231-4E27-9E7F-A9534F0DC712}"/>
    <cellStyle name="Millares 62 6" xfId="7146" xr:uid="{83B95F1F-FAFC-4268-BCEA-449C9EAEE479}"/>
    <cellStyle name="Millares 62 6 2" xfId="13966" xr:uid="{A01EC6E5-A198-435D-AA14-D9152C26F4F8}"/>
    <cellStyle name="Millares 62 6 3" xfId="19954" xr:uid="{3941C0C3-15B1-4A96-935B-D7E18A0571B7}"/>
    <cellStyle name="Millares 62 6 4" xfId="8622" xr:uid="{5FF85B81-CE90-499A-9CE6-657ADF25FBC5}"/>
    <cellStyle name="Millares 62 7" xfId="8623" xr:uid="{5542E9EA-3CF8-4D01-9BE4-6F5B5436D536}"/>
    <cellStyle name="Millares 62 7 2" xfId="13967" xr:uid="{5EE3CC18-F0C5-422F-8529-11596D3FB415}"/>
    <cellStyle name="Millares 62 8" xfId="13956" xr:uid="{AB4BE605-A2CC-4AE5-9A04-B18B6C13A474}"/>
    <cellStyle name="Millares 62 9" xfId="11161" xr:uid="{4FBC3F99-99B1-4A17-8410-3D111780B9CB}"/>
    <cellStyle name="Millares 63" xfId="5719" xr:uid="{0202CE9C-BD2C-4997-8FF1-0EB2096AE782}"/>
    <cellStyle name="Millares 63 10" xfId="16402" xr:uid="{90010E0A-4D1E-4396-9EC4-883C7F9CE350}"/>
    <cellStyle name="Millares 63 11" xfId="18550" xr:uid="{6B43A0EA-06EC-4D58-8526-DA482B795049}"/>
    <cellStyle name="Millares 63 12" xfId="8624" xr:uid="{C50CD523-8EA0-4602-8838-8DE8A535EA64}"/>
    <cellStyle name="Millares 63 2" xfId="5720" xr:uid="{D525495C-D160-4B92-8F0F-B9A2AF81206F}"/>
    <cellStyle name="Millares 63 2 10" xfId="18551" xr:uid="{5F1E6DDF-F760-4A9A-A2C8-553DF07F2453}"/>
    <cellStyle name="Millares 63 2 11" xfId="8625" xr:uid="{7A127299-D6D7-4905-A898-7126461F7F90}"/>
    <cellStyle name="Millares 63 2 2" xfId="5721" xr:uid="{F3764881-F30C-4750-BEAA-8C0985DC059E}"/>
    <cellStyle name="Millares 63 2 2 2" xfId="13970" xr:uid="{5219279F-4E97-4F6E-8845-5CADAE2ECF63}"/>
    <cellStyle name="Millares 63 2 2 3" xfId="11169" xr:uid="{9C167457-6C49-46DA-BCBD-04E111AE8B56}"/>
    <cellStyle name="Millares 63 2 2 4" xfId="16404" xr:uid="{981348B3-5CBD-4CD2-82F3-AE8CB0C014EB}"/>
    <cellStyle name="Millares 63 2 2 5" xfId="18552" xr:uid="{2AA212FD-8195-4D9C-BEEA-A02190E3136F}"/>
    <cellStyle name="Millares 63 2 2 6" xfId="8626" xr:uid="{6A948A83-2312-47C7-9FF8-BBA5CD8DFC9B}"/>
    <cellStyle name="Millares 63 2 3" xfId="5722" xr:uid="{79E4A3E4-DFC5-4826-A2DF-A0FA164D08A5}"/>
    <cellStyle name="Millares 63 2 3 2" xfId="13971" xr:uid="{7C05A041-BE66-4CDB-96C5-0A26CB241F82}"/>
    <cellStyle name="Millares 63 2 3 3" xfId="11170" xr:uid="{40005BAC-2BC7-4F99-BEA7-7361A93358A5}"/>
    <cellStyle name="Millares 63 2 3 4" xfId="16405" xr:uid="{849FEBFE-DCD3-4FAA-857A-9DA4D24D4C03}"/>
    <cellStyle name="Millares 63 2 3 5" xfId="18553" xr:uid="{71E0F1D3-6775-4D67-BB48-6BF019CBD274}"/>
    <cellStyle name="Millares 63 2 3 6" xfId="8627" xr:uid="{FD2DC74D-396A-47E4-BE10-0E4220AAB57D}"/>
    <cellStyle name="Millares 63 2 4" xfId="5723" xr:uid="{83727EC6-1DF3-44E5-AA7E-730D4F49E253}"/>
    <cellStyle name="Millares 63 2 4 2" xfId="13972" xr:uid="{DA59F145-50F2-4BE8-82D8-6E3DEC78B624}"/>
    <cellStyle name="Millares 63 2 4 3" xfId="12483" xr:uid="{66A291DF-2245-4B96-8591-41E9B96B3288}"/>
    <cellStyle name="Millares 63 2 4 4" xfId="18554" xr:uid="{9734BDD0-7A11-4EB6-810E-B1D174AECA3C}"/>
    <cellStyle name="Millares 63 2 4 5" xfId="8628" xr:uid="{F515C8FA-B8E4-48ED-A731-7EBC393273F0}"/>
    <cellStyle name="Millares 63 2 5" xfId="7276" xr:uid="{BBF26E63-DE73-4803-A89B-CCB06A41C2FC}"/>
    <cellStyle name="Millares 63 2 5 2" xfId="13973" xr:uid="{D059514A-D043-4478-AB98-558795AA5CA2}"/>
    <cellStyle name="Millares 63 2 5 3" xfId="20056" xr:uid="{444BC10D-3683-4BF3-A03E-B1087D4C00F6}"/>
    <cellStyle name="Millares 63 2 5 4" xfId="8629" xr:uid="{B8D2CEC2-08BE-46CB-8D2C-B2831D2AEA98}"/>
    <cellStyle name="Millares 63 2 6" xfId="8630" xr:uid="{3B85F9A8-A954-4185-97B5-00D5E6D7C48C}"/>
    <cellStyle name="Millares 63 2 6 2" xfId="13974" xr:uid="{1E95F89F-E8B0-4444-B4B1-935259E65E13}"/>
    <cellStyle name="Millares 63 2 7" xfId="13969" xr:uid="{E6C09ACC-CAE1-42C9-B1A8-0A2B9CADB448}"/>
    <cellStyle name="Millares 63 2 8" xfId="11168" xr:uid="{F540CF52-AA37-434F-BE2C-DC29AC5C6553}"/>
    <cellStyle name="Millares 63 2 9" xfId="16403" xr:uid="{9A750633-CC12-4498-827E-654D16D64C15}"/>
    <cellStyle name="Millares 63 3" xfId="5724" xr:uid="{BA6C774A-2102-4A45-9A69-7B5FCD07B487}"/>
    <cellStyle name="Millares 63 3 2" xfId="13975" xr:uid="{F7B52543-5142-42FF-923F-1DAA413D67B2}"/>
    <cellStyle name="Millares 63 3 3" xfId="11171" xr:uid="{D2B6D9B4-90F0-4A5C-BBD6-10F0B34BC98B}"/>
    <cellStyle name="Millares 63 3 4" xfId="16406" xr:uid="{FFEEB631-7202-4713-99E4-19EADB19C3A7}"/>
    <cellStyle name="Millares 63 3 5" xfId="18555" xr:uid="{7B106396-EE4E-45CE-8B57-4E3D9241AADA}"/>
    <cellStyle name="Millares 63 3 6" xfId="8631" xr:uid="{FC3638B9-F730-4ACF-9AE2-1727D1F74E98}"/>
    <cellStyle name="Millares 63 4" xfId="5725" xr:uid="{DBABB4EF-5C6C-4CC1-A50F-2CFE1FD5A8A6}"/>
    <cellStyle name="Millares 63 4 2" xfId="13976" xr:uid="{61F12DB0-B577-4AE7-B3EE-2CB7B664982E}"/>
    <cellStyle name="Millares 63 4 3" xfId="11172" xr:uid="{638AEF56-0D26-4D81-9379-517CEEAF57E9}"/>
    <cellStyle name="Millares 63 4 4" xfId="16407" xr:uid="{D5D15FA3-9A65-4E9F-8F38-C8C0CAD9D272}"/>
    <cellStyle name="Millares 63 4 5" xfId="18556" xr:uid="{EDB077FD-DBB6-42A0-B59F-572A57DC1D48}"/>
    <cellStyle name="Millares 63 4 6" xfId="8632" xr:uid="{DBA22CF2-8254-4C4D-A3DF-EBBB89F771BC}"/>
    <cellStyle name="Millares 63 5" xfId="5726" xr:uid="{DB84F28D-2827-4210-890E-EDD984811E15}"/>
    <cellStyle name="Millares 63 5 2" xfId="13977" xr:uid="{E9E41F32-E42F-40A2-B5F6-BE90AF038EFE}"/>
    <cellStyle name="Millares 63 5 3" xfId="12482" xr:uid="{3D0F4413-C02E-4732-BA78-431CB2F7ABBF}"/>
    <cellStyle name="Millares 63 5 4" xfId="18557" xr:uid="{ABD0E56C-EAA4-4D05-AE1F-6EFA97A5345F}"/>
    <cellStyle name="Millares 63 5 5" xfId="8633" xr:uid="{FE776D79-5ABD-48CB-BA72-DC9687C7BFD2}"/>
    <cellStyle name="Millares 63 6" xfId="7147" xr:uid="{BD284DEE-843C-4F73-9E69-DAF5A20E76DF}"/>
    <cellStyle name="Millares 63 6 2" xfId="13978" xr:uid="{8FCAA371-E4A0-4397-BC35-66C51096A523}"/>
    <cellStyle name="Millares 63 6 3" xfId="19955" xr:uid="{3AF718DA-4184-4016-89B0-D074BA747A9E}"/>
    <cellStyle name="Millares 63 6 4" xfId="8634" xr:uid="{0BFB2311-48D9-4763-B6DF-DC5BC590C1AE}"/>
    <cellStyle name="Millares 63 7" xfId="8635" xr:uid="{9E7B31F8-AD71-4B3B-A6A0-218D1826DDBE}"/>
    <cellStyle name="Millares 63 7 2" xfId="13979" xr:uid="{1B696FFE-25BD-45A7-8529-8C8F22A378BB}"/>
    <cellStyle name="Millares 63 8" xfId="13968" xr:uid="{492A39A7-9131-42B5-8973-F92A03ABC0F1}"/>
    <cellStyle name="Millares 63 9" xfId="11167" xr:uid="{5966528E-546B-4373-8360-E9AAB6BFD80C}"/>
    <cellStyle name="Millares 64" xfId="5727" xr:uid="{AF9228CC-F3B0-4472-ABC8-83B24E65942A}"/>
    <cellStyle name="Millares 64 10" xfId="16408" xr:uid="{9D5E1E42-7BE6-4B10-8ED9-37E429EE715D}"/>
    <cellStyle name="Millares 64 11" xfId="18558" xr:uid="{A30BD51A-357E-4427-9913-284CA8E3707E}"/>
    <cellStyle name="Millares 64 12" xfId="8636" xr:uid="{1D7F1D06-4190-4264-B745-A1CF8615F834}"/>
    <cellStyle name="Millares 64 2" xfId="5728" xr:uid="{F482E7BE-6824-4CB2-84E9-AF035C4A4610}"/>
    <cellStyle name="Millares 64 2 10" xfId="18559" xr:uid="{1615A894-89B4-4104-A04D-271B1B7F9645}"/>
    <cellStyle name="Millares 64 2 11" xfId="8637" xr:uid="{3676E8AD-27B0-48C6-A87C-A8450C146363}"/>
    <cellStyle name="Millares 64 2 2" xfId="5729" xr:uid="{BD2E0A21-F1FD-489E-84E5-BA04282D272C}"/>
    <cellStyle name="Millares 64 2 2 2" xfId="13982" xr:uid="{F957BF3A-2468-4422-B29B-008E8F4475D3}"/>
    <cellStyle name="Millares 64 2 2 3" xfId="11175" xr:uid="{3689592F-E4FA-43D8-8393-2C3968252E10}"/>
    <cellStyle name="Millares 64 2 2 4" xfId="16410" xr:uid="{B0B9AFFA-CFEB-4869-81BC-D5FA6A688661}"/>
    <cellStyle name="Millares 64 2 2 5" xfId="18560" xr:uid="{FFEA23F4-A224-435A-BCAE-C2682A334765}"/>
    <cellStyle name="Millares 64 2 2 6" xfId="8638" xr:uid="{6F6BEB4C-F149-460B-BF35-140063CF4C15}"/>
    <cellStyle name="Millares 64 2 3" xfId="5730" xr:uid="{242DA60D-1AB3-4872-BA63-C13E1146C7BC}"/>
    <cellStyle name="Millares 64 2 3 2" xfId="13983" xr:uid="{0D5484F3-FEED-4FED-89EC-4148ECF17F6B}"/>
    <cellStyle name="Millares 64 2 3 3" xfId="11176" xr:uid="{581EFAA0-2779-4479-96FD-D7B118B85369}"/>
    <cellStyle name="Millares 64 2 3 4" xfId="16411" xr:uid="{4BBEB750-1DAF-4F74-B612-768F92258844}"/>
    <cellStyle name="Millares 64 2 3 5" xfId="18561" xr:uid="{E15E710D-BB72-432F-82AD-26558779A657}"/>
    <cellStyle name="Millares 64 2 3 6" xfId="8639" xr:uid="{35FFC421-4C1A-4220-9DE4-4A99B57E392B}"/>
    <cellStyle name="Millares 64 2 4" xfId="5731" xr:uid="{2F05A644-BDFE-4405-BA57-04488D526512}"/>
    <cellStyle name="Millares 64 2 4 2" xfId="13984" xr:uid="{6D41DD0D-D1F7-4F9E-A6EC-4E0091B0DBB3}"/>
    <cellStyle name="Millares 64 2 4 3" xfId="12485" xr:uid="{B9FA2F43-675B-418E-935F-A68AF5A2888B}"/>
    <cellStyle name="Millares 64 2 4 4" xfId="18562" xr:uid="{E27A5FC3-C6D3-4542-BD54-F77BE43CFE8D}"/>
    <cellStyle name="Millares 64 2 4 5" xfId="8640" xr:uid="{BF013BD0-ED1E-457C-93EE-752781221211}"/>
    <cellStyle name="Millares 64 2 5" xfId="7277" xr:uid="{2C4D4CE7-CE08-4BA6-8872-34D60334E465}"/>
    <cellStyle name="Millares 64 2 5 2" xfId="13985" xr:uid="{943DDF68-CBF9-420B-81E6-3B52DB10DEB7}"/>
    <cellStyle name="Millares 64 2 5 3" xfId="20057" xr:uid="{04F52F34-99DA-4541-9FAD-28AB2FCDB100}"/>
    <cellStyle name="Millares 64 2 5 4" xfId="8641" xr:uid="{C3839D49-6A16-4B5B-9084-577609C31F16}"/>
    <cellStyle name="Millares 64 2 6" xfId="8642" xr:uid="{5A0FBEF7-D3DC-4D6C-A963-1649A5AE22D9}"/>
    <cellStyle name="Millares 64 2 6 2" xfId="13986" xr:uid="{A78E27B4-02B1-4548-9B53-56ED44A1FB23}"/>
    <cellStyle name="Millares 64 2 7" xfId="13981" xr:uid="{90218181-2BE1-4CF9-B901-770A58955D36}"/>
    <cellStyle name="Millares 64 2 8" xfId="11174" xr:uid="{566B7CE3-DE70-4053-9281-F60A4860C1DD}"/>
    <cellStyle name="Millares 64 2 9" xfId="16409" xr:uid="{27BD624A-C7E6-4808-B09F-290B4C8235AF}"/>
    <cellStyle name="Millares 64 3" xfId="5732" xr:uid="{CCD2DED7-ACE1-4983-894A-E98ADFF8553D}"/>
    <cellStyle name="Millares 64 3 2" xfId="13987" xr:uid="{22A0B667-82D4-4869-BC96-0DB3802A4A86}"/>
    <cellStyle name="Millares 64 3 3" xfId="11177" xr:uid="{90A72D0B-8525-4CA6-A947-937C89DF4D0D}"/>
    <cellStyle name="Millares 64 3 4" xfId="16412" xr:uid="{2B95AB1C-9454-47B8-A5CD-9249A4E678C5}"/>
    <cellStyle name="Millares 64 3 5" xfId="18563" xr:uid="{11BF6870-C8CA-4DFF-8ECA-FE78F43BB44D}"/>
    <cellStyle name="Millares 64 3 6" xfId="8643" xr:uid="{8F2E166C-0303-4BFD-942D-B0D8D6A544BC}"/>
    <cellStyle name="Millares 64 4" xfId="5733" xr:uid="{C90B28E9-3D12-46DF-9DF4-618C1E833E74}"/>
    <cellStyle name="Millares 64 4 2" xfId="13988" xr:uid="{77E4D36E-A39F-4FEA-BC76-8717291B5D10}"/>
    <cellStyle name="Millares 64 4 3" xfId="11178" xr:uid="{D225D3F4-2F4E-4143-9A32-C56A92D57FB2}"/>
    <cellStyle name="Millares 64 4 4" xfId="16413" xr:uid="{2D5202C6-FF51-4446-A09B-32E8B3486F55}"/>
    <cellStyle name="Millares 64 4 5" xfId="18564" xr:uid="{03A9F238-B28B-457F-BBD2-D2F2567E4644}"/>
    <cellStyle name="Millares 64 4 6" xfId="8644" xr:uid="{E8141B4B-FD4B-46B9-A251-31FD5199F0BF}"/>
    <cellStyle name="Millares 64 5" xfId="5734" xr:uid="{C9DF9582-9FB5-4BFA-8A37-E686CEF1D964}"/>
    <cellStyle name="Millares 64 5 2" xfId="13989" xr:uid="{31BEB1FD-3AAD-4A04-9E27-AAD9D501B0C1}"/>
    <cellStyle name="Millares 64 5 3" xfId="12484" xr:uid="{C07D7AB1-4DBE-4C76-BECC-67B653F2B296}"/>
    <cellStyle name="Millares 64 5 4" xfId="18565" xr:uid="{A2B3A83C-7B33-485F-BA47-9FAA482A26C6}"/>
    <cellStyle name="Millares 64 5 5" xfId="8645" xr:uid="{9E74FD37-D7E3-46CE-BACA-81A762BD8BC1}"/>
    <cellStyle name="Millares 64 6" xfId="7148" xr:uid="{3060F5EF-4197-4362-8A00-9582C898854B}"/>
    <cellStyle name="Millares 64 6 2" xfId="13990" xr:uid="{BF5DB9EC-C65A-45C3-BC2C-70BC3CA3A065}"/>
    <cellStyle name="Millares 64 6 3" xfId="19956" xr:uid="{E37EBE0B-77BB-4C94-91DE-F89A401AC7D7}"/>
    <cellStyle name="Millares 64 6 4" xfId="8646" xr:uid="{C563BBE4-F6B7-4888-BA7C-E726D8020D10}"/>
    <cellStyle name="Millares 64 7" xfId="8647" xr:uid="{2E4266D4-EC77-42CB-9ADF-52383FC4020D}"/>
    <cellStyle name="Millares 64 7 2" xfId="13991" xr:uid="{9B242AAE-3255-40FB-B8CE-844607D6DA2E}"/>
    <cellStyle name="Millares 64 8" xfId="13980" xr:uid="{D584A09F-38DE-43B5-B334-610327DB9796}"/>
    <cellStyle name="Millares 64 9" xfId="11173" xr:uid="{C3625F61-E09D-40EE-9EB2-5168E39A7DB5}"/>
    <cellStyle name="Millares 65" xfId="5735" xr:uid="{35A98304-63EC-4BE5-A552-451CD7242AA6}"/>
    <cellStyle name="Millares 65 10" xfId="16414" xr:uid="{12EFB6DC-12DE-47DF-A201-9250B93415FD}"/>
    <cellStyle name="Millares 65 11" xfId="18566" xr:uid="{36D0A198-BCA3-44AC-91A4-2B4FDC226492}"/>
    <cellStyle name="Millares 65 12" xfId="8648" xr:uid="{7A3CE130-CBE4-418A-B811-97D3245024DC}"/>
    <cellStyle name="Millares 65 2" xfId="5736" xr:uid="{AB2D207F-730C-48D4-8827-3037A7063901}"/>
    <cellStyle name="Millares 65 2 10" xfId="18567" xr:uid="{FDDA0C6A-BFDB-4902-ABD8-AA7E90516D7F}"/>
    <cellStyle name="Millares 65 2 11" xfId="8649" xr:uid="{6D98AA9E-A9D5-4DD0-8328-E70050B7D7E3}"/>
    <cellStyle name="Millares 65 2 2" xfId="5737" xr:uid="{CC33D1FA-95D4-40D8-87C7-E8B27C654CE5}"/>
    <cellStyle name="Millares 65 2 2 2" xfId="13994" xr:uid="{1453A940-1808-4F11-97BF-40563070F884}"/>
    <cellStyle name="Millares 65 2 2 3" xfId="11181" xr:uid="{52400598-0442-4BEF-A2CB-BA8220997FBF}"/>
    <cellStyle name="Millares 65 2 2 4" xfId="16416" xr:uid="{18C27585-60C9-4122-BAE6-A326F32D055F}"/>
    <cellStyle name="Millares 65 2 2 5" xfId="18568" xr:uid="{959409CD-747B-4A4C-A1A2-AEB38E9760CB}"/>
    <cellStyle name="Millares 65 2 2 6" xfId="8650" xr:uid="{04C48253-72C7-41B7-BB26-4C3C6E88D6C5}"/>
    <cellStyle name="Millares 65 2 3" xfId="5738" xr:uid="{59B618B1-649C-416D-98C8-44DB1256716D}"/>
    <cellStyle name="Millares 65 2 3 2" xfId="13995" xr:uid="{01B51663-EBE6-4C48-948D-68E269E1E116}"/>
    <cellStyle name="Millares 65 2 3 3" xfId="11182" xr:uid="{2B554BDF-90F5-41DB-9290-BFD3831BB4C2}"/>
    <cellStyle name="Millares 65 2 3 4" xfId="16417" xr:uid="{758194F6-2824-4559-A999-E7F34191F1F6}"/>
    <cellStyle name="Millares 65 2 3 5" xfId="18569" xr:uid="{618D82ED-ECE8-4232-8B20-EC78F3D590E9}"/>
    <cellStyle name="Millares 65 2 3 6" xfId="8651" xr:uid="{85B1B01A-3EB5-40CF-B71A-3A171339416A}"/>
    <cellStyle name="Millares 65 2 4" xfId="5739" xr:uid="{F7F15EE3-C1A1-46CD-9375-375F18947254}"/>
    <cellStyle name="Millares 65 2 4 2" xfId="13996" xr:uid="{4CE53CA0-B2BF-4802-8314-C15B86E0B8B0}"/>
    <cellStyle name="Millares 65 2 4 3" xfId="12487" xr:uid="{DB60768F-E620-41E5-AEEF-D0A7C92746F4}"/>
    <cellStyle name="Millares 65 2 4 4" xfId="18570" xr:uid="{548C01D1-6870-46D9-A31F-6FC2D5FD267F}"/>
    <cellStyle name="Millares 65 2 4 5" xfId="8652" xr:uid="{538ABD16-7991-453B-A03C-D88E8A14E2B6}"/>
    <cellStyle name="Millares 65 2 5" xfId="7278" xr:uid="{C3766BC7-7240-4FC3-A249-CC78EAE7093E}"/>
    <cellStyle name="Millares 65 2 5 2" xfId="13997" xr:uid="{7E3772B2-666C-4D0A-8448-94B0E04736C8}"/>
    <cellStyle name="Millares 65 2 5 3" xfId="20058" xr:uid="{9205A328-0A88-4630-A94C-9A65F9693945}"/>
    <cellStyle name="Millares 65 2 5 4" xfId="8653" xr:uid="{78CF2DC0-2AFC-4915-AAB3-2D59A8133FDF}"/>
    <cellStyle name="Millares 65 2 6" xfId="8654" xr:uid="{771BC131-F4C1-4080-89EB-1E2CBF744D8C}"/>
    <cellStyle name="Millares 65 2 6 2" xfId="13998" xr:uid="{2372E4AF-802D-49FE-9086-914F57BBE132}"/>
    <cellStyle name="Millares 65 2 7" xfId="13993" xr:uid="{CB0C8ABA-7148-4134-A1A8-CA4D700BB99F}"/>
    <cellStyle name="Millares 65 2 8" xfId="11180" xr:uid="{BEE840F2-5ACB-44AC-953F-6D101347F55A}"/>
    <cellStyle name="Millares 65 2 9" xfId="16415" xr:uid="{53D1DF75-ACD7-4CF4-8C98-54DF9A8EF3D4}"/>
    <cellStyle name="Millares 65 3" xfId="5740" xr:uid="{4D0DC010-CA0D-4880-8626-F6949DDA9C9D}"/>
    <cellStyle name="Millares 65 3 2" xfId="13999" xr:uid="{816F6068-FCF1-4E55-B273-2DDD26CAB5BA}"/>
    <cellStyle name="Millares 65 3 3" xfId="11183" xr:uid="{88928A44-4F74-44EC-B1DE-0CD543DFED2E}"/>
    <cellStyle name="Millares 65 3 4" xfId="16418" xr:uid="{CFD2F05F-6D3D-449B-B8B0-22E7B808F876}"/>
    <cellStyle name="Millares 65 3 5" xfId="18571" xr:uid="{62F0DA83-10A5-44BB-929E-41DA175BFF82}"/>
    <cellStyle name="Millares 65 3 6" xfId="8655" xr:uid="{E9769D3C-E682-4499-8F24-85A697A26B9D}"/>
    <cellStyle name="Millares 65 4" xfId="5741" xr:uid="{D2800A1D-531F-4E61-BC4B-2DF02BFA8408}"/>
    <cellStyle name="Millares 65 4 2" xfId="14000" xr:uid="{140A1069-9569-47B1-AEAC-61FA48D660D8}"/>
    <cellStyle name="Millares 65 4 3" xfId="11184" xr:uid="{44C83A97-9000-4AC4-B262-2C74FBE3D145}"/>
    <cellStyle name="Millares 65 4 4" xfId="16419" xr:uid="{30E312A6-E9D8-45A0-AE6D-40F1D403CB86}"/>
    <cellStyle name="Millares 65 4 5" xfId="18572" xr:uid="{9CE7A1B9-A38D-4FB6-81CB-4F1F5404F24C}"/>
    <cellStyle name="Millares 65 4 6" xfId="8656" xr:uid="{7D09E468-0AD0-45DC-9F8D-46E80DD850CA}"/>
    <cellStyle name="Millares 65 5" xfId="5742" xr:uid="{03A5447F-759E-41AE-BF7D-82A0056DE8F7}"/>
    <cellStyle name="Millares 65 5 2" xfId="14001" xr:uid="{40C092DB-F9AE-493E-95A8-53B92B02F710}"/>
    <cellStyle name="Millares 65 5 3" xfId="12486" xr:uid="{9B65E7B1-472D-4024-98A3-BB2A35EE4198}"/>
    <cellStyle name="Millares 65 5 4" xfId="18573" xr:uid="{929451C6-E470-4FD7-A003-E45BFF6F9D2F}"/>
    <cellStyle name="Millares 65 5 5" xfId="8657" xr:uid="{8FF93931-0FED-4E96-A5F4-D195B7B56F7A}"/>
    <cellStyle name="Millares 65 6" xfId="7149" xr:uid="{C0F6A504-1E33-4FA6-9622-28AA661E2AD4}"/>
    <cellStyle name="Millares 65 6 2" xfId="14002" xr:uid="{00372FA9-D1A5-4946-8C29-D3138AEC35B7}"/>
    <cellStyle name="Millares 65 6 3" xfId="19957" xr:uid="{9EF69D45-70E8-4DCD-8318-A9D6BEA51A8E}"/>
    <cellStyle name="Millares 65 6 4" xfId="8658" xr:uid="{20D57866-20FA-408F-B1BA-D03CB83F3F0F}"/>
    <cellStyle name="Millares 65 7" xfId="8659" xr:uid="{B97FB450-1053-4FC7-B014-E43AF9A7B670}"/>
    <cellStyle name="Millares 65 7 2" xfId="14003" xr:uid="{76C30902-5292-48F9-8BEB-33B8BCD666AF}"/>
    <cellStyle name="Millares 65 8" xfId="13992" xr:uid="{E174E35B-BD47-4639-8ADB-47D6FC00786A}"/>
    <cellStyle name="Millares 65 9" xfId="11179" xr:uid="{20069EB7-0D29-4D68-85DB-41FD85EE3651}"/>
    <cellStyle name="Millares 654 2 2" xfId="522" xr:uid="{8D475BBC-5C6D-41F5-A2EB-E5754433C8D9}"/>
    <cellStyle name="Millares 656" xfId="532" xr:uid="{304897EA-2F00-49DA-B43F-B7968A2C728F}"/>
    <cellStyle name="Millares 657" xfId="525" xr:uid="{ED92D0A1-29A8-4911-BEB9-8150C34476C5}"/>
    <cellStyle name="Millares 66" xfId="5743" xr:uid="{03332EEE-82E6-4B17-BC74-F2D69E0AABBA}"/>
    <cellStyle name="Millares 66 10" xfId="16420" xr:uid="{F22BADF5-E4F6-42D2-9A08-61903F2FF2CA}"/>
    <cellStyle name="Millares 66 11" xfId="18574" xr:uid="{F4A0EC6F-F7B1-4020-BD6A-8D8AEC46760B}"/>
    <cellStyle name="Millares 66 12" xfId="8660" xr:uid="{492BB5D6-5FCB-4BBB-A3AC-42CA64296EA9}"/>
    <cellStyle name="Millares 66 2" xfId="5744" xr:uid="{BB16617A-BB3A-4A6B-8852-5123176995B5}"/>
    <cellStyle name="Millares 66 2 10" xfId="18575" xr:uid="{54B5306E-7AD8-479F-914A-6F3B37E94E1F}"/>
    <cellStyle name="Millares 66 2 11" xfId="8661" xr:uid="{E461F5E5-FBC5-4206-A232-8A1D6E32A77B}"/>
    <cellStyle name="Millares 66 2 2" xfId="5745" xr:uid="{E2828F47-FBAE-421F-ABB5-612253ABCAE2}"/>
    <cellStyle name="Millares 66 2 2 2" xfId="14006" xr:uid="{DFDEFBC3-7440-4761-B54D-D25AAD7F596D}"/>
    <cellStyle name="Millares 66 2 2 3" xfId="11187" xr:uid="{BCA51DAC-C084-4437-B5CF-43E1E86AF260}"/>
    <cellStyle name="Millares 66 2 2 4" xfId="16422" xr:uid="{5457A186-F010-461D-A685-46F8DEE081D1}"/>
    <cellStyle name="Millares 66 2 2 5" xfId="18576" xr:uid="{FDD03954-A7B4-40A4-9653-C22249A8453F}"/>
    <cellStyle name="Millares 66 2 2 6" xfId="8662" xr:uid="{6BE71EEF-38A2-4AE8-A9B7-9FCD0DBB6F30}"/>
    <cellStyle name="Millares 66 2 3" xfId="5746" xr:uid="{91D54760-9933-4AA9-982B-77FAA78032FB}"/>
    <cellStyle name="Millares 66 2 3 2" xfId="14007" xr:uid="{AB2C0297-1DDB-4B90-A299-56519D3C4564}"/>
    <cellStyle name="Millares 66 2 3 3" xfId="11188" xr:uid="{0FC00DC7-7BB0-44E4-9A32-FDF5340A9169}"/>
    <cellStyle name="Millares 66 2 3 4" xfId="16423" xr:uid="{2594AAAD-0CCF-4D6A-9AFC-0707CC94EFF2}"/>
    <cellStyle name="Millares 66 2 3 5" xfId="18577" xr:uid="{51BB4578-9A9F-4ECC-AE23-FC38172DB1C0}"/>
    <cellStyle name="Millares 66 2 3 6" xfId="8663" xr:uid="{8F04AC14-B2C7-40C7-AC52-74E64607B0AC}"/>
    <cellStyle name="Millares 66 2 4" xfId="5747" xr:uid="{DF17E894-E98A-4E0D-9CE6-BBAC30D7A703}"/>
    <cellStyle name="Millares 66 2 4 2" xfId="14008" xr:uid="{4E0B908A-6745-4A19-B01E-FBC204998BA9}"/>
    <cellStyle name="Millares 66 2 4 3" xfId="12489" xr:uid="{29E1619B-7273-44B1-BCBD-E7C54579555B}"/>
    <cellStyle name="Millares 66 2 4 4" xfId="18578" xr:uid="{85268D60-3AF2-4430-8030-65C7EB948282}"/>
    <cellStyle name="Millares 66 2 4 5" xfId="8664" xr:uid="{FA39700D-DA02-4BF9-8BB4-75A2844C262C}"/>
    <cellStyle name="Millares 66 2 5" xfId="7279" xr:uid="{C5382868-77E9-43B2-8FDB-EE120A988A47}"/>
    <cellStyle name="Millares 66 2 5 2" xfId="14009" xr:uid="{ECAE4726-0132-4991-A0BE-D18390D48917}"/>
    <cellStyle name="Millares 66 2 5 3" xfId="20059" xr:uid="{0FAA79D2-435B-49AB-B08C-7C08C0188471}"/>
    <cellStyle name="Millares 66 2 5 4" xfId="8665" xr:uid="{394983E1-8210-4066-9E24-61C35CDC45E9}"/>
    <cellStyle name="Millares 66 2 6" xfId="8666" xr:uid="{B544113C-6B8D-4CFF-AF2C-D1BE0AB8AE44}"/>
    <cellStyle name="Millares 66 2 6 2" xfId="14010" xr:uid="{2F6D0D59-A2C3-434B-9265-DD8861253254}"/>
    <cellStyle name="Millares 66 2 7" xfId="14005" xr:uid="{BB2FF118-42EB-4CBA-8577-D96A2F3E8843}"/>
    <cellStyle name="Millares 66 2 8" xfId="11186" xr:uid="{0E3B40BA-E6DF-40AB-8C61-3D3DB8F74D23}"/>
    <cellStyle name="Millares 66 2 9" xfId="16421" xr:uid="{B4B61A25-CD6C-46A4-B1FF-DC62C16E9E47}"/>
    <cellStyle name="Millares 66 3" xfId="5748" xr:uid="{B43D3D88-E820-4D38-A54D-664CD13B38DC}"/>
    <cellStyle name="Millares 66 3 2" xfId="14011" xr:uid="{9E7A7EBB-F3E2-4C1D-9380-7555CC467375}"/>
    <cellStyle name="Millares 66 3 3" xfId="11189" xr:uid="{FDC0266B-7630-44AF-B111-D58856154D63}"/>
    <cellStyle name="Millares 66 3 4" xfId="16424" xr:uid="{16ED434E-CB9E-44E1-9D3B-80541E9D4A88}"/>
    <cellStyle name="Millares 66 3 5" xfId="18579" xr:uid="{5A298413-5A20-42F0-B747-36EFE7CE533C}"/>
    <cellStyle name="Millares 66 3 6" xfId="8667" xr:uid="{D73B9742-8CBB-4ED3-98EA-DD17E66FEF27}"/>
    <cellStyle name="Millares 66 4" xfId="5749" xr:uid="{321CD39F-59D8-4E89-A1E6-652FBE5F0160}"/>
    <cellStyle name="Millares 66 4 2" xfId="14012" xr:uid="{DA3C4B04-4DE3-41A0-8A32-DF9B809F85F2}"/>
    <cellStyle name="Millares 66 4 3" xfId="11190" xr:uid="{1B25BBD2-3239-4FB5-91D2-EEBDD760BB73}"/>
    <cellStyle name="Millares 66 4 4" xfId="16425" xr:uid="{6290E410-A154-407D-AC2B-236C79002392}"/>
    <cellStyle name="Millares 66 4 5" xfId="18580" xr:uid="{2BE965A6-8D01-4D49-9481-06F335B2BFD4}"/>
    <cellStyle name="Millares 66 4 6" xfId="8668" xr:uid="{806D910E-A1C2-411B-9A26-474B22467CAF}"/>
    <cellStyle name="Millares 66 5" xfId="5750" xr:uid="{7CA0E935-8924-4304-A164-8F12B7A75986}"/>
    <cellStyle name="Millares 66 5 2" xfId="14013" xr:uid="{CCC97EF5-FCDF-460C-9936-8ADA1C44EB38}"/>
    <cellStyle name="Millares 66 5 3" xfId="12488" xr:uid="{430F4DEB-1ACF-4EB2-AEF3-113E70D586CF}"/>
    <cellStyle name="Millares 66 5 4" xfId="18581" xr:uid="{7CA100E9-4E7C-48AE-9591-FFF61401FBE9}"/>
    <cellStyle name="Millares 66 5 5" xfId="8669" xr:uid="{6FAA141A-8613-4D80-AB95-04C1FA268F71}"/>
    <cellStyle name="Millares 66 6" xfId="7150" xr:uid="{A317DC1D-FE9D-4A36-817E-3395BFFCD4C5}"/>
    <cellStyle name="Millares 66 6 2" xfId="14014" xr:uid="{529681E3-9431-4354-A1B8-C2D4EC25BA46}"/>
    <cellStyle name="Millares 66 6 3" xfId="19958" xr:uid="{54CC3969-9214-4408-A403-B03FEE7B6863}"/>
    <cellStyle name="Millares 66 6 4" xfId="8670" xr:uid="{E5C6ED99-42A7-4522-9DF2-3B376D77A846}"/>
    <cellStyle name="Millares 66 7" xfId="8671" xr:uid="{13EA1166-57FE-42B5-8C1A-D4BEBB1A354C}"/>
    <cellStyle name="Millares 66 7 2" xfId="14015" xr:uid="{54E6FEFA-40FE-49FF-96CD-703F94FF804C}"/>
    <cellStyle name="Millares 66 8" xfId="14004" xr:uid="{CDF75DF2-F228-423F-90B7-9FC6F4E40587}"/>
    <cellStyle name="Millares 66 9" xfId="11185" xr:uid="{16BFE60F-31D8-45AD-8957-610D571BA338}"/>
    <cellStyle name="Millares 67" xfId="5751" xr:uid="{9F80C8E5-3FFC-4F08-86C9-3F8B1B71D616}"/>
    <cellStyle name="Millares 67 10" xfId="16426" xr:uid="{2121BB6E-A115-4040-879F-59688D551ABF}"/>
    <cellStyle name="Millares 67 11" xfId="18582" xr:uid="{5D5A4E9C-76AF-4733-A9A3-96731B90CE94}"/>
    <cellStyle name="Millares 67 12" xfId="8672" xr:uid="{0B0072C2-EA73-413A-8A49-732DD69BC197}"/>
    <cellStyle name="Millares 67 2" xfId="5752" xr:uid="{9BF43B98-A3B8-4B07-9E50-C2B919D53590}"/>
    <cellStyle name="Millares 67 2 10" xfId="18583" xr:uid="{7C46DAA3-66CD-488C-A54E-F11F16D83682}"/>
    <cellStyle name="Millares 67 2 11" xfId="8673" xr:uid="{8BDEFB1F-81BB-4E75-B592-438E7B22705D}"/>
    <cellStyle name="Millares 67 2 2" xfId="5753" xr:uid="{5F1C5F18-EC70-418F-B49C-D48BAF271A07}"/>
    <cellStyle name="Millares 67 2 2 2" xfId="14018" xr:uid="{D9A3C78B-D056-4386-90E3-D73924D93F8A}"/>
    <cellStyle name="Millares 67 2 2 3" xfId="11193" xr:uid="{6B7A3EC9-9064-45CF-8F41-48C9C84EE54D}"/>
    <cellStyle name="Millares 67 2 2 4" xfId="16428" xr:uid="{5EBCF4B1-7A7A-41F3-B5C2-89C46101B621}"/>
    <cellStyle name="Millares 67 2 2 5" xfId="18584" xr:uid="{631D5CBA-0B51-4A97-8572-00D48AFE2D81}"/>
    <cellStyle name="Millares 67 2 2 6" xfId="8674" xr:uid="{A3CBEB8E-043A-4D39-88A1-51CBE5A658E5}"/>
    <cellStyle name="Millares 67 2 3" xfId="5754" xr:uid="{0C511652-5B2B-4E1B-A51F-3F60D110D61D}"/>
    <cellStyle name="Millares 67 2 3 2" xfId="14019" xr:uid="{E4CD4318-D5B4-4F35-89E9-A996B5A1F0EF}"/>
    <cellStyle name="Millares 67 2 3 3" xfId="11194" xr:uid="{FAE53572-BA6A-4825-BAF1-F546BF5BABE9}"/>
    <cellStyle name="Millares 67 2 3 4" xfId="16429" xr:uid="{145CC6BB-3F66-4953-B5EC-244F572F75FE}"/>
    <cellStyle name="Millares 67 2 3 5" xfId="18585" xr:uid="{7EEA0B8C-981D-4AD4-B25F-6BA5AEC06B42}"/>
    <cellStyle name="Millares 67 2 3 6" xfId="8675" xr:uid="{17CA4DD3-A335-49BE-885F-B292793782CE}"/>
    <cellStyle name="Millares 67 2 4" xfId="5755" xr:uid="{FE4295A4-0696-4E19-B11F-4A00287D2FDC}"/>
    <cellStyle name="Millares 67 2 4 2" xfId="14020" xr:uid="{CB5ECA70-2645-4811-8A44-6BEC78628A36}"/>
    <cellStyle name="Millares 67 2 4 3" xfId="12491" xr:uid="{7CB84B13-CC36-4352-ADE9-9BBBAF8FC14A}"/>
    <cellStyle name="Millares 67 2 4 4" xfId="18586" xr:uid="{D9F183A5-C38D-4D34-9E70-0B767CE6D539}"/>
    <cellStyle name="Millares 67 2 4 5" xfId="8676" xr:uid="{42970392-1738-41DF-B907-CF86D9527CB8}"/>
    <cellStyle name="Millares 67 2 5" xfId="7280" xr:uid="{4E4B6A91-6DE4-412C-BB60-75B0BE409382}"/>
    <cellStyle name="Millares 67 2 5 2" xfId="14021" xr:uid="{6F955365-F652-42C1-B124-CD4E123DBB49}"/>
    <cellStyle name="Millares 67 2 5 3" xfId="20060" xr:uid="{1061706B-8F3C-4A75-8263-D3AE8B5FE5F0}"/>
    <cellStyle name="Millares 67 2 5 4" xfId="8677" xr:uid="{5D3CF6F1-CB1D-4C64-BA00-0AA28BA217D6}"/>
    <cellStyle name="Millares 67 2 6" xfId="8678" xr:uid="{D0CB336F-D7E2-480D-8E7F-9C7722216FE7}"/>
    <cellStyle name="Millares 67 2 6 2" xfId="14022" xr:uid="{FB9531D3-928C-4874-BD8B-FDCA9E5D04C4}"/>
    <cellStyle name="Millares 67 2 7" xfId="14017" xr:uid="{98ECDC6D-0795-4866-ADD5-B59652AB765E}"/>
    <cellStyle name="Millares 67 2 8" xfId="11192" xr:uid="{F1860EC3-BEC4-42BB-9E02-36F00090B596}"/>
    <cellStyle name="Millares 67 2 9" xfId="16427" xr:uid="{639C033E-A96E-4502-9C6D-4EF16C7E1617}"/>
    <cellStyle name="Millares 67 3" xfId="5756" xr:uid="{0F60DE8A-BBFB-4AD0-8D16-314B32BD34D0}"/>
    <cellStyle name="Millares 67 3 2" xfId="14023" xr:uid="{73DC86C0-D73D-4040-863D-AB72BE196D2C}"/>
    <cellStyle name="Millares 67 3 3" xfId="11195" xr:uid="{F36ECA58-A922-47B4-91AE-7A08B52787FB}"/>
    <cellStyle name="Millares 67 3 4" xfId="16430" xr:uid="{5B5EFCFC-FAA9-4EEA-A52A-5F6475BF2176}"/>
    <cellStyle name="Millares 67 3 5" xfId="18587" xr:uid="{E655C3CF-B740-4E07-9C9B-29C7F9860F18}"/>
    <cellStyle name="Millares 67 3 6" xfId="8679" xr:uid="{73CF2A36-85AD-4EBF-96B8-99AA152056DE}"/>
    <cellStyle name="Millares 67 4" xfId="5757" xr:uid="{7B327407-B8A0-464D-BDD6-8320E820C11A}"/>
    <cellStyle name="Millares 67 4 2" xfId="14024" xr:uid="{FF9A3D8A-97DA-4A2B-B2EF-406D96BD3DF9}"/>
    <cellStyle name="Millares 67 4 3" xfId="11196" xr:uid="{4757946F-D9D5-46D5-A285-4D7AAF2E8D0E}"/>
    <cellStyle name="Millares 67 4 4" xfId="16431" xr:uid="{6DB7545D-2572-4611-AE2E-EB4001E94ACC}"/>
    <cellStyle name="Millares 67 4 5" xfId="18588" xr:uid="{14057B24-A09B-4515-A931-B2C182566869}"/>
    <cellStyle name="Millares 67 4 6" xfId="8680" xr:uid="{134A5AF5-6BF5-4192-84FF-CE8825A608A4}"/>
    <cellStyle name="Millares 67 5" xfId="5758" xr:uid="{836060DA-49B2-4B54-A09E-551891E06DD7}"/>
    <cellStyle name="Millares 67 5 2" xfId="14025" xr:uid="{58744775-6957-45B3-A038-248A0A0FED2B}"/>
    <cellStyle name="Millares 67 5 3" xfId="12490" xr:uid="{7C1A46AA-3B76-474B-923C-1B2501518F34}"/>
    <cellStyle name="Millares 67 5 4" xfId="18589" xr:uid="{F630E6DC-1715-418E-9B54-20254EC2D485}"/>
    <cellStyle name="Millares 67 5 5" xfId="8681" xr:uid="{81AB75E7-3442-4C35-999B-01B0EDC2648A}"/>
    <cellStyle name="Millares 67 6" xfId="7151" xr:uid="{5055C36E-AA35-40A5-82FD-B351048A1461}"/>
    <cellStyle name="Millares 67 6 2" xfId="14026" xr:uid="{1A579BFB-DF7F-4DF3-8025-529F595E1926}"/>
    <cellStyle name="Millares 67 6 3" xfId="19959" xr:uid="{C47C0D60-DF49-4BFC-8E82-0E2F8B8C368C}"/>
    <cellStyle name="Millares 67 6 4" xfId="8682" xr:uid="{F4CD3400-F4F0-4640-9561-DC2BBE749CB1}"/>
    <cellStyle name="Millares 67 7" xfId="8683" xr:uid="{290CD44C-3606-4498-A83A-7E1CD44E0459}"/>
    <cellStyle name="Millares 67 7 2" xfId="14027" xr:uid="{E9AFB9E3-B94F-4C47-9F52-99CB7D2C8C3F}"/>
    <cellStyle name="Millares 67 8" xfId="14016" xr:uid="{24347F74-2C83-4396-A227-6E33804E36F7}"/>
    <cellStyle name="Millares 67 9" xfId="11191" xr:uid="{9D075A69-4F23-446F-8A3C-DBE4A6D5EA7B}"/>
    <cellStyle name="Millares 68" xfId="5759" xr:uid="{AB1EBA71-401B-4402-A6B7-046FAB71A499}"/>
    <cellStyle name="Millares 68 10" xfId="16432" xr:uid="{0DEEEF69-809A-4E3A-8C75-6910FEA0BD80}"/>
    <cellStyle name="Millares 68 11" xfId="18590" xr:uid="{5DC5B147-4778-48CF-B3C4-536E2D2BF314}"/>
    <cellStyle name="Millares 68 12" xfId="8684" xr:uid="{92FA1D42-A231-4025-A708-715B76CF0C56}"/>
    <cellStyle name="Millares 68 2" xfId="5760" xr:uid="{F7DF4B5B-B3C9-4E90-8570-DB93606B1802}"/>
    <cellStyle name="Millares 68 2 10" xfId="18591" xr:uid="{E7C0CAC8-3173-4051-A1DD-F84A2384E206}"/>
    <cellStyle name="Millares 68 2 11" xfId="8685" xr:uid="{AB141523-2A3B-4F57-B337-2EBA2E27C76E}"/>
    <cellStyle name="Millares 68 2 2" xfId="5761" xr:uid="{3BE7E9E2-34FA-462E-B6AC-7BA9775C617C}"/>
    <cellStyle name="Millares 68 2 2 2" xfId="14030" xr:uid="{A40157A2-E961-4E36-BBFF-84AE6FE8E19E}"/>
    <cellStyle name="Millares 68 2 2 3" xfId="11199" xr:uid="{AB1E39DA-E630-4CC4-B2B8-1F0D2091F005}"/>
    <cellStyle name="Millares 68 2 2 4" xfId="16434" xr:uid="{D565C5C1-6897-49B8-86F9-429FD5EF6D2C}"/>
    <cellStyle name="Millares 68 2 2 5" xfId="18592" xr:uid="{A6B50DA3-0FF6-4E62-BDA2-88CE21F2102E}"/>
    <cellStyle name="Millares 68 2 2 6" xfId="8686" xr:uid="{0B82B752-F5A1-4BBA-B872-C284427130FF}"/>
    <cellStyle name="Millares 68 2 3" xfId="5762" xr:uid="{44DA949E-5BB4-4AE4-BF74-076524B0F85E}"/>
    <cellStyle name="Millares 68 2 3 2" xfId="14031" xr:uid="{F42F1A92-BD16-464B-9189-EEA041286597}"/>
    <cellStyle name="Millares 68 2 3 3" xfId="11200" xr:uid="{C5970452-FD2B-4BCC-8606-2AAA21C14BCF}"/>
    <cellStyle name="Millares 68 2 3 4" xfId="16435" xr:uid="{470A4D61-2391-4471-90A7-EB0C0653F576}"/>
    <cellStyle name="Millares 68 2 3 5" xfId="18593" xr:uid="{1C098F3E-5F7E-4980-AAD4-8EB2D3D7E173}"/>
    <cellStyle name="Millares 68 2 3 6" xfId="8687" xr:uid="{CA413642-15CC-4A70-928F-2C8522D495DD}"/>
    <cellStyle name="Millares 68 2 4" xfId="5763" xr:uid="{D4D3BAC3-D2D9-45A8-AB6E-E53B3AC02708}"/>
    <cellStyle name="Millares 68 2 4 2" xfId="14032" xr:uid="{4E20412F-6698-4A45-B96C-D802778656BF}"/>
    <cellStyle name="Millares 68 2 4 3" xfId="12493" xr:uid="{08127CEC-05D8-412D-A5A6-B080732C0C1B}"/>
    <cellStyle name="Millares 68 2 4 4" xfId="18594" xr:uid="{52DF446C-1080-4A13-BF5B-22689C2C3AA3}"/>
    <cellStyle name="Millares 68 2 4 5" xfId="8688" xr:uid="{C6925264-AF58-4D7F-B8F1-18CF2024E014}"/>
    <cellStyle name="Millares 68 2 5" xfId="7281" xr:uid="{A8FD1437-F14D-4C3C-98BA-86BE59D92637}"/>
    <cellStyle name="Millares 68 2 5 2" xfId="14033" xr:uid="{3FF2A51C-C85E-4356-8C33-AABBEE999509}"/>
    <cellStyle name="Millares 68 2 5 3" xfId="20061" xr:uid="{B677B2D6-CC59-441D-AFE5-2BBE868877B6}"/>
    <cellStyle name="Millares 68 2 5 4" xfId="8689" xr:uid="{7C4A3884-5DCB-4D7F-BF25-AABA9B6AB5DC}"/>
    <cellStyle name="Millares 68 2 6" xfId="8690" xr:uid="{28BFCFA7-D699-49F0-B66F-58FDB2223072}"/>
    <cellStyle name="Millares 68 2 6 2" xfId="14034" xr:uid="{5C5A792E-BFBC-4D07-8D01-254E33530D9A}"/>
    <cellStyle name="Millares 68 2 7" xfId="14029" xr:uid="{A4482A59-C4F2-4B6F-BC11-6D6E0A4D369E}"/>
    <cellStyle name="Millares 68 2 8" xfId="11198" xr:uid="{23ABF538-BDA0-4825-BDCE-466BC9631053}"/>
    <cellStyle name="Millares 68 2 9" xfId="16433" xr:uid="{F1DD755F-87BB-426C-AFD4-A225353D065E}"/>
    <cellStyle name="Millares 68 3" xfId="5764" xr:uid="{51F23D86-60D3-46F6-8A4A-DD3BDE5B8808}"/>
    <cellStyle name="Millares 68 3 2" xfId="14035" xr:uid="{394CB7C0-5FE2-40C0-AA33-62B8DDC8CC58}"/>
    <cellStyle name="Millares 68 3 3" xfId="11201" xr:uid="{126262BA-ADD0-462E-A96B-A9403F074B60}"/>
    <cellStyle name="Millares 68 3 4" xfId="16436" xr:uid="{8C743F3D-1598-418D-B139-C6A025AC646B}"/>
    <cellStyle name="Millares 68 3 5" xfId="18595" xr:uid="{62A92794-3FB2-4AF4-9D9A-9BEB6E78B251}"/>
    <cellStyle name="Millares 68 3 6" xfId="8691" xr:uid="{32A11A34-4794-4D53-A07B-798EB31A6A08}"/>
    <cellStyle name="Millares 68 4" xfId="5765" xr:uid="{86F358F0-344F-4A19-B36B-DB6C23400AE8}"/>
    <cellStyle name="Millares 68 4 2" xfId="14036" xr:uid="{A430B0ED-5015-41AE-9291-94D4A14031E9}"/>
    <cellStyle name="Millares 68 4 3" xfId="11202" xr:uid="{5F6EB6A8-82A1-4746-A201-5FC576D14711}"/>
    <cellStyle name="Millares 68 4 4" xfId="16437" xr:uid="{913F7854-7213-4430-818C-D98B46F13076}"/>
    <cellStyle name="Millares 68 4 5" xfId="18596" xr:uid="{483BF29E-4F15-46F2-A91C-818B2F6C9BB0}"/>
    <cellStyle name="Millares 68 4 6" xfId="8692" xr:uid="{D0D9ABC7-6E6D-43AF-9BE7-CACB98DD23B0}"/>
    <cellStyle name="Millares 68 5" xfId="5766" xr:uid="{B73F1A8D-BBA4-4396-A01C-D541C7C45573}"/>
    <cellStyle name="Millares 68 5 2" xfId="14037" xr:uid="{C3A85904-02D0-4EC6-869C-303105DE2F2E}"/>
    <cellStyle name="Millares 68 5 3" xfId="12492" xr:uid="{A7D9BB89-D5A8-42EB-88F7-A04ECCEA9438}"/>
    <cellStyle name="Millares 68 5 4" xfId="18597" xr:uid="{3CC1A2A4-1BCC-43E3-B3CD-87A85DF4EA73}"/>
    <cellStyle name="Millares 68 5 5" xfId="8693" xr:uid="{58796BEA-6A07-467C-A3C5-81045276CF48}"/>
    <cellStyle name="Millares 68 6" xfId="7152" xr:uid="{01B6AD5B-5505-4EF7-91C9-7951B800C1C7}"/>
    <cellStyle name="Millares 68 6 2" xfId="14038" xr:uid="{B623C50B-9B27-4655-AB45-8E3D3EEA5D4B}"/>
    <cellStyle name="Millares 68 6 3" xfId="19960" xr:uid="{AFF7C932-F0BC-4954-B7C8-05C13F7EDD28}"/>
    <cellStyle name="Millares 68 6 4" xfId="8694" xr:uid="{3E15F600-CD8E-464E-AB92-FC072581BCEA}"/>
    <cellStyle name="Millares 68 7" xfId="8695" xr:uid="{8AC579C9-9E59-4442-8B44-D580E2D222A7}"/>
    <cellStyle name="Millares 68 7 2" xfId="14039" xr:uid="{ED4EC553-E5E9-4383-8D1F-DDD5DB9F169E}"/>
    <cellStyle name="Millares 68 8" xfId="14028" xr:uid="{028C62FA-2A26-4DF2-96EA-803319104299}"/>
    <cellStyle name="Millares 68 9" xfId="11197" xr:uid="{265FE78A-8F7F-425D-AE82-25C3E2984DBA}"/>
    <cellStyle name="Millares 69" xfId="5767" xr:uid="{739629DE-D591-466D-AFE7-5CE4F91B3F0B}"/>
    <cellStyle name="Millares 69 10" xfId="16438" xr:uid="{E2907604-0013-4B19-B908-72D90012F380}"/>
    <cellStyle name="Millares 69 11" xfId="18598" xr:uid="{507B11B3-68FC-437E-BC06-94CD1C7B6396}"/>
    <cellStyle name="Millares 69 12" xfId="8696" xr:uid="{674A2140-1F4F-4499-9AFC-B9DF9F66DF7B}"/>
    <cellStyle name="Millares 69 2" xfId="5768" xr:uid="{51A9F099-7DAE-438F-BF18-B21C8E62E37A}"/>
    <cellStyle name="Millares 69 2 10" xfId="18599" xr:uid="{24D4FB20-4469-44CB-BEDE-B8746024CBD4}"/>
    <cellStyle name="Millares 69 2 11" xfId="8697" xr:uid="{2B5531C4-38D4-4B4D-94AF-F1BDE28463EE}"/>
    <cellStyle name="Millares 69 2 2" xfId="5769" xr:uid="{8A6276EA-8EDF-40A2-BA01-D237F2ACBE67}"/>
    <cellStyle name="Millares 69 2 2 2" xfId="14042" xr:uid="{514D8284-8968-4C4C-8A03-09BDCEC9EE6F}"/>
    <cellStyle name="Millares 69 2 2 3" xfId="11205" xr:uid="{B75D57C9-699A-4528-B0CC-8D1FEE99A9FB}"/>
    <cellStyle name="Millares 69 2 2 4" xfId="16440" xr:uid="{DD4E5EC5-60A0-4C95-8170-095CB56382DB}"/>
    <cellStyle name="Millares 69 2 2 5" xfId="18600" xr:uid="{4DB25A12-7237-46D3-81FC-2B5D7805457A}"/>
    <cellStyle name="Millares 69 2 2 6" xfId="8698" xr:uid="{14D5F445-90BC-4904-88C7-0F8694302C9F}"/>
    <cellStyle name="Millares 69 2 3" xfId="5770" xr:uid="{6ABC5B0D-82C5-4710-BDC3-DB3C9187C389}"/>
    <cellStyle name="Millares 69 2 3 2" xfId="14043" xr:uid="{D31D80FD-A0B9-4722-8652-238DC633C437}"/>
    <cellStyle name="Millares 69 2 3 3" xfId="11206" xr:uid="{5DD61ED3-0D56-4D75-9E36-AD1916A19462}"/>
    <cellStyle name="Millares 69 2 3 4" xfId="16441" xr:uid="{5D51D5E0-F439-46A3-AFB4-56BF468FAFE2}"/>
    <cellStyle name="Millares 69 2 3 5" xfId="18601" xr:uid="{D8248A2F-CA53-4A0B-8602-BF467D9C7BAD}"/>
    <cellStyle name="Millares 69 2 3 6" xfId="8699" xr:uid="{B405BCD0-11B9-468B-BFDC-2623E8F96E8E}"/>
    <cellStyle name="Millares 69 2 4" xfId="5771" xr:uid="{A2EEC34C-0A65-43C1-AF61-BFB894B4891C}"/>
    <cellStyle name="Millares 69 2 4 2" xfId="14044" xr:uid="{3F89B0CA-CCF6-40A7-AE7D-150433071588}"/>
    <cellStyle name="Millares 69 2 4 3" xfId="12495" xr:uid="{C88BC91C-B3A0-4F03-8884-04AFB44B430F}"/>
    <cellStyle name="Millares 69 2 4 4" xfId="18602" xr:uid="{129F35E5-469E-4D63-A53B-50106D846A9F}"/>
    <cellStyle name="Millares 69 2 4 5" xfId="8700" xr:uid="{4A17AA01-95D0-4098-BA29-75EFEEB2F28E}"/>
    <cellStyle name="Millares 69 2 5" xfId="7282" xr:uid="{DE9A6600-1895-42A4-AD0C-4477C3F57C70}"/>
    <cellStyle name="Millares 69 2 5 2" xfId="14045" xr:uid="{7BAA6252-2BF1-4715-BF1A-F3253C233568}"/>
    <cellStyle name="Millares 69 2 5 3" xfId="20062" xr:uid="{29CE68D8-16A9-46D7-ABD2-943031CD1FBC}"/>
    <cellStyle name="Millares 69 2 5 4" xfId="8701" xr:uid="{AD149333-1BBB-4FE0-B56F-FD9809F026AA}"/>
    <cellStyle name="Millares 69 2 6" xfId="8702" xr:uid="{B18E28BF-7EE1-4EDF-83B8-E62B5626F830}"/>
    <cellStyle name="Millares 69 2 6 2" xfId="14046" xr:uid="{D6DCCF11-3D2F-4E87-B686-55CF18A9B044}"/>
    <cellStyle name="Millares 69 2 7" xfId="14041" xr:uid="{B593EBD1-B872-4851-8463-50BC158646D2}"/>
    <cellStyle name="Millares 69 2 8" xfId="11204" xr:uid="{7221FC1D-AC4A-4396-9342-CCBBEB17BBE3}"/>
    <cellStyle name="Millares 69 2 9" xfId="16439" xr:uid="{C9FE5641-854B-4D13-8ECC-9232C3BB38BE}"/>
    <cellStyle name="Millares 69 3" xfId="5772" xr:uid="{B464875E-A835-45A3-B264-AE7911AD1014}"/>
    <cellStyle name="Millares 69 3 2" xfId="14047" xr:uid="{481B42ED-E5B3-4085-8EE8-76D4EAD4A312}"/>
    <cellStyle name="Millares 69 3 3" xfId="11207" xr:uid="{D65256CB-4665-428A-9292-8E8EB0685C58}"/>
    <cellStyle name="Millares 69 3 4" xfId="16442" xr:uid="{8FEBA8EC-ACFE-4DBC-A162-41FC582C2AF5}"/>
    <cellStyle name="Millares 69 3 5" xfId="18603" xr:uid="{B98D9415-D283-456F-B1CD-A4D7BCCB3480}"/>
    <cellStyle name="Millares 69 3 6" xfId="8703" xr:uid="{29823B00-07B8-4FCB-97C2-D4E337D0FA6F}"/>
    <cellStyle name="Millares 69 4" xfId="5773" xr:uid="{CA56AF32-4448-42A8-95C2-BFF21DE064AC}"/>
    <cellStyle name="Millares 69 4 2" xfId="14048" xr:uid="{1E4943AB-7A6B-4669-AE2E-61AF9A601581}"/>
    <cellStyle name="Millares 69 4 3" xfId="11208" xr:uid="{3A3587E1-1827-44D9-BDBF-6F56E88914EA}"/>
    <cellStyle name="Millares 69 4 4" xfId="16443" xr:uid="{88C25064-59E2-41CE-857E-EF17828FCC2C}"/>
    <cellStyle name="Millares 69 4 5" xfId="18604" xr:uid="{3B62AF5E-174B-4D14-834F-A03AEA4B46CC}"/>
    <cellStyle name="Millares 69 4 6" xfId="8704" xr:uid="{41E8C97A-E6AF-4812-97EC-13696FF688E5}"/>
    <cellStyle name="Millares 69 5" xfId="5774" xr:uid="{8BCB220C-9389-478C-9BEE-4BF3D4E92586}"/>
    <cellStyle name="Millares 69 5 2" xfId="14049" xr:uid="{CC3A0574-A0B4-449A-ABDB-0AD2ECDD3078}"/>
    <cellStyle name="Millares 69 5 3" xfId="12494" xr:uid="{E261A17B-888D-4B2C-B036-202955A9E368}"/>
    <cellStyle name="Millares 69 5 4" xfId="18605" xr:uid="{7FBE50FF-4F48-4997-A263-CE5239AB2EE5}"/>
    <cellStyle name="Millares 69 5 5" xfId="8705" xr:uid="{23C49877-0ED1-48ED-A2F6-16669C9BFDEB}"/>
    <cellStyle name="Millares 69 6" xfId="7153" xr:uid="{9541D466-A884-4103-9DCB-43E77FE27DBA}"/>
    <cellStyle name="Millares 69 6 2" xfId="14050" xr:uid="{680B250D-DBA4-4A30-912E-D9BABE0134B5}"/>
    <cellStyle name="Millares 69 6 3" xfId="19961" xr:uid="{A0517284-3B71-45DF-AE7A-31E8EE3D5D05}"/>
    <cellStyle name="Millares 69 6 4" xfId="8706" xr:uid="{6811FF08-2595-425C-8755-B7768FF01483}"/>
    <cellStyle name="Millares 69 7" xfId="8707" xr:uid="{B4D37DD2-3AE9-4B6C-ADD3-24522002252C}"/>
    <cellStyle name="Millares 69 7 2" xfId="14051" xr:uid="{04DBFE08-BD5C-4C94-AD1E-B42AE0ABCD32}"/>
    <cellStyle name="Millares 69 8" xfId="14040" xr:uid="{1E685E8A-0C83-4D08-960C-603EB4AD4AD9}"/>
    <cellStyle name="Millares 69 9" xfId="11203" xr:uid="{98C76EAF-08B9-4D1C-8610-7E2C4299AA26}"/>
    <cellStyle name="Millares 7" xfId="70" xr:uid="{00000000-0005-0000-0000-0000B5000000}"/>
    <cellStyle name="Millares 7 10" xfId="11209" xr:uid="{BAC07FA9-2A6A-40B3-BA93-43315CC78918}"/>
    <cellStyle name="Millares 7 11" xfId="16444" xr:uid="{C0153E93-7CB1-4686-B521-1DAEC1F135E5}"/>
    <cellStyle name="Millares 7 12" xfId="18606" xr:uid="{AE3D092D-4177-4575-94FC-C21CE7821E65}"/>
    <cellStyle name="Millares 7 13" xfId="8708" xr:uid="{7CA5EF6B-C5BC-4237-A3D8-2D0B180E01A8}"/>
    <cellStyle name="Millares 7 14" xfId="5775" xr:uid="{AE2EA69E-184C-4538-A343-04527F6DB0C7}"/>
    <cellStyle name="Millares 7 15" xfId="339" xr:uid="{7CF1A88D-57EA-4E4C-A271-6E448F41F04A}"/>
    <cellStyle name="Millares 7 2" xfId="123" xr:uid="{00000000-0005-0000-0000-0000B6000000}"/>
    <cellStyle name="Millares 7 2 10" xfId="8709" xr:uid="{E769DDD2-90DD-49D8-BDCC-C15E2B45608D}"/>
    <cellStyle name="Millares 7 2 11" xfId="5776" xr:uid="{58C422CC-9868-47C3-9D35-35B5F42C2F69}"/>
    <cellStyle name="Millares 7 2 2" xfId="213" xr:uid="{00000000-0005-0000-0000-0000B7000000}"/>
    <cellStyle name="Millares 7 2 2 2" xfId="436" xr:uid="{D912ED80-F72B-4FA4-9F21-CD4624E1911B}"/>
    <cellStyle name="Millares 7 2 2 2 2" xfId="14054" xr:uid="{49BCA126-04D2-45C1-A54D-3310235AE828}"/>
    <cellStyle name="Millares 7 2 2 3" xfId="11211" xr:uid="{80579FB4-A79A-4800-9732-4ADB1A46CD6C}"/>
    <cellStyle name="Millares 7 2 2 4" xfId="16446" xr:uid="{649B6580-B6CB-44B8-980A-85C6862BBA81}"/>
    <cellStyle name="Millares 7 2 2 5" xfId="18608" xr:uid="{2AEB2CAB-7FF5-480D-A5DA-D0A2DFAEA18F}"/>
    <cellStyle name="Millares 7 2 2 6" xfId="8710" xr:uid="{2E7FB019-A1A1-420B-BFA0-A85D17C8AE67}"/>
    <cellStyle name="Millares 7 2 2 7" xfId="5777" xr:uid="{5DF067E4-9D4C-41FA-8A43-6D3C20AF79CF}"/>
    <cellStyle name="Millares 7 2 3" xfId="167" xr:uid="{00000000-0005-0000-0000-0000B8000000}"/>
    <cellStyle name="Millares 7 2 3 2" xfId="396" xr:uid="{88ED2430-6F80-495B-B919-868BB1F9B492}"/>
    <cellStyle name="Millares 7 2 3 2 2" xfId="14055" xr:uid="{8A55FE2A-528E-4363-A279-56769A7AE796}"/>
    <cellStyle name="Millares 7 2 3 3" xfId="12497" xr:uid="{DA99F8E5-53C4-44CE-82AF-5DF6F553DA34}"/>
    <cellStyle name="Millares 7 2 3 4" xfId="18609" xr:uid="{9DAD49B4-0CAD-4108-BEB9-0C60530901C6}"/>
    <cellStyle name="Millares 7 2 3 5" xfId="8711" xr:uid="{27ACD0AA-E845-429F-A452-E0ED02AC2432}"/>
    <cellStyle name="Millares 7 2 3 6" xfId="5778" xr:uid="{BD328C34-B6BF-4C42-8CC9-54A5A54F36D4}"/>
    <cellStyle name="Millares 7 2 4" xfId="371" xr:uid="{B4599185-4C24-4477-A0C6-F5590FA01463}"/>
    <cellStyle name="Millares 7 2 4 2" xfId="14056" xr:uid="{9571C500-BCDD-49A3-9918-393BEF1C2215}"/>
    <cellStyle name="Millares 7 2 4 3" xfId="19963" xr:uid="{BC58FE74-B392-495C-BE93-53406AAC553B}"/>
    <cellStyle name="Millares 7 2 4 4" xfId="8712" xr:uid="{BCD1C5A4-AD3A-4ACB-B2AE-2398C18B860F}"/>
    <cellStyle name="Millares 7 2 4 5" xfId="7155" xr:uid="{5100B6A2-12D1-480A-9B38-400FE08DFB69}"/>
    <cellStyle name="Millares 7 2 5" xfId="559" xr:uid="{EE0AAEA7-7A46-4912-B435-A03AA55A3EE4}"/>
    <cellStyle name="Millares 7 2 5 2" xfId="14057" xr:uid="{48257097-535B-4D07-81F9-8D4EAAAE900E}"/>
    <cellStyle name="Millares 7 2 5 3" xfId="8713" xr:uid="{8966C180-37BB-4E4C-B4DF-FA1851D5377B}"/>
    <cellStyle name="Millares 7 2 6" xfId="14053" xr:uid="{FF23AC1E-8DEA-426F-B199-CF60831E76F3}"/>
    <cellStyle name="Millares 7 2 7" xfId="11210" xr:uid="{A4725FD9-13CF-40C9-98B3-6F41B89C0899}"/>
    <cellStyle name="Millares 7 2 8" xfId="16445" xr:uid="{BAB4BCD8-9609-491B-8DCF-F454F8876898}"/>
    <cellStyle name="Millares 7 2 9" xfId="18607" xr:uid="{12CCF227-6C6E-47A9-8C2E-5A45B6013836}"/>
    <cellStyle name="Millares 7 3" xfId="136" xr:uid="{00000000-0005-0000-0000-0000B9000000}"/>
    <cellStyle name="Millares 7 3 10" xfId="8714" xr:uid="{8571CC5A-BB90-4AF1-8170-5BC595335F01}"/>
    <cellStyle name="Millares 7 3 11" xfId="5779" xr:uid="{525490E2-E42E-405A-9058-0A84022D5BB2}"/>
    <cellStyle name="Millares 7 3 2" xfId="767" xr:uid="{59A7617C-BEEF-43CD-8A11-393FA10D34BC}"/>
    <cellStyle name="Millares 7 3 2 2" xfId="14059" xr:uid="{5F097ACE-1C5A-40DF-B084-221109248A93}"/>
    <cellStyle name="Millares 7 3 2 3" xfId="11213" xr:uid="{22342C34-01F3-44F3-A723-698B7FCD61A0}"/>
    <cellStyle name="Millares 7 3 2 4" xfId="16448" xr:uid="{72570EB5-D9E9-4C95-9812-EF94E246687E}"/>
    <cellStyle name="Millares 7 3 2 5" xfId="18611" xr:uid="{CAFAAB5E-BF14-4183-AD0E-D672EEBC4AF1}"/>
    <cellStyle name="Millares 7 3 2 6" xfId="8715" xr:uid="{9EF1084A-AAC7-4673-BB5A-F5A6A2EE1A59}"/>
    <cellStyle name="Millares 7 3 2 7" xfId="5780" xr:uid="{4ADF640A-24C8-4317-9F27-A2B543C6333B}"/>
    <cellStyle name="Millares 7 3 3" xfId="5781" xr:uid="{8BBD006B-7386-41DA-8DF2-74FF4F7C83E0}"/>
    <cellStyle name="Millares 7 3 3 2" xfId="14060" xr:uid="{3C13611C-7A14-4E60-BAA0-439930E223F9}"/>
    <cellStyle name="Millares 7 3 3 3" xfId="12498" xr:uid="{21951B6D-ECAA-4C7C-A568-10FBA612B97F}"/>
    <cellStyle name="Millares 7 3 3 4" xfId="18612" xr:uid="{3C9BB73C-5DAF-4C2E-83F9-AB781E9D4482}"/>
    <cellStyle name="Millares 7 3 3 5" xfId="8716" xr:uid="{077C81F9-26CF-4EA8-AE87-1B535B9ED06A}"/>
    <cellStyle name="Millares 7 3 4" xfId="7283" xr:uid="{F20C0CF6-03C1-4303-9CF3-3EB8A81DE8E3}"/>
    <cellStyle name="Millares 7 3 4 2" xfId="14061" xr:uid="{B27ED01F-523D-4B31-9683-14C61CF6B7EB}"/>
    <cellStyle name="Millares 7 3 4 3" xfId="20063" xr:uid="{7D248D13-8E89-4C4D-83AF-542C573B06DD}"/>
    <cellStyle name="Millares 7 3 4 4" xfId="8717" xr:uid="{A59417DA-E893-45EB-9DB5-A0117CEB67FB}"/>
    <cellStyle name="Millares 7 3 5" xfId="8718" xr:uid="{BD2BC4F2-A608-4799-AF42-0D1687E2E9D1}"/>
    <cellStyle name="Millares 7 3 5 2" xfId="14062" xr:uid="{3D9810D0-956C-4E57-9ECD-EFE846913ED2}"/>
    <cellStyle name="Millares 7 3 6" xfId="14058" xr:uid="{58D40F2A-DF31-476C-BD42-806B9FD3F590}"/>
    <cellStyle name="Millares 7 3 7" xfId="11212" xr:uid="{86AB02CB-38B8-4ACC-BF3E-3659F7463EF0}"/>
    <cellStyle name="Millares 7 3 8" xfId="16447" xr:uid="{2523B291-DA98-4F36-80EB-475BE0FEB8E5}"/>
    <cellStyle name="Millares 7 3 9" xfId="18610" xr:uid="{E50D2C52-C32F-4C19-B4D9-46DB2A5BAC38}"/>
    <cellStyle name="Millares 7 4" xfId="201" xr:uid="{00000000-0005-0000-0000-0000BA000000}"/>
    <cellStyle name="Millares 7 4 10" xfId="11214" xr:uid="{443F40EC-4BC7-4A9C-B452-13B4955D58D2}"/>
    <cellStyle name="Millares 7 4 11" xfId="16449" xr:uid="{12E8F26B-D073-443E-95F1-0247F0F5C557}"/>
    <cellStyle name="Millares 7 4 12" xfId="18613" xr:uid="{EE514EDD-98BC-4B9D-B155-4A40E8DE3A03}"/>
    <cellStyle name="Millares 7 4 13" xfId="8719" xr:uid="{79263F44-6655-43E0-813E-297CCBFF03ED}"/>
    <cellStyle name="Millares 7 4 14" xfId="22898" xr:uid="{FC6FA77D-F01D-4B9D-94BB-96BDA4CDD34C}"/>
    <cellStyle name="Millares 7 4 14 2" xfId="28444" xr:uid="{C4A30E46-E0E0-4E02-AD22-87C837587FFE}"/>
    <cellStyle name="Millares 7 4 15" xfId="5782" xr:uid="{46657042-0F54-48ED-9F7F-89726ADAE6D3}"/>
    <cellStyle name="Millares 7 4 2" xfId="424" xr:uid="{1EA31F3F-9B9B-4D54-8DAF-67CDA97A1957}"/>
    <cellStyle name="Millares 7 4 2 2" xfId="5784" xr:uid="{4E5E4399-7450-4F21-B691-ED357F36F697}"/>
    <cellStyle name="Millares 7 4 2 2 2" xfId="14065" xr:uid="{7FBE7463-E7F8-4F27-8F81-C6C931125994}"/>
    <cellStyle name="Millares 7 4 2 2 3" xfId="11216" xr:uid="{1266986F-7872-4EA7-A61C-1836484DF8BE}"/>
    <cellStyle name="Millares 7 4 2 2 4" xfId="16451" xr:uid="{B9A16F48-8B5A-42D2-9692-FBDFE288F62A}"/>
    <cellStyle name="Millares 7 4 2 2 5" xfId="18615" xr:uid="{254E8546-6097-4296-9AF5-509BB7719E98}"/>
    <cellStyle name="Millares 7 4 2 2 6" xfId="8721" xr:uid="{28918BB1-59E2-4C02-8AB6-BD7CE18B9643}"/>
    <cellStyle name="Millares 7 4 2 3" xfId="5785" xr:uid="{B534C656-C77D-4E5B-AE29-36461541C21D}"/>
    <cellStyle name="Millares 7 4 2 3 2" xfId="14066" xr:uid="{41346A36-4528-4D16-A10B-43B782D7A4BB}"/>
    <cellStyle name="Millares 7 4 2 3 3" xfId="18616" xr:uid="{0D178194-6615-4DFF-BEE9-80DAD50711DB}"/>
    <cellStyle name="Millares 7 4 2 3 4" xfId="8722" xr:uid="{1CF84A70-582E-42BD-A254-83C93CCC09CA}"/>
    <cellStyle name="Millares 7 4 2 4" xfId="14064" xr:uid="{CC108EC2-43C2-41BD-BD54-F5195D9FC108}"/>
    <cellStyle name="Millares 7 4 2 5" xfId="11215" xr:uid="{803CC668-157E-4051-93A1-F505701AF097}"/>
    <cellStyle name="Millares 7 4 2 6" xfId="16450" xr:uid="{DDEEDC3F-3CF5-4B36-8FFB-D2969CE76CD0}"/>
    <cellStyle name="Millares 7 4 2 7" xfId="18614" xr:uid="{8347B291-8BE6-4084-816E-9B4C6F02A72D}"/>
    <cellStyle name="Millares 7 4 2 8" xfId="8720" xr:uid="{BB8AEACF-2499-44E7-B183-2D94AD9ABABA}"/>
    <cellStyle name="Millares 7 4 2 9" xfId="5783" xr:uid="{13329ED9-3525-434B-B2A6-B99BCA8533AD}"/>
    <cellStyle name="Millares 7 4 3" xfId="5786" xr:uid="{A2DFCE15-7FF3-4184-A780-37A15C635CA8}"/>
    <cellStyle name="Millares 7 4 3 2" xfId="14067" xr:uid="{5BABE07D-58F9-4DCC-B53E-6D911AC439CB}"/>
    <cellStyle name="Millares 7 4 3 3" xfId="11217" xr:uid="{84F6CFF2-D1E1-4DA7-8E01-37BCF6F17024}"/>
    <cellStyle name="Millares 7 4 3 4" xfId="16452" xr:uid="{F31DF922-C5DE-4F0E-A996-9EF340FC311A}"/>
    <cellStyle name="Millares 7 4 3 5" xfId="18617" xr:uid="{E26FA849-92EB-4201-B054-ACB4ED67D67B}"/>
    <cellStyle name="Millares 7 4 3 6" xfId="8723" xr:uid="{F9D99AD9-9BCA-4D95-81DD-3BFDFEC94FA3}"/>
    <cellStyle name="Millares 7 4 4" xfId="5787" xr:uid="{CF5E8707-FA6D-474F-BAB9-8E3751CB1D69}"/>
    <cellStyle name="Millares 7 4 4 2" xfId="14068" xr:uid="{97C7F48B-074B-42D7-B5B2-CE7AFF01E445}"/>
    <cellStyle name="Millares 7 4 4 3" xfId="11218" xr:uid="{27FB3F2C-7B09-42C6-975E-D00664057E32}"/>
    <cellStyle name="Millares 7 4 4 4" xfId="16453" xr:uid="{02C3BA73-C5B3-442B-96A7-8C002EFC8073}"/>
    <cellStyle name="Millares 7 4 4 5" xfId="18618" xr:uid="{F4672E45-DB37-44F1-8D4A-1A578D5CC255}"/>
    <cellStyle name="Millares 7 4 4 6" xfId="8724" xr:uid="{AD91EBF2-F45D-4B18-9F42-C321B9299368}"/>
    <cellStyle name="Millares 7 4 5" xfId="5788" xr:uid="{A04C66F6-E011-4C4E-86A7-EC644F121564}"/>
    <cellStyle name="Millares 7 4 5 2" xfId="14069" xr:uid="{E239AA2D-40DE-438E-9073-41CECCE9833D}"/>
    <cellStyle name="Millares 7 4 5 3" xfId="11219" xr:uid="{D1DA4945-6961-40EB-84D9-C808F2880294}"/>
    <cellStyle name="Millares 7 4 5 4" xfId="16454" xr:uid="{F0984A58-213B-4687-B147-119E67BB2E34}"/>
    <cellStyle name="Millares 7 4 5 5" xfId="18619" xr:uid="{82EC4ED9-E4D0-44CB-A8C7-3F5C90F66D34}"/>
    <cellStyle name="Millares 7 4 5 6" xfId="8725" xr:uid="{01B56269-5E92-4611-8001-28D0E88D053E}"/>
    <cellStyle name="Millares 7 4 6" xfId="5789" xr:uid="{8B2F2C89-246C-425B-A5A3-7712028EA56F}"/>
    <cellStyle name="Millares 7 4 6 2" xfId="14070" xr:uid="{681A4E15-42E6-41D8-A439-895C1B06BFB1}"/>
    <cellStyle name="Millares 7 4 6 3" xfId="12499" xr:uid="{A34BD929-A062-4F08-8857-3453DC3DE447}"/>
    <cellStyle name="Millares 7 4 6 4" xfId="17643" xr:uid="{E15D365D-5D9F-4F55-929A-0ABDEB5EA0C9}"/>
    <cellStyle name="Millares 7 4 6 5" xfId="18620" xr:uid="{6F7487AB-1388-43FB-9887-097396926294}"/>
    <cellStyle name="Millares 7 4 6 6" xfId="8726" xr:uid="{24B42159-CD60-42B7-9EE3-CAE85C3D6F4F}"/>
    <cellStyle name="Millares 7 4 7" xfId="7284" xr:uid="{1E0EF6E8-78E5-486C-8CBA-4B1BA8D0B234}"/>
    <cellStyle name="Millares 7 4 7 2" xfId="14071" xr:uid="{4DCF856F-DC20-4C46-A3FE-E9F4E657EA13}"/>
    <cellStyle name="Millares 7 4 7 3" xfId="10393" xr:uid="{2564EB16-C7B6-4014-996A-63CC5E56D364}"/>
    <cellStyle name="Millares 7 4 7 4" xfId="8727" xr:uid="{55A15C5C-3E2A-4FD4-ACEE-FEB99EE87827}"/>
    <cellStyle name="Millares 7 4 8" xfId="8728" xr:uid="{D074F420-9ABC-4DD6-9FA1-5378C5F3FB2C}"/>
    <cellStyle name="Millares 7 4 8 2" xfId="14072" xr:uid="{CDBF7201-223F-4A43-99D4-851652C6F807}"/>
    <cellStyle name="Millares 7 4 9" xfId="14063" xr:uid="{8F811D62-AD38-4214-AFFB-8CC68629CE87}"/>
    <cellStyle name="Millares 7 5" xfId="154" xr:uid="{00000000-0005-0000-0000-0000BB000000}"/>
    <cellStyle name="Millares 7 5 2" xfId="384" xr:uid="{4E22FC3B-2ECD-4CCB-98AD-7434F4719303}"/>
    <cellStyle name="Millares 7 5 2 2" xfId="14073" xr:uid="{5D34DFBD-FAA0-4148-8763-4831879EB7CD}"/>
    <cellStyle name="Millares 7 5 3" xfId="11220" xr:uid="{6FD203F5-DA6D-4FFB-83D5-320D877CDE6D}"/>
    <cellStyle name="Millares 7 5 4" xfId="16455" xr:uid="{7587F8D7-5041-401D-9252-8905C9A4654D}"/>
    <cellStyle name="Millares 7 5 5" xfId="18621" xr:uid="{C7851642-1BC9-4578-83FD-4CFF76DEFF02}"/>
    <cellStyle name="Millares 7 5 6" xfId="8729" xr:uid="{1B0C04AC-EB41-4841-A490-CFBFD86337AE}"/>
    <cellStyle name="Millares 7 5 7" xfId="5790" xr:uid="{5C21FCF1-4FA4-4469-9BA7-440199919B09}"/>
    <cellStyle name="Millares 7 6" xfId="106" xr:uid="{00000000-0005-0000-0000-0000BC000000}"/>
    <cellStyle name="Millares 7 6 2" xfId="359" xr:uid="{FDB59F36-FDAE-4CEB-9D57-1C8E044212D9}"/>
    <cellStyle name="Millares 7 6 2 2" xfId="14074" xr:uid="{79B70CE1-551F-4E39-B0BA-0BFF534F55AC}"/>
    <cellStyle name="Millares 7 6 3" xfId="12496" xr:uid="{C9B9F071-72FF-441C-8206-7A0F6CC01686}"/>
    <cellStyle name="Millares 7 6 4" xfId="17642" xr:uid="{C577972B-206D-469A-B742-6BE4C6B9C80C}"/>
    <cellStyle name="Millares 7 6 5" xfId="18622" xr:uid="{F3F4B970-F44E-4EE7-B84D-3E978B24E5E0}"/>
    <cellStyle name="Millares 7 6 6" xfId="8730" xr:uid="{8075A8B2-B70F-4DE0-A003-56BA85BB339E}"/>
    <cellStyle name="Millares 7 6 7" xfId="5791" xr:uid="{B0397E68-CE7D-47D6-8DE3-1758DD499E47}"/>
    <cellStyle name="Millares 7 7" xfId="259" xr:uid="{1DCEDEB8-C9FC-4051-9947-7A5A31B4DB58}"/>
    <cellStyle name="Millares 7 7 2" xfId="14075" xr:uid="{7910D698-4900-4392-BD3B-E79335F0E8D6}"/>
    <cellStyle name="Millares 7 7 3" xfId="19962" xr:uid="{7A95F306-5759-4064-A61E-12E28048159A}"/>
    <cellStyle name="Millares 7 7 4" xfId="8731" xr:uid="{83623CEC-11E2-4232-8D5B-818DB8FE0A20}"/>
    <cellStyle name="Millares 7 7 5" xfId="7154" xr:uid="{64AB8FDC-69C3-443A-ADAA-CED42209BA58}"/>
    <cellStyle name="Millares 7 8" xfId="287" xr:uid="{5571EA1F-E43C-4583-9352-9693BF152855}"/>
    <cellStyle name="Millares 7 8 2" xfId="323" xr:uid="{B36CE7CC-FE79-44CF-BA7B-F62230AF7012}"/>
    <cellStyle name="Millares 7 8 2 2" xfId="14076" xr:uid="{8737CAD5-BF57-4640-9A14-C0CAD76795BD}"/>
    <cellStyle name="Millares 7 8 3" xfId="8732" xr:uid="{13A7504A-8953-4B89-B4EF-A48F267EB8CC}"/>
    <cellStyle name="Millares 7 9" xfId="303" xr:uid="{5AB50344-63E2-49AC-87D2-8CBB6CD7F740}"/>
    <cellStyle name="Millares 7 9 2" xfId="14052" xr:uid="{43EA48C4-3A03-4103-9FD1-99B66AC4300F}"/>
    <cellStyle name="Millares 70" xfId="5792" xr:uid="{8A654A3A-7516-4C97-8B17-165EB6931461}"/>
    <cellStyle name="Millares 70 10" xfId="16456" xr:uid="{F8456F10-0B76-4CBF-B4E9-079EDE09698E}"/>
    <cellStyle name="Millares 70 11" xfId="18623" xr:uid="{7965E62D-A52E-48B4-803E-C4E7E7DAC779}"/>
    <cellStyle name="Millares 70 12" xfId="8733" xr:uid="{CE2913CD-64C0-4690-A217-7810FA229363}"/>
    <cellStyle name="Millares 70 2" xfId="5793" xr:uid="{352B4ADA-47D8-477F-91F6-09FAFD00C0CC}"/>
    <cellStyle name="Millares 70 2 10" xfId="18624" xr:uid="{3A432569-8322-4305-891E-5B2BAF23062A}"/>
    <cellStyle name="Millares 70 2 11" xfId="8734" xr:uid="{1980F633-040F-4391-A1F4-B8968832DF3A}"/>
    <cellStyle name="Millares 70 2 2" xfId="5794" xr:uid="{26DBEC34-9FF7-4F9B-90E9-97F2CD0F1FEA}"/>
    <cellStyle name="Millares 70 2 2 2" xfId="14079" xr:uid="{CA2DFCE1-93B9-4F8D-800B-8497EB681423}"/>
    <cellStyle name="Millares 70 2 2 3" xfId="11223" xr:uid="{9CB27EC4-3061-47E6-A882-B93BACA760D9}"/>
    <cellStyle name="Millares 70 2 2 4" xfId="16458" xr:uid="{D49F37E2-EE4B-458A-B06E-03051EAC7E36}"/>
    <cellStyle name="Millares 70 2 2 5" xfId="18625" xr:uid="{CE869539-8568-4A2A-951F-4B695D01C1A9}"/>
    <cellStyle name="Millares 70 2 2 6" xfId="8735" xr:uid="{75008D45-9CC4-467F-96E9-8BA7E09132CD}"/>
    <cellStyle name="Millares 70 2 3" xfId="5795" xr:uid="{8CE96B9F-3192-4A46-AD1F-EFD137468C89}"/>
    <cellStyle name="Millares 70 2 3 2" xfId="14080" xr:uid="{00C72DEF-38A2-4C7F-B3AC-8F4316FF27A7}"/>
    <cellStyle name="Millares 70 2 3 3" xfId="11224" xr:uid="{E3005F58-FE19-4792-B457-33CCC3C32CCF}"/>
    <cellStyle name="Millares 70 2 3 4" xfId="16459" xr:uid="{2CD3D164-1FF6-4C00-9C4E-1BC2DECD8D82}"/>
    <cellStyle name="Millares 70 2 3 5" xfId="18626" xr:uid="{78F98094-0067-459E-BAA5-4101A44D31C1}"/>
    <cellStyle name="Millares 70 2 3 6" xfId="8736" xr:uid="{F3D5B656-A01F-46D4-829D-88B0356FB0E8}"/>
    <cellStyle name="Millares 70 2 4" xfId="5796" xr:uid="{E7A7E33E-4900-4CA4-80FD-15EAF014B4F6}"/>
    <cellStyle name="Millares 70 2 4 2" xfId="14081" xr:uid="{F41EF478-F651-43DF-9F70-725D93C979B4}"/>
    <cellStyle name="Millares 70 2 4 3" xfId="12501" xr:uid="{FC259B7A-467A-404D-B7DD-A2BAD93EA65D}"/>
    <cellStyle name="Millares 70 2 4 4" xfId="18627" xr:uid="{85EF9024-3ACD-4CCF-A1CE-474E2D2E66A7}"/>
    <cellStyle name="Millares 70 2 4 5" xfId="8737" xr:uid="{08D34A26-4DA2-4EF2-B3D1-2887C91BDCAB}"/>
    <cellStyle name="Millares 70 2 5" xfId="7285" xr:uid="{617FEDB9-9EFC-400D-BA62-1F24CB7072FF}"/>
    <cellStyle name="Millares 70 2 5 2" xfId="14082" xr:uid="{F2734E6E-7698-4BF7-BC80-EC669658A3D2}"/>
    <cellStyle name="Millares 70 2 5 3" xfId="20064" xr:uid="{81E3B103-D0E0-4D7F-9412-7FF16F6533A2}"/>
    <cellStyle name="Millares 70 2 5 4" xfId="8738" xr:uid="{3EC29157-288C-43CA-8A9A-D18C3F2B56C0}"/>
    <cellStyle name="Millares 70 2 6" xfId="8739" xr:uid="{0B73160B-F968-4F2D-8D4F-480716D9C5D9}"/>
    <cellStyle name="Millares 70 2 6 2" xfId="14083" xr:uid="{16EAF793-3B67-4D7D-92E0-EC45F31C044C}"/>
    <cellStyle name="Millares 70 2 7" xfId="14078" xr:uid="{40CE2921-4CCA-407D-8C25-128F5DD7000E}"/>
    <cellStyle name="Millares 70 2 8" xfId="11222" xr:uid="{56FB05D9-5F7F-4C8A-8746-ADBC30628222}"/>
    <cellStyle name="Millares 70 2 9" xfId="16457" xr:uid="{AAABE5A1-06C5-4495-88A3-8BC328543D5E}"/>
    <cellStyle name="Millares 70 3" xfId="5797" xr:uid="{F2A74F87-17EA-4D9D-88D8-B6D3FF1B109C}"/>
    <cellStyle name="Millares 70 3 2" xfId="14084" xr:uid="{2D21EA2D-1F97-4FA0-BA88-8C61B9A40A93}"/>
    <cellStyle name="Millares 70 3 3" xfId="11225" xr:uid="{A0DB8DDC-9388-4034-A52F-22D247C13EA8}"/>
    <cellStyle name="Millares 70 3 4" xfId="16460" xr:uid="{CBF35792-3105-4898-8877-A3BB43E8124F}"/>
    <cellStyle name="Millares 70 3 5" xfId="18628" xr:uid="{C5A56D3A-D12C-4081-AF8A-E0189A0CAA28}"/>
    <cellStyle name="Millares 70 3 6" xfId="8740" xr:uid="{3002EB2E-D417-4A02-95CC-A9497EC4C18F}"/>
    <cellStyle name="Millares 70 4" xfId="5798" xr:uid="{14877969-5B6B-4C4D-A0F1-A4B16DFA1EC3}"/>
    <cellStyle name="Millares 70 4 2" xfId="14085" xr:uid="{FD58B5D6-49C2-4EB4-AF28-5A441C61D2EC}"/>
    <cellStyle name="Millares 70 4 3" xfId="11226" xr:uid="{E90EF440-8A40-4F22-B85A-7DE9220B983B}"/>
    <cellStyle name="Millares 70 4 4" xfId="16461" xr:uid="{4909ACF9-6FD6-4CC2-A7E0-F4748CF8D8FF}"/>
    <cellStyle name="Millares 70 4 5" xfId="18629" xr:uid="{128FB036-6A11-4213-9711-5309717428A6}"/>
    <cellStyle name="Millares 70 4 6" xfId="8741" xr:uid="{69A784DB-DBFF-4C83-9322-BBBEE04118A7}"/>
    <cellStyle name="Millares 70 5" xfId="5799" xr:uid="{8FEF09DC-F445-4011-8359-78DA4258B63D}"/>
    <cellStyle name="Millares 70 5 2" xfId="14086" xr:uid="{533D6720-39AB-4BCA-9A6F-5F2E5828BDBA}"/>
    <cellStyle name="Millares 70 5 3" xfId="12500" xr:uid="{591144AB-D64C-40FF-9137-C912C589ED1A}"/>
    <cellStyle name="Millares 70 5 4" xfId="18630" xr:uid="{E43DE211-7105-4BA4-B586-90A027B6710D}"/>
    <cellStyle name="Millares 70 5 5" xfId="8742" xr:uid="{9DC8C9B0-777B-49D3-8A67-CFC1D4534153}"/>
    <cellStyle name="Millares 70 6" xfId="7156" xr:uid="{F3C34924-A289-49B9-B32B-DE38BCE7A310}"/>
    <cellStyle name="Millares 70 6 2" xfId="14087" xr:uid="{FB07004F-8796-4016-9105-4E8CB52916F5}"/>
    <cellStyle name="Millares 70 6 3" xfId="19964" xr:uid="{0D17AE82-8D25-4E4B-A4F6-B2F3831ACE84}"/>
    <cellStyle name="Millares 70 6 4" xfId="8743" xr:uid="{1337197E-460E-4A2F-A9CE-9FC5339A3813}"/>
    <cellStyle name="Millares 70 7" xfId="8744" xr:uid="{C170B0FD-F514-4444-832A-BB873F0C55EA}"/>
    <cellStyle name="Millares 70 7 2" xfId="14088" xr:uid="{BC84BD01-4FEE-4E8F-BCF7-3AE3FE46237B}"/>
    <cellStyle name="Millares 70 8" xfId="14077" xr:uid="{9BE3FC96-D2AD-4CB4-8C47-C821E8AFE555}"/>
    <cellStyle name="Millares 70 9" xfId="11221" xr:uid="{6634A24B-E941-46A0-A78F-2286FC810547}"/>
    <cellStyle name="Millares 71" xfId="5800" xr:uid="{2BBC139E-E6FD-4307-8EA5-1C81E9B2ECF1}"/>
    <cellStyle name="Millares 71 10" xfId="16462" xr:uid="{2FA4DB60-53B9-4DD7-9BFF-970F22AA98E3}"/>
    <cellStyle name="Millares 71 11" xfId="18631" xr:uid="{22456924-281F-47D6-AA7D-BB245B4EFB95}"/>
    <cellStyle name="Millares 71 12" xfId="8745" xr:uid="{A1D0F34D-384C-4821-ADA2-89CC662F5453}"/>
    <cellStyle name="Millares 71 2" xfId="5801" xr:uid="{F45A3234-CFA6-41CE-BFD6-06B17EF488DD}"/>
    <cellStyle name="Millares 71 2 10" xfId="18632" xr:uid="{1675A2A5-84B2-4CEE-B46C-7782DFFEF13D}"/>
    <cellStyle name="Millares 71 2 11" xfId="8746" xr:uid="{283D4472-C14C-4656-AE9E-EF9042034E5C}"/>
    <cellStyle name="Millares 71 2 2" xfId="5802" xr:uid="{271E048D-3F30-4F6D-A468-829FC255D4BC}"/>
    <cellStyle name="Millares 71 2 2 2" xfId="14091" xr:uid="{8985A6AA-0B1B-4664-9367-11ACCF5B1E7F}"/>
    <cellStyle name="Millares 71 2 2 3" xfId="11229" xr:uid="{4C3B4EBD-7B64-4EAE-984C-EAFC18CFFC0A}"/>
    <cellStyle name="Millares 71 2 2 4" xfId="16464" xr:uid="{933315C2-2B12-4E54-AA51-103137AA8DC3}"/>
    <cellStyle name="Millares 71 2 2 5" xfId="18633" xr:uid="{073664E0-291C-4A1B-B543-5D5C90AF0F64}"/>
    <cellStyle name="Millares 71 2 2 6" xfId="8747" xr:uid="{F53E8D8D-037C-43DA-AD76-5A675160ECD7}"/>
    <cellStyle name="Millares 71 2 3" xfId="5803" xr:uid="{FD6F4187-08B8-4FE7-8A05-ACCFF5CDB38E}"/>
    <cellStyle name="Millares 71 2 3 2" xfId="14092" xr:uid="{01900351-AC26-4745-9E80-ABAD94AD8E17}"/>
    <cellStyle name="Millares 71 2 3 3" xfId="11230" xr:uid="{E93AB150-E62E-40B4-831D-98A2F3A24F24}"/>
    <cellStyle name="Millares 71 2 3 4" xfId="16465" xr:uid="{6CE041EC-B96D-474C-830C-640F21262E84}"/>
    <cellStyle name="Millares 71 2 3 5" xfId="18634" xr:uid="{68B24131-1C96-4923-A44C-36C6E09F029C}"/>
    <cellStyle name="Millares 71 2 3 6" xfId="8748" xr:uid="{842680F0-5415-4CD3-8078-8DCB36D254DC}"/>
    <cellStyle name="Millares 71 2 4" xfId="5804" xr:uid="{6DD6D0A0-A97C-4D49-8DB8-16C6FBAAA62B}"/>
    <cellStyle name="Millares 71 2 4 2" xfId="14093" xr:uid="{4D4142E7-2D00-4362-91A0-4559152AAD57}"/>
    <cellStyle name="Millares 71 2 4 3" xfId="12503" xr:uid="{853F8B83-3BB8-4F11-9685-30568094A001}"/>
    <cellStyle name="Millares 71 2 4 4" xfId="18635" xr:uid="{298B2ACA-96E5-4198-AEE8-6CF1A92D6F9C}"/>
    <cellStyle name="Millares 71 2 4 5" xfId="8749" xr:uid="{07D75603-62AE-4F7D-8A7B-2ACC969397FF}"/>
    <cellStyle name="Millares 71 2 5" xfId="7286" xr:uid="{F0D35C0B-FF3D-439C-946B-33283913DD80}"/>
    <cellStyle name="Millares 71 2 5 2" xfId="14094" xr:uid="{EB19B801-20C2-429C-B96A-7DFB21CE0237}"/>
    <cellStyle name="Millares 71 2 5 3" xfId="20065" xr:uid="{8BF4F83C-23F9-490B-8AFE-522034F2384F}"/>
    <cellStyle name="Millares 71 2 5 4" xfId="8750" xr:uid="{4E2E7073-5A49-4849-9F3F-FA0B07DF7EE4}"/>
    <cellStyle name="Millares 71 2 6" xfId="8751" xr:uid="{48B03D76-FDC3-4139-B45F-DCFD77AD0D8E}"/>
    <cellStyle name="Millares 71 2 6 2" xfId="14095" xr:uid="{C5A6E29D-F0EA-49B0-87B9-1012C6B77C3C}"/>
    <cellStyle name="Millares 71 2 7" xfId="14090" xr:uid="{D1CD0912-F766-48E3-A4C0-2BC6C5F1474D}"/>
    <cellStyle name="Millares 71 2 8" xfId="11228" xr:uid="{69C5C79E-ABD1-49FD-8EDB-48366464D8DB}"/>
    <cellStyle name="Millares 71 2 9" xfId="16463" xr:uid="{8A9E0B8B-BD42-44E1-8957-10DBB5AEB7C2}"/>
    <cellStyle name="Millares 71 3" xfId="5805" xr:uid="{34DBC7C6-6500-4560-A980-82FFC07A5D3C}"/>
    <cellStyle name="Millares 71 3 2" xfId="14096" xr:uid="{14EFB917-5599-4E3D-8C4A-46E183ABAD78}"/>
    <cellStyle name="Millares 71 3 3" xfId="11231" xr:uid="{0384F1A6-DF37-4B14-9CE4-9AC97B3E099E}"/>
    <cellStyle name="Millares 71 3 4" xfId="16466" xr:uid="{565CCFBC-DB1A-4C32-AB52-0461AECBA9C3}"/>
    <cellStyle name="Millares 71 3 5" xfId="18636" xr:uid="{D41F8348-1235-4EB2-9296-E7C6E1690BD7}"/>
    <cellStyle name="Millares 71 3 6" xfId="8752" xr:uid="{A465A213-C49A-4D76-921A-3C2FD114478C}"/>
    <cellStyle name="Millares 71 4" xfId="5806" xr:uid="{830BD153-2964-4092-95D3-4BBF42B66DD0}"/>
    <cellStyle name="Millares 71 4 2" xfId="14097" xr:uid="{6C497013-7982-4CFB-B264-0831922B2E48}"/>
    <cellStyle name="Millares 71 4 3" xfId="11232" xr:uid="{BA4B4E2F-453B-4FBD-B1A5-533066C0E561}"/>
    <cellStyle name="Millares 71 4 4" xfId="16467" xr:uid="{283B54C6-C5CF-4D88-AF3B-6DC35607CF01}"/>
    <cellStyle name="Millares 71 4 5" xfId="18637" xr:uid="{308A821A-36A5-4BA1-9B9A-E243D010FC01}"/>
    <cellStyle name="Millares 71 4 6" xfId="8753" xr:uid="{6EB88D3E-F3C8-47F3-9E4D-1848BC6B0C07}"/>
    <cellStyle name="Millares 71 5" xfId="5807" xr:uid="{CFDCACAD-87BF-4679-8DA7-0EB468DED5CF}"/>
    <cellStyle name="Millares 71 5 2" xfId="14098" xr:uid="{C79ACA70-FE63-45E2-BC6B-21A91B994FF7}"/>
    <cellStyle name="Millares 71 5 3" xfId="12502" xr:uid="{B739F905-1BCB-46C2-9401-A233B8C3EF4D}"/>
    <cellStyle name="Millares 71 5 4" xfId="18638" xr:uid="{4083A06B-4CA7-4B6A-BD81-443B3DA1AD8D}"/>
    <cellStyle name="Millares 71 5 5" xfId="8754" xr:uid="{845CCDF5-E240-4C41-B7C3-E37755BFF97E}"/>
    <cellStyle name="Millares 71 6" xfId="7157" xr:uid="{FE309F65-A521-4C71-ACE4-9C97CA825745}"/>
    <cellStyle name="Millares 71 6 2" xfId="14099" xr:uid="{0DA8D8E0-A0F8-4D88-BF1E-EBD8F1BE38A9}"/>
    <cellStyle name="Millares 71 6 3" xfId="19965" xr:uid="{19D5093A-BF9B-41E5-B85C-5C530E6B1B0A}"/>
    <cellStyle name="Millares 71 6 4" xfId="8755" xr:uid="{FBFB2518-5AC8-4766-BD40-9DB418B9541A}"/>
    <cellStyle name="Millares 71 7" xfId="8756" xr:uid="{B70AE83C-1851-4337-9273-B8FAC47CE90A}"/>
    <cellStyle name="Millares 71 7 2" xfId="14100" xr:uid="{A59CF195-C897-4C6A-853F-9E794B7068EE}"/>
    <cellStyle name="Millares 71 8" xfId="14089" xr:uid="{10CEB70C-2D75-481D-A40B-7B53871DFE1D}"/>
    <cellStyle name="Millares 71 9" xfId="11227" xr:uid="{63E1758B-FBBC-439B-8E2E-292EE69CFFF4}"/>
    <cellStyle name="Millares 72" xfId="5808" xr:uid="{9B482979-229A-4321-96C1-2887187C37C5}"/>
    <cellStyle name="Millares 72 10" xfId="16468" xr:uid="{2F8AB11F-092A-4B70-93CB-11523791E9F0}"/>
    <cellStyle name="Millares 72 11" xfId="18639" xr:uid="{DE8571C2-71DB-4F68-B7AE-4BA8F9EF0C7F}"/>
    <cellStyle name="Millares 72 12" xfId="8757" xr:uid="{5A41138A-2C03-4820-A76D-F144C64E9F13}"/>
    <cellStyle name="Millares 72 2" xfId="5809" xr:uid="{DE6BB04B-EFB7-4AA3-B715-000472E0FEA0}"/>
    <cellStyle name="Millares 72 2 10" xfId="18640" xr:uid="{944E87C5-DFE7-4702-9304-C61E730B86B6}"/>
    <cellStyle name="Millares 72 2 11" xfId="8758" xr:uid="{04CF3F88-CC4B-4795-95B7-6F46AE3D83C4}"/>
    <cellStyle name="Millares 72 2 2" xfId="5810" xr:uid="{0FF50F4A-01D2-4420-BCFD-09392D638BA1}"/>
    <cellStyle name="Millares 72 2 2 2" xfId="14103" xr:uid="{BA4816FD-F261-4151-BB6A-B561B4F682C0}"/>
    <cellStyle name="Millares 72 2 2 3" xfId="11235" xr:uid="{C5475547-F2E9-4C61-AC4E-2ABF820E6B4D}"/>
    <cellStyle name="Millares 72 2 2 4" xfId="16470" xr:uid="{1D3C81D6-2F88-4E58-9A34-1DE4D773E88C}"/>
    <cellStyle name="Millares 72 2 2 5" xfId="18641" xr:uid="{D0B84D6E-2D44-460B-8815-BA567D80C403}"/>
    <cellStyle name="Millares 72 2 2 6" xfId="8759" xr:uid="{7DD7E7B4-35A8-42B5-AC43-F3BB9119E18B}"/>
    <cellStyle name="Millares 72 2 3" xfId="5811" xr:uid="{F11F8C45-C5BE-4705-8E9A-53D3A71F9961}"/>
    <cellStyle name="Millares 72 2 3 2" xfId="14104" xr:uid="{015B253B-35E6-4781-B1A6-AA226D2DE878}"/>
    <cellStyle name="Millares 72 2 3 3" xfId="11236" xr:uid="{4B53F670-7AD0-433B-BD06-5EEB1CF95D93}"/>
    <cellStyle name="Millares 72 2 3 4" xfId="16471" xr:uid="{9B65A20A-DCFE-48A1-89D4-B90B364E8231}"/>
    <cellStyle name="Millares 72 2 3 5" xfId="18642" xr:uid="{E5186545-4D9F-4526-B9EC-C18D6245F8AF}"/>
    <cellStyle name="Millares 72 2 3 6" xfId="8760" xr:uid="{3978405D-7D3F-4B95-A884-974201B81343}"/>
    <cellStyle name="Millares 72 2 4" xfId="5812" xr:uid="{AD3136B5-CC2B-4F7C-9E6C-C63741109156}"/>
    <cellStyle name="Millares 72 2 4 2" xfId="14105" xr:uid="{8A519CBE-0903-4264-88AC-D38B23B5815A}"/>
    <cellStyle name="Millares 72 2 4 3" xfId="12505" xr:uid="{B730A023-1863-4590-A07D-7BECEECE2EE5}"/>
    <cellStyle name="Millares 72 2 4 4" xfId="18643" xr:uid="{6A8885B1-5C69-47A1-B23F-A29FD8EFE96D}"/>
    <cellStyle name="Millares 72 2 4 5" xfId="8761" xr:uid="{29394541-458C-4836-8384-C2B9ABD9C3E1}"/>
    <cellStyle name="Millares 72 2 5" xfId="7287" xr:uid="{8CC377CD-EBC6-49FF-A2BF-DEEC84174127}"/>
    <cellStyle name="Millares 72 2 5 2" xfId="14106" xr:uid="{958112C6-81FD-494D-B737-35066787AE55}"/>
    <cellStyle name="Millares 72 2 5 3" xfId="20066" xr:uid="{24A313F8-3365-4376-AAF6-28737AA2C4E8}"/>
    <cellStyle name="Millares 72 2 5 4" xfId="8762" xr:uid="{BEA90CF5-8936-4F85-9A56-C4CA714F3214}"/>
    <cellStyle name="Millares 72 2 6" xfId="8763" xr:uid="{A586B4CA-3BFE-42CA-9D0E-1FBB387C9D4C}"/>
    <cellStyle name="Millares 72 2 6 2" xfId="14107" xr:uid="{4C0E1221-0E87-4EB3-90FF-5F04FA1FF8E4}"/>
    <cellStyle name="Millares 72 2 7" xfId="14102" xr:uid="{09297A48-C20B-49A4-967A-86AC2633D453}"/>
    <cellStyle name="Millares 72 2 8" xfId="11234" xr:uid="{3BD88132-4FB8-466E-A2A0-5E1E72C843F1}"/>
    <cellStyle name="Millares 72 2 9" xfId="16469" xr:uid="{9564B07B-3313-4A6E-A218-184C07F9A55B}"/>
    <cellStyle name="Millares 72 3" xfId="5813" xr:uid="{6061FF42-74DF-473B-994D-345D5830FB09}"/>
    <cellStyle name="Millares 72 3 2" xfId="14108" xr:uid="{7C5CF5F1-04EF-4150-A8BF-6300667F7DE0}"/>
    <cellStyle name="Millares 72 3 3" xfId="11237" xr:uid="{6800036E-56E1-49C3-AC39-868FFCB69A12}"/>
    <cellStyle name="Millares 72 3 4" xfId="16472" xr:uid="{9CE9E4EC-EEE0-428F-8622-2ADE9985B313}"/>
    <cellStyle name="Millares 72 3 5" xfId="18644" xr:uid="{33054EF2-17D0-4420-89AB-79DE98A838AA}"/>
    <cellStyle name="Millares 72 3 6" xfId="8764" xr:uid="{9D0A51BC-0FF3-478B-97AB-86B7A08F309B}"/>
    <cellStyle name="Millares 72 4" xfId="5814" xr:uid="{97747F5F-F31D-4D29-B23C-51535FEFB47B}"/>
    <cellStyle name="Millares 72 4 2" xfId="14109" xr:uid="{0A53C127-6370-424B-87F8-9EA649136F0D}"/>
    <cellStyle name="Millares 72 4 3" xfId="11238" xr:uid="{0EDAE114-147C-4034-BACD-1F0132B9D823}"/>
    <cellStyle name="Millares 72 4 4" xfId="16473" xr:uid="{A4588C82-ECCF-4793-9844-DADE60C2A65B}"/>
    <cellStyle name="Millares 72 4 5" xfId="18645" xr:uid="{F535A254-9F9F-41D9-9B2F-9346AF161CDF}"/>
    <cellStyle name="Millares 72 4 6" xfId="8765" xr:uid="{8DD5010A-388D-40B4-938E-26A02BBBF2E6}"/>
    <cellStyle name="Millares 72 5" xfId="5815" xr:uid="{92041A2B-296A-4DBF-AB8F-3C9D3034FD61}"/>
    <cellStyle name="Millares 72 5 2" xfId="14110" xr:uid="{F3A558DF-48D7-4851-AAB6-5F108E8C13FD}"/>
    <cellStyle name="Millares 72 5 3" xfId="12504" xr:uid="{62A84ABB-B685-4D09-9DDA-1A1F9AAEEEF9}"/>
    <cellStyle name="Millares 72 5 4" xfId="18646" xr:uid="{AAD871D7-85D2-4E29-AFA6-EC2A639B62C7}"/>
    <cellStyle name="Millares 72 5 5" xfId="8766" xr:uid="{D0494E03-4390-483D-B3EC-042F2C6F628B}"/>
    <cellStyle name="Millares 72 6" xfId="7158" xr:uid="{C9F65A3F-5B02-4718-8E2C-F9CC15232B31}"/>
    <cellStyle name="Millares 72 6 2" xfId="14111" xr:uid="{6897911C-3F7E-4842-9C9A-77E07741DA6B}"/>
    <cellStyle name="Millares 72 6 3" xfId="19966" xr:uid="{3C4FB2F0-1F15-4F65-BCBA-4FF98C6F9149}"/>
    <cellStyle name="Millares 72 6 4" xfId="8767" xr:uid="{6DB29038-5A9B-43AA-B163-E19F4BA1191A}"/>
    <cellStyle name="Millares 72 7" xfId="8768" xr:uid="{FC8745A2-DA5C-4599-BCCC-D43822F3AE7B}"/>
    <cellStyle name="Millares 72 7 2" xfId="14112" xr:uid="{1DD89760-FAE8-4E95-84BB-741ACFE59760}"/>
    <cellStyle name="Millares 72 8" xfId="14101" xr:uid="{7898B79A-0DED-411D-AE12-D5E6C72EDABE}"/>
    <cellStyle name="Millares 72 9" xfId="11233" xr:uid="{5A700386-3764-4EA5-870A-70F9631DDCB2}"/>
    <cellStyle name="Millares 73" xfId="5816" xr:uid="{238278CE-C306-450E-BE59-4AAFC347464E}"/>
    <cellStyle name="Millares 73 10" xfId="16474" xr:uid="{D0AE2EE9-1FDF-4A60-A277-92EEF5B4A93B}"/>
    <cellStyle name="Millares 73 11" xfId="18647" xr:uid="{0B4B6FBE-1819-417C-8DA8-14B138010219}"/>
    <cellStyle name="Millares 73 12" xfId="8769" xr:uid="{70FB5276-BF67-4D5A-AF66-402043666ADB}"/>
    <cellStyle name="Millares 73 2" xfId="5817" xr:uid="{40669B75-A615-49E8-A068-AE37C56DAD9E}"/>
    <cellStyle name="Millares 73 2 10" xfId="18648" xr:uid="{6B32CFC7-E0CA-4579-B6A1-16EAF5A1F111}"/>
    <cellStyle name="Millares 73 2 11" xfId="8770" xr:uid="{064B6767-514D-4E47-AECD-1A391C3A71B4}"/>
    <cellStyle name="Millares 73 2 2" xfId="5818" xr:uid="{C47722F9-26F2-4FE0-9620-F670BAD97681}"/>
    <cellStyle name="Millares 73 2 2 2" xfId="14115" xr:uid="{BD9728F7-3C62-42FB-BCBB-887D754CEF86}"/>
    <cellStyle name="Millares 73 2 2 3" xfId="11241" xr:uid="{2B73A6E8-7BDF-4E04-A5D0-B236BAC7F709}"/>
    <cellStyle name="Millares 73 2 2 4" xfId="16476" xr:uid="{56E126A4-C95C-4F8B-A084-281D8BCB4E1F}"/>
    <cellStyle name="Millares 73 2 2 5" xfId="18649" xr:uid="{55E00E17-021A-48B7-AB2B-F9BCED6C40D8}"/>
    <cellStyle name="Millares 73 2 2 6" xfId="8771" xr:uid="{72FD4D20-A822-4EC5-B072-34B9BE887582}"/>
    <cellStyle name="Millares 73 2 3" xfId="5819" xr:uid="{023794DE-C5EF-4C6F-BF4D-5372977DB200}"/>
    <cellStyle name="Millares 73 2 3 2" xfId="14116" xr:uid="{29AA3A48-C319-4B18-8E6D-56101426AF4C}"/>
    <cellStyle name="Millares 73 2 3 3" xfId="11242" xr:uid="{01E7166B-CA5F-4DC2-A99D-3AED03B50ED2}"/>
    <cellStyle name="Millares 73 2 3 4" xfId="16477" xr:uid="{E83F8CAD-D49A-4B58-98BB-D07CE6C1C799}"/>
    <cellStyle name="Millares 73 2 3 5" xfId="18650" xr:uid="{1D427E25-EEF4-4BF0-849A-F8B6A4B76B66}"/>
    <cellStyle name="Millares 73 2 3 6" xfId="8772" xr:uid="{3E14F8A6-443F-40CD-B39A-1AF175F310AC}"/>
    <cellStyle name="Millares 73 2 4" xfId="5820" xr:uid="{6884A25F-0CDE-4630-9B0F-BC33555E675A}"/>
    <cellStyle name="Millares 73 2 4 2" xfId="14117" xr:uid="{92D04C3B-735A-48B7-BEEE-E9ED6F63B8B6}"/>
    <cellStyle name="Millares 73 2 4 3" xfId="12507" xr:uid="{D170C050-D8CB-4AA9-BA70-9F47F38DABC9}"/>
    <cellStyle name="Millares 73 2 4 4" xfId="18651" xr:uid="{AB625EEE-0E08-4E45-A8FB-4F35E50EE06F}"/>
    <cellStyle name="Millares 73 2 4 5" xfId="8773" xr:uid="{C5C78A91-6C64-4222-9A58-A712D1D2A481}"/>
    <cellStyle name="Millares 73 2 5" xfId="7288" xr:uid="{4439A34A-88B2-4683-82BF-7EE20A951B49}"/>
    <cellStyle name="Millares 73 2 5 2" xfId="14118" xr:uid="{E100FD3B-7458-416A-9453-8A3D89E892A8}"/>
    <cellStyle name="Millares 73 2 5 3" xfId="20067" xr:uid="{B8EE4B50-0E06-4481-8762-08B9716CD250}"/>
    <cellStyle name="Millares 73 2 5 4" xfId="8774" xr:uid="{65B3E520-5FAE-44D8-A8D6-228C0F04A403}"/>
    <cellStyle name="Millares 73 2 6" xfId="8775" xr:uid="{AFDDF345-BFD1-44DC-8E5A-1EC1C659671B}"/>
    <cellStyle name="Millares 73 2 6 2" xfId="14119" xr:uid="{721AC863-1BF5-4129-847C-0A14FE0E41FA}"/>
    <cellStyle name="Millares 73 2 7" xfId="14114" xr:uid="{F9FD8C34-BC8C-4F98-AEAA-D2AD5DB69BDF}"/>
    <cellStyle name="Millares 73 2 8" xfId="11240" xr:uid="{F3D4CCF0-981D-4000-A21F-5B2E25602DE0}"/>
    <cellStyle name="Millares 73 2 9" xfId="16475" xr:uid="{BEC3575C-E98F-420E-BF4A-1FABEB4315BB}"/>
    <cellStyle name="Millares 73 3" xfId="5821" xr:uid="{5F985AD1-3777-4DDB-A076-BC23670E6AD2}"/>
    <cellStyle name="Millares 73 3 2" xfId="14120" xr:uid="{1F86DB3E-9FE0-469C-AAEB-8824E8DF3CAA}"/>
    <cellStyle name="Millares 73 3 3" xfId="11243" xr:uid="{78DD877A-833D-4177-860D-CEB65B83B6B8}"/>
    <cellStyle name="Millares 73 3 4" xfId="16478" xr:uid="{4F41C602-0DBC-4551-83E4-4E1258AC5EC3}"/>
    <cellStyle name="Millares 73 3 5" xfId="18652" xr:uid="{FAB49E4C-F5FA-458B-BBB8-BE35BCFC5EC4}"/>
    <cellStyle name="Millares 73 3 6" xfId="8776" xr:uid="{C90DB9FE-039D-4E3A-A9A3-B5394051BF25}"/>
    <cellStyle name="Millares 73 4" xfId="5822" xr:uid="{7DFFA231-4AF8-43E6-A69D-10BE1C647FA9}"/>
    <cellStyle name="Millares 73 4 2" xfId="14121" xr:uid="{415B8BF3-C9A8-471A-A9B5-CABA3452DC30}"/>
    <cellStyle name="Millares 73 4 3" xfId="11244" xr:uid="{0BAF7BE3-57BB-4223-A043-9B8512597A7D}"/>
    <cellStyle name="Millares 73 4 4" xfId="16479" xr:uid="{A4B315BB-ECD4-43FB-AEFC-73F728733991}"/>
    <cellStyle name="Millares 73 4 5" xfId="18653" xr:uid="{1899AFDF-F6A6-4E72-BBB5-5054E18D826F}"/>
    <cellStyle name="Millares 73 4 6" xfId="8777" xr:uid="{33D5D0E3-7061-46D3-9EFE-01EC00706C07}"/>
    <cellStyle name="Millares 73 5" xfId="5823" xr:uid="{75B02165-E884-4D23-85D0-12219591C9C7}"/>
    <cellStyle name="Millares 73 5 2" xfId="14122" xr:uid="{921BFB12-DD9D-41D8-87C7-17FBB0EC8172}"/>
    <cellStyle name="Millares 73 5 3" xfId="12506" xr:uid="{B18205DF-5857-4FDA-80E9-387C09747D47}"/>
    <cellStyle name="Millares 73 5 4" xfId="18654" xr:uid="{8B312713-F6D5-430C-AA51-330500AF6683}"/>
    <cellStyle name="Millares 73 5 5" xfId="8778" xr:uid="{1AD22120-62FF-4F9E-8F52-AC2B4DDB5ABD}"/>
    <cellStyle name="Millares 73 6" xfId="7159" xr:uid="{ACA10F2C-049A-4B99-B3ED-E0EF2AC4A252}"/>
    <cellStyle name="Millares 73 6 2" xfId="14123" xr:uid="{5E61C197-F0CA-4C12-8FA8-8943EE19B519}"/>
    <cellStyle name="Millares 73 6 3" xfId="19967" xr:uid="{C86C0611-EDB3-40F2-9FB2-2A054D668BB6}"/>
    <cellStyle name="Millares 73 6 4" xfId="8779" xr:uid="{A4720913-0C01-4538-9BF7-DBB111E48EFD}"/>
    <cellStyle name="Millares 73 7" xfId="8780" xr:uid="{168C2C8D-A2B7-4FFF-BD36-D03F89ECB54D}"/>
    <cellStyle name="Millares 73 7 2" xfId="14124" xr:uid="{D87910CF-A835-4A98-B3CA-212490117176}"/>
    <cellStyle name="Millares 73 8" xfId="14113" xr:uid="{6E8AAFBF-4201-4AF3-9D1D-5009256BDCCC}"/>
    <cellStyle name="Millares 73 9" xfId="11239" xr:uid="{4214D28C-62D3-4276-8C6C-0D97A8C44FC9}"/>
    <cellStyle name="Millares 74" xfId="5824" xr:uid="{AD5A73A3-3FA8-4FE5-AD63-7920B556F5EC}"/>
    <cellStyle name="Millares 74 10" xfId="16480" xr:uid="{16B8F6AC-AAEE-4547-9AF1-C9EC9EA986F6}"/>
    <cellStyle name="Millares 74 11" xfId="18655" xr:uid="{6189CCE9-6815-4B16-AFE5-32B8AB1BAAB1}"/>
    <cellStyle name="Millares 74 12" xfId="8781" xr:uid="{D5073339-741B-4B77-AD9F-BE90DBDFDA9F}"/>
    <cellStyle name="Millares 74 2" xfId="5825" xr:uid="{6A2A898A-02A3-439C-8664-88F248582595}"/>
    <cellStyle name="Millares 74 2 10" xfId="18656" xr:uid="{E5F5E20E-AAAF-442A-AD87-9F5103FF05DE}"/>
    <cellStyle name="Millares 74 2 11" xfId="8782" xr:uid="{FCDC08AD-44DA-4773-A1D1-4E26B0CA1935}"/>
    <cellStyle name="Millares 74 2 2" xfId="5826" xr:uid="{61D3F43E-DC67-41EE-A684-F46416619965}"/>
    <cellStyle name="Millares 74 2 2 2" xfId="14127" xr:uid="{F5ADC3D8-EE67-4E0D-80D9-CAC601E224FB}"/>
    <cellStyle name="Millares 74 2 2 3" xfId="11247" xr:uid="{03A75F33-8DD6-4716-BFD5-0EA570BB2993}"/>
    <cellStyle name="Millares 74 2 2 4" xfId="16482" xr:uid="{00FC217E-0E99-46F0-AF2B-7FBE94600E69}"/>
    <cellStyle name="Millares 74 2 2 5" xfId="18657" xr:uid="{1FB18536-F13E-430D-B6A7-A7F2A795B860}"/>
    <cellStyle name="Millares 74 2 2 6" xfId="8783" xr:uid="{CC157658-1585-42A8-A2C9-7322F0BB74A6}"/>
    <cellStyle name="Millares 74 2 3" xfId="5827" xr:uid="{9FE26DFD-8E3D-4DAA-8550-A0BB2590731A}"/>
    <cellStyle name="Millares 74 2 3 2" xfId="14128" xr:uid="{5C71B858-124B-423F-A68D-D735A8975076}"/>
    <cellStyle name="Millares 74 2 3 3" xfId="11248" xr:uid="{B2779511-9E83-4DBE-B60B-3D1682916C6A}"/>
    <cellStyle name="Millares 74 2 3 4" xfId="16483" xr:uid="{BBA38DB1-B75C-4F07-8690-583B3F7DD250}"/>
    <cellStyle name="Millares 74 2 3 5" xfId="18658" xr:uid="{86B9A3BE-32F6-45D6-942F-4D28EBCF8CEE}"/>
    <cellStyle name="Millares 74 2 3 6" xfId="8784" xr:uid="{9DD3F597-16FC-458F-B248-64F664851FCB}"/>
    <cellStyle name="Millares 74 2 4" xfId="5828" xr:uid="{48B4FB22-8496-42CA-B2EE-E0F0602E5BCB}"/>
    <cellStyle name="Millares 74 2 4 2" xfId="14129" xr:uid="{BFD7027E-243F-416E-B9B1-B634A2E5D8A5}"/>
    <cellStyle name="Millares 74 2 4 3" xfId="12509" xr:uid="{89A36E1F-DDB1-4E36-90CA-59BE0CB540E1}"/>
    <cellStyle name="Millares 74 2 4 4" xfId="18659" xr:uid="{6D9912AE-3E1B-49F6-B27B-97A407121CC6}"/>
    <cellStyle name="Millares 74 2 4 5" xfId="8785" xr:uid="{C79ACCFC-EBE6-4D42-88DF-329C5AE0EBD5}"/>
    <cellStyle name="Millares 74 2 5" xfId="7289" xr:uid="{8E678D12-DBE0-4680-8206-11C33C2E0F5F}"/>
    <cellStyle name="Millares 74 2 5 2" xfId="14130" xr:uid="{795F08A3-6860-45CB-8035-AE7A23063277}"/>
    <cellStyle name="Millares 74 2 5 3" xfId="20068" xr:uid="{CCD16D39-B60C-4A6D-B79A-2E31390D0BAE}"/>
    <cellStyle name="Millares 74 2 5 4" xfId="8786" xr:uid="{A67E4A4C-A940-4649-81A3-99CB6D36DE44}"/>
    <cellStyle name="Millares 74 2 6" xfId="8787" xr:uid="{F9B0AEC9-DC4B-4600-8430-6FC2D8FB7388}"/>
    <cellStyle name="Millares 74 2 6 2" xfId="14131" xr:uid="{FF55109F-7871-45A9-8404-F96C490C12B8}"/>
    <cellStyle name="Millares 74 2 7" xfId="14126" xr:uid="{6F8D1887-996E-43D0-A47D-96367E38F017}"/>
    <cellStyle name="Millares 74 2 8" xfId="11246" xr:uid="{A9C2D650-CDB2-49C2-87FD-57EF9B1F9408}"/>
    <cellStyle name="Millares 74 2 9" xfId="16481" xr:uid="{A2673530-17B6-47BA-B253-4F0E6EA40375}"/>
    <cellStyle name="Millares 74 3" xfId="5829" xr:uid="{A69424BA-C291-4965-86AB-5C37DA7A1C2C}"/>
    <cellStyle name="Millares 74 3 2" xfId="14132" xr:uid="{CC8E6427-FF9F-4506-8008-545760E66209}"/>
    <cellStyle name="Millares 74 3 3" xfId="11249" xr:uid="{D714CDB2-82A7-45D5-8676-4F683872A8C5}"/>
    <cellStyle name="Millares 74 3 4" xfId="16484" xr:uid="{22016A56-B064-4A1F-A3CE-02EBEDB1709D}"/>
    <cellStyle name="Millares 74 3 5" xfId="18660" xr:uid="{43A1CCDE-1805-4485-9DFA-D05097A80F9D}"/>
    <cellStyle name="Millares 74 3 6" xfId="8788" xr:uid="{C7CE7FEA-4E58-4CFA-875A-2E0BAED39669}"/>
    <cellStyle name="Millares 74 4" xfId="5830" xr:uid="{9CCBF8E9-B42B-4FAC-B67A-574B61B68510}"/>
    <cellStyle name="Millares 74 4 2" xfId="14133" xr:uid="{504245E7-F4CD-4248-8978-6BD743F14F80}"/>
    <cellStyle name="Millares 74 4 3" xfId="11250" xr:uid="{C844DBC2-3E5B-4E59-BD99-5F1E2BD3E0A5}"/>
    <cellStyle name="Millares 74 4 4" xfId="16485" xr:uid="{00A4BBDB-CD4C-4BCA-B8EC-C24E818BA9DE}"/>
    <cellStyle name="Millares 74 4 5" xfId="18661" xr:uid="{534C733E-BC23-4084-A9E2-4C3850A05DBC}"/>
    <cellStyle name="Millares 74 4 6" xfId="8789" xr:uid="{C34110C9-6105-4C87-A17C-CA57DACDEF76}"/>
    <cellStyle name="Millares 74 5" xfId="5831" xr:uid="{4741D9EE-F37B-4354-BA47-F8689469ED5E}"/>
    <cellStyle name="Millares 74 5 2" xfId="14134" xr:uid="{49CD8B35-98B9-4883-AAA6-17621AB9BCB8}"/>
    <cellStyle name="Millares 74 5 3" xfId="12508" xr:uid="{0E616FB4-CFC5-4601-8B30-FD2FAE502392}"/>
    <cellStyle name="Millares 74 5 4" xfId="18662" xr:uid="{4D3F7FF5-F09A-4DB9-94D8-552AF69C9AD4}"/>
    <cellStyle name="Millares 74 5 5" xfId="8790" xr:uid="{D514126A-4199-4ED8-BC8E-0615D2C4217F}"/>
    <cellStyle name="Millares 74 6" xfId="7160" xr:uid="{72B39356-81BD-4128-9C27-F538A7A88045}"/>
    <cellStyle name="Millares 74 6 2" xfId="14135" xr:uid="{93A8874A-E1F3-4FF4-B727-0AD9E185B022}"/>
    <cellStyle name="Millares 74 6 3" xfId="19968" xr:uid="{640BC618-1093-421B-97E0-205BCF8A5E69}"/>
    <cellStyle name="Millares 74 6 4" xfId="8791" xr:uid="{1AF01DDE-92AA-4441-B285-C9FC4056514E}"/>
    <cellStyle name="Millares 74 7" xfId="8792" xr:uid="{B051C8A9-2A1B-48E4-B22B-41EF64ADBE19}"/>
    <cellStyle name="Millares 74 7 2" xfId="14136" xr:uid="{3B95D346-2B44-4B15-98EC-B0308C3BE905}"/>
    <cellStyle name="Millares 74 8" xfId="14125" xr:uid="{60A724E6-A15C-4850-8493-DA4A696E4C06}"/>
    <cellStyle name="Millares 74 9" xfId="11245" xr:uid="{7C4A47FB-B60D-4E93-BA5E-9A7293FAD991}"/>
    <cellStyle name="Millares 75" xfId="5832" xr:uid="{B13AF143-DAE8-41C0-B5B4-67561D856CDB}"/>
    <cellStyle name="Millares 75 10" xfId="16486" xr:uid="{5E5712B8-289C-4E84-A646-BAFA9E58D657}"/>
    <cellStyle name="Millares 75 11" xfId="18663" xr:uid="{89601493-D15F-4BC6-A9A1-88B049F8B975}"/>
    <cellStyle name="Millares 75 12" xfId="8793" xr:uid="{B2BAAA38-FF4A-4657-9122-62FC1E640428}"/>
    <cellStyle name="Millares 75 2" xfId="5833" xr:uid="{392910FB-B8D3-460F-B5FC-0B84216D5A78}"/>
    <cellStyle name="Millares 75 2 10" xfId="18664" xr:uid="{76DE8FE7-4BDA-4EF5-982B-36B764C85828}"/>
    <cellStyle name="Millares 75 2 11" xfId="8794" xr:uid="{7F1ABC00-FE7F-4BF1-9F50-21E9E54EF1C8}"/>
    <cellStyle name="Millares 75 2 2" xfId="5834" xr:uid="{354DDA54-6118-4C7E-A8A2-9B5E8D378271}"/>
    <cellStyle name="Millares 75 2 2 2" xfId="14139" xr:uid="{7A9B55AC-6525-44DD-9EF3-A49087997738}"/>
    <cellStyle name="Millares 75 2 2 3" xfId="11253" xr:uid="{67F12906-4C1E-4CF0-9C53-24DA4ECCFE97}"/>
    <cellStyle name="Millares 75 2 2 4" xfId="16488" xr:uid="{C6EF2D44-BEA0-4B6B-9DA1-77AFFCEC4C4B}"/>
    <cellStyle name="Millares 75 2 2 5" xfId="18665" xr:uid="{BF872BD0-0502-4592-A1B8-46867AEAE3C5}"/>
    <cellStyle name="Millares 75 2 2 6" xfId="8795" xr:uid="{9786D059-997F-4AB3-BE5E-17D3C619B7E4}"/>
    <cellStyle name="Millares 75 2 3" xfId="5835" xr:uid="{4D433773-A6CF-4948-84F9-F06930856A5D}"/>
    <cellStyle name="Millares 75 2 3 2" xfId="14140" xr:uid="{A599840A-4B1C-4F77-A29D-151B9B066939}"/>
    <cellStyle name="Millares 75 2 3 3" xfId="11254" xr:uid="{F17E17F2-3EAF-41EE-ABF8-C5C08BDCC4A4}"/>
    <cellStyle name="Millares 75 2 3 4" xfId="16489" xr:uid="{F5E156F3-7630-468F-A471-DC8B8A28ED1C}"/>
    <cellStyle name="Millares 75 2 3 5" xfId="18666" xr:uid="{C8C3E53F-9CFE-42A7-B661-B4CE5CFE3E75}"/>
    <cellStyle name="Millares 75 2 3 6" xfId="8796" xr:uid="{D7D35312-5886-41B2-9C30-A008C4275736}"/>
    <cellStyle name="Millares 75 2 4" xfId="5836" xr:uid="{8EB7694D-1C39-4C23-B75A-0391D0C3AB7D}"/>
    <cellStyle name="Millares 75 2 4 2" xfId="14141" xr:uid="{9217969E-B5BD-4B70-A435-11CADFB64E07}"/>
    <cellStyle name="Millares 75 2 4 3" xfId="12511" xr:uid="{AF95F723-A7B9-4C47-8D74-1EBCFCA9D7CA}"/>
    <cellStyle name="Millares 75 2 4 4" xfId="18667" xr:uid="{AD45B937-5E10-4E37-B70C-EF5E04308D47}"/>
    <cellStyle name="Millares 75 2 4 5" xfId="8797" xr:uid="{1182B84D-895B-4AD7-9140-C05BC297F40A}"/>
    <cellStyle name="Millares 75 2 5" xfId="7290" xr:uid="{1B6CD2B2-56BF-4DFD-BA56-315567E34272}"/>
    <cellStyle name="Millares 75 2 5 2" xfId="14142" xr:uid="{6D964659-4337-4719-A710-A179ADBB717D}"/>
    <cellStyle name="Millares 75 2 5 3" xfId="20069" xr:uid="{9F418442-A22A-4895-BB14-4F0A7C723B75}"/>
    <cellStyle name="Millares 75 2 5 4" xfId="8798" xr:uid="{14EA5FB4-736D-4716-A6B4-136A0E16D515}"/>
    <cellStyle name="Millares 75 2 6" xfId="8799" xr:uid="{ABEBA41E-D17E-40C4-BBFB-261839E48D10}"/>
    <cellStyle name="Millares 75 2 6 2" xfId="14143" xr:uid="{69D8B74B-28D0-44BD-A3FB-FC3826D06C14}"/>
    <cellStyle name="Millares 75 2 7" xfId="14138" xr:uid="{7CF0E992-C661-4353-91F9-F5AD3FB3DC64}"/>
    <cellStyle name="Millares 75 2 8" xfId="11252" xr:uid="{D1C53498-19F1-4810-8A29-2E9D17F1173E}"/>
    <cellStyle name="Millares 75 2 9" xfId="16487" xr:uid="{47E75110-503B-4B53-85D0-C80A6620C235}"/>
    <cellStyle name="Millares 75 3" xfId="5837" xr:uid="{87C6C996-A080-4428-A219-06DD4CF487B7}"/>
    <cellStyle name="Millares 75 3 2" xfId="14144" xr:uid="{59388FA7-C22F-4E06-828B-106A9C6F5F2F}"/>
    <cellStyle name="Millares 75 3 3" xfId="11255" xr:uid="{C83DCCB1-D682-47B6-A396-2BD8223B55C3}"/>
    <cellStyle name="Millares 75 3 4" xfId="16490" xr:uid="{A9EAB3ED-A3C4-47AE-8B6D-D29ABDE4D0FB}"/>
    <cellStyle name="Millares 75 3 5" xfId="18668" xr:uid="{073C72D3-4FFA-4972-A8B1-319EA27880C5}"/>
    <cellStyle name="Millares 75 3 6" xfId="8800" xr:uid="{A752AE52-4212-44FC-BF97-9818F28B7D36}"/>
    <cellStyle name="Millares 75 4" xfId="5838" xr:uid="{3249EEE6-559A-45EF-A6B1-E2553432F00B}"/>
    <cellStyle name="Millares 75 4 2" xfId="14145" xr:uid="{26A388A7-7321-46B4-BC29-E5A838131019}"/>
    <cellStyle name="Millares 75 4 3" xfId="11256" xr:uid="{9EE27C7A-9F46-428A-96F9-F45F050BFEB5}"/>
    <cellStyle name="Millares 75 4 4" xfId="16491" xr:uid="{5D0249D7-9158-4511-8543-F80366BFEDF8}"/>
    <cellStyle name="Millares 75 4 5" xfId="18669" xr:uid="{B3DC2052-7EB8-4E19-94D7-D837125A3E6B}"/>
    <cellStyle name="Millares 75 4 6" xfId="8801" xr:uid="{D8F4BEDF-8AE8-4C8E-BD75-FBE1EE8A6F0C}"/>
    <cellStyle name="Millares 75 5" xfId="5839" xr:uid="{0B97C1CF-C25F-4FA2-8A5F-CD524C95A46D}"/>
    <cellStyle name="Millares 75 5 2" xfId="14146" xr:uid="{5693E91C-7648-4ED1-B1B8-A6BCB9BE088F}"/>
    <cellStyle name="Millares 75 5 3" xfId="12510" xr:uid="{0A4EB6CB-E388-4293-9156-497C5DB2B6C2}"/>
    <cellStyle name="Millares 75 5 4" xfId="18670" xr:uid="{9D5DA39E-E1C3-421E-B757-E461D8EC53BE}"/>
    <cellStyle name="Millares 75 5 5" xfId="8802" xr:uid="{5D2D99D7-E115-4BBE-B932-569A065A2751}"/>
    <cellStyle name="Millares 75 6" xfId="7161" xr:uid="{99CDC31B-E3C9-4F03-A05A-793EF61ACB65}"/>
    <cellStyle name="Millares 75 6 2" xfId="14147" xr:uid="{E915142A-0292-4640-86F9-EBF8C459718F}"/>
    <cellStyle name="Millares 75 6 3" xfId="19969" xr:uid="{ECD85F21-C39B-4B45-979D-6F681885D58B}"/>
    <cellStyle name="Millares 75 6 4" xfId="8803" xr:uid="{7E17E4AE-B502-42C2-87DA-832593BC644B}"/>
    <cellStyle name="Millares 75 7" xfId="8804" xr:uid="{FAE244E1-8BEE-49FC-B2C9-8DAE2D6A082B}"/>
    <cellStyle name="Millares 75 7 2" xfId="14148" xr:uid="{47EEACDD-137F-4FF4-9E85-3CE813F14380}"/>
    <cellStyle name="Millares 75 8" xfId="14137" xr:uid="{B6F506A6-49D3-4667-8457-EF5479939A9D}"/>
    <cellStyle name="Millares 75 9" xfId="11251" xr:uid="{40E4F192-EC49-4900-B4FE-DEB01A2647E2}"/>
    <cellStyle name="Millares 76" xfId="5840" xr:uid="{F8375C46-1518-4340-8CF4-B6AD49A1969B}"/>
    <cellStyle name="Millares 76 10" xfId="16492" xr:uid="{C5AC552F-069F-41A8-AA2A-988C32D4EFFB}"/>
    <cellStyle name="Millares 76 11" xfId="18671" xr:uid="{100D1A6C-9A41-4A37-AECB-DD108B1ECE8E}"/>
    <cellStyle name="Millares 76 12" xfId="8805" xr:uid="{69B3FA31-E68B-43D3-9936-6F09CF06B853}"/>
    <cellStyle name="Millares 76 2" xfId="5841" xr:uid="{333EDD2A-11F5-4669-84FB-BA8A9E9F4B6D}"/>
    <cellStyle name="Millares 76 2 10" xfId="18672" xr:uid="{364C2359-9E61-46E6-9D8B-BB6C68D634AA}"/>
    <cellStyle name="Millares 76 2 11" xfId="8806" xr:uid="{9D0592C8-B804-41CE-B01A-37DE2202C487}"/>
    <cellStyle name="Millares 76 2 2" xfId="5842" xr:uid="{9A36718F-A4E4-41B2-95C7-EBBB5E89D661}"/>
    <cellStyle name="Millares 76 2 2 2" xfId="14151" xr:uid="{0418F429-B6A3-4BBB-B585-97DC36FEBF38}"/>
    <cellStyle name="Millares 76 2 2 3" xfId="11259" xr:uid="{BC4B5C69-41D5-4FE9-A5EF-BBAED8428008}"/>
    <cellStyle name="Millares 76 2 2 4" xfId="16494" xr:uid="{FE786AE3-66F4-42BB-A47F-1DD45F11888E}"/>
    <cellStyle name="Millares 76 2 2 5" xfId="18673" xr:uid="{E999B646-3198-4B06-8BF0-69674EA48F97}"/>
    <cellStyle name="Millares 76 2 2 6" xfId="8807" xr:uid="{0BB3DBE4-D098-4E07-A2B9-D78741EB656A}"/>
    <cellStyle name="Millares 76 2 3" xfId="5843" xr:uid="{91247E93-0B7B-44AF-AA15-D08DDA1C5507}"/>
    <cellStyle name="Millares 76 2 3 2" xfId="14152" xr:uid="{A43A2A02-023C-428A-A494-8E65A0961D9B}"/>
    <cellStyle name="Millares 76 2 3 3" xfId="11260" xr:uid="{CF946613-D876-4D96-849B-25F28172D78E}"/>
    <cellStyle name="Millares 76 2 3 4" xfId="16495" xr:uid="{31EB5C9A-2E53-45C6-A344-AB877EFA3506}"/>
    <cellStyle name="Millares 76 2 3 5" xfId="18674" xr:uid="{60BC0EAF-D8BE-4C96-9F5A-E039B62B2717}"/>
    <cellStyle name="Millares 76 2 3 6" xfId="8808" xr:uid="{7DDB116C-CE51-4479-88C7-A25067E0C393}"/>
    <cellStyle name="Millares 76 2 4" xfId="5844" xr:uid="{35609C0E-5D42-42D2-9A95-E65810F0DCDE}"/>
    <cellStyle name="Millares 76 2 4 2" xfId="14153" xr:uid="{EA1EE70D-A07F-4882-843D-2BEC342BBF85}"/>
    <cellStyle name="Millares 76 2 4 3" xfId="12513" xr:uid="{4434743F-339F-4BF8-A782-ABE5B373A7DA}"/>
    <cellStyle name="Millares 76 2 4 4" xfId="18675" xr:uid="{88F8C628-6F92-4D24-A12D-0FB7BF27DE13}"/>
    <cellStyle name="Millares 76 2 4 5" xfId="8809" xr:uid="{0F080C1D-D295-4305-BC6A-4A2AD515E6EE}"/>
    <cellStyle name="Millares 76 2 5" xfId="7291" xr:uid="{F1BF62BF-05ED-4BE0-895B-0DCC5F0FDDAF}"/>
    <cellStyle name="Millares 76 2 5 2" xfId="14154" xr:uid="{BAEEC476-E990-40A9-9243-BA843A3BCDDC}"/>
    <cellStyle name="Millares 76 2 5 3" xfId="20070" xr:uid="{CFB14028-F5F9-427B-937E-9B94969894D5}"/>
    <cellStyle name="Millares 76 2 5 4" xfId="8810" xr:uid="{93C43A04-D276-4BDC-8F1F-1C8E6DD4E982}"/>
    <cellStyle name="Millares 76 2 6" xfId="8811" xr:uid="{83A7982B-E7E3-4456-A6E6-D5674B7BF6C8}"/>
    <cellStyle name="Millares 76 2 6 2" xfId="14155" xr:uid="{48971DC0-3173-419F-ADA4-CFB26D1D9FE5}"/>
    <cellStyle name="Millares 76 2 7" xfId="14150" xr:uid="{1791FE86-04AB-4DAF-B3E1-253F362CFA2B}"/>
    <cellStyle name="Millares 76 2 8" xfId="11258" xr:uid="{C6C372B4-8AE4-4852-89D6-E4D5BACEDD47}"/>
    <cellStyle name="Millares 76 2 9" xfId="16493" xr:uid="{04279D9A-C7F7-44FF-BDCD-F39842990A4A}"/>
    <cellStyle name="Millares 76 3" xfId="5845" xr:uid="{F078FFC2-E2AD-432D-A95D-0A4EBD6ADF23}"/>
    <cellStyle name="Millares 76 3 2" xfId="14156" xr:uid="{B845D14A-5946-4E5B-BDBC-E2C4EF53801D}"/>
    <cellStyle name="Millares 76 3 3" xfId="11261" xr:uid="{BED34FB2-7A47-4682-83A5-87F8516115D7}"/>
    <cellStyle name="Millares 76 3 4" xfId="16496" xr:uid="{EE2C77BF-89CA-4E70-9D75-C213FEF42F31}"/>
    <cellStyle name="Millares 76 3 5" xfId="18676" xr:uid="{576E14F5-E53C-46CB-AC2D-D55B8874D9C6}"/>
    <cellStyle name="Millares 76 3 6" xfId="8812" xr:uid="{8AD09A9A-949B-4760-B655-09E3BD5AB998}"/>
    <cellStyle name="Millares 76 4" xfId="5846" xr:uid="{660AC4B2-6FE4-4CAE-8996-8E5930A428E8}"/>
    <cellStyle name="Millares 76 4 2" xfId="14157" xr:uid="{3940DD54-99A2-4959-A72C-A5F845A1064A}"/>
    <cellStyle name="Millares 76 4 3" xfId="11262" xr:uid="{21105D96-1638-42C5-B46C-A9E35C58DE01}"/>
    <cellStyle name="Millares 76 4 4" xfId="16497" xr:uid="{B602D171-1100-485E-956B-3FF739D1B333}"/>
    <cellStyle name="Millares 76 4 5" xfId="18677" xr:uid="{AC036B21-DFD2-452D-A048-1B1C6C3EFC68}"/>
    <cellStyle name="Millares 76 4 6" xfId="8813" xr:uid="{76D4FE26-D826-4357-9AA9-2B9225AF9F09}"/>
    <cellStyle name="Millares 76 5" xfId="5847" xr:uid="{BBF7836D-F2B4-46FF-B9B7-098F1B7C4A3D}"/>
    <cellStyle name="Millares 76 5 2" xfId="14158" xr:uid="{4FB5D31C-0E19-4A6B-9F97-DC2E9E2B8253}"/>
    <cellStyle name="Millares 76 5 3" xfId="12512" xr:uid="{EEAC48AA-480B-4E19-91D4-C253A060393A}"/>
    <cellStyle name="Millares 76 5 4" xfId="18678" xr:uid="{7981B047-6CC0-49F3-B2A2-45DDE9BFDE07}"/>
    <cellStyle name="Millares 76 5 5" xfId="8814" xr:uid="{03FB4ED7-47FC-43FD-AD54-05B0B3D8003D}"/>
    <cellStyle name="Millares 76 6" xfId="7162" xr:uid="{61B3BDDC-8BD4-4134-9D03-70AA47E0BC3F}"/>
    <cellStyle name="Millares 76 6 2" xfId="14159" xr:uid="{1887F116-8002-49F7-8549-48E842399DAA}"/>
    <cellStyle name="Millares 76 6 3" xfId="19970" xr:uid="{A261D93C-2397-4712-9493-81C1D076776E}"/>
    <cellStyle name="Millares 76 6 4" xfId="8815" xr:uid="{90C97E5F-139F-46CD-95D0-669B774032E0}"/>
    <cellStyle name="Millares 76 7" xfId="8816" xr:uid="{9D61B082-25FE-4D68-8657-A088FB585F7D}"/>
    <cellStyle name="Millares 76 7 2" xfId="14160" xr:uid="{C0D6885F-32E5-49C8-8FB1-95206A27E879}"/>
    <cellStyle name="Millares 76 8" xfId="14149" xr:uid="{9B7E0294-DDCA-4AC5-AD63-AD97040A16FD}"/>
    <cellStyle name="Millares 76 9" xfId="11257" xr:uid="{1A5DB6BA-590E-44CE-A2E7-F3BE54424532}"/>
    <cellStyle name="Millares 77" xfId="5848" xr:uid="{3295540F-89AD-4034-AE1C-33A178541E00}"/>
    <cellStyle name="Millares 77 10" xfId="16498" xr:uid="{7BB01EE8-736C-4B04-A58A-B30B042A461B}"/>
    <cellStyle name="Millares 77 11" xfId="18679" xr:uid="{37CF89F8-AC50-4067-91BE-FA6B39DFE820}"/>
    <cellStyle name="Millares 77 12" xfId="8817" xr:uid="{5301EC77-456E-40A3-906E-8A79F01D3A6D}"/>
    <cellStyle name="Millares 77 2" xfId="5849" xr:uid="{85AD2257-D205-4954-B23C-4BB3FFD5C55F}"/>
    <cellStyle name="Millares 77 2 10" xfId="18680" xr:uid="{876AF906-10B1-44C5-9620-A9B13B4BA8CB}"/>
    <cellStyle name="Millares 77 2 11" xfId="8818" xr:uid="{4D7A4D24-6EDA-4713-AFBA-BF896CA79594}"/>
    <cellStyle name="Millares 77 2 2" xfId="5850" xr:uid="{426EFC1E-1518-4F3A-91C6-EA78ACAFB757}"/>
    <cellStyle name="Millares 77 2 2 2" xfId="14163" xr:uid="{FC491A46-B265-4640-91D7-DACAFAF70136}"/>
    <cellStyle name="Millares 77 2 2 3" xfId="11265" xr:uid="{20B6BB12-3DB9-4408-87D8-F0BB3560AE27}"/>
    <cellStyle name="Millares 77 2 2 4" xfId="16500" xr:uid="{30C2B465-B456-4D19-9816-A9C93A0E8B00}"/>
    <cellStyle name="Millares 77 2 2 5" xfId="18681" xr:uid="{B2222FA8-9169-4901-AF3D-576B9D97E0AF}"/>
    <cellStyle name="Millares 77 2 2 6" xfId="8819" xr:uid="{391E2556-DE24-464D-879E-CFD7EF3A1FD3}"/>
    <cellStyle name="Millares 77 2 3" xfId="5851" xr:uid="{85539FA5-8327-40C4-A2CD-7B23497851E7}"/>
    <cellStyle name="Millares 77 2 3 2" xfId="14164" xr:uid="{01AF43E9-596D-4754-8218-D6130C5A77D3}"/>
    <cellStyle name="Millares 77 2 3 3" xfId="11266" xr:uid="{F8D9C496-48C6-4183-99DA-46150811610C}"/>
    <cellStyle name="Millares 77 2 3 4" xfId="16501" xr:uid="{FA51A58F-19E6-440D-888C-6BA16288B6B1}"/>
    <cellStyle name="Millares 77 2 3 5" xfId="18682" xr:uid="{16E669F6-8A91-41B5-A2EB-57E1F47F26BB}"/>
    <cellStyle name="Millares 77 2 3 6" xfId="8820" xr:uid="{4D5C928B-19F0-432B-B509-6732779F66F9}"/>
    <cellStyle name="Millares 77 2 4" xfId="5852" xr:uid="{F3D11866-BFD0-473A-B2B2-645EE0888EB8}"/>
    <cellStyle name="Millares 77 2 4 2" xfId="14165" xr:uid="{1F113472-2952-4555-8635-B51D9770AE61}"/>
    <cellStyle name="Millares 77 2 4 3" xfId="12515" xr:uid="{998DA19D-CF77-40D3-85FF-71FDA211043A}"/>
    <cellStyle name="Millares 77 2 4 4" xfId="18683" xr:uid="{ABBD5799-55DE-4CF3-B368-96A4ADC10865}"/>
    <cellStyle name="Millares 77 2 4 5" xfId="8821" xr:uid="{3E561688-C176-4F77-8161-4280CADCB678}"/>
    <cellStyle name="Millares 77 2 5" xfId="7292" xr:uid="{BE315352-833C-4EB6-85FF-8DDD7F1C4C37}"/>
    <cellStyle name="Millares 77 2 5 2" xfId="14166" xr:uid="{651449CC-1A4E-436A-8469-CA8E936C479A}"/>
    <cellStyle name="Millares 77 2 5 3" xfId="20071" xr:uid="{73F9EA54-ECE9-433B-9FC7-242096FC1C58}"/>
    <cellStyle name="Millares 77 2 5 4" xfId="8822" xr:uid="{CADACFAA-96E4-4527-A443-F874889D7B09}"/>
    <cellStyle name="Millares 77 2 6" xfId="8823" xr:uid="{F72155AB-0B4B-408F-982C-71BEC2DDFF44}"/>
    <cellStyle name="Millares 77 2 6 2" xfId="14167" xr:uid="{20436B9A-5911-415C-9CB0-7B42C4184823}"/>
    <cellStyle name="Millares 77 2 7" xfId="14162" xr:uid="{C742FE17-363F-4082-BDA6-D685ADFB8B24}"/>
    <cellStyle name="Millares 77 2 8" xfId="11264" xr:uid="{1EB6847D-868E-47DF-B963-1D4FF8D074CB}"/>
    <cellStyle name="Millares 77 2 9" xfId="16499" xr:uid="{835AB287-B707-4E1B-912B-1E51FC6E86BC}"/>
    <cellStyle name="Millares 77 3" xfId="5853" xr:uid="{3A7C2F6F-0F19-4D32-BB9C-2B6BBA2ADD26}"/>
    <cellStyle name="Millares 77 3 2" xfId="14168" xr:uid="{6454FF0D-DDE5-49AC-A52C-7BC2F7CB8FC1}"/>
    <cellStyle name="Millares 77 3 3" xfId="11267" xr:uid="{6C3CCF5C-D5DC-4FE0-996A-00ED3C92F357}"/>
    <cellStyle name="Millares 77 3 4" xfId="16502" xr:uid="{2345DFC4-97C4-4F69-9B5A-46E0B5E30F66}"/>
    <cellStyle name="Millares 77 3 5" xfId="18684" xr:uid="{501045BB-90E0-41BF-AECB-26DFF3660494}"/>
    <cellStyle name="Millares 77 3 6" xfId="8824" xr:uid="{F89B23E1-18DC-4439-A2EB-95EB720CE0D7}"/>
    <cellStyle name="Millares 77 4" xfId="5854" xr:uid="{A01453FC-4BCD-459D-B035-3F391F169E3A}"/>
    <cellStyle name="Millares 77 4 2" xfId="14169" xr:uid="{AAF139EF-6AC2-447B-9ED5-ACE9EF0E5980}"/>
    <cellStyle name="Millares 77 4 3" xfId="11268" xr:uid="{7C1463F3-C22E-4591-87F5-443358BCD162}"/>
    <cellStyle name="Millares 77 4 4" xfId="16503" xr:uid="{ED56B888-B20D-4D49-A8AA-3E815C8B753E}"/>
    <cellStyle name="Millares 77 4 5" xfId="18685" xr:uid="{0BE0B47C-1485-4C11-9DC3-8041312EF72B}"/>
    <cellStyle name="Millares 77 4 6" xfId="8825" xr:uid="{05731156-31B9-4282-B1FA-3E95F1F8FF9C}"/>
    <cellStyle name="Millares 77 5" xfId="5855" xr:uid="{9BC8BB1C-B7A1-47C3-BEDA-9D4B6D495039}"/>
    <cellStyle name="Millares 77 5 2" xfId="14170" xr:uid="{B592AE39-23E4-4D85-A08E-A3EF63B1E690}"/>
    <cellStyle name="Millares 77 5 3" xfId="12514" xr:uid="{92D133C6-0DF9-4289-B104-665C099FBDDF}"/>
    <cellStyle name="Millares 77 5 4" xfId="18686" xr:uid="{24EBBB50-DD1A-494D-B7A3-CD77BA9B29C2}"/>
    <cellStyle name="Millares 77 5 5" xfId="8826" xr:uid="{6DF33A6A-3DF4-4388-9377-702C84F4CCE6}"/>
    <cellStyle name="Millares 77 6" xfId="7163" xr:uid="{0D879ACD-52B9-42BE-8C0C-D54ED415AB92}"/>
    <cellStyle name="Millares 77 6 2" xfId="14171" xr:uid="{BC009486-F746-4E3D-B818-14F9C7AEBDDB}"/>
    <cellStyle name="Millares 77 6 3" xfId="19971" xr:uid="{8D02B204-FEFF-4A59-B27D-C1D9206E97A5}"/>
    <cellStyle name="Millares 77 6 4" xfId="8827" xr:uid="{D9E2E2B7-BA5E-430A-95A7-EB1DBBFF46C6}"/>
    <cellStyle name="Millares 77 7" xfId="8828" xr:uid="{F28BA36E-2EB2-46AC-84C3-531965AEF2E2}"/>
    <cellStyle name="Millares 77 7 2" xfId="14172" xr:uid="{106C6461-D370-42A3-A4FD-102C8B7174A7}"/>
    <cellStyle name="Millares 77 8" xfId="14161" xr:uid="{0AE7E9A1-BDF0-4F9B-BCCF-98C7D99853EC}"/>
    <cellStyle name="Millares 77 9" xfId="11263" xr:uid="{C6F7A0C9-FAE5-4D30-9614-EC45A2E128B4}"/>
    <cellStyle name="Millares 78" xfId="5856" xr:uid="{D1056B27-6FDD-4BCF-AEE2-4024E2FDBEFC}"/>
    <cellStyle name="Millares 78 10" xfId="16504" xr:uid="{2B43CA8A-8AA9-4BAF-83F4-A46CB858F320}"/>
    <cellStyle name="Millares 78 11" xfId="18687" xr:uid="{C9BB2C93-B14F-4828-B562-69AB808C1723}"/>
    <cellStyle name="Millares 78 12" xfId="8829" xr:uid="{3A7AC0BF-46B6-4CA0-AEC5-63AFC0A43BCF}"/>
    <cellStyle name="Millares 78 2" xfId="5857" xr:uid="{BED04504-0EE3-4EE3-ABFD-6F9EF712F5C0}"/>
    <cellStyle name="Millares 78 2 10" xfId="18688" xr:uid="{0E71215C-D799-4FE8-A2D8-55573F65E969}"/>
    <cellStyle name="Millares 78 2 11" xfId="8830" xr:uid="{22DCB70F-0341-44C3-97D6-5549A1176095}"/>
    <cellStyle name="Millares 78 2 2" xfId="5858" xr:uid="{31F8B80C-90A6-4ED1-B89A-C64EDD05B65C}"/>
    <cellStyle name="Millares 78 2 2 2" xfId="14175" xr:uid="{F7A6340D-1A4B-4668-AEF3-8FFEF20DA2A8}"/>
    <cellStyle name="Millares 78 2 2 3" xfId="11271" xr:uid="{C96E5AA9-C39F-4141-95E9-E7E627AC10C2}"/>
    <cellStyle name="Millares 78 2 2 4" xfId="16506" xr:uid="{53CE597E-0802-4C68-BCF0-2FE30E312DDD}"/>
    <cellStyle name="Millares 78 2 2 5" xfId="18689" xr:uid="{20DB7709-CEF8-4CDF-9065-207862BB7F01}"/>
    <cellStyle name="Millares 78 2 2 6" xfId="8831" xr:uid="{132B892C-F3E2-42B5-9CDA-5199E82E4D85}"/>
    <cellStyle name="Millares 78 2 3" xfId="5859" xr:uid="{3E2B55B5-5ABC-419F-9A77-443A6F52DFBF}"/>
    <cellStyle name="Millares 78 2 3 2" xfId="14176" xr:uid="{C7ABFA4F-9347-41C9-B44A-1529FC545047}"/>
    <cellStyle name="Millares 78 2 3 3" xfId="11272" xr:uid="{C74A44B4-40BB-4653-9DB0-12922549CA73}"/>
    <cellStyle name="Millares 78 2 3 4" xfId="16507" xr:uid="{43CEA4C8-8BF7-4A17-A8A0-60145510B36F}"/>
    <cellStyle name="Millares 78 2 3 5" xfId="18690" xr:uid="{62B65B87-A020-476D-93C3-CEE9E4EB89B1}"/>
    <cellStyle name="Millares 78 2 3 6" xfId="8832" xr:uid="{96A7FB66-3E7A-46F5-BAD9-4B76E2A86B38}"/>
    <cellStyle name="Millares 78 2 4" xfId="5860" xr:uid="{086B9D1C-2FAD-42EE-9F46-97135D47CEE5}"/>
    <cellStyle name="Millares 78 2 4 2" xfId="14177" xr:uid="{CA39B70B-15AE-46F4-913D-A1B3FAA81D25}"/>
    <cellStyle name="Millares 78 2 4 3" xfId="12517" xr:uid="{AA1E5645-D0A0-4252-96B6-8BCBCD6DBFEE}"/>
    <cellStyle name="Millares 78 2 4 4" xfId="18691" xr:uid="{37AA314B-A024-4C83-A040-199D4F364117}"/>
    <cellStyle name="Millares 78 2 4 5" xfId="8833" xr:uid="{76BB5CB2-6A9C-4ED4-AE07-82587D850468}"/>
    <cellStyle name="Millares 78 2 5" xfId="7293" xr:uid="{96A42ADD-208B-4120-865F-348BEC0A1F7C}"/>
    <cellStyle name="Millares 78 2 5 2" xfId="14178" xr:uid="{CC15729F-CD29-4D99-856B-7CAE5B3E3822}"/>
    <cellStyle name="Millares 78 2 5 3" xfId="20072" xr:uid="{82A5CF90-2458-4B84-B4F0-4AB3AB4A66F3}"/>
    <cellStyle name="Millares 78 2 5 4" xfId="8834" xr:uid="{CD90CF7A-92E2-46FB-9710-FC65BE243648}"/>
    <cellStyle name="Millares 78 2 6" xfId="8835" xr:uid="{A43B0FB8-A342-4F4C-BC49-958273E2626A}"/>
    <cellStyle name="Millares 78 2 6 2" xfId="14179" xr:uid="{DD6677F5-5C01-4309-BB46-AEE03720AF04}"/>
    <cellStyle name="Millares 78 2 7" xfId="14174" xr:uid="{B0427BC5-8C98-4AF9-83FD-4B9B9D9AA92F}"/>
    <cellStyle name="Millares 78 2 8" xfId="11270" xr:uid="{93658CF3-CB82-4EE4-B892-FF798B79A0A6}"/>
    <cellStyle name="Millares 78 2 9" xfId="16505" xr:uid="{81FF1DAB-B75E-4AEC-A1B6-E72BFDAEC93A}"/>
    <cellStyle name="Millares 78 3" xfId="5861" xr:uid="{E97BDC20-D832-4477-8DBC-6DAC266E93AC}"/>
    <cellStyle name="Millares 78 3 2" xfId="14180" xr:uid="{9A416642-EE85-46D4-9039-9DD2E299E6A5}"/>
    <cellStyle name="Millares 78 3 3" xfId="11273" xr:uid="{EABC29C2-6F15-4CD0-8B2A-F2192EA2A805}"/>
    <cellStyle name="Millares 78 3 4" xfId="16508" xr:uid="{31B9193E-D1CE-45DE-BBB5-81BD45902080}"/>
    <cellStyle name="Millares 78 3 5" xfId="18692" xr:uid="{21A5E8A0-4A6A-4282-B2E0-7EE56799AC14}"/>
    <cellStyle name="Millares 78 3 6" xfId="8836" xr:uid="{DC7CD1BC-297C-45E2-9383-B2C540AF2655}"/>
    <cellStyle name="Millares 78 4" xfId="5862" xr:uid="{D8435412-1918-48C7-B728-45A601E8EAAD}"/>
    <cellStyle name="Millares 78 4 2" xfId="14181" xr:uid="{B4B4DB2C-A19A-426B-8DD3-0D2BA06E89D1}"/>
    <cellStyle name="Millares 78 4 3" xfId="11274" xr:uid="{EA59B675-1784-402B-8ECB-9C0378C22DA7}"/>
    <cellStyle name="Millares 78 4 4" xfId="16509" xr:uid="{7B381D96-A058-4517-8EFA-46794C7DC62E}"/>
    <cellStyle name="Millares 78 4 5" xfId="18693" xr:uid="{70DB7BBA-71A9-48A4-B6D5-D5261F2BAAE2}"/>
    <cellStyle name="Millares 78 4 6" xfId="8837" xr:uid="{EE7DF5C2-3053-427B-8B4B-D9D8362F9466}"/>
    <cellStyle name="Millares 78 5" xfId="5863" xr:uid="{DAA29639-C1C2-458A-820A-BF2E67DFDB83}"/>
    <cellStyle name="Millares 78 5 2" xfId="14182" xr:uid="{E9D90E16-E6C4-463B-94F8-8C4646E2FD33}"/>
    <cellStyle name="Millares 78 5 3" xfId="12516" xr:uid="{299032B4-EB3B-4BE4-813C-466BE9A3499B}"/>
    <cellStyle name="Millares 78 5 4" xfId="18694" xr:uid="{0DF4D6A9-4174-44D0-96C0-9BCBA892F70E}"/>
    <cellStyle name="Millares 78 5 5" xfId="8838" xr:uid="{A7DD5008-A675-4884-9D22-540C930FD51F}"/>
    <cellStyle name="Millares 78 6" xfId="7164" xr:uid="{40B1E3E6-1305-4FE1-933F-02D0295569D9}"/>
    <cellStyle name="Millares 78 6 2" xfId="14183" xr:uid="{0E607FBE-B970-4155-9731-31C2DCD9F83C}"/>
    <cellStyle name="Millares 78 6 3" xfId="19972" xr:uid="{7BEF4CDD-FAC0-4F94-8C38-70E0DDCCDB37}"/>
    <cellStyle name="Millares 78 6 4" xfId="8839" xr:uid="{ABDC13C3-E369-41F7-A5C5-72C8FB676676}"/>
    <cellStyle name="Millares 78 7" xfId="8840" xr:uid="{DA9FD852-C56B-4C09-81F0-412DA5372F53}"/>
    <cellStyle name="Millares 78 7 2" xfId="14184" xr:uid="{32960E41-8E45-4B7C-BDC8-04D754A1553D}"/>
    <cellStyle name="Millares 78 8" xfId="14173" xr:uid="{01A4A20B-8E7D-4EF3-B831-205A63FB6441}"/>
    <cellStyle name="Millares 78 9" xfId="11269" xr:uid="{EE98A3C2-F130-41B4-BC22-F447361EE160}"/>
    <cellStyle name="Millares 79" xfId="5864" xr:uid="{2C8B8404-BD71-4B53-B42B-0097F02CEA43}"/>
    <cellStyle name="Millares 79 10" xfId="8841" xr:uid="{CF1E25F5-C986-4B9B-B2D5-7D47C922704E}"/>
    <cellStyle name="Millares 79 2" xfId="5865" xr:uid="{4A4B0600-48B9-4B72-8322-C72D34300020}"/>
    <cellStyle name="Millares 79 2 2" xfId="14186" xr:uid="{B32C8DA9-FF58-46B3-98A2-0BB1607C3897}"/>
    <cellStyle name="Millares 79 2 3" xfId="11276" xr:uid="{AFDA18E3-F384-435F-BE46-F8F476A42D92}"/>
    <cellStyle name="Millares 79 2 4" xfId="16511" xr:uid="{885ED058-ECDE-45B1-BF28-C783414617EC}"/>
    <cellStyle name="Millares 79 2 5" xfId="18696" xr:uid="{3F792688-C6CA-4202-8976-D18A53626642}"/>
    <cellStyle name="Millares 79 2 6" xfId="8842" xr:uid="{D1E4570A-0641-4F5B-BA7C-23F37ABE8785}"/>
    <cellStyle name="Millares 79 3" xfId="5866" xr:uid="{7C6A951C-6701-4AA5-80DF-5179E3CB4675}"/>
    <cellStyle name="Millares 79 3 2" xfId="14187" xr:uid="{5CBD4179-5645-45AB-9822-6B37DA718A90}"/>
    <cellStyle name="Millares 79 3 3" xfId="12518" xr:uid="{7DDD344F-278D-40E6-8E7A-E247D8035D3D}"/>
    <cellStyle name="Millares 79 3 4" xfId="18697" xr:uid="{719E38B0-16BC-4B5D-B36A-DD387FC15E70}"/>
    <cellStyle name="Millares 79 3 5" xfId="8843" xr:uid="{DD324B0E-F025-4818-878D-BD76B7B318C6}"/>
    <cellStyle name="Millares 79 4" xfId="7165" xr:uid="{552D68C2-4A50-46E6-9687-6857C1248533}"/>
    <cellStyle name="Millares 79 4 2" xfId="14188" xr:uid="{06CD1DC6-92D9-4AD3-B295-BD47B073A95B}"/>
    <cellStyle name="Millares 79 4 3" xfId="19973" xr:uid="{A9F4E735-A60B-48E5-8A5D-6D27E0C1DF93}"/>
    <cellStyle name="Millares 79 4 4" xfId="8844" xr:uid="{DB713ED4-4ACF-425F-AF08-0EDAAB681609}"/>
    <cellStyle name="Millares 79 5" xfId="8845" xr:uid="{89A4D40E-F388-419D-A2B2-FAEB6042F009}"/>
    <cellStyle name="Millares 79 5 2" xfId="14189" xr:uid="{22A0E355-7378-49F0-89BD-5418D8FB5990}"/>
    <cellStyle name="Millares 79 6" xfId="14185" xr:uid="{E6C4D464-F0E9-451D-B9FD-36D4D759319D}"/>
    <cellStyle name="Millares 79 7" xfId="11275" xr:uid="{9721ED46-3381-4FA9-9C84-54CAB41A2AF0}"/>
    <cellStyle name="Millares 79 8" xfId="16510" xr:uid="{C52F45A8-7AC3-436B-B99C-B2672C8AAEF1}"/>
    <cellStyle name="Millares 79 9" xfId="18695" xr:uid="{5D7DA4B2-207D-4387-9DE9-FD933D068982}"/>
    <cellStyle name="Millares 8" xfId="73" xr:uid="{00000000-0005-0000-0000-0000BD000000}"/>
    <cellStyle name="Millares 8 10" xfId="8847" xr:uid="{5D4C1A3A-05DE-431B-865E-B4B74D863336}"/>
    <cellStyle name="Millares 8 10 2" xfId="14191" xr:uid="{B1094F2F-77FD-47CD-8BBF-184B424D6BBC}"/>
    <cellStyle name="Millares 8 11" xfId="14190" xr:uid="{EB5B0549-F2C3-4A8F-8F69-5B869435A72C}"/>
    <cellStyle name="Millares 8 12" xfId="11277" xr:uid="{AE3DB9C4-5AF5-4736-A846-654123A40FB9}"/>
    <cellStyle name="Millares 8 13" xfId="16512" xr:uid="{CAB2DD3A-B47B-4D0D-AFCF-B6A7E4E54708}"/>
    <cellStyle name="Millares 8 14" xfId="18698" xr:uid="{23B8081F-D854-4188-9829-59BAB2262313}"/>
    <cellStyle name="Millares 8 15" xfId="8846" xr:uid="{F57E4E86-653A-4553-9518-038932A79FDF}"/>
    <cellStyle name="Millares 8 16" xfId="5867" xr:uid="{DEC0483F-781F-4FE0-B9AE-93E757F45255}"/>
    <cellStyle name="Millares 8 17" xfId="342" xr:uid="{869837EC-E03B-47FC-8EAB-D09D59096034}"/>
    <cellStyle name="Millares 8 2" xfId="142" xr:uid="{00000000-0005-0000-0000-0000BE000000}"/>
    <cellStyle name="Millares 8 2 10" xfId="18699" xr:uid="{FF0E5C1D-532A-4392-9646-48D1DE783FDB}"/>
    <cellStyle name="Millares 8 2 11" xfId="8848" xr:uid="{5398FCCC-A43E-42B2-95A7-78FD6CCE8635}"/>
    <cellStyle name="Millares 8 2 12" xfId="5868" xr:uid="{2EC0C909-BDAB-48CA-8442-2C0DCFFAE642}"/>
    <cellStyle name="Millares 8 2 2" xfId="5869" xr:uid="{DB273D6D-8865-45EA-BC65-665AA13E5C94}"/>
    <cellStyle name="Millares 8 2 2 2" xfId="14193" xr:uid="{B8DB8D13-E576-4D48-AA39-B19BC15F909E}"/>
    <cellStyle name="Millares 8 2 2 3" xfId="11279" xr:uid="{B284FC4D-0D7D-4B5F-931D-8E327842186F}"/>
    <cellStyle name="Millares 8 2 2 4" xfId="16514" xr:uid="{BD13BA30-E20B-4F18-9823-DBE68ABA572C}"/>
    <cellStyle name="Millares 8 2 2 5" xfId="18700" xr:uid="{23C5E71C-DA88-4BA3-A869-DBF3615C8419}"/>
    <cellStyle name="Millares 8 2 2 6" xfId="8849" xr:uid="{23FC443C-4914-4ACD-88D7-D4EBFB6B391B}"/>
    <cellStyle name="Millares 8 2 3" xfId="5870" xr:uid="{88B628A9-052C-493D-A869-645CDDC6A30D}"/>
    <cellStyle name="Millares 8 2 3 2" xfId="14194" xr:uid="{524403DE-C5EC-4B62-B56A-F556B8418BEF}"/>
    <cellStyle name="Millares 8 2 3 3" xfId="11280" xr:uid="{75B0AA58-ADEB-4800-8CDD-045B9588DCBF}"/>
    <cellStyle name="Millares 8 2 3 4" xfId="16515" xr:uid="{4EF257E8-C6C0-4AF5-9DD3-8B36322D1774}"/>
    <cellStyle name="Millares 8 2 3 5" xfId="18701" xr:uid="{3C2CD200-979E-482C-99C7-7A03BF0CA222}"/>
    <cellStyle name="Millares 8 2 3 6" xfId="8850" xr:uid="{B332EBA3-DC4F-4D7A-8684-E950202C6C79}"/>
    <cellStyle name="Millares 8 2 4" xfId="5871" xr:uid="{9800E7A2-5D46-4799-BF03-1529B1142A57}"/>
    <cellStyle name="Millares 8 2 4 2" xfId="14195" xr:uid="{4CD36F00-0B47-44C9-B142-8774744FF908}"/>
    <cellStyle name="Millares 8 2 4 3" xfId="12520" xr:uid="{0EF82103-1703-474B-93E5-5EDA0F48660D}"/>
    <cellStyle name="Millares 8 2 4 4" xfId="18702" xr:uid="{6345D198-7DCB-406D-9AB0-0F3334A169C4}"/>
    <cellStyle name="Millares 8 2 4 5" xfId="8851" xr:uid="{34EBCD51-3C60-4306-870B-3811386E0ADF}"/>
    <cellStyle name="Millares 8 2 5" xfId="7167" xr:uid="{E8D77ACE-09D8-4231-B942-48FBD01F8E3B}"/>
    <cellStyle name="Millares 8 2 5 2" xfId="14196" xr:uid="{08501CB8-4842-4CD1-928A-ACCD190FE9C7}"/>
    <cellStyle name="Millares 8 2 5 3" xfId="19975" xr:uid="{3219B797-A4C2-42EB-A0ED-317D05A46D37}"/>
    <cellStyle name="Millares 8 2 5 4" xfId="8852" xr:uid="{7FFB7389-5E6E-4EDC-8C1E-F2F87E80A55A}"/>
    <cellStyle name="Millares 8 2 6" xfId="8853" xr:uid="{14AA6A86-707E-4544-9AAB-4010745A90D4}"/>
    <cellStyle name="Millares 8 2 6 2" xfId="14197" xr:uid="{84C9E41D-8E8E-4117-8FC0-E74A70D8D4E9}"/>
    <cellStyle name="Millares 8 2 7" xfId="14192" xr:uid="{D82012DA-6D1D-4F5F-99A8-E5CC9C9B758F}"/>
    <cellStyle name="Millares 8 2 8" xfId="11278" xr:uid="{48576415-16FA-4BEC-A2F2-728A367F23C1}"/>
    <cellStyle name="Millares 8 2 9" xfId="16513" xr:uid="{82B684BF-9F43-469C-85BF-ED74E52D9AFE}"/>
    <cellStyle name="Millares 8 3" xfId="117" xr:uid="{00000000-0005-0000-0000-0000BF000000}"/>
    <cellStyle name="Millares 8 3 10" xfId="11281" xr:uid="{E5A166A5-1994-4341-9440-7B08C86968AF}"/>
    <cellStyle name="Millares 8 3 11" xfId="16516" xr:uid="{BDEAE695-5E27-4A09-BE15-8BC14ADFEFEA}"/>
    <cellStyle name="Millares 8 3 12" xfId="18703" xr:uid="{BB8B0728-B03F-4DDB-B579-B62A09F12398}"/>
    <cellStyle name="Millares 8 3 13" xfId="8854" xr:uid="{91A33ACF-B2F9-4841-8979-451C85393146}"/>
    <cellStyle name="Millares 8 3 14" xfId="5872" xr:uid="{955E4DE8-4EDD-42F0-B95F-0564F9A7DA1B}"/>
    <cellStyle name="Millares 8 3 2" xfId="5873" xr:uid="{FFBCCB5E-B984-420A-9211-612BC6596904}"/>
    <cellStyle name="Millares 8 3 2 2" xfId="14199" xr:uid="{4DAEE25B-6715-438F-8E7E-8D689E4E7239}"/>
    <cellStyle name="Millares 8 3 2 3" xfId="11282" xr:uid="{E9B67AA3-28AB-4386-AA57-AE1508A3760E}"/>
    <cellStyle name="Millares 8 3 2 4" xfId="16517" xr:uid="{C49F6014-7FD8-4864-8110-0C42C5767C93}"/>
    <cellStyle name="Millares 8 3 2 5" xfId="18704" xr:uid="{EBE6D430-1BC7-477D-AC09-78D27717D640}"/>
    <cellStyle name="Millares 8 3 2 6" xfId="8855" xr:uid="{392981F6-4A27-4E57-9208-CE5066083EFC}"/>
    <cellStyle name="Millares 8 3 3" xfId="5874" xr:uid="{B0063377-0F1D-4194-B97F-0A95DE15FDD7}"/>
    <cellStyle name="Millares 8 3 3 2" xfId="14200" xr:uid="{385732E1-ABCF-401D-A70B-124E39C25C00}"/>
    <cellStyle name="Millares 8 3 3 3" xfId="11283" xr:uid="{FA0106FE-DC5B-48D6-85F8-308B2AD4EC36}"/>
    <cellStyle name="Millares 8 3 3 4" xfId="16518" xr:uid="{97887DE9-ABAB-4059-B24F-D1A030F4132A}"/>
    <cellStyle name="Millares 8 3 3 5" xfId="18705" xr:uid="{ECB2C133-288C-4E89-81ED-5C38E7EF8436}"/>
    <cellStyle name="Millares 8 3 3 6" xfId="8856" xr:uid="{8BFDF517-C8BB-490A-BC98-2589454710F5}"/>
    <cellStyle name="Millares 8 3 4" xfId="5875" xr:uid="{70D4DC5F-F413-4832-9189-AF2DDDCF3394}"/>
    <cellStyle name="Millares 8 3 4 2" xfId="14201" xr:uid="{0FFB964A-7F84-4ADE-97A9-C53C1FCCCDCB}"/>
    <cellStyle name="Millares 8 3 4 3" xfId="11284" xr:uid="{97F8192A-427B-42DF-A88C-9EFC6985D304}"/>
    <cellStyle name="Millares 8 3 4 4" xfId="16519" xr:uid="{3A96ADCE-297C-494B-AD09-CCBFE26B5683}"/>
    <cellStyle name="Millares 8 3 4 5" xfId="18706" xr:uid="{0D470C05-AFDC-4BC4-98B2-DA538853B08A}"/>
    <cellStyle name="Millares 8 3 4 6" xfId="8857" xr:uid="{98EA2B45-0321-488E-BE64-00A0A3FAF6A1}"/>
    <cellStyle name="Millares 8 3 5" xfId="5876" xr:uid="{06748B22-8E3D-46C5-B368-CE863AABDF58}"/>
    <cellStyle name="Millares 8 3 5 2" xfId="14202" xr:uid="{E13F075E-5207-4B10-B661-A6FFF32EAA2C}"/>
    <cellStyle name="Millares 8 3 5 3" xfId="11285" xr:uid="{01EAEDC9-0B83-4BD2-8C3F-E581563625B1}"/>
    <cellStyle name="Millares 8 3 5 4" xfId="16520" xr:uid="{7131953E-5751-42C4-854A-19EDD5D57C6E}"/>
    <cellStyle name="Millares 8 3 5 5" xfId="18707" xr:uid="{781F24C8-8041-448C-8003-4B9A3188F22F}"/>
    <cellStyle name="Millares 8 3 5 6" xfId="8858" xr:uid="{B16DF103-C24F-453D-9E1B-35591E3353E8}"/>
    <cellStyle name="Millares 8 3 6" xfId="5877" xr:uid="{882F80BD-E1DF-41FF-B3A0-A1C227216D99}"/>
    <cellStyle name="Millares 8 3 6 2" xfId="14203" xr:uid="{A0C73484-4EFC-4183-A734-AA9BBFEEB79F}"/>
    <cellStyle name="Millares 8 3 6 3" xfId="12521" xr:uid="{3786CFB6-7CC3-4617-9FA2-D8FB43441098}"/>
    <cellStyle name="Millares 8 3 6 4" xfId="18708" xr:uid="{35C67487-2E49-42D2-871D-BFF69CB1BD60}"/>
    <cellStyle name="Millares 8 3 6 5" xfId="8859" xr:uid="{989DBC21-4F04-4F14-B4E8-60DD52F9B6A0}"/>
    <cellStyle name="Millares 8 3 7" xfId="7168" xr:uid="{FDA0A0E6-246A-48D5-9402-F7B8F5EBB8BF}"/>
    <cellStyle name="Millares 8 3 7 2" xfId="14204" xr:uid="{1C841E65-7293-46EC-8992-5BAE7EF1A583}"/>
    <cellStyle name="Millares 8 3 7 3" xfId="19976" xr:uid="{96E4F0E1-2CDB-47D2-A884-7B66C2600114}"/>
    <cellStyle name="Millares 8 3 7 4" xfId="8860" xr:uid="{B78B4B90-15C6-45BA-8A0C-377D2D6FAE05}"/>
    <cellStyle name="Millares 8 3 8" xfId="8861" xr:uid="{BB3490F9-D133-4375-8B86-C1A846AA272C}"/>
    <cellStyle name="Millares 8 3 8 2" xfId="14205" xr:uid="{1077EE45-66A0-448C-8FDF-C8C8D14FCC15}"/>
    <cellStyle name="Millares 8 3 9" xfId="14198" xr:uid="{E419DE63-552D-447A-A055-A6126FEA5E52}"/>
    <cellStyle name="Millares 8 4" xfId="235" xr:uid="{264DF5EE-632E-4DF4-8E06-FDAC8D70C6F0}"/>
    <cellStyle name="Millares 8 4 10" xfId="18709" xr:uid="{6E27E820-1E81-4460-B138-87FFAFBADB26}"/>
    <cellStyle name="Millares 8 4 11" xfId="8862" xr:uid="{AF5EE539-02B3-4439-933B-28E7DEC600C0}"/>
    <cellStyle name="Millares 8 4 12" xfId="5878" xr:uid="{EB0CD570-A787-4805-8D35-CEC8424DBF79}"/>
    <cellStyle name="Millares 8 4 2" xfId="5879" xr:uid="{B45BF5E9-2F59-4449-BF15-E10AEC881A64}"/>
    <cellStyle name="Millares 8 4 2 2" xfId="14207" xr:uid="{2976F958-84F1-4805-B7B0-4572773CD7C5}"/>
    <cellStyle name="Millares 8 4 2 3" xfId="11287" xr:uid="{76C153FB-4095-4610-8531-50C752C6480F}"/>
    <cellStyle name="Millares 8 4 2 4" xfId="16522" xr:uid="{AF7391E4-9E1A-413E-9157-537FE2CD3F64}"/>
    <cellStyle name="Millares 8 4 2 5" xfId="18710" xr:uid="{0F3BB63B-C346-4860-B0A7-4B8F334565A0}"/>
    <cellStyle name="Millares 8 4 2 6" xfId="8863" xr:uid="{E19CBEF5-B03C-40EE-B8EE-815E36BBBE9D}"/>
    <cellStyle name="Millares 8 4 3" xfId="5880" xr:uid="{70A874DA-B25C-45D5-85F4-1B8DA0767E3C}"/>
    <cellStyle name="Millares 8 4 3 2" xfId="14208" xr:uid="{C690A58E-A8FF-4A2C-BB27-477356452BF8}"/>
    <cellStyle name="Millares 8 4 3 3" xfId="11288" xr:uid="{8EC480CB-1C74-4B08-9D9C-C017299369DB}"/>
    <cellStyle name="Millares 8 4 3 4" xfId="16523" xr:uid="{B862EF9B-C083-4209-A59E-BAAE1C323872}"/>
    <cellStyle name="Millares 8 4 3 5" xfId="18711" xr:uid="{55076328-B269-4E6F-B323-69FBD5071A2A}"/>
    <cellStyle name="Millares 8 4 3 6" xfId="8864" xr:uid="{3D6E28DB-8A46-42E3-B72F-D13FAEC154BF}"/>
    <cellStyle name="Millares 8 4 4" xfId="5881" xr:uid="{9CB80AE6-19E3-49A9-82CA-E77122536941}"/>
    <cellStyle name="Millares 8 4 4 2" xfId="14209" xr:uid="{791671F4-F61A-45E5-87D9-9D5319A07EF6}"/>
    <cellStyle name="Millares 8 4 4 3" xfId="12522" xr:uid="{2EDB7FD4-982B-435A-AF3B-2074E3886DA8}"/>
    <cellStyle name="Millares 8 4 4 4" xfId="18712" xr:uid="{3BEB6328-9A78-4F94-82FC-AD897A715516}"/>
    <cellStyle name="Millares 8 4 4 5" xfId="8865" xr:uid="{FF3E5FB5-9187-49A3-A2F4-EB99CC5121C9}"/>
    <cellStyle name="Millares 8 4 5" xfId="7294" xr:uid="{9AB030AA-B0CA-4170-AAB0-488906147EB7}"/>
    <cellStyle name="Millares 8 4 5 2" xfId="14210" xr:uid="{2D4CB29F-44C6-42BC-BCBB-167FC6749B56}"/>
    <cellStyle name="Millares 8 4 5 3" xfId="20073" xr:uid="{C4236EE7-5659-4368-824A-3D4390818F3B}"/>
    <cellStyle name="Millares 8 4 5 4" xfId="8866" xr:uid="{812E5FDE-35D7-4621-AD0D-916D65A9A258}"/>
    <cellStyle name="Millares 8 4 6" xfId="8867" xr:uid="{36C5EC9E-6F88-46F8-BEF9-31F358BB358D}"/>
    <cellStyle name="Millares 8 4 6 2" xfId="14211" xr:uid="{621CDBFF-1AF6-4B6F-918A-6A8BE5A3A0DC}"/>
    <cellStyle name="Millares 8 4 7" xfId="14206" xr:uid="{68290F3F-CB36-4251-8CC5-1392606249EA}"/>
    <cellStyle name="Millares 8 4 8" xfId="11286" xr:uid="{E4ABAB36-E5BF-46AE-BEE3-FCCD84CE773D}"/>
    <cellStyle name="Millares 8 4 9" xfId="16521" xr:uid="{986E0576-7EF7-40A2-A403-22F330F105AF}"/>
    <cellStyle name="Millares 8 5" xfId="257" xr:uid="{9934C2B5-DADB-42C6-86C6-AD4283C71CD7}"/>
    <cellStyle name="Millares 8 5 10" xfId="11289" xr:uid="{39C32EEA-095A-462B-8003-AC4F9737BFCE}"/>
    <cellStyle name="Millares 8 5 11" xfId="16524" xr:uid="{6AD3ADC9-9BFC-4243-AF92-3E6DD0919A11}"/>
    <cellStyle name="Millares 8 5 12" xfId="18713" xr:uid="{D1C8E241-022B-4A09-84F0-C9BA6792805E}"/>
    <cellStyle name="Millares 8 5 13" xfId="8868" xr:uid="{D1953C09-96F6-463D-AD5A-E632F9608E1A}"/>
    <cellStyle name="Millares 8 5 14" xfId="22899" xr:uid="{8A4F7852-0D4C-4D41-BBE7-825D245EB233}"/>
    <cellStyle name="Millares 8 5 14 2" xfId="28445" xr:uid="{5F250882-2D13-4C23-BF03-794590C31540}"/>
    <cellStyle name="Millares 8 5 15" xfId="5882" xr:uid="{AEF9DE6C-B9D0-4733-9291-9A414C382A26}"/>
    <cellStyle name="Millares 8 5 2" xfId="5883" xr:uid="{B5F9BD4E-3F13-4058-8958-FF691CF0BD3B}"/>
    <cellStyle name="Millares 8 5 2 2" xfId="5884" xr:uid="{D79FF05D-4C3B-43C8-BFA5-6F222A605452}"/>
    <cellStyle name="Millares 8 5 2 2 2" xfId="14214" xr:uid="{80F4E002-EC5F-4019-8DD7-17C0B5135FC1}"/>
    <cellStyle name="Millares 8 5 2 2 3" xfId="11291" xr:uid="{54054B2C-3318-4023-88AC-D3B8EC3263BD}"/>
    <cellStyle name="Millares 8 5 2 2 4" xfId="16526" xr:uid="{CCA85D42-08D1-4CFE-9E76-0AD87CEBC44C}"/>
    <cellStyle name="Millares 8 5 2 2 5" xfId="18715" xr:uid="{95EE7D41-9963-4622-93B6-3512E56FD859}"/>
    <cellStyle name="Millares 8 5 2 2 6" xfId="8870" xr:uid="{C82D9F92-9FFA-4BF6-94FF-7E3983AD00E3}"/>
    <cellStyle name="Millares 8 5 2 3" xfId="5885" xr:uid="{EED6C7BB-14BA-4CF8-ABF4-670808B48E36}"/>
    <cellStyle name="Millares 8 5 2 3 2" xfId="14215" xr:uid="{9C54673E-74C4-49B5-911C-08733B70D3FF}"/>
    <cellStyle name="Millares 8 5 2 3 3" xfId="18716" xr:uid="{7A7F4A0F-44D2-4BCB-8A20-0CC6238B8CBB}"/>
    <cellStyle name="Millares 8 5 2 3 4" xfId="8871" xr:uid="{8DCC8090-2283-4313-90FB-774ECB05A882}"/>
    <cellStyle name="Millares 8 5 2 4" xfId="14213" xr:uid="{9C06D4C8-BA0A-4BA9-A61A-D4AAA66AC914}"/>
    <cellStyle name="Millares 8 5 2 5" xfId="11290" xr:uid="{59DC9339-A4AE-4A07-B35B-D7B67B61F13D}"/>
    <cellStyle name="Millares 8 5 2 6" xfId="16525" xr:uid="{C8BE470B-EE41-4C24-978B-CDC9068F4925}"/>
    <cellStyle name="Millares 8 5 2 7" xfId="18714" xr:uid="{6F52FD1E-018E-48AF-900A-6E3E4D9E0052}"/>
    <cellStyle name="Millares 8 5 2 8" xfId="8869" xr:uid="{D772A7BF-4DA2-458C-8CB7-9C61AB43451E}"/>
    <cellStyle name="Millares 8 5 3" xfId="5886" xr:uid="{6A50FC40-6544-4581-AC17-14343B9CB3BC}"/>
    <cellStyle name="Millares 8 5 3 2" xfId="14216" xr:uid="{A34A022C-53FA-4911-90E1-AF22E8DA229C}"/>
    <cellStyle name="Millares 8 5 3 3" xfId="11292" xr:uid="{0E1BEE08-3CBB-4800-AECA-BBE468723152}"/>
    <cellStyle name="Millares 8 5 3 4" xfId="16527" xr:uid="{45EB65B8-F69D-4FA5-93C3-9FCC2E6E76F7}"/>
    <cellStyle name="Millares 8 5 3 5" xfId="18717" xr:uid="{A33E4336-A370-496E-945E-863A2467AC1F}"/>
    <cellStyle name="Millares 8 5 3 6" xfId="8872" xr:uid="{50996B10-41ED-4744-824D-5644407508EE}"/>
    <cellStyle name="Millares 8 5 4" xfId="5887" xr:uid="{6702F291-E72C-4EBE-88AE-25D967677FAF}"/>
    <cellStyle name="Millares 8 5 4 2" xfId="14217" xr:uid="{290D8A3A-8EEB-4A29-9025-19190FFD0323}"/>
    <cellStyle name="Millares 8 5 4 3" xfId="11293" xr:uid="{DD2BE3DF-3BB8-4216-BBA6-AD13CC262886}"/>
    <cellStyle name="Millares 8 5 4 4" xfId="16528" xr:uid="{1C7B7C0B-DB98-4C90-93C9-702E559C9063}"/>
    <cellStyle name="Millares 8 5 4 5" xfId="18718" xr:uid="{CD78A7A3-AAC7-43B5-A77E-768B8E883693}"/>
    <cellStyle name="Millares 8 5 4 6" xfId="8873" xr:uid="{F6065C1B-F0BF-4B82-A234-9729BD7256C3}"/>
    <cellStyle name="Millares 8 5 5" xfId="5888" xr:uid="{3010597F-E673-41CB-8D24-F56A4915E08D}"/>
    <cellStyle name="Millares 8 5 5 2" xfId="14218" xr:uid="{902425BF-61DD-43AC-B5C0-8D6176189C2F}"/>
    <cellStyle name="Millares 8 5 5 3" xfId="11294" xr:uid="{4B77C242-48C0-438F-B83D-E7463AA1CBAE}"/>
    <cellStyle name="Millares 8 5 5 4" xfId="16529" xr:uid="{2EDD5BEB-8515-41EF-9C94-B65843F66358}"/>
    <cellStyle name="Millares 8 5 5 5" xfId="18719" xr:uid="{5B7F465A-7244-48C2-84DA-58A8ADD17473}"/>
    <cellStyle name="Millares 8 5 5 6" xfId="8874" xr:uid="{D11C6721-22A8-4CE7-9C93-43C9BF0C6E7C}"/>
    <cellStyle name="Millares 8 5 6" xfId="5889" xr:uid="{02AED1AF-9733-4CD4-94CD-0C2511D1710B}"/>
    <cellStyle name="Millares 8 5 6 2" xfId="14219" xr:uid="{4C871862-AE97-46CA-B665-5D65AA848958}"/>
    <cellStyle name="Millares 8 5 6 3" xfId="12523" xr:uid="{AE03D98C-D168-45A2-AB89-76C32BEFA229}"/>
    <cellStyle name="Millares 8 5 6 4" xfId="17645" xr:uid="{FC170A13-C58A-46EE-B023-229EC66DB99A}"/>
    <cellStyle name="Millares 8 5 6 5" xfId="18720" xr:uid="{9C64D6AF-ADE9-48D0-AD60-B16DE747FC53}"/>
    <cellStyle name="Millares 8 5 6 6" xfId="8875" xr:uid="{57F0B70C-BD31-4889-A9CB-4F04DDFDA49B}"/>
    <cellStyle name="Millares 8 5 7" xfId="7295" xr:uid="{84A63D59-4E29-44BD-9282-895EB5A64C38}"/>
    <cellStyle name="Millares 8 5 7 2" xfId="14220" xr:uid="{C7F8286D-5A6E-45C6-9EB4-416E146F5D58}"/>
    <cellStyle name="Millares 8 5 7 3" xfId="10392" xr:uid="{5C6197FE-4EBB-45FF-B2F2-B3EDBB8ECDAF}"/>
    <cellStyle name="Millares 8 5 7 4" xfId="8876" xr:uid="{094D94B6-E519-4B2B-97BA-29D3BA18C093}"/>
    <cellStyle name="Millares 8 5 8" xfId="8877" xr:uid="{C679F373-5941-414C-BD49-10DA773A1DF1}"/>
    <cellStyle name="Millares 8 5 8 2" xfId="14221" xr:uid="{25284D6A-B7DC-40FA-B203-17C2781BD6BE}"/>
    <cellStyle name="Millares 8 5 9" xfId="14212" xr:uid="{0AB11CFE-ED7F-443E-8732-5F8C6EB58AA6}"/>
    <cellStyle name="Millares 8 6" xfId="290" xr:uid="{0B2D757A-DCAF-4F56-AED7-78F10C818F63}"/>
    <cellStyle name="Millares 8 6 2" xfId="326" xr:uid="{7E82C5EE-E427-4A38-A18C-27A0FFD39F48}"/>
    <cellStyle name="Millares 8 6 2 2" xfId="14222" xr:uid="{3FE3A672-A0EC-407C-9213-330570D6EBD9}"/>
    <cellStyle name="Millares 8 6 3" xfId="11295" xr:uid="{77154214-2B52-4382-9B9D-F90A45B8E440}"/>
    <cellStyle name="Millares 8 6 4" xfId="16530" xr:uid="{6C1D9244-5781-44C7-85C8-E7E06EA17B72}"/>
    <cellStyle name="Millares 8 6 5" xfId="18721" xr:uid="{4976DB40-B91B-4AD6-9A33-E31C9951B798}"/>
    <cellStyle name="Millares 8 6 6" xfId="8878" xr:uid="{0279937D-7C7A-40CF-A2ED-E5DF2A54BC1B}"/>
    <cellStyle name="Millares 8 6 7" xfId="5890" xr:uid="{7D91649D-FFFD-477B-AB5C-3D3610BC29E0}"/>
    <cellStyle name="Millares 8 7" xfId="306" xr:uid="{ABF11B3A-92E3-4595-821A-CB6A987B1B85}"/>
    <cellStyle name="Millares 8 7 2" xfId="14223" xr:uid="{5C1A784F-1681-4CAC-BC36-CB506979293F}"/>
    <cellStyle name="Millares 8 7 3" xfId="11296" xr:uid="{8DE464C5-7792-49CC-9201-53BB5957C1DB}"/>
    <cellStyle name="Millares 8 7 4" xfId="16531" xr:uid="{4CD7A9D0-785B-4A1F-8959-3FC58151301C}"/>
    <cellStyle name="Millares 8 7 5" xfId="18722" xr:uid="{11D02963-B3D8-49A6-901E-4428CCBFFE9E}"/>
    <cellStyle name="Millares 8 7 6" xfId="8879" xr:uid="{38D97651-2B45-4FD3-AFE3-473B53F58068}"/>
    <cellStyle name="Millares 8 7 7" xfId="5891" xr:uid="{EC571521-6514-4EB2-A288-40AE2F303E5D}"/>
    <cellStyle name="Millares 8 8" xfId="5892" xr:uid="{EF4018B4-ADFA-4096-9C20-6282A2E3E45B}"/>
    <cellStyle name="Millares 8 8 2" xfId="14224" xr:uid="{36E489F1-42E8-4F49-92CB-0E94DC79B3B6}"/>
    <cellStyle name="Millares 8 8 3" xfId="12519" xr:uid="{8A51B2CD-19D6-44A7-999C-D35ED55158D1}"/>
    <cellStyle name="Millares 8 8 4" xfId="17644" xr:uid="{5FE5EFE5-2B2B-4A4A-970D-EA7923AD3FE9}"/>
    <cellStyle name="Millares 8 8 5" xfId="18723" xr:uid="{E2446346-B03B-4075-BA00-58DE26A3597F}"/>
    <cellStyle name="Millares 8 8 6" xfId="8880" xr:uid="{916D0B37-50ED-4AF6-9B0C-95E93B3ED192}"/>
    <cellStyle name="Millares 8 9" xfId="7166" xr:uid="{EBD94D2D-C048-47EC-BDB6-F3AD1A80A350}"/>
    <cellStyle name="Millares 8 9 2" xfId="14225" xr:uid="{F8124436-F4BA-4416-A56A-9C562C74DBC1}"/>
    <cellStyle name="Millares 8 9 3" xfId="19974" xr:uid="{CE260F47-6BDA-4AC3-8095-C5FFD65250B9}"/>
    <cellStyle name="Millares 8 9 4" xfId="8881" xr:uid="{FC2B7FFD-7752-4A8B-B47C-550059067737}"/>
    <cellStyle name="Millares 80" xfId="5893" xr:uid="{F6A6F615-A69E-4D9E-88B1-A385DC7680FE}"/>
    <cellStyle name="Millares 80 10" xfId="8882" xr:uid="{D89BAC53-EF1F-4005-BB8D-A12DD42112EE}"/>
    <cellStyle name="Millares 80 2" xfId="5894" xr:uid="{3030A800-FDFE-458E-A805-EC6CEA91D0A5}"/>
    <cellStyle name="Millares 80 2 2" xfId="14227" xr:uid="{356C8C6C-BAA0-4E98-B6F8-9320BCADCFF5}"/>
    <cellStyle name="Millares 80 2 3" xfId="11298" xr:uid="{CE0E34B2-6BA8-4C88-89C1-7638F3F99CFB}"/>
    <cellStyle name="Millares 80 2 4" xfId="16533" xr:uid="{6A955555-D4DF-4107-A35B-CCEA678D855F}"/>
    <cellStyle name="Millares 80 2 5" xfId="18725" xr:uid="{476A398F-C779-46D9-9B8E-EF2A7A3F0373}"/>
    <cellStyle name="Millares 80 2 6" xfId="8883" xr:uid="{4A2BFAFF-5539-44A4-B85C-811978D6424A}"/>
    <cellStyle name="Millares 80 3" xfId="5895" xr:uid="{550DD7A5-0B11-44A3-A3F4-7D603AC4AE32}"/>
    <cellStyle name="Millares 80 3 2" xfId="14228" xr:uid="{5AF08499-47E8-4434-B7AE-05AF4E5351C7}"/>
    <cellStyle name="Millares 80 3 3" xfId="12524" xr:uid="{48B26459-6C4D-4716-8D31-1EE3D054D51A}"/>
    <cellStyle name="Millares 80 3 4" xfId="18726" xr:uid="{74848BF6-01B7-4941-84F5-6D193EDEAF00}"/>
    <cellStyle name="Millares 80 3 5" xfId="8884" xr:uid="{376DD2D8-1F6E-4C18-935E-A9188267CE88}"/>
    <cellStyle name="Millares 80 4" xfId="7169" xr:uid="{5168C127-BA23-45A9-97BB-C34C792C7BDE}"/>
    <cellStyle name="Millares 80 4 2" xfId="14229" xr:uid="{837BA564-DA35-450E-8872-8E9811A39BCB}"/>
    <cellStyle name="Millares 80 4 3" xfId="19977" xr:uid="{9E2E3966-65AB-4C3B-A5B8-D74CD4A00C93}"/>
    <cellStyle name="Millares 80 4 4" xfId="8885" xr:uid="{33B64B2F-AB6E-4FC6-A20E-79B4EBCC4586}"/>
    <cellStyle name="Millares 80 5" xfId="8886" xr:uid="{FAFE89D1-DBF8-4357-B91B-1374AFAD1C80}"/>
    <cellStyle name="Millares 80 5 2" xfId="14230" xr:uid="{353D70DF-9327-43AE-A8C2-3A6E820E65AB}"/>
    <cellStyle name="Millares 80 6" xfId="14226" xr:uid="{F5F5E4F1-9BBF-42BB-84C5-7558A6691C57}"/>
    <cellStyle name="Millares 80 7" xfId="11297" xr:uid="{5B7E0118-ACB1-4E9C-B82E-CE6B75AC5C1A}"/>
    <cellStyle name="Millares 80 8" xfId="16532" xr:uid="{1E676D44-ACAC-422C-AA3A-477DE298A190}"/>
    <cellStyle name="Millares 80 9" xfId="18724" xr:uid="{0178166B-183D-4100-B314-9EB4C83078AA}"/>
    <cellStyle name="Millares 81" xfId="5896" xr:uid="{A4D73B0F-C7F9-493A-81E7-F5188798AA1A}"/>
    <cellStyle name="Millares 81 10" xfId="8887" xr:uid="{2E4BCFEC-5409-425A-B276-0F95E64E44AA}"/>
    <cellStyle name="Millares 81 2" xfId="5897" xr:uid="{1F6C8413-4680-46A4-BBE6-8FB2956B2784}"/>
    <cellStyle name="Millares 81 2 2" xfId="14232" xr:uid="{6F438D5C-F018-400A-BF61-797BAF8B53DA}"/>
    <cellStyle name="Millares 81 2 3" xfId="11300" xr:uid="{878AC62E-8612-463D-BF41-E40DE5B9F032}"/>
    <cellStyle name="Millares 81 2 4" xfId="16535" xr:uid="{46BD988B-8535-4950-9403-7F9A3EBF861B}"/>
    <cellStyle name="Millares 81 2 5" xfId="18728" xr:uid="{A28EB74E-F9BA-4351-95E2-2ECA2E8C9F38}"/>
    <cellStyle name="Millares 81 2 6" xfId="8888" xr:uid="{64BD7685-295E-482E-AA79-501F0B752305}"/>
    <cellStyle name="Millares 81 3" xfId="5898" xr:uid="{1DC7B8AC-6C16-4844-8BF7-2435BDE6CF52}"/>
    <cellStyle name="Millares 81 3 2" xfId="14233" xr:uid="{160C6F46-1C89-41C4-9B57-D8737AC48B0D}"/>
    <cellStyle name="Millares 81 3 3" xfId="12525" xr:uid="{51C56C32-1D4C-4507-A9DB-FAA299A906D0}"/>
    <cellStyle name="Millares 81 3 4" xfId="18729" xr:uid="{505F267F-B059-4E7F-A665-0AF0F9D0E4C6}"/>
    <cellStyle name="Millares 81 3 5" xfId="8889" xr:uid="{EDEBDD5C-77C0-451D-9063-E585CEF2135F}"/>
    <cellStyle name="Millares 81 4" xfId="7170" xr:uid="{B4F1F0A8-CF29-4209-A911-E46A26E94D61}"/>
    <cellStyle name="Millares 81 4 2" xfId="14234" xr:uid="{4118D91E-B532-4410-B294-382E0EDC4DF4}"/>
    <cellStyle name="Millares 81 4 3" xfId="19978" xr:uid="{654E9AE5-30C6-4009-8542-320D8ED6B020}"/>
    <cellStyle name="Millares 81 4 4" xfId="8890" xr:uid="{2DDB17CB-F556-4401-9B0F-001ADFA177F8}"/>
    <cellStyle name="Millares 81 5" xfId="8891" xr:uid="{458CA195-2D9D-4746-9E63-BF5B2DAAF8D2}"/>
    <cellStyle name="Millares 81 5 2" xfId="14235" xr:uid="{D1B9DFE8-8E9B-4DDD-980D-EA1AEC932C2F}"/>
    <cellStyle name="Millares 81 6" xfId="14231" xr:uid="{260E8DEB-42D4-4D4F-BDCB-637D73101358}"/>
    <cellStyle name="Millares 81 7" xfId="11299" xr:uid="{C25B5025-6F1D-4B80-89B3-F219C4DAB6C3}"/>
    <cellStyle name="Millares 81 8" xfId="16534" xr:uid="{CA7A8DDD-803A-4D6B-A01B-9A4270105456}"/>
    <cellStyle name="Millares 81 9" xfId="18727" xr:uid="{4AF5B0F2-2F60-4E84-83E9-AD1F3D8EF8C3}"/>
    <cellStyle name="Millares 82" xfId="5899" xr:uid="{B341F5D7-2FB7-4856-A663-8697FE4B33D6}"/>
    <cellStyle name="Millares 82 10" xfId="8892" xr:uid="{E551F459-E7D9-468B-8ACE-827951E306AE}"/>
    <cellStyle name="Millares 82 2" xfId="5900" xr:uid="{59FEC214-B6F9-44F4-AA61-B23538E8EDB5}"/>
    <cellStyle name="Millares 82 2 2" xfId="14237" xr:uid="{0CEF684B-ABC2-4166-958B-2F4557E9059C}"/>
    <cellStyle name="Millares 82 2 3" xfId="11302" xr:uid="{6AF1BDAD-3D14-4FBD-A414-F9BF068C1584}"/>
    <cellStyle name="Millares 82 2 4" xfId="16537" xr:uid="{FCB83EDE-0371-451A-9558-3C4305F4DEA7}"/>
    <cellStyle name="Millares 82 2 5" xfId="18731" xr:uid="{1E321554-CB38-467E-89AD-7A2BECA56BD8}"/>
    <cellStyle name="Millares 82 2 6" xfId="8893" xr:uid="{6657F3D9-39F8-482C-A939-766BEF6C1E5F}"/>
    <cellStyle name="Millares 82 3" xfId="5901" xr:uid="{51C3D6F5-E383-48B4-B5F3-933CD2C0B04E}"/>
    <cellStyle name="Millares 82 3 2" xfId="14238" xr:uid="{6D6273B4-C103-4775-93B1-0E9A6A2F2601}"/>
    <cellStyle name="Millares 82 3 3" xfId="12526" xr:uid="{3232925C-5631-4F12-AA6E-1D6040CB3F67}"/>
    <cellStyle name="Millares 82 3 4" xfId="18732" xr:uid="{A60AA1F9-DCC5-44BB-B8FB-D0964C51DF6F}"/>
    <cellStyle name="Millares 82 3 5" xfId="8894" xr:uid="{A241A479-F053-451D-9133-5EF622894489}"/>
    <cellStyle name="Millares 82 4" xfId="7171" xr:uid="{1C9F5896-97DD-4A4B-8CCA-0DF2C6DD4F70}"/>
    <cellStyle name="Millares 82 4 2" xfId="14239" xr:uid="{36CF3C9D-7A69-49D8-A8BF-ADBC9221DE13}"/>
    <cellStyle name="Millares 82 4 3" xfId="19979" xr:uid="{9EC0C23E-BE13-40F5-8B05-281AD9BA80FD}"/>
    <cellStyle name="Millares 82 4 4" xfId="8895" xr:uid="{F4F000C7-4BB0-44AF-B800-4A9CC9DE11EA}"/>
    <cellStyle name="Millares 82 5" xfId="8896" xr:uid="{287AAB94-4528-4522-8473-5A0ED0799D3B}"/>
    <cellStyle name="Millares 82 5 2" xfId="14240" xr:uid="{E71632E4-5D70-4AE2-AFEE-B5EB8AEDDBEC}"/>
    <cellStyle name="Millares 82 6" xfId="14236" xr:uid="{7C736A70-6EAD-4982-ADA9-0E4B62C71622}"/>
    <cellStyle name="Millares 82 7" xfId="11301" xr:uid="{851537F5-4D25-4764-AD47-DFBF5CD7D2E2}"/>
    <cellStyle name="Millares 82 8" xfId="16536" xr:uid="{4BB4154E-A791-4AE8-A170-5DC2ECD3C6EC}"/>
    <cellStyle name="Millares 82 9" xfId="18730" xr:uid="{A492315A-03A3-4F9F-82A0-AEC31C52B016}"/>
    <cellStyle name="Millares 83" xfId="5902" xr:uid="{AAB02813-BDEA-4363-ADCE-CD59964E33CD}"/>
    <cellStyle name="Millares 83 10" xfId="8897" xr:uid="{2271F153-27F1-4894-8766-F27224E8DD91}"/>
    <cellStyle name="Millares 83 2" xfId="5903" xr:uid="{39EEBB0B-B4BD-4960-8F77-C9A470914855}"/>
    <cellStyle name="Millares 83 2 2" xfId="14242" xr:uid="{9343B396-0805-4DAE-9394-2A6B3240841C}"/>
    <cellStyle name="Millares 83 2 3" xfId="11304" xr:uid="{1A6E5FC5-6621-4F5A-9341-CD9E74B4E26A}"/>
    <cellStyle name="Millares 83 2 4" xfId="16539" xr:uid="{00AD2ED8-6035-465D-AB41-BD98D36D9779}"/>
    <cellStyle name="Millares 83 2 5" xfId="18734" xr:uid="{CA95F17E-ED70-45F4-82FB-BE0A1E01352F}"/>
    <cellStyle name="Millares 83 2 6" xfId="8898" xr:uid="{C6827FBD-CBD9-4C12-B759-D7EFB7CB45A2}"/>
    <cellStyle name="Millares 83 3" xfId="5904" xr:uid="{4B5E5034-E6B2-4FCF-ABC1-B6152109EEC7}"/>
    <cellStyle name="Millares 83 3 2" xfId="14243" xr:uid="{F5D95D26-D913-4AA0-B6D3-08491ABF01F2}"/>
    <cellStyle name="Millares 83 3 3" xfId="12527" xr:uid="{E83847DA-8DCC-458B-9F83-E9AB485BA441}"/>
    <cellStyle name="Millares 83 3 4" xfId="18735" xr:uid="{D3F66CB8-8AFE-47EE-8937-205C2BF2A531}"/>
    <cellStyle name="Millares 83 3 5" xfId="8899" xr:uid="{76688ADE-6D68-4A02-801C-55089BD18BA1}"/>
    <cellStyle name="Millares 83 4" xfId="7172" xr:uid="{3883A227-DCD2-47D4-ADAC-C3A91A7C3681}"/>
    <cellStyle name="Millares 83 4 2" xfId="14244" xr:uid="{DBA8F14C-073B-4E6E-9478-F8D6A28C4DB5}"/>
    <cellStyle name="Millares 83 4 3" xfId="19980" xr:uid="{DA6B027D-5275-4907-B1EC-0D4EA04FD74F}"/>
    <cellStyle name="Millares 83 4 4" xfId="8900" xr:uid="{BF8E2DD7-EAC0-40E6-8557-98E1083EEF8B}"/>
    <cellStyle name="Millares 83 5" xfId="8901" xr:uid="{71CB7798-5D73-498D-9738-F600C8D415CB}"/>
    <cellStyle name="Millares 83 5 2" xfId="14245" xr:uid="{4CB4CDDD-1BD0-4490-A6CD-28175BD4B0F3}"/>
    <cellStyle name="Millares 83 6" xfId="14241" xr:uid="{62BD6C2E-2848-4618-8EC0-BA72264823AD}"/>
    <cellStyle name="Millares 83 7" xfId="11303" xr:uid="{69076AC9-CAEB-472E-92BC-D090DB70C52B}"/>
    <cellStyle name="Millares 83 8" xfId="16538" xr:uid="{4D8F0CD5-C962-4617-98E6-EFD23916C627}"/>
    <cellStyle name="Millares 83 9" xfId="18733" xr:uid="{8BE25FBD-BEA3-45DD-AF8C-30AA43414976}"/>
    <cellStyle name="Millares 84" xfId="5905" xr:uid="{9E4569FB-8E4B-48C6-A733-C29C03BC5EF2}"/>
    <cellStyle name="Millares 84 10" xfId="8902" xr:uid="{A2B3C9EF-FEF5-4678-BF13-0B6A678B2631}"/>
    <cellStyle name="Millares 84 2" xfId="5906" xr:uid="{33556BF4-95E7-4D9A-B836-3FB57BA9E3C7}"/>
    <cellStyle name="Millares 84 2 2" xfId="14247" xr:uid="{1AE2FB9D-3DED-4523-8F7D-9C9473224AA7}"/>
    <cellStyle name="Millares 84 2 3" xfId="11306" xr:uid="{87A81B01-BE9A-4E2C-9DEB-E1BE6F56F8D1}"/>
    <cellStyle name="Millares 84 2 4" xfId="16541" xr:uid="{5A3556E6-9B13-465E-8377-6E462A769610}"/>
    <cellStyle name="Millares 84 2 5" xfId="18737" xr:uid="{6A39390B-BAC1-4AAA-88D4-EE6450DF6E0D}"/>
    <cellStyle name="Millares 84 2 6" xfId="8903" xr:uid="{1DB866DA-1B56-4505-A75F-DD8D566E650D}"/>
    <cellStyle name="Millares 84 3" xfId="5907" xr:uid="{AB07E22F-C472-418B-B4A3-8AEB2E0ECBEA}"/>
    <cellStyle name="Millares 84 3 2" xfId="14248" xr:uid="{C9ACC945-137D-42FD-A89C-A7FFC54263F2}"/>
    <cellStyle name="Millares 84 3 3" xfId="12528" xr:uid="{4F59C2A7-202E-4802-83D8-C9E28A887282}"/>
    <cellStyle name="Millares 84 3 4" xfId="18738" xr:uid="{4D955DF7-ECBB-4956-AD36-A221CCE9307E}"/>
    <cellStyle name="Millares 84 3 5" xfId="8904" xr:uid="{623F57DC-25F2-4A43-941B-005A9C72E7E3}"/>
    <cellStyle name="Millares 84 4" xfId="7173" xr:uid="{53257C88-D3FE-4A4E-913E-C6C0559BB307}"/>
    <cellStyle name="Millares 84 4 2" xfId="14249" xr:uid="{A72238AF-58C0-42E3-B585-19E10347D552}"/>
    <cellStyle name="Millares 84 4 3" xfId="19981" xr:uid="{A098DB4E-2737-463B-8C26-FEE6A32C5A90}"/>
    <cellStyle name="Millares 84 4 4" xfId="8905" xr:uid="{8A108EBA-DFCA-492B-B5AA-B3C821CD3C5A}"/>
    <cellStyle name="Millares 84 5" xfId="8906" xr:uid="{B3DFDE88-A174-4750-B5B9-426D24799331}"/>
    <cellStyle name="Millares 84 5 2" xfId="14250" xr:uid="{CE78D04D-EBE0-488A-888D-2609C284AEB3}"/>
    <cellStyle name="Millares 84 6" xfId="14246" xr:uid="{981F19FA-1BC8-4C38-BB8C-228875E2EE97}"/>
    <cellStyle name="Millares 84 7" xfId="11305" xr:uid="{8028AC3C-A2DC-4014-8893-52DBBF717F2A}"/>
    <cellStyle name="Millares 84 8" xfId="16540" xr:uid="{2F3C93E0-4642-4D0F-88F2-175D8867AA11}"/>
    <cellStyle name="Millares 84 9" xfId="18736" xr:uid="{DE563ED5-D516-4898-8B10-692D52E42F2F}"/>
    <cellStyle name="Millares 85" xfId="5908" xr:uid="{380BBDDE-BFD9-4EB4-A250-B586E13DF3E5}"/>
    <cellStyle name="Millares 85 10" xfId="8907" xr:uid="{8A691159-AE48-4A96-A6EA-8A415E6AFA7E}"/>
    <cellStyle name="Millares 85 2" xfId="5909" xr:uid="{BE068B7A-406E-468D-9975-35AD74A2F7A3}"/>
    <cellStyle name="Millares 85 2 2" xfId="14252" xr:uid="{BC44C786-1664-4B60-AF92-353773F6F6C3}"/>
    <cellStyle name="Millares 85 2 3" xfId="11308" xr:uid="{7363E186-F218-4756-BD4B-24BB4739F129}"/>
    <cellStyle name="Millares 85 2 4" xfId="16543" xr:uid="{588EED89-D6B5-43B4-B31C-CD855CDD39EA}"/>
    <cellStyle name="Millares 85 2 5" xfId="18740" xr:uid="{DF0A7C5A-E126-4CCD-9200-56DC6544BF9F}"/>
    <cellStyle name="Millares 85 2 6" xfId="8908" xr:uid="{CA09199A-2BB8-4AE6-AF09-BF77FD82C65C}"/>
    <cellStyle name="Millares 85 3" xfId="5910" xr:uid="{673853F3-9CB6-4B4C-9712-54F3B04EC7F6}"/>
    <cellStyle name="Millares 85 3 2" xfId="14253" xr:uid="{366452BC-C67C-4CE5-93DA-56DDA6C02005}"/>
    <cellStyle name="Millares 85 3 3" xfId="12529" xr:uid="{6D67503F-4BE3-4289-ACA0-6BCE142AD4B3}"/>
    <cellStyle name="Millares 85 3 4" xfId="18741" xr:uid="{44B4E223-866F-411B-BFEA-78D46FF0EF08}"/>
    <cellStyle name="Millares 85 3 5" xfId="8909" xr:uid="{CBDBF175-5257-4985-B9EE-D269B48B7E4E}"/>
    <cellStyle name="Millares 85 4" xfId="7174" xr:uid="{ECBE4762-ED95-4AC4-8781-FB95E82EA99C}"/>
    <cellStyle name="Millares 85 4 2" xfId="14254" xr:uid="{BD6B9CB9-F44D-43B9-87F3-739C846F1560}"/>
    <cellStyle name="Millares 85 4 3" xfId="19982" xr:uid="{DE5512F9-B1E3-4F96-AB90-011118E19787}"/>
    <cellStyle name="Millares 85 4 4" xfId="8910" xr:uid="{C698BF70-1D86-4C88-ADCD-5D9E3C0B5FF0}"/>
    <cellStyle name="Millares 85 5" xfId="8911" xr:uid="{06604FC8-2A7A-4C5D-89A8-856AFF25846C}"/>
    <cellStyle name="Millares 85 5 2" xfId="14255" xr:uid="{0F791012-59DB-4A61-BE5D-E747591EC82F}"/>
    <cellStyle name="Millares 85 6" xfId="14251" xr:uid="{463D542A-5847-420E-B212-319BF96B4AAE}"/>
    <cellStyle name="Millares 85 7" xfId="11307" xr:uid="{4789C47B-CA4C-4FEF-8144-9232CACCB0B9}"/>
    <cellStyle name="Millares 85 8" xfId="16542" xr:uid="{5CA691DD-43B8-4342-9D0D-75BB66DA4C5E}"/>
    <cellStyle name="Millares 85 9" xfId="18739" xr:uid="{3042785D-E60C-4F74-ADA9-1E0CDF390062}"/>
    <cellStyle name="Millares 86" xfId="5911" xr:uid="{211C7710-86C1-48A6-9C56-E5E1A68BDABD}"/>
    <cellStyle name="Millares 86 10" xfId="8912" xr:uid="{A29184D8-6941-43CC-9CBC-BC17CD083E97}"/>
    <cellStyle name="Millares 86 2" xfId="5912" xr:uid="{280B0C10-7CE5-4C43-A239-2B27ACFF6980}"/>
    <cellStyle name="Millares 86 2 2" xfId="14257" xr:uid="{C03A2D28-4BD0-4160-8E0B-9486C8FA48E7}"/>
    <cellStyle name="Millares 86 2 3" xfId="11310" xr:uid="{43D37049-A0B4-47DE-86F2-1031543E18D0}"/>
    <cellStyle name="Millares 86 2 4" xfId="16545" xr:uid="{23F8BC99-AF15-41B2-AA45-D928EE9A09FA}"/>
    <cellStyle name="Millares 86 2 5" xfId="18743" xr:uid="{7067BD58-5B24-4F8F-92AA-F34AC63739D4}"/>
    <cellStyle name="Millares 86 2 6" xfId="8913" xr:uid="{AEC76C92-12A8-48C5-87CA-6EB15883E4DC}"/>
    <cellStyle name="Millares 86 3" xfId="5913" xr:uid="{B0BD839F-9A75-4CE1-8F55-33D75B709D0B}"/>
    <cellStyle name="Millares 86 3 2" xfId="14258" xr:uid="{74B80F61-C07A-45A4-8186-C0B3D2A0C1C3}"/>
    <cellStyle name="Millares 86 3 3" xfId="12530" xr:uid="{FAE2045A-6F28-457F-A5C6-407784FF794A}"/>
    <cellStyle name="Millares 86 3 4" xfId="18744" xr:uid="{E14F1596-E81F-4D20-899F-C691B4F17969}"/>
    <cellStyle name="Millares 86 3 5" xfId="8914" xr:uid="{EBC525A1-AB42-461E-B79C-752A23D67B03}"/>
    <cellStyle name="Millares 86 4" xfId="7175" xr:uid="{63C2B3D6-CD96-47C9-9331-C9218B13AEAF}"/>
    <cellStyle name="Millares 86 4 2" xfId="14259" xr:uid="{58AC5625-29BF-4559-8E19-D9C0BB015E53}"/>
    <cellStyle name="Millares 86 4 3" xfId="19983" xr:uid="{0A7C2625-FDA7-4B74-84A6-1DD5E621E217}"/>
    <cellStyle name="Millares 86 4 4" xfId="8915" xr:uid="{D98DAD3B-6C7A-42B7-A80D-D71109562B2D}"/>
    <cellStyle name="Millares 86 5" xfId="8916" xr:uid="{E6B1DB56-F4F5-4EFB-801E-BECC7E8C5C3D}"/>
    <cellStyle name="Millares 86 5 2" xfId="14260" xr:uid="{7661E5E0-86FC-4C98-A320-5B698E08C78A}"/>
    <cellStyle name="Millares 86 6" xfId="14256" xr:uid="{2903B9CA-0738-427B-9CD8-FF6DDBFF22A5}"/>
    <cellStyle name="Millares 86 7" xfId="11309" xr:uid="{840E412F-1A01-415C-B662-530D3D43B523}"/>
    <cellStyle name="Millares 86 8" xfId="16544" xr:uid="{B97105D6-EAEC-4EE8-8C74-4753F1B3E159}"/>
    <cellStyle name="Millares 86 9" xfId="18742" xr:uid="{4219C2F1-40BD-4EC2-BF6C-B8A002DA253A}"/>
    <cellStyle name="Millares 87" xfId="5914" xr:uid="{04A2AFFC-8246-4AC2-8E3F-9BCA5D1B3F64}"/>
    <cellStyle name="Millares 87 10" xfId="8917" xr:uid="{9E3DB1CE-0193-43A0-886C-D8B162FC099C}"/>
    <cellStyle name="Millares 87 2" xfId="5915" xr:uid="{20EC2E81-198A-44D9-809D-C6361A020072}"/>
    <cellStyle name="Millares 87 2 2" xfId="14262" xr:uid="{58C77A07-032E-4A07-910C-51384DCFBE4A}"/>
    <cellStyle name="Millares 87 2 3" xfId="11312" xr:uid="{58B2E19D-AF67-4EC2-B1CB-4BC53131E7ED}"/>
    <cellStyle name="Millares 87 2 4" xfId="16547" xr:uid="{5CBBC8BC-847E-4D30-B6DB-20CA0014EF4B}"/>
    <cellStyle name="Millares 87 2 5" xfId="18746" xr:uid="{D105BF1F-0A34-4275-8EA6-3A92B263F549}"/>
    <cellStyle name="Millares 87 2 6" xfId="8918" xr:uid="{2901FDB9-410E-4A43-825C-EB19165C578E}"/>
    <cellStyle name="Millares 87 3" xfId="5916" xr:uid="{E3778ED2-B72F-4780-A452-A673CB0442EE}"/>
    <cellStyle name="Millares 87 3 2" xfId="14263" xr:uid="{2B119DCC-E92E-4D44-B9F1-098BBE30ABCA}"/>
    <cellStyle name="Millares 87 3 3" xfId="12531" xr:uid="{79F1B00D-3F60-4C7A-B6F5-70E3A3CE37A0}"/>
    <cellStyle name="Millares 87 3 4" xfId="18747" xr:uid="{E4F6E810-9293-4447-8B0E-E6164B3CA87B}"/>
    <cellStyle name="Millares 87 3 5" xfId="8919" xr:uid="{068E0F83-4BB5-48EC-BC43-B42120F48DE5}"/>
    <cellStyle name="Millares 87 4" xfId="7176" xr:uid="{61F8A9F6-7967-4C6D-AB5A-D77B267CC62A}"/>
    <cellStyle name="Millares 87 4 2" xfId="14264" xr:uid="{D805295F-5DA1-492B-8E4F-15D1613DD6F3}"/>
    <cellStyle name="Millares 87 4 3" xfId="19984" xr:uid="{2103FF1A-35F1-4F82-8BF8-03BC9638BCB4}"/>
    <cellStyle name="Millares 87 4 4" xfId="8920" xr:uid="{E82E5E24-948C-4640-B896-31088EF9F568}"/>
    <cellStyle name="Millares 87 5" xfId="8921" xr:uid="{79527893-1D5C-4211-8C2C-CC35A5EBCE56}"/>
    <cellStyle name="Millares 87 5 2" xfId="14265" xr:uid="{994AE423-DF9F-4208-88E3-D2345A70E077}"/>
    <cellStyle name="Millares 87 6" xfId="14261" xr:uid="{C0CFB4F7-64FF-414D-83EC-76C6C8E13075}"/>
    <cellStyle name="Millares 87 7" xfId="11311" xr:uid="{E134499E-68F2-4D5E-8EAE-C149C40500AA}"/>
    <cellStyle name="Millares 87 8" xfId="16546" xr:uid="{85AB3C09-043F-443A-A694-4B5BF016C99E}"/>
    <cellStyle name="Millares 87 9" xfId="18745" xr:uid="{60FC6FBC-1D11-4BEC-B3FD-B34D90A6A8BC}"/>
    <cellStyle name="Millares 88" xfId="5917" xr:uid="{742B116A-5957-425C-A2CA-EB62B1053B7F}"/>
    <cellStyle name="Millares 88 10" xfId="8922" xr:uid="{61CB2008-665D-422C-93DD-DD9F48EED9E0}"/>
    <cellStyle name="Millares 88 2" xfId="5918" xr:uid="{9E589796-F028-4E90-8280-7DF5F08CC81A}"/>
    <cellStyle name="Millares 88 2 2" xfId="14267" xr:uid="{D425E394-2E6A-473B-8CFC-3236267FBB17}"/>
    <cellStyle name="Millares 88 2 3" xfId="11314" xr:uid="{2B8D9873-86EB-4B1A-904D-08F38F033AC6}"/>
    <cellStyle name="Millares 88 2 4" xfId="16549" xr:uid="{A8775A36-955A-4ADF-8BDB-006891A80A1B}"/>
    <cellStyle name="Millares 88 2 5" xfId="18749" xr:uid="{EF65D670-77EF-4533-ABC3-FAF5C1D95078}"/>
    <cellStyle name="Millares 88 2 6" xfId="8923" xr:uid="{8A303D8E-4990-414F-9995-988113AE6EFC}"/>
    <cellStyle name="Millares 88 3" xfId="5919" xr:uid="{B2441AD7-2509-45C1-8AE2-330446BC9A80}"/>
    <cellStyle name="Millares 88 3 2" xfId="14268" xr:uid="{7F2F8D99-A746-4FC2-BA54-56BF86C945B2}"/>
    <cellStyle name="Millares 88 3 3" xfId="12532" xr:uid="{9A07D673-D355-42E7-BDC6-F15887352F94}"/>
    <cellStyle name="Millares 88 3 4" xfId="18750" xr:uid="{B5B5DB1E-9D81-4776-921F-9F10EF2FB51C}"/>
    <cellStyle name="Millares 88 3 5" xfId="8924" xr:uid="{792E8FDC-6D15-40EA-8F95-AFD48A0CF993}"/>
    <cellStyle name="Millares 88 4" xfId="7177" xr:uid="{A5C2A5E1-849B-425C-BFEE-1A80390E5A88}"/>
    <cellStyle name="Millares 88 4 2" xfId="14269" xr:uid="{9E7920C3-788E-432E-9BEF-A7751C8515E6}"/>
    <cellStyle name="Millares 88 4 3" xfId="19985" xr:uid="{34CDC6A7-869A-4E1B-B57C-68CB91BBD130}"/>
    <cellStyle name="Millares 88 4 4" xfId="8925" xr:uid="{317462FC-702B-430D-8AEF-CBC170419AE6}"/>
    <cellStyle name="Millares 88 5" xfId="8926" xr:uid="{78D40683-E9B9-498C-95B4-F87D5DEB0180}"/>
    <cellStyle name="Millares 88 5 2" xfId="14270" xr:uid="{D4BC77C6-708F-42AC-BEDF-8C162336DF4E}"/>
    <cellStyle name="Millares 88 6" xfId="14266" xr:uid="{73E6ED7D-278F-457C-A383-B8B8E7C4A7B3}"/>
    <cellStyle name="Millares 88 7" xfId="11313" xr:uid="{93A5F3C7-596E-46F2-9D39-5268590A78B6}"/>
    <cellStyle name="Millares 88 8" xfId="16548" xr:uid="{3E062199-83FF-4446-9514-8011D019A67C}"/>
    <cellStyle name="Millares 88 9" xfId="18748" xr:uid="{59957D39-F3B8-4A9B-B8BD-81BC2991D474}"/>
    <cellStyle name="Millares 89" xfId="5920" xr:uid="{7FD100DE-9A9A-4311-93E8-C63BA637E4DA}"/>
    <cellStyle name="Millares 89 10" xfId="8927" xr:uid="{04AFC1A7-475C-4F64-AC84-26AE08B9AC82}"/>
    <cellStyle name="Millares 89 2" xfId="5921" xr:uid="{C78FBF1C-04B3-4E6A-9139-3EE233424411}"/>
    <cellStyle name="Millares 89 2 2" xfId="14272" xr:uid="{08852007-33EB-470E-8160-B613BAE73841}"/>
    <cellStyle name="Millares 89 2 3" xfId="11316" xr:uid="{97CA8CA3-499E-4111-AFE0-5CE79A3FE6DC}"/>
    <cellStyle name="Millares 89 2 4" xfId="16551" xr:uid="{EC566493-EFCB-49E8-9708-10A9F5A71357}"/>
    <cellStyle name="Millares 89 2 5" xfId="18752" xr:uid="{FF922475-CC45-4C46-AB09-CD239BD0DF62}"/>
    <cellStyle name="Millares 89 2 6" xfId="8928" xr:uid="{ADF71A9C-759A-4E7C-BF67-99285B7826CF}"/>
    <cellStyle name="Millares 89 3" xfId="5922" xr:uid="{282ADE5D-A321-436F-8581-495FB85BAAC3}"/>
    <cellStyle name="Millares 89 3 2" xfId="14273" xr:uid="{BAFA76F8-7B7D-465B-A7D0-8933EB8E6AA9}"/>
    <cellStyle name="Millares 89 3 3" xfId="12533" xr:uid="{3F407378-B709-45A1-B3C4-56F3BDD8E140}"/>
    <cellStyle name="Millares 89 3 4" xfId="18753" xr:uid="{A3643091-B00D-4C77-8B19-029B3CF7C996}"/>
    <cellStyle name="Millares 89 3 5" xfId="8929" xr:uid="{C832AFAE-71CA-450B-9989-B9E526F26244}"/>
    <cellStyle name="Millares 89 4" xfId="7178" xr:uid="{C5A780D2-2A5B-4057-B1DF-8DAF77CB1963}"/>
    <cellStyle name="Millares 89 4 2" xfId="14274" xr:uid="{9D24C810-1A5F-446B-A034-5D44BA50DAD8}"/>
    <cellStyle name="Millares 89 4 3" xfId="19986" xr:uid="{58C93C47-0CB0-4E4B-BC81-28A0639BB505}"/>
    <cellStyle name="Millares 89 4 4" xfId="8930" xr:uid="{3AAD4C79-76B2-4DE2-9FDB-3DE86C7D6200}"/>
    <cellStyle name="Millares 89 5" xfId="8931" xr:uid="{C42966F1-240C-4614-9585-CDA45080B633}"/>
    <cellStyle name="Millares 89 5 2" xfId="14275" xr:uid="{A9E90D39-035D-4243-AFAD-48D09B6BDA65}"/>
    <cellStyle name="Millares 89 6" xfId="14271" xr:uid="{19FDD65D-FA5A-4628-B421-E18091EA1842}"/>
    <cellStyle name="Millares 89 7" xfId="11315" xr:uid="{142701B5-0C89-405F-B78C-AF890C36DE7D}"/>
    <cellStyle name="Millares 89 8" xfId="16550" xr:uid="{FEE4FE12-096D-4687-BE12-90D0FB047C09}"/>
    <cellStyle name="Millares 89 9" xfId="18751" xr:uid="{B3104E6E-1A19-45DD-BD31-723E7237ACCE}"/>
    <cellStyle name="Millares 9" xfId="98" xr:uid="{00000000-0005-0000-0000-0000C0000000}"/>
    <cellStyle name="Millares 9 10" xfId="5924" xr:uid="{58361892-45A0-4E04-AA39-135AFD90E9FD}"/>
    <cellStyle name="Millares 9 10 2" xfId="14277" xr:uid="{FC506287-8F07-4AC0-ADC5-8D7D10FFB0CD}"/>
    <cellStyle name="Millares 9 10 3" xfId="12534" xr:uid="{0261A53A-B996-40CF-9014-B8070A9320C8}"/>
    <cellStyle name="Millares 9 10 4" xfId="18755" xr:uid="{08FAE4B5-2318-4791-B6B4-03AFF671231B}"/>
    <cellStyle name="Millares 9 10 5" xfId="8933" xr:uid="{F94472E5-2E6B-4F96-9130-B6977C164C28}"/>
    <cellStyle name="Millares 9 11" xfId="7179" xr:uid="{377F79C4-2E81-4BBA-A71A-AC551B6AC9F1}"/>
    <cellStyle name="Millares 9 11 2" xfId="14278" xr:uid="{54F116B2-DA14-4F29-8E51-B0AE943CDE6C}"/>
    <cellStyle name="Millares 9 11 3" xfId="19987" xr:uid="{C1C93C11-9342-4027-9AB4-8A2C78C7BDB9}"/>
    <cellStyle name="Millares 9 11 4" xfId="8934" xr:uid="{B9C6C4E5-0A82-479F-8592-F723D76DE58C}"/>
    <cellStyle name="Millares 9 12" xfId="8935" xr:uid="{C7ACD366-191A-4E0F-AC4D-B9C1D09815F7}"/>
    <cellStyle name="Millares 9 12 2" xfId="14279" xr:uid="{343BB4A5-51F0-45A1-9DE5-6533F2809FF4}"/>
    <cellStyle name="Millares 9 13" xfId="14276" xr:uid="{BE363E67-1A3E-46AA-A3F0-830CE294391D}"/>
    <cellStyle name="Millares 9 14" xfId="11317" xr:uid="{D6F61FED-A0CA-4AA5-9D9E-7DEC9CE49069}"/>
    <cellStyle name="Millares 9 15" xfId="16552" xr:uid="{2AA66556-ED97-4EF8-9369-C8645A17DC1A}"/>
    <cellStyle name="Millares 9 16" xfId="18754" xr:uid="{AC973442-D51B-4BF9-9817-0D0773604F6F}"/>
    <cellStyle name="Millares 9 17" xfId="8932" xr:uid="{54768B1F-C217-4DCE-B501-4C97DB4224EF}"/>
    <cellStyle name="Millares 9 18" xfId="5923" xr:uid="{15BC0BE9-9B49-422C-8A37-D6B61F167FCF}"/>
    <cellStyle name="Millares 9 2" xfId="132" xr:uid="{00000000-0005-0000-0000-0000C1000000}"/>
    <cellStyle name="Millares 9 2 10" xfId="14280" xr:uid="{CCC744C4-D8F0-44E8-A16B-EA48F843C311}"/>
    <cellStyle name="Millares 9 2 11" xfId="11318" xr:uid="{6C5A5367-DEBF-451F-A7A4-D196FCA38738}"/>
    <cellStyle name="Millares 9 2 12" xfId="16553" xr:uid="{A2A23483-60EE-4FFE-9424-176376E1A4F0}"/>
    <cellStyle name="Millares 9 2 13" xfId="18756" xr:uid="{C3C6CC56-FC24-46F0-B1A1-94624242FA24}"/>
    <cellStyle name="Millares 9 2 14" xfId="8936" xr:uid="{67F9BF8B-EB76-4522-AB13-C50829EBAAE1}"/>
    <cellStyle name="Millares 9 2 15" xfId="5925" xr:uid="{5435B5CB-062F-467A-B7AA-CF9161BBE369}"/>
    <cellStyle name="Millares 9 2 2" xfId="5926" xr:uid="{2F5F9801-5A1C-4417-B3A6-DAAEA537B65B}"/>
    <cellStyle name="Millares 9 2 2 2" xfId="14281" xr:uid="{C94A994C-73B8-44A1-AD36-368A6529D91A}"/>
    <cellStyle name="Millares 9 2 2 3" xfId="11319" xr:uid="{D29186AD-01BB-4E95-B990-AE4C8E07D41A}"/>
    <cellStyle name="Millares 9 2 2 4" xfId="16554" xr:uid="{CEC1E103-FFBB-4BE3-B75B-5390586D9FAE}"/>
    <cellStyle name="Millares 9 2 2 5" xfId="18757" xr:uid="{0BAD83D4-32F0-4E92-82AB-C58CD76FAAA1}"/>
    <cellStyle name="Millares 9 2 2 6" xfId="8937" xr:uid="{33E92149-D2D9-4BBD-A8E7-036D8D5DAAD2}"/>
    <cellStyle name="Millares 9 2 3" xfId="5927" xr:uid="{29B91154-4611-413F-BEA1-74ED213FDA6D}"/>
    <cellStyle name="Millares 9 2 3 2" xfId="14282" xr:uid="{AF65B23A-F214-47CF-B04C-218E208C8D7C}"/>
    <cellStyle name="Millares 9 2 3 3" xfId="11320" xr:uid="{FF589AB7-EA3A-45FF-811F-7B0828404045}"/>
    <cellStyle name="Millares 9 2 3 4" xfId="16555" xr:uid="{C52AFCB4-B807-4508-AE1B-2CABACFF2DDC}"/>
    <cellStyle name="Millares 9 2 3 5" xfId="18758" xr:uid="{3B0DE581-28F7-4648-9C58-60AAEC02B69F}"/>
    <cellStyle name="Millares 9 2 3 6" xfId="8938" xr:uid="{AB738CF9-98CD-46F1-A68C-4C83FD5EF714}"/>
    <cellStyle name="Millares 9 2 4" xfId="5928" xr:uid="{58A487EF-8AB9-4732-8DFC-0E095691D166}"/>
    <cellStyle name="Millares 9 2 4 2" xfId="14283" xr:uid="{907DD22B-6974-4840-9874-301BA0755379}"/>
    <cellStyle name="Millares 9 2 4 3" xfId="11321" xr:uid="{77009A54-838C-436D-9FA0-C904A56EEF8E}"/>
    <cellStyle name="Millares 9 2 4 4" xfId="16556" xr:uid="{15ECFAA4-1AEC-446F-8620-DE89BDDCE872}"/>
    <cellStyle name="Millares 9 2 4 5" xfId="18759" xr:uid="{636972C0-78B7-4048-A1F6-AA4AF3630AB7}"/>
    <cellStyle name="Millares 9 2 4 6" xfId="8939" xr:uid="{B16F9645-C335-4D70-AE54-CCD5AB4946D9}"/>
    <cellStyle name="Millares 9 2 5" xfId="5929" xr:uid="{A50FDC12-C625-4AE1-83F2-C4C5346F5CC2}"/>
    <cellStyle name="Millares 9 2 5 2" xfId="14284" xr:uid="{6EDA25E0-38DB-4F04-B145-4A5237ABF406}"/>
    <cellStyle name="Millares 9 2 5 3" xfId="11322" xr:uid="{2539F780-E2E6-4036-8377-FCBA5910A3E1}"/>
    <cellStyle name="Millares 9 2 5 4" xfId="16557" xr:uid="{EDAD99DE-A0A5-4CC3-8151-2385334E95FD}"/>
    <cellStyle name="Millares 9 2 5 5" xfId="18760" xr:uid="{F008F046-11F6-449C-9A34-8FE71DBE22EB}"/>
    <cellStyle name="Millares 9 2 5 6" xfId="8940" xr:uid="{D9E95DCA-2734-4E76-B8E1-C5EE96F65DE5}"/>
    <cellStyle name="Millares 9 2 6" xfId="5930" xr:uid="{BA28822F-3AD3-4944-8D14-A8713FCAEC9A}"/>
    <cellStyle name="Millares 9 2 6 2" xfId="14285" xr:uid="{B5733B85-49AA-4A12-A45F-5D5F72B7AB01}"/>
    <cellStyle name="Millares 9 2 6 3" xfId="11323" xr:uid="{2B5AF2DB-F55D-42A1-AC61-50971FA0DCE3}"/>
    <cellStyle name="Millares 9 2 6 4" xfId="16558" xr:uid="{BD8316C7-0377-455B-B97A-F97535F17BA7}"/>
    <cellStyle name="Millares 9 2 6 5" xfId="18761" xr:uid="{356BF570-4314-459F-A056-2E5F649BE0B1}"/>
    <cellStyle name="Millares 9 2 6 6" xfId="8941" xr:uid="{6CECEBB8-15FF-4485-A346-312C85223636}"/>
    <cellStyle name="Millares 9 2 7" xfId="5931" xr:uid="{D6B66A22-6133-4E7A-B3AA-40BD297900DE}"/>
    <cellStyle name="Millares 9 2 7 2" xfId="14286" xr:uid="{BC3B4C3F-8A95-4FE2-B61C-D7C459DE59FF}"/>
    <cellStyle name="Millares 9 2 7 3" xfId="12535" xr:uid="{A92B79DD-1923-49E4-8869-64B3B293F133}"/>
    <cellStyle name="Millares 9 2 7 4" xfId="18762" xr:uid="{866D35CC-0E76-4761-BF97-7EE2BD0C38FB}"/>
    <cellStyle name="Millares 9 2 7 5" xfId="8942" xr:uid="{68AE41A8-C8B1-4016-8C46-2B4462F347E7}"/>
    <cellStyle name="Millares 9 2 8" xfId="7296" xr:uid="{E6233EEA-069A-490E-AF08-8B382954C137}"/>
    <cellStyle name="Millares 9 2 8 2" xfId="14287" xr:uid="{E8169C89-177A-49AF-AF95-45702BC385F1}"/>
    <cellStyle name="Millares 9 2 8 3" xfId="20074" xr:uid="{67759F68-96E5-42B7-A9AE-88D0B154ACD8}"/>
    <cellStyle name="Millares 9 2 8 4" xfId="8943" xr:uid="{17E279F7-A13E-4523-9E8A-2F936790C3AB}"/>
    <cellStyle name="Millares 9 2 9" xfId="8944" xr:uid="{0AF690C7-2368-4F22-9831-DAAAF9D3A45B}"/>
    <cellStyle name="Millares 9 2 9 2" xfId="14288" xr:uid="{BB958DA9-0801-4D2C-BD0C-C40C2236C86F}"/>
    <cellStyle name="Millares 9 3" xfId="237" xr:uid="{B271002A-FD23-4955-8DD6-0A797EDE8A38}"/>
    <cellStyle name="Millares 9 3 10" xfId="8946" xr:uid="{B202B325-3A79-49CA-A9E8-4851086F9C0A}"/>
    <cellStyle name="Millares 9 3 10 2" xfId="14290" xr:uid="{AB9BA51C-A6DD-4D3E-BCB0-5A2E2BBE7A3D}"/>
    <cellStyle name="Millares 9 3 11" xfId="14289" xr:uid="{3667C127-9D28-4886-81BE-CCFD5746C315}"/>
    <cellStyle name="Millares 9 3 12" xfId="11324" xr:uid="{1EA81927-F23B-4703-B394-FF5F0A152528}"/>
    <cellStyle name="Millares 9 3 13" xfId="16559" xr:uid="{0212D84E-E20D-468F-9856-D998DC541503}"/>
    <cellStyle name="Millares 9 3 14" xfId="18763" xr:uid="{6C5D8144-8D8B-4BA5-B679-3431DA808255}"/>
    <cellStyle name="Millares 9 3 15" xfId="8945" xr:uid="{46BBB63E-7FDE-425C-9CAA-1556595B6134}"/>
    <cellStyle name="Millares 9 3 16" xfId="5932" xr:uid="{88F5CE71-FA31-4575-88B5-489A4D73A666}"/>
    <cellStyle name="Millares 9 3 2" xfId="5933" xr:uid="{A1AE009A-C567-4141-9D5C-3E5D5B690304}"/>
    <cellStyle name="Millares 9 3 2 10" xfId="8947" xr:uid="{09A7F2E8-5EED-4A98-ADD9-84CC1A34D5B6}"/>
    <cellStyle name="Millares 9 3 2 2" xfId="5934" xr:uid="{CB1C9B20-E53D-40B6-B003-1BA24AA89B76}"/>
    <cellStyle name="Millares 9 3 2 2 2" xfId="5935" xr:uid="{9A8DF8D2-BC0E-471B-BDC2-4325FA5D3B6B}"/>
    <cellStyle name="Millares 9 3 2 2 2 2" xfId="14293" xr:uid="{A81930D2-F8C7-48D9-B001-CF565FFA8E93}"/>
    <cellStyle name="Millares 9 3 2 2 2 3" xfId="11327" xr:uid="{6ECADB9F-66EC-445D-A21B-F66AEBC0FE31}"/>
    <cellStyle name="Millares 9 3 2 2 2 4" xfId="16562" xr:uid="{3E0BF337-CAD2-4DE1-91E5-46D567E9436D}"/>
    <cellStyle name="Millares 9 3 2 2 2 5" xfId="18766" xr:uid="{E566E211-9E34-4A3B-9177-206343E854DC}"/>
    <cellStyle name="Millares 9 3 2 2 2 6" xfId="8949" xr:uid="{AE4F581D-74AC-4DB4-BDFD-4288AE055388}"/>
    <cellStyle name="Millares 9 3 2 2 3" xfId="14292" xr:uid="{409FDD74-C3DA-4A08-92DC-C45DA73FDCD1}"/>
    <cellStyle name="Millares 9 3 2 2 4" xfId="11326" xr:uid="{D804F81F-1FFE-4A51-AA07-AB09D85A6501}"/>
    <cellStyle name="Millares 9 3 2 2 5" xfId="16561" xr:uid="{9BA51502-BE4E-47C6-8E74-4BD7E0A8BAE7}"/>
    <cellStyle name="Millares 9 3 2 2 6" xfId="18765" xr:uid="{296971F0-BB1B-47E6-A2C3-707D434BE8BA}"/>
    <cellStyle name="Millares 9 3 2 2 7" xfId="8948" xr:uid="{BC0F6E4F-6923-45E2-B3F0-C3BEF713EE6B}"/>
    <cellStyle name="Millares 9 3 2 3" xfId="5936" xr:uid="{1B7F55E7-C84E-4738-B8E5-6226650A303B}"/>
    <cellStyle name="Millares 9 3 2 3 2" xfId="14294" xr:uid="{CCF60600-0C2B-4DE8-8EB1-44706348935F}"/>
    <cellStyle name="Millares 9 3 2 3 3" xfId="11328" xr:uid="{345A5DC2-8839-4E57-A484-FCEE4FA96F5E}"/>
    <cellStyle name="Millares 9 3 2 3 4" xfId="16563" xr:uid="{136F90C3-2625-490E-952B-AA2F8C9CD9A5}"/>
    <cellStyle name="Millares 9 3 2 3 5" xfId="18767" xr:uid="{9E804ED3-4853-493E-8479-0FC09A4E5389}"/>
    <cellStyle name="Millares 9 3 2 3 6" xfId="8950" xr:uid="{571BA776-F367-4EAD-A8CC-33563937690E}"/>
    <cellStyle name="Millares 9 3 2 4" xfId="5937" xr:uid="{61C3BACE-F4A0-4188-AF6E-EE45397152F8}"/>
    <cellStyle name="Millares 9 3 2 4 2" xfId="14295" xr:uid="{98778251-3E79-4118-B24C-C929F79BABA6}"/>
    <cellStyle name="Millares 9 3 2 4 3" xfId="11329" xr:uid="{AC3228C9-4A07-4098-A48D-4B7793FB575A}"/>
    <cellStyle name="Millares 9 3 2 4 4" xfId="16564" xr:uid="{4036EDBC-50E8-47E6-9FCA-CC139A7AD44D}"/>
    <cellStyle name="Millares 9 3 2 4 5" xfId="18768" xr:uid="{E903ED73-5A2D-4E8F-9AFF-818B877BF9D5}"/>
    <cellStyle name="Millares 9 3 2 4 6" xfId="8951" xr:uid="{90DA6008-6372-4256-83D6-B4382A0068E3}"/>
    <cellStyle name="Millares 9 3 2 5" xfId="5938" xr:uid="{D88CBDCC-EDAE-4471-B48B-473C8F5CCDAA}"/>
    <cellStyle name="Millares 9 3 2 5 2" xfId="14296" xr:uid="{04E50DB6-7546-4D4C-AC51-C999910B799C}"/>
    <cellStyle name="Millares 9 3 2 5 3" xfId="18769" xr:uid="{5BB7DCE7-DA02-49C9-BBB8-F9AD8B574DE2}"/>
    <cellStyle name="Millares 9 3 2 5 4" xfId="8952" xr:uid="{A26CE0D3-07F4-48A5-A7EA-11A8F635B81E}"/>
    <cellStyle name="Millares 9 3 2 6" xfId="14291" xr:uid="{C7DE19A9-4A3C-4545-B112-203823444161}"/>
    <cellStyle name="Millares 9 3 2 7" xfId="11325" xr:uid="{F0FD4845-C65F-4F77-B8F2-AD95F799C327}"/>
    <cellStyle name="Millares 9 3 2 8" xfId="16560" xr:uid="{2CCA6B35-4196-457F-BD42-F7AE7378E2DC}"/>
    <cellStyle name="Millares 9 3 2 9" xfId="18764" xr:uid="{9B22E251-AAF6-41AF-8AFB-00551F9AA775}"/>
    <cellStyle name="Millares 9 3 3" xfId="5939" xr:uid="{46C88F8F-5722-4915-AD34-BC65A5A984A9}"/>
    <cellStyle name="Millares 9 3 3 2" xfId="5940" xr:uid="{3A7474EF-6339-49BB-AE8F-7F6F1F5C339D}"/>
    <cellStyle name="Millares 9 3 3 2 2" xfId="14298" xr:uid="{AA091E60-9920-4078-BAC0-441A7DF00F8D}"/>
    <cellStyle name="Millares 9 3 3 2 3" xfId="11331" xr:uid="{AC779734-0424-4D5D-9C24-1D3D88256A33}"/>
    <cellStyle name="Millares 9 3 3 2 4" xfId="16566" xr:uid="{2704F0AA-220A-4080-8743-40C513FCE321}"/>
    <cellStyle name="Millares 9 3 3 2 5" xfId="18771" xr:uid="{124AE221-FC63-4E34-9611-EB6A2E1D48A5}"/>
    <cellStyle name="Millares 9 3 3 2 6" xfId="8954" xr:uid="{94471AA8-B64C-4FC6-98E1-1521AC61AA0D}"/>
    <cellStyle name="Millares 9 3 3 3" xfId="14297" xr:uid="{27E18FB3-F6D6-4E27-B1AC-6C8576988FE7}"/>
    <cellStyle name="Millares 9 3 3 4" xfId="11330" xr:uid="{6E1692E0-BC93-42C0-99FC-7B00B69681D0}"/>
    <cellStyle name="Millares 9 3 3 5" xfId="16565" xr:uid="{5AB3CAC8-66AC-4DF9-8916-5AE5E1461E49}"/>
    <cellStyle name="Millares 9 3 3 6" xfId="18770" xr:uid="{585E9EB7-8065-4385-B68A-220189DD3191}"/>
    <cellStyle name="Millares 9 3 3 7" xfId="8953" xr:uid="{2B7C39FB-F537-4CB9-A8A0-29DE2F2FF01A}"/>
    <cellStyle name="Millares 9 3 4" xfId="5941" xr:uid="{5D409D48-3E8F-4811-9161-9E0D7DD1C846}"/>
    <cellStyle name="Millares 9 3 4 2" xfId="5942" xr:uid="{C026CB29-A3BE-4D2D-AA06-CA8AE0A54981}"/>
    <cellStyle name="Millares 9 3 4 2 2" xfId="14300" xr:uid="{AA91DC1E-B010-4DB8-BF55-D529491898CE}"/>
    <cellStyle name="Millares 9 3 4 2 3" xfId="11333" xr:uid="{7259F305-1690-4A95-8FE0-156A244491E7}"/>
    <cellStyle name="Millares 9 3 4 2 4" xfId="16568" xr:uid="{ECB25353-337B-41DF-ADD2-3A70FFE3CB6D}"/>
    <cellStyle name="Millares 9 3 4 2 5" xfId="18773" xr:uid="{82434CC9-380D-4D54-983D-114627F9D831}"/>
    <cellStyle name="Millares 9 3 4 2 6" xfId="8956" xr:uid="{B8AD2215-8BCA-4222-BC9F-E3A7AB0CF071}"/>
    <cellStyle name="Millares 9 3 4 3" xfId="14299" xr:uid="{4238EC77-4A99-415F-B2BE-D60B5B4A5141}"/>
    <cellStyle name="Millares 9 3 4 4" xfId="11332" xr:uid="{6C378CB5-8BA9-41C8-92F1-80BE5B68255B}"/>
    <cellStyle name="Millares 9 3 4 5" xfId="16567" xr:uid="{62A64968-A57F-4A47-A599-881BB287CF53}"/>
    <cellStyle name="Millares 9 3 4 6" xfId="18772" xr:uid="{12A1A5FE-5BDF-45B7-8308-2993D3047CBE}"/>
    <cellStyle name="Millares 9 3 4 7" xfId="8955" xr:uid="{3D3B07BF-9C83-43E3-BC7F-EA9C6D4D5EDB}"/>
    <cellStyle name="Millares 9 3 5" xfId="5943" xr:uid="{D3A6A21C-5ED4-4B27-BBEA-B9C4CD20DF28}"/>
    <cellStyle name="Millares 9 3 5 2" xfId="14301" xr:uid="{B87918C4-85CB-412A-BAF1-74E144C8270E}"/>
    <cellStyle name="Millares 9 3 5 3" xfId="11334" xr:uid="{E6B963A5-A441-4991-B615-977841B42168}"/>
    <cellStyle name="Millares 9 3 5 4" xfId="16569" xr:uid="{2B17281C-996D-44EF-9E29-D7D69C5D3682}"/>
    <cellStyle name="Millares 9 3 5 5" xfId="18774" xr:uid="{B38168E8-F3C3-4033-A6D3-950FEDF28CAC}"/>
    <cellStyle name="Millares 9 3 5 6" xfId="8957" xr:uid="{9110BD36-AA1C-47AC-9209-D1F12C305E1A}"/>
    <cellStyle name="Millares 9 3 6" xfId="5944" xr:uid="{E2685450-6EAC-417A-8AFA-8E0BD111E88E}"/>
    <cellStyle name="Millares 9 3 6 2" xfId="14302" xr:uid="{86D8F043-AA18-4AEA-A140-42C12EA310BB}"/>
    <cellStyle name="Millares 9 3 6 3" xfId="11335" xr:uid="{AB027138-66C7-4B9D-8889-67CDC8BDED1D}"/>
    <cellStyle name="Millares 9 3 6 4" xfId="16570" xr:uid="{BB84B743-A593-433F-A8CE-A3E2FE5EE7C5}"/>
    <cellStyle name="Millares 9 3 6 5" xfId="18775" xr:uid="{BE062ADA-34CE-4C8B-B397-03961160539C}"/>
    <cellStyle name="Millares 9 3 6 6" xfId="8958" xr:uid="{D811CC45-90EB-4D4D-A07B-A63EEBA71AA6}"/>
    <cellStyle name="Millares 9 3 7" xfId="5945" xr:uid="{8AD1D3FE-608D-4B71-982F-8A699A0E941E}"/>
    <cellStyle name="Millares 9 3 7 2" xfId="14303" xr:uid="{0A4D6AC5-1CC8-4856-ACC1-E976B83379B1}"/>
    <cellStyle name="Millares 9 3 7 3" xfId="11336" xr:uid="{9E08184F-96D9-46A1-AF9A-58253029FC78}"/>
    <cellStyle name="Millares 9 3 7 4" xfId="16571" xr:uid="{DB0521A4-A01A-4B8A-8978-B8EF63A1D17D}"/>
    <cellStyle name="Millares 9 3 7 5" xfId="18776" xr:uid="{263188E1-0F5E-499E-AF00-5927DB9C1CA6}"/>
    <cellStyle name="Millares 9 3 7 6" xfId="8959" xr:uid="{2CB0A3E7-7529-4BC9-B519-C69AA8CF73E1}"/>
    <cellStyle name="Millares 9 3 8" xfId="5946" xr:uid="{BD03AB77-F95B-4378-9E7A-98F1D114D5B9}"/>
    <cellStyle name="Millares 9 3 8 2" xfId="14304" xr:uid="{038B60C2-BD8B-4FA2-855B-6A05526B9A95}"/>
    <cellStyle name="Millares 9 3 8 3" xfId="12536" xr:uid="{C5B64CA3-1494-4130-B201-07A177518193}"/>
    <cellStyle name="Millares 9 3 8 4" xfId="18777" xr:uid="{7720C3F7-2B0A-47BD-9829-7146255286F9}"/>
    <cellStyle name="Millares 9 3 8 5" xfId="8960" xr:uid="{65F71658-B052-498E-9F00-B7DCC1A08973}"/>
    <cellStyle name="Millares 9 3 9" xfId="7297" xr:uid="{C58C5030-C7A4-46C2-A344-B996E031C9BA}"/>
    <cellStyle name="Millares 9 3 9 2" xfId="14305" xr:uid="{F0308F21-720B-40E1-AAEF-27C715A1FAE9}"/>
    <cellStyle name="Millares 9 3 9 3" xfId="20075" xr:uid="{0688A693-A786-4B4D-8845-023A7ED8AB0D}"/>
    <cellStyle name="Millares 9 3 9 4" xfId="8961" xr:uid="{22038EFC-2954-419A-B589-C2A1628C308D}"/>
    <cellStyle name="Millares 9 4" xfId="261" xr:uid="{C87D2166-1F52-485A-BA69-4BFC3A2F2DD0}"/>
    <cellStyle name="Millares 9 4 2" xfId="5948" xr:uid="{5CE73B6C-4D1E-409A-9717-F1387512A0B8}"/>
    <cellStyle name="Millares 9 4 2 2" xfId="5949" xr:uid="{9D2273D0-E9C7-46D5-AF9B-0D13EFC4DB50}"/>
    <cellStyle name="Millares 9 4 2 2 2" xfId="14308" xr:uid="{12069061-6143-4BFA-8136-798946BD9157}"/>
    <cellStyle name="Millares 9 4 2 2 3" xfId="11339" xr:uid="{BBC4C5D0-6A8E-4417-BC3B-6CE0D73E8C9B}"/>
    <cellStyle name="Millares 9 4 2 2 4" xfId="16574" xr:uid="{71EB6D1A-0D54-4BF5-94F2-DE9546EA2D44}"/>
    <cellStyle name="Millares 9 4 2 2 5" xfId="18780" xr:uid="{89C5AA1C-6173-4280-B2E8-805A4B0B6510}"/>
    <cellStyle name="Millares 9 4 2 2 6" xfId="8964" xr:uid="{E94816A1-8B92-44F6-B09C-B26C87B032E6}"/>
    <cellStyle name="Millares 9 4 2 3" xfId="14307" xr:uid="{939D3A87-2BD2-4EE0-897D-2FBB5B5503A8}"/>
    <cellStyle name="Millares 9 4 2 4" xfId="11338" xr:uid="{A4128DAC-5F63-49A9-A01D-5F366BF44F77}"/>
    <cellStyle name="Millares 9 4 2 5" xfId="16573" xr:uid="{C3574E0D-E0CD-4CF9-B4CC-D3C595A342AB}"/>
    <cellStyle name="Millares 9 4 2 6" xfId="18779" xr:uid="{5E68D341-5FAC-468F-9963-26D7265FC5CD}"/>
    <cellStyle name="Millares 9 4 2 7" xfId="8963" xr:uid="{6C7F78E4-0EAE-43A1-9E8D-7FEB0153C646}"/>
    <cellStyle name="Millares 9 4 3" xfId="5950" xr:uid="{C6DFDE47-683C-4701-880F-2F027B0F8D60}"/>
    <cellStyle name="Millares 9 4 3 2" xfId="14309" xr:uid="{A7791FA2-86E9-4BA7-9924-36AA8492E689}"/>
    <cellStyle name="Millares 9 4 3 3" xfId="11340" xr:uid="{D6CD50EB-CC83-4589-9A31-0845165A1C1F}"/>
    <cellStyle name="Millares 9 4 3 4" xfId="16575" xr:uid="{88005353-1EF9-4484-B150-6ED064FCB5D9}"/>
    <cellStyle name="Millares 9 4 3 5" xfId="18781" xr:uid="{664BB681-4C49-4680-B0E2-E795F21F28DA}"/>
    <cellStyle name="Millares 9 4 3 6" xfId="8965" xr:uid="{F385495F-16FC-43C2-AE0B-35F19760F3B6}"/>
    <cellStyle name="Millares 9 4 4" xfId="14306" xr:uid="{F1E64C8B-FED2-4F14-A007-E64B3BEEA10A}"/>
    <cellStyle name="Millares 9 4 5" xfId="11337" xr:uid="{D6B0DC4F-F098-4A52-8A20-4C06E8ADC0BD}"/>
    <cellStyle name="Millares 9 4 6" xfId="16572" xr:uid="{A799061F-3CA9-4AE5-ADCD-95CA39960F30}"/>
    <cellStyle name="Millares 9 4 7" xfId="18778" xr:uid="{EFEECF98-1FF7-4B05-9322-535C43F32704}"/>
    <cellStyle name="Millares 9 4 8" xfId="8962" xr:uid="{5F2289DE-86A8-47B6-82BE-80C883577EE3}"/>
    <cellStyle name="Millares 9 4 9" xfId="5947" xr:uid="{50B77E89-F275-4534-ADBC-193A83512E04}"/>
    <cellStyle name="Millares 9 5" xfId="5951" xr:uid="{A3F4161B-7323-4478-8015-463FE73C5DE5}"/>
    <cellStyle name="Millares 9 5 2" xfId="5952" xr:uid="{C3A3D7B9-0300-4F01-B5B2-DC4EFF5581E6}"/>
    <cellStyle name="Millares 9 5 2 2" xfId="14311" xr:uid="{6BAC7FAC-426E-4D8F-A591-5325813A6BEB}"/>
    <cellStyle name="Millares 9 5 2 3" xfId="11342" xr:uid="{E71A4FC6-B578-419A-A9AD-97C2042970AB}"/>
    <cellStyle name="Millares 9 5 2 4" xfId="16577" xr:uid="{E9620D6F-538E-4C4B-B958-734D9298D890}"/>
    <cellStyle name="Millares 9 5 2 5" xfId="18783" xr:uid="{ACC2B0AB-608A-429C-90F0-A9658613C82B}"/>
    <cellStyle name="Millares 9 5 2 6" xfId="8967" xr:uid="{48FAD870-2C92-48E1-8D27-7E47590BBA02}"/>
    <cellStyle name="Millares 9 5 3" xfId="14310" xr:uid="{9FC836F3-838B-4621-ABE1-8DC5EA3ACF6A}"/>
    <cellStyle name="Millares 9 5 4" xfId="11341" xr:uid="{9872092C-801C-4F6E-9442-90341D4302D1}"/>
    <cellStyle name="Millares 9 5 5" xfId="16576" xr:uid="{0CC76349-9F3D-40D3-91F3-AF926340EC11}"/>
    <cellStyle name="Millares 9 5 6" xfId="18782" xr:uid="{00796F07-53BE-4CAB-B8D8-74482FD8EC23}"/>
    <cellStyle name="Millares 9 5 7" xfId="8966" xr:uid="{9EA28C45-EAB0-4391-B699-81275F7E9261}"/>
    <cellStyle name="Millares 9 6" xfId="5953" xr:uid="{29916F64-920E-4342-B102-030573FCB05D}"/>
    <cellStyle name="Millares 9 6 2" xfId="5954" xr:uid="{278BA73A-F578-4AD4-B606-BCF251E107B7}"/>
    <cellStyle name="Millares 9 6 2 2" xfId="14313" xr:uid="{E54C2B8C-8E38-4A37-8809-6359ECE21C78}"/>
    <cellStyle name="Millares 9 6 2 3" xfId="11344" xr:uid="{6C34DD89-9AD7-45B7-A155-771019040FED}"/>
    <cellStyle name="Millares 9 6 2 4" xfId="16579" xr:uid="{7FB5143D-956E-4DCD-9EBD-4C8CE57303F6}"/>
    <cellStyle name="Millares 9 6 2 5" xfId="18785" xr:uid="{BF917DDC-657E-474B-A711-AD68930DA223}"/>
    <cellStyle name="Millares 9 6 2 6" xfId="8969" xr:uid="{75644BE1-CFA4-4897-8B97-41FE0A4F8C5F}"/>
    <cellStyle name="Millares 9 6 3" xfId="14312" xr:uid="{E3A9D2D1-D442-45CD-876D-30059CC121EF}"/>
    <cellStyle name="Millares 9 6 4" xfId="11343" xr:uid="{8996307F-BFF1-48DF-8C92-F864881AAC86}"/>
    <cellStyle name="Millares 9 6 5" xfId="16578" xr:uid="{2DBDE93B-1BAF-4204-8D1E-E87CDC67CF11}"/>
    <cellStyle name="Millares 9 6 6" xfId="18784" xr:uid="{E3E0D42F-5184-47FC-955E-D54894853A73}"/>
    <cellStyle name="Millares 9 6 7" xfId="8968" xr:uid="{6CF63E49-9E9F-4100-9890-B49D83211529}"/>
    <cellStyle name="Millares 9 7" xfId="5955" xr:uid="{BD424360-710C-4F14-BF7B-47C4DBF0EDE0}"/>
    <cellStyle name="Millares 9 7 2" xfId="5956" xr:uid="{5AB7987D-794B-4613-9A12-C21B9BCCCE8C}"/>
    <cellStyle name="Millares 9 7 2 2" xfId="14315" xr:uid="{DAEC3E9D-CD39-46C1-98B5-AA12A0149D87}"/>
    <cellStyle name="Millares 9 7 2 3" xfId="11346" xr:uid="{C44BC7D7-4F5D-44E2-9329-A0B12ADC0AA9}"/>
    <cellStyle name="Millares 9 7 2 4" xfId="16581" xr:uid="{7F6430AA-FAA1-40FF-AC50-4AF299F8467B}"/>
    <cellStyle name="Millares 9 7 2 5" xfId="18787" xr:uid="{9BA791E2-1157-4BCD-809D-B4A44BA30D12}"/>
    <cellStyle name="Millares 9 7 2 6" xfId="8971" xr:uid="{A07F5A37-EE8E-4893-A89F-F6B4405C833A}"/>
    <cellStyle name="Millares 9 7 3" xfId="14314" xr:uid="{BA582840-C5EB-4856-8563-97F36F14A91D}"/>
    <cellStyle name="Millares 9 7 4" xfId="11345" xr:uid="{8A7677D7-AEE3-4C02-A534-2C70A3F2C7E7}"/>
    <cellStyle name="Millares 9 7 5" xfId="16580" xr:uid="{6AE08D4C-CFBC-48F9-8BFF-32F9CABDB0A1}"/>
    <cellStyle name="Millares 9 7 6" xfId="18786" xr:uid="{5FA16756-591E-439E-BA73-3B69A825ACA6}"/>
    <cellStyle name="Millares 9 7 7" xfId="8970" xr:uid="{E82BCAF6-D29D-4843-A8FE-D6133F0DC93F}"/>
    <cellStyle name="Millares 9 8" xfId="5957" xr:uid="{3CF22827-48E8-46FD-A03E-845DA3A8EF07}"/>
    <cellStyle name="Millares 9 8 2" xfId="14316" xr:uid="{932D8D44-028E-4B0F-9748-63B7BA078A1E}"/>
    <cellStyle name="Millares 9 8 3" xfId="11347" xr:uid="{2F8BFC87-5D1F-43B7-AC84-A09B97A460AC}"/>
    <cellStyle name="Millares 9 8 4" xfId="16582" xr:uid="{D1F90010-BAC0-449F-A794-D2E317EEF7AA}"/>
    <cellStyle name="Millares 9 8 5" xfId="18788" xr:uid="{87D4D934-34B0-4D43-ADCB-BEF4C0649317}"/>
    <cellStyle name="Millares 9 8 6" xfId="8972" xr:uid="{D049222D-7B55-46D1-BD77-2EC973FAC0B9}"/>
    <cellStyle name="Millares 9 9" xfId="5958" xr:uid="{E638DFE6-17FF-4AEC-9689-F98914242F67}"/>
    <cellStyle name="Millares 9 9 2" xfId="14317" xr:uid="{F4288AE8-7E55-4194-AC8C-2E0E86AD5730}"/>
    <cellStyle name="Millares 9 9 3" xfId="11348" xr:uid="{4BBAAF34-7175-4B64-B4B4-DD0555A57065}"/>
    <cellStyle name="Millares 9 9 4" xfId="16583" xr:uid="{F357E891-2061-4569-8778-94630F77D2C0}"/>
    <cellStyle name="Millares 9 9 5" xfId="18789" xr:uid="{87EB742A-87F0-4E5C-B61C-A646FE50B730}"/>
    <cellStyle name="Millares 9 9 6" xfId="8973" xr:uid="{3E19A661-F0AF-4617-B228-6AFFEB1757F6}"/>
    <cellStyle name="Millares 90" xfId="5959" xr:uid="{18384592-C3BB-493C-8F2D-28AB928F30F7}"/>
    <cellStyle name="Millares 90 10" xfId="8974" xr:uid="{396B650C-2FE4-44D5-A5A6-98502163390C}"/>
    <cellStyle name="Millares 90 2" xfId="5960" xr:uid="{A57E4D56-FB78-44F1-8E1E-C96925E3D7FE}"/>
    <cellStyle name="Millares 90 2 2" xfId="14319" xr:uid="{A99F2185-4F2A-4614-8368-AE9085D225F9}"/>
    <cellStyle name="Millares 90 2 3" xfId="11350" xr:uid="{AA99E363-9FE9-48E2-A489-87A71B339142}"/>
    <cellStyle name="Millares 90 2 4" xfId="16585" xr:uid="{851531D7-7E74-4591-9C9C-836FAAC40D0C}"/>
    <cellStyle name="Millares 90 2 5" xfId="18791" xr:uid="{E02774E9-1649-4713-9E8C-93B51BA4162A}"/>
    <cellStyle name="Millares 90 2 6" xfId="8975" xr:uid="{8CB2DDF3-26BC-4A0E-9168-BB35C1E8FB42}"/>
    <cellStyle name="Millares 90 3" xfId="5961" xr:uid="{5EE1F8B7-B1EA-4590-97B6-29DF86FC6F9C}"/>
    <cellStyle name="Millares 90 3 2" xfId="14320" xr:uid="{EBD5E988-4AB5-42C6-A681-A447DDF32722}"/>
    <cellStyle name="Millares 90 3 3" xfId="12537" xr:uid="{20CF80D6-1884-4CE8-9E9C-9459EFF90303}"/>
    <cellStyle name="Millares 90 3 4" xfId="18792" xr:uid="{A57A6EE6-E008-4701-8275-8DE3EB2E59F5}"/>
    <cellStyle name="Millares 90 3 5" xfId="8976" xr:uid="{4CE524BC-77AE-47E0-BE12-05681BA7131A}"/>
    <cellStyle name="Millares 90 4" xfId="7180" xr:uid="{F6468551-663F-424A-844D-C43A3226FAC8}"/>
    <cellStyle name="Millares 90 4 2" xfId="14321" xr:uid="{862B81EC-EE2B-4E5A-80C0-8609746D8233}"/>
    <cellStyle name="Millares 90 4 3" xfId="19988" xr:uid="{EB2D3EAA-3599-4AA0-9873-814607E35437}"/>
    <cellStyle name="Millares 90 4 4" xfId="8977" xr:uid="{069A7E72-4D00-4ED2-986B-0E6CBE3EF38E}"/>
    <cellStyle name="Millares 90 5" xfId="8978" xr:uid="{7CBE5313-4564-48E3-862B-1569DC8CF3C5}"/>
    <cellStyle name="Millares 90 5 2" xfId="14322" xr:uid="{76055F19-F6CC-4A5C-8A03-B8F34C45B73D}"/>
    <cellStyle name="Millares 90 6" xfId="14318" xr:uid="{56150150-8FD1-462D-BD62-A16053717554}"/>
    <cellStyle name="Millares 90 7" xfId="11349" xr:uid="{4EFB1F2D-5D40-4DF2-95E2-6780A53079E3}"/>
    <cellStyle name="Millares 90 8" xfId="16584" xr:uid="{71317712-05FE-4A40-9D3F-8FFA13A5D951}"/>
    <cellStyle name="Millares 90 9" xfId="18790" xr:uid="{CB541132-EEE9-44C1-8B6F-85496441EC94}"/>
    <cellStyle name="Millares 91" xfId="5962" xr:uid="{A006B8DB-8A84-436B-81CB-53FAAC0C9FC6}"/>
    <cellStyle name="Millares 91 10" xfId="8979" xr:uid="{E5FB6DEE-06E4-4CAE-8F04-82E8B1257D8D}"/>
    <cellStyle name="Millares 91 2" xfId="5963" xr:uid="{CF3CC8BE-1766-48CB-BC8D-1229AEB818C7}"/>
    <cellStyle name="Millares 91 2 2" xfId="14324" xr:uid="{381EAAB5-6A08-45F1-900E-FF6F83E46011}"/>
    <cellStyle name="Millares 91 2 3" xfId="11352" xr:uid="{9B60A286-CA6E-4A6D-86E8-6FD6C647573C}"/>
    <cellStyle name="Millares 91 2 4" xfId="16587" xr:uid="{8B84C5AE-D2AE-4C33-AE33-2CAB88B769CC}"/>
    <cellStyle name="Millares 91 2 5" xfId="18794" xr:uid="{9A39CAC0-5B48-4F58-A18A-8F2931088E4D}"/>
    <cellStyle name="Millares 91 2 6" xfId="8980" xr:uid="{6055C9E3-575C-4A20-B8CC-AC87898794FD}"/>
    <cellStyle name="Millares 91 3" xfId="5964" xr:uid="{CDAA1FD1-B699-4BC8-B4F0-7408760DD116}"/>
    <cellStyle name="Millares 91 3 2" xfId="14325" xr:uid="{27362241-6A7D-45AD-9688-FDBE3FFE8A51}"/>
    <cellStyle name="Millares 91 3 3" xfId="12538" xr:uid="{B30B7857-BCC2-4158-8C52-B51F0DABFC6D}"/>
    <cellStyle name="Millares 91 3 4" xfId="18795" xr:uid="{95355D0F-8CCD-4370-9FD2-6ED3F9CD0A4F}"/>
    <cellStyle name="Millares 91 3 5" xfId="8981" xr:uid="{6EEB7F19-2B43-4579-86AC-CCDAC63B9922}"/>
    <cellStyle name="Millares 91 4" xfId="7181" xr:uid="{6C38BDF3-4BFB-48E3-B56E-EE643CDF2F61}"/>
    <cellStyle name="Millares 91 4 2" xfId="14326" xr:uid="{4C294731-839A-4342-AFC0-F13B47DEAB4D}"/>
    <cellStyle name="Millares 91 4 3" xfId="19989" xr:uid="{835C6F3E-D357-40A5-B2EF-BFE206CF60A2}"/>
    <cellStyle name="Millares 91 4 4" xfId="8982" xr:uid="{BDCA0333-78B4-47F0-AEA2-AC0DA6FD3A8F}"/>
    <cellStyle name="Millares 91 5" xfId="8983" xr:uid="{2AA63C60-E303-4426-A214-2BB15FD68F56}"/>
    <cellStyle name="Millares 91 5 2" xfId="14327" xr:uid="{D0D7E052-D31A-4C0D-B2C8-64C27BB4F7C2}"/>
    <cellStyle name="Millares 91 6" xfId="14323" xr:uid="{7F487F0B-6D74-42F0-87AB-76D8968B0DA2}"/>
    <cellStyle name="Millares 91 7" xfId="11351" xr:uid="{24D04D09-754B-46D6-AF11-1B86FACF3612}"/>
    <cellStyle name="Millares 91 8" xfId="16586" xr:uid="{F6A3CC1F-B3DC-49A5-B6D1-F0D30B367206}"/>
    <cellStyle name="Millares 91 9" xfId="18793" xr:uid="{8F7AE58D-9A2D-44B9-95DE-FA44FEB180CC}"/>
    <cellStyle name="Millares 92" xfId="5965" xr:uid="{56AA8FEE-1586-497C-9ECE-3E0ABD003905}"/>
    <cellStyle name="Millares 92 10" xfId="8984" xr:uid="{5A704BC8-2D3C-4C0F-8443-AD8A8FFEA436}"/>
    <cellStyle name="Millares 92 2" xfId="5966" xr:uid="{09824814-17B6-4203-B08F-7EB0FCCAA666}"/>
    <cellStyle name="Millares 92 2 2" xfId="14329" xr:uid="{E880F87C-E22C-45BD-BF3A-1149576EBA66}"/>
    <cellStyle name="Millares 92 2 3" xfId="11354" xr:uid="{8A6571A0-E0A2-4445-B266-0C853ADF84BE}"/>
    <cellStyle name="Millares 92 2 4" xfId="16589" xr:uid="{1B817DCB-46BB-4A5A-846A-809462A49663}"/>
    <cellStyle name="Millares 92 2 5" xfId="18797" xr:uid="{2A40442C-6690-4EE2-AEF6-09C2FE2AA3AE}"/>
    <cellStyle name="Millares 92 2 6" xfId="8985" xr:uid="{0B7A9FD1-DB95-4B90-B7B6-9EF0745ECE3C}"/>
    <cellStyle name="Millares 92 3" xfId="5967" xr:uid="{A2DB85B0-505D-4D2D-9BDD-086BDE8B898D}"/>
    <cellStyle name="Millares 92 3 2" xfId="14330" xr:uid="{56D0F9B9-8F9E-4EAF-AB6F-667A0BA1E1ED}"/>
    <cellStyle name="Millares 92 3 3" xfId="12539" xr:uid="{9C0C7DC9-0F01-408F-B259-9328A1BD49CD}"/>
    <cellStyle name="Millares 92 3 4" xfId="18798" xr:uid="{B4D28BDA-983C-4C6C-9267-3D7E03CA5C85}"/>
    <cellStyle name="Millares 92 3 5" xfId="8986" xr:uid="{28B1C607-37D3-46DF-A7C1-D21863B5F253}"/>
    <cellStyle name="Millares 92 4" xfId="7182" xr:uid="{C08E53FD-C0CD-40EB-ABC7-0D0FA06EBB21}"/>
    <cellStyle name="Millares 92 4 2" xfId="14331" xr:uid="{395A8D61-B5AA-4239-AEC4-1EF944E474E9}"/>
    <cellStyle name="Millares 92 4 3" xfId="19990" xr:uid="{D153F01B-6B39-4DA4-BCB4-F8E450CCDDBB}"/>
    <cellStyle name="Millares 92 4 4" xfId="8987" xr:uid="{02484EE6-D9B4-47A3-936F-71DC859186B1}"/>
    <cellStyle name="Millares 92 5" xfId="8988" xr:uid="{ABDC3E28-C9AE-4A82-9E7B-95216BA34A50}"/>
    <cellStyle name="Millares 92 5 2" xfId="14332" xr:uid="{131483BF-3A86-450F-A968-7F94E638299A}"/>
    <cellStyle name="Millares 92 6" xfId="14328" xr:uid="{6FC37DA8-935E-4B0C-80C3-3C9B10633441}"/>
    <cellStyle name="Millares 92 7" xfId="11353" xr:uid="{C8D4BDC9-D138-407E-890E-65EA8FB8DDEA}"/>
    <cellStyle name="Millares 92 8" xfId="16588" xr:uid="{5D45631A-D4EA-477C-84B2-F8DDACD335AA}"/>
    <cellStyle name="Millares 92 9" xfId="18796" xr:uid="{BE73D6C5-067F-4B27-8824-26A1EA866428}"/>
    <cellStyle name="Millares 93" xfId="5968" xr:uid="{1A2C1BF4-1702-4DF6-81C9-E500EC3EF550}"/>
    <cellStyle name="Millares 93 10" xfId="16590" xr:uid="{3DB975AB-38BC-4351-BB97-431470D9C525}"/>
    <cellStyle name="Millares 93 11" xfId="18799" xr:uid="{B75E8B80-FA5D-41D7-B62D-F6DB21A0CA9E}"/>
    <cellStyle name="Millares 93 12" xfId="8989" xr:uid="{266EDB2B-CF52-4388-A9C3-1677AAF00168}"/>
    <cellStyle name="Millares 93 2" xfId="5969" xr:uid="{72FC6B8A-25F9-4AA0-9526-138FE474A0F7}"/>
    <cellStyle name="Millares 93 2 2" xfId="14334" xr:uid="{76410FFC-081C-4D05-A435-FEAB592061C6}"/>
    <cellStyle name="Millares 93 2 3" xfId="11356" xr:uid="{39788D35-40ED-4196-A05D-F1F0A78C53FD}"/>
    <cellStyle name="Millares 93 2 4" xfId="16591" xr:uid="{05B5A9FF-B89B-4C5D-91A2-569F5A78B026}"/>
    <cellStyle name="Millares 93 2 5" xfId="18800" xr:uid="{FFF926CF-0231-447B-834B-13794612967A}"/>
    <cellStyle name="Millares 93 2 6" xfId="8990" xr:uid="{13A3C556-19EA-4B4A-99FA-E89D99D11854}"/>
    <cellStyle name="Millares 93 3" xfId="5970" xr:uid="{271091AF-6E30-4200-9FEF-424E526DBEAD}"/>
    <cellStyle name="Millares 93 3 2" xfId="14335" xr:uid="{288ACD2F-0776-47A2-97A1-C83E105B8A19}"/>
    <cellStyle name="Millares 93 3 3" xfId="11357" xr:uid="{221E3641-F0BF-4FFD-A1DE-0414DC7B9731}"/>
    <cellStyle name="Millares 93 3 4" xfId="16592" xr:uid="{6CA33377-C4F9-47CB-B05A-D8A59798287A}"/>
    <cellStyle name="Millares 93 3 5" xfId="18801" xr:uid="{358CA4F0-13C6-4AD3-A14A-84A103F03472}"/>
    <cellStyle name="Millares 93 3 6" xfId="8991" xr:uid="{4301E765-C389-474E-896F-D7E10D24E118}"/>
    <cellStyle name="Millares 93 4" xfId="5971" xr:uid="{8E1DB76D-0C8B-412A-B354-98B3963EBD4E}"/>
    <cellStyle name="Millares 93 4 2" xfId="14336" xr:uid="{D4BF0D64-86E3-4D59-B0D6-5FD962A38590}"/>
    <cellStyle name="Millares 93 4 3" xfId="11358" xr:uid="{05D7A736-4871-46AF-8A13-B681B312B3B8}"/>
    <cellStyle name="Millares 93 4 4" xfId="16593" xr:uid="{125A78BA-4E5C-415B-A921-A2492A788F06}"/>
    <cellStyle name="Millares 93 4 5" xfId="18802" xr:uid="{37BB6777-891F-4140-A6B8-31DD7972F7CA}"/>
    <cellStyle name="Millares 93 4 6" xfId="8992" xr:uid="{25FEB269-6B9E-4210-A757-42F297F4CCE6}"/>
    <cellStyle name="Millares 93 5" xfId="5972" xr:uid="{FD94A1B4-4E33-45F2-8A70-E0BD03EE73F1}"/>
    <cellStyle name="Millares 93 5 2" xfId="14337" xr:uid="{B1164CF9-65C2-4C41-9DD0-BCC75854B626}"/>
    <cellStyle name="Millares 93 5 3" xfId="12540" xr:uid="{E7BFAD85-EC50-4349-8869-D128DFEC9AD1}"/>
    <cellStyle name="Millares 93 5 4" xfId="18803" xr:uid="{CDF20A6A-68F8-49A7-9759-D114B4C965DA}"/>
    <cellStyle name="Millares 93 5 5" xfId="8993" xr:uid="{307F28BB-BFB6-452F-A356-67A4AF6DB4F5}"/>
    <cellStyle name="Millares 93 6" xfId="7183" xr:uid="{527C6B05-F243-4900-9E72-0AEA485D9725}"/>
    <cellStyle name="Millares 93 6 2" xfId="14338" xr:uid="{66F61A58-EFBF-4894-9B0E-0B8782838A74}"/>
    <cellStyle name="Millares 93 6 3" xfId="19991" xr:uid="{8B3321EE-1F22-44E5-B470-DE65976BC552}"/>
    <cellStyle name="Millares 93 6 4" xfId="8994" xr:uid="{6354D6D4-D74E-443A-8A02-1EDC84E41702}"/>
    <cellStyle name="Millares 93 7" xfId="8995" xr:uid="{D95BC991-DCE0-4D5C-9C71-7168AEACC5E0}"/>
    <cellStyle name="Millares 93 7 2" xfId="14339" xr:uid="{603BA110-74D8-455F-B431-0BFB00327C32}"/>
    <cellStyle name="Millares 93 8" xfId="14333" xr:uid="{F3C96885-4811-4102-98F6-7CBCE83F287D}"/>
    <cellStyle name="Millares 93 9" xfId="11355" xr:uid="{B26955A0-279C-4359-A7E1-10A3DBF62735}"/>
    <cellStyle name="Millares 94" xfId="5973" xr:uid="{AD3E1E88-1A84-42B7-BF75-E1053DAEC724}"/>
    <cellStyle name="Millares 94 10" xfId="8996" xr:uid="{B09717D3-182C-4499-99CC-1FF4FD170639}"/>
    <cellStyle name="Millares 94 2" xfId="5974" xr:uid="{7BB443E1-1D99-42FF-8491-A92A58042A6D}"/>
    <cellStyle name="Millares 94 2 2" xfId="14341" xr:uid="{74B15684-C0B1-4CBF-9068-11F84D1EBCCD}"/>
    <cellStyle name="Millares 94 2 3" xfId="11360" xr:uid="{5A65AB7C-BA4D-425D-9DE0-681E9EA6EF17}"/>
    <cellStyle name="Millares 94 2 4" xfId="16595" xr:uid="{3D3E7856-E0C9-4DD4-9FC1-67B31A735B92}"/>
    <cellStyle name="Millares 94 2 5" xfId="18805" xr:uid="{5AE468A7-CEFD-4C9F-8167-E0896294F680}"/>
    <cellStyle name="Millares 94 2 6" xfId="8997" xr:uid="{069119A3-9593-47DA-9254-7A33175F7F39}"/>
    <cellStyle name="Millares 94 3" xfId="5975" xr:uid="{0B52ACDE-6F33-46EA-9BD5-ED0F0643D378}"/>
    <cellStyle name="Millares 94 3 2" xfId="14342" xr:uid="{155D2847-0452-4714-97CD-929362904E19}"/>
    <cellStyle name="Millares 94 3 3" xfId="12541" xr:uid="{60A5AB63-A002-4F63-9FE4-471FC550EFD6}"/>
    <cellStyle name="Millares 94 3 4" xfId="18806" xr:uid="{C6422363-0343-43D8-B4B3-497AE13BA295}"/>
    <cellStyle name="Millares 94 3 5" xfId="8998" xr:uid="{885B4060-1829-4FF7-B6C4-3B99CB2EBBA1}"/>
    <cellStyle name="Millares 94 4" xfId="7184" xr:uid="{658EA9E9-D4BD-43B3-9265-5083345F097B}"/>
    <cellStyle name="Millares 94 4 2" xfId="14343" xr:uid="{CE1751D7-46CB-4667-89C5-F283F6CEC0FB}"/>
    <cellStyle name="Millares 94 4 3" xfId="19992" xr:uid="{7F54F764-D649-40E5-A09A-00106B248C57}"/>
    <cellStyle name="Millares 94 4 4" xfId="8999" xr:uid="{53F21740-D1E1-4269-9ED9-16B77F9B0FC5}"/>
    <cellStyle name="Millares 94 5" xfId="9000" xr:uid="{47DC44B6-BABC-490E-B55A-C81A7CD9C549}"/>
    <cellStyle name="Millares 94 5 2" xfId="14344" xr:uid="{C7CE4751-AC4B-4FEB-AF95-410ED4CDED10}"/>
    <cellStyle name="Millares 94 6" xfId="14340" xr:uid="{A2319C18-A5B6-42AC-9083-9274B74FD950}"/>
    <cellStyle name="Millares 94 7" xfId="11359" xr:uid="{DF69DCC1-D424-4F14-8032-22E0CEAF7A6F}"/>
    <cellStyle name="Millares 94 8" xfId="16594" xr:uid="{9B861039-BD86-403A-B22B-876B1ED56D90}"/>
    <cellStyle name="Millares 94 9" xfId="18804" xr:uid="{8F58145F-FD80-4039-AD21-E40CF415C270}"/>
    <cellStyle name="Millares 95" xfId="5976" xr:uid="{6092E538-FCF7-4ED4-9362-D7DF5AF16FB4}"/>
    <cellStyle name="Millares 95 10" xfId="9001" xr:uid="{81BB427B-5D94-4572-AE63-8FCF6B50F7AF}"/>
    <cellStyle name="Millares 95 2" xfId="5977" xr:uid="{D2645E93-C561-4C15-8B9F-07A194C3770A}"/>
    <cellStyle name="Millares 95 2 2" xfId="14346" xr:uid="{0F4E3799-C721-4D7D-907C-96B46D6A991D}"/>
    <cellStyle name="Millares 95 2 3" xfId="11362" xr:uid="{A1B41E7D-714A-4C7F-9451-23DCD3008B7A}"/>
    <cellStyle name="Millares 95 2 4" xfId="16597" xr:uid="{E78D0613-73F8-4F60-B849-FB44CA7F1F6C}"/>
    <cellStyle name="Millares 95 2 5" xfId="18808" xr:uid="{D14FF14A-08D2-42C7-A1FA-AA46D5FF0DC3}"/>
    <cellStyle name="Millares 95 2 6" xfId="9002" xr:uid="{051A8735-B827-4222-9BDF-954CA9BFE7F5}"/>
    <cellStyle name="Millares 95 3" xfId="5978" xr:uid="{8553EC12-E4B5-44D2-854E-AC2B167E0F17}"/>
    <cellStyle name="Millares 95 3 2" xfId="14347" xr:uid="{474EF0D5-96C2-4473-8A37-7828EC0956D8}"/>
    <cellStyle name="Millares 95 3 3" xfId="12542" xr:uid="{FC245FFC-A433-4379-BB2D-2FFB95A97379}"/>
    <cellStyle name="Millares 95 3 4" xfId="18809" xr:uid="{630EC7EF-2AF9-43F5-BB4A-7E99EA702BC6}"/>
    <cellStyle name="Millares 95 3 5" xfId="9003" xr:uid="{446C2288-1320-48FB-B765-9DCBDE3232E3}"/>
    <cellStyle name="Millares 95 4" xfId="7185" xr:uid="{F89A592C-21E0-4E2B-A2AC-910D6DBF09D1}"/>
    <cellStyle name="Millares 95 4 2" xfId="14348" xr:uid="{67C89A44-38AA-493F-ACDC-A3F4F7B1A0DF}"/>
    <cellStyle name="Millares 95 4 3" xfId="19993" xr:uid="{35230D9B-441B-468B-B670-3A26D0520750}"/>
    <cellStyle name="Millares 95 4 4" xfId="9004" xr:uid="{D12880A9-2A05-44D1-B31E-08D239EA0651}"/>
    <cellStyle name="Millares 95 5" xfId="9005" xr:uid="{5A3EE2E0-3146-4A12-B88E-8E0DC1915C5D}"/>
    <cellStyle name="Millares 95 5 2" xfId="14349" xr:uid="{A76B9508-0470-455B-9EAB-521A27BD01A0}"/>
    <cellStyle name="Millares 95 6" xfId="14345" xr:uid="{CB2F5537-25C8-489A-A6B2-4BB3462BE34B}"/>
    <cellStyle name="Millares 95 7" xfId="11361" xr:uid="{235771FA-AC29-4BD8-B755-AC69A68A1674}"/>
    <cellStyle name="Millares 95 8" xfId="16596" xr:uid="{BF21CF37-04B9-4CDC-BBEC-0FF830E0CAC2}"/>
    <cellStyle name="Millares 95 9" xfId="18807" xr:uid="{10463843-F60D-47B7-AC10-196822ACFB43}"/>
    <cellStyle name="Millares 96" xfId="5979" xr:uid="{C49FBE3F-E11C-46D8-A37D-F08114C605F4}"/>
    <cellStyle name="Millares 96 10" xfId="9006" xr:uid="{AA114E1E-97DA-45A8-B154-74A35EC0BA73}"/>
    <cellStyle name="Millares 96 2" xfId="5980" xr:uid="{5C1A4089-CB84-438B-941D-D5211312CA5E}"/>
    <cellStyle name="Millares 96 2 2" xfId="14351" xr:uid="{68E18CCC-245B-469A-8410-8EACF6CFD0E1}"/>
    <cellStyle name="Millares 96 2 3" xfId="11364" xr:uid="{98C6ED99-1379-4D80-9613-0DBEE3ECD00C}"/>
    <cellStyle name="Millares 96 2 4" xfId="16599" xr:uid="{798EA981-F2AE-4233-9C7C-B42EE5EF382E}"/>
    <cellStyle name="Millares 96 2 5" xfId="18811" xr:uid="{6DCEF983-DB47-4C2C-8DBD-AE8CEC5575AA}"/>
    <cellStyle name="Millares 96 2 6" xfId="9007" xr:uid="{80A2A33C-5C4E-4169-A3E1-29E5BF7F77ED}"/>
    <cellStyle name="Millares 96 3" xfId="5981" xr:uid="{1F84D33A-AF4E-44F7-AAC8-952CC824F74E}"/>
    <cellStyle name="Millares 96 3 2" xfId="14352" xr:uid="{8B128150-6AC0-4412-B8E5-3A7DCFBD249F}"/>
    <cellStyle name="Millares 96 3 3" xfId="12543" xr:uid="{DE540D22-19F0-4A37-869A-F9C8BFF6CE2D}"/>
    <cellStyle name="Millares 96 3 4" xfId="18812" xr:uid="{A339DC03-6119-42BD-BF72-F429841E9520}"/>
    <cellStyle name="Millares 96 3 5" xfId="9008" xr:uid="{4C8E5268-CE76-4A15-9FAA-7F38CCF041EA}"/>
    <cellStyle name="Millares 96 4" xfId="7186" xr:uid="{EA28DD0C-267D-4C25-99EA-084B1FB6ACAC}"/>
    <cellStyle name="Millares 96 4 2" xfId="14353" xr:uid="{9EC3B170-E083-4A9A-B9E7-551E079BDE7B}"/>
    <cellStyle name="Millares 96 4 3" xfId="19994" xr:uid="{D4609A2B-4190-4FA3-8B54-ED98AC8035D4}"/>
    <cellStyle name="Millares 96 4 4" xfId="9009" xr:uid="{C34A3CD9-99C7-4270-B9AD-3F7B440ADB97}"/>
    <cellStyle name="Millares 96 5" xfId="9010" xr:uid="{02A19434-C915-4EE6-AD9E-9D0DAA4B231D}"/>
    <cellStyle name="Millares 96 5 2" xfId="14354" xr:uid="{63924935-ED96-4D38-AE33-615D6509FF48}"/>
    <cellStyle name="Millares 96 6" xfId="14350" xr:uid="{031660FE-0BDB-4DFA-A329-BEA6BF302618}"/>
    <cellStyle name="Millares 96 7" xfId="11363" xr:uid="{3A08907D-2D3B-47EC-AE69-4DCC89A9C97A}"/>
    <cellStyle name="Millares 96 8" xfId="16598" xr:uid="{CE7C4344-A230-4489-B64E-F3DE245CBF5F}"/>
    <cellStyle name="Millares 96 9" xfId="18810" xr:uid="{26B6A3D2-106B-4ECC-AE6E-9EC0C97E95A0}"/>
    <cellStyle name="Millares 97" xfId="5982" xr:uid="{3A3299C0-013C-4EED-974F-83DB1B82E901}"/>
    <cellStyle name="Millares 97 10" xfId="9011" xr:uid="{552A2864-818E-48C6-BD53-44E1F9E87BD9}"/>
    <cellStyle name="Millares 97 2" xfId="5983" xr:uid="{E8017458-AC68-45A6-BCD5-720B2FE58093}"/>
    <cellStyle name="Millares 97 2 2" xfId="14356" xr:uid="{D6A0273E-753F-407E-89F1-6B84325F5BF3}"/>
    <cellStyle name="Millares 97 2 3" xfId="11366" xr:uid="{CFEE5AC3-E2EA-4352-8A2C-44FE0DF3AEC0}"/>
    <cellStyle name="Millares 97 2 4" xfId="16601" xr:uid="{5D5B6190-A318-4D3B-83C0-21BCCE616C0D}"/>
    <cellStyle name="Millares 97 2 5" xfId="18814" xr:uid="{EA125061-9E0C-4B34-B39B-6748AA6FB071}"/>
    <cellStyle name="Millares 97 2 6" xfId="9012" xr:uid="{A8B9667B-F9C7-4143-B227-FC3C9DC26DBD}"/>
    <cellStyle name="Millares 97 3" xfId="5984" xr:uid="{FB9B541D-934A-457E-AA74-CF1E93E84447}"/>
    <cellStyle name="Millares 97 3 2" xfId="14357" xr:uid="{C40EA946-5B32-494A-80D8-D0595D077B95}"/>
    <cellStyle name="Millares 97 3 3" xfId="12544" xr:uid="{6EEBE53A-EEE1-42F9-A71B-FEAA61D0A1EB}"/>
    <cellStyle name="Millares 97 3 4" xfId="18815" xr:uid="{3AB9CC37-258B-4C0E-A325-DAE908BF8173}"/>
    <cellStyle name="Millares 97 3 5" xfId="9013" xr:uid="{C800AE6C-1810-44CE-866E-A037B4C616C8}"/>
    <cellStyle name="Millares 97 4" xfId="7298" xr:uid="{FEBB6A14-3CB5-43BC-93CE-59B83080B8B4}"/>
    <cellStyle name="Millares 97 4 2" xfId="14358" xr:uid="{FCCCD72A-8573-4284-B6E5-A45D465A698F}"/>
    <cellStyle name="Millares 97 4 3" xfId="20076" xr:uid="{7B53687C-B1AD-45A5-8F09-E53EF2035CAB}"/>
    <cellStyle name="Millares 97 4 4" xfId="9014" xr:uid="{CC2D6460-CD8A-4E62-B1E2-56C399275EC1}"/>
    <cellStyle name="Millares 97 5" xfId="9015" xr:uid="{06DECCFA-C172-48C1-A229-01FAAB9FC816}"/>
    <cellStyle name="Millares 97 5 2" xfId="14359" xr:uid="{5BB17D4C-BCBF-4CDC-866A-3001C619CAFC}"/>
    <cellStyle name="Millares 97 6" xfId="14355" xr:uid="{F019C954-5E89-4D04-8BFC-7D5780D58CE4}"/>
    <cellStyle name="Millares 97 7" xfId="11365" xr:uid="{713F4DE8-E6E0-43A9-AE06-112C93852BAE}"/>
    <cellStyle name="Millares 97 8" xfId="16600" xr:uid="{99E913CB-47F3-446C-8332-16951E6A5AC7}"/>
    <cellStyle name="Millares 97 9" xfId="18813" xr:uid="{F842CA9E-DF54-4C88-AD2E-4838FAE256AE}"/>
    <cellStyle name="Millares 98" xfId="5985" xr:uid="{DCCC744F-EDB4-4DFE-91CB-AE10EBED87E6}"/>
    <cellStyle name="Millares 98 10" xfId="9017" xr:uid="{963B380B-02A8-4EA5-91BB-18CF52775564}"/>
    <cellStyle name="Millares 98 10 2" xfId="14361" xr:uid="{6A2150EC-5CB8-43C6-B077-9ACE76D59EEE}"/>
    <cellStyle name="Millares 98 11" xfId="14360" xr:uid="{142F7A9B-CC47-427E-AF9B-7857D405FD31}"/>
    <cellStyle name="Millares 98 12" xfId="11367" xr:uid="{9A9D0068-7128-4858-9887-C0C8A1459A0D}"/>
    <cellStyle name="Millares 98 13" xfId="16602" xr:uid="{3604D6E6-C064-41B0-85EC-32AC7ED587FF}"/>
    <cellStyle name="Millares 98 14" xfId="18816" xr:uid="{77BB8C3A-D6E2-47EF-9071-7FEF70A2D80D}"/>
    <cellStyle name="Millares 98 15" xfId="9016" xr:uid="{6D1CD3FA-FC8A-4811-96BB-6A4C659D8BFF}"/>
    <cellStyle name="Millares 98 2" xfId="5986" xr:uid="{3F451564-986F-479B-8E3A-B63658296DFA}"/>
    <cellStyle name="Millares 98 2 10" xfId="9018" xr:uid="{98D255DF-D567-4E8B-A838-34AA656762DD}"/>
    <cellStyle name="Millares 98 2 2" xfId="5987" xr:uid="{8B5C9AEC-7BA9-4E28-8C37-5190EB26ED6A}"/>
    <cellStyle name="Millares 98 2 2 2" xfId="14363" xr:uid="{98DC6482-D27D-46EE-A86D-EB6B8033D29A}"/>
    <cellStyle name="Millares 98 2 2 3" xfId="11369" xr:uid="{EE494817-7FBC-4CED-B727-5A932957EAE3}"/>
    <cellStyle name="Millares 98 2 2 4" xfId="16604" xr:uid="{28705496-3DB7-4731-9080-9E04F093449B}"/>
    <cellStyle name="Millares 98 2 2 5" xfId="18818" xr:uid="{E9313B0A-3769-4608-8AAE-299942ECFE69}"/>
    <cellStyle name="Millares 98 2 2 6" xfId="9019" xr:uid="{A6B55513-CE61-4547-9291-794965F7192B}"/>
    <cellStyle name="Millares 98 2 3" xfId="5988" xr:uid="{152BBE2B-DBC2-46A3-803C-58DC5F6C4892}"/>
    <cellStyle name="Millares 98 2 3 2" xfId="14364" xr:uid="{EDA6509C-B20D-4A1C-9E3C-A70BAB3A7025}"/>
    <cellStyle name="Millares 98 2 3 3" xfId="12546" xr:uid="{30291517-AF0F-41FD-9B98-50052BBDF31B}"/>
    <cellStyle name="Millares 98 2 3 4" xfId="18819" xr:uid="{3E7B0A73-1E2F-4534-BC13-211787D9D2B8}"/>
    <cellStyle name="Millares 98 2 3 5" xfId="9020" xr:uid="{6D9A56AB-6A40-4B97-924A-D2A130FA3F04}"/>
    <cellStyle name="Millares 98 2 4" xfId="7300" xr:uid="{7787063A-3980-45C2-99FA-E9159C4FE155}"/>
    <cellStyle name="Millares 98 2 4 2" xfId="14365" xr:uid="{C641AD3D-0ACC-49EA-AFD8-04F1CF61D9EF}"/>
    <cellStyle name="Millares 98 2 4 3" xfId="20078" xr:uid="{79263D35-8993-4660-AB53-7B1FD303756C}"/>
    <cellStyle name="Millares 98 2 4 4" xfId="9021" xr:uid="{162D44D9-3EA3-4460-A044-918E4C040A39}"/>
    <cellStyle name="Millares 98 2 5" xfId="9022" xr:uid="{1A7037EC-DA3B-40A2-BF33-6562F5DA4ED1}"/>
    <cellStyle name="Millares 98 2 5 2" xfId="14366" xr:uid="{19ADD453-73C8-46C3-B42C-5A92DEBC597D}"/>
    <cellStyle name="Millares 98 2 6" xfId="14362" xr:uid="{180EAD98-E36F-4B29-AF99-B7673D83DFB8}"/>
    <cellStyle name="Millares 98 2 7" xfId="11368" xr:uid="{E454BC21-506F-4A70-8AE0-EDB046688955}"/>
    <cellStyle name="Millares 98 2 8" xfId="16603" xr:uid="{65BC1C3C-5A0B-4A70-961F-67CBD08A0C6F}"/>
    <cellStyle name="Millares 98 2 9" xfId="18817" xr:uid="{D7C91729-9686-4C75-9E14-477F1DEEFB6D}"/>
    <cellStyle name="Millares 98 3" xfId="5989" xr:uid="{FCBFF790-6496-49A4-A051-339449345A90}"/>
    <cellStyle name="Millares 98 3 10" xfId="11370" xr:uid="{24277790-BB22-437F-821D-DD47CA7E932E}"/>
    <cellStyle name="Millares 98 3 11" xfId="16605" xr:uid="{FB8D4679-1AC9-4711-B071-35EB10C0D49F}"/>
    <cellStyle name="Millares 98 3 12" xfId="18820" xr:uid="{2D41E156-133F-4452-9EFB-FA0597EDAB40}"/>
    <cellStyle name="Millares 98 3 13" xfId="9023" xr:uid="{B5947443-1C34-435C-8AF5-840386ECEAAD}"/>
    <cellStyle name="Millares 98 3 2" xfId="5990" xr:uid="{5806D156-B6DF-4598-8A1B-0F6A8740F819}"/>
    <cellStyle name="Millares 98 3 2 10" xfId="9024" xr:uid="{C0243888-F650-4C72-997E-6F55CBEBE7F9}"/>
    <cellStyle name="Millares 98 3 2 2" xfId="5991" xr:uid="{C4694D63-4E25-4E1D-A975-2A6F5C52FDBD}"/>
    <cellStyle name="Millares 98 3 2 2 2" xfId="14369" xr:uid="{80716090-7F0F-410F-A9C2-E6AC80389295}"/>
    <cellStyle name="Millares 98 3 2 2 3" xfId="11372" xr:uid="{FF90D2A6-001B-4C77-82D7-E2F2C28CCBDF}"/>
    <cellStyle name="Millares 98 3 2 2 4" xfId="16607" xr:uid="{346E7386-6AC3-402E-99CE-442D3DEADA8B}"/>
    <cellStyle name="Millares 98 3 2 2 5" xfId="18822" xr:uid="{5A26996E-6568-4685-BF32-BBF159661EF8}"/>
    <cellStyle name="Millares 98 3 2 2 6" xfId="9025" xr:uid="{FFAE3AE4-4844-4975-9037-8D1A17FBD23F}"/>
    <cellStyle name="Millares 98 3 2 3" xfId="5992" xr:uid="{A54C7147-B53D-4227-B5AF-23AD3AC1D9DE}"/>
    <cellStyle name="Millares 98 3 2 3 2" xfId="14370" xr:uid="{B9C49A42-4501-44B0-8C62-9A22CBF9D791}"/>
    <cellStyle name="Millares 98 3 2 3 3" xfId="12548" xr:uid="{593319C1-22E5-4C62-99AA-8541FFD7D847}"/>
    <cellStyle name="Millares 98 3 2 3 4" xfId="18823" xr:uid="{DE8FB093-19DE-4188-BC02-378D5976D323}"/>
    <cellStyle name="Millares 98 3 2 3 5" xfId="9026" xr:uid="{B2FD2A53-2733-48F6-BCFC-990958A3B596}"/>
    <cellStyle name="Millares 98 3 2 4" xfId="7302" xr:uid="{DD963BCB-58B1-4685-80F1-536EE4726DE3}"/>
    <cellStyle name="Millares 98 3 2 4 2" xfId="14371" xr:uid="{4D5F6082-A5CF-4A99-92C5-71E342ECDCA2}"/>
    <cellStyle name="Millares 98 3 2 4 3" xfId="20080" xr:uid="{F0D65D7B-3A4B-4118-9C04-FB958E7A2AB8}"/>
    <cellStyle name="Millares 98 3 2 4 4" xfId="9027" xr:uid="{8F78B5B3-D487-42E5-85E9-561812DED0E4}"/>
    <cellStyle name="Millares 98 3 2 5" xfId="9028" xr:uid="{A4448E99-46C9-4FB7-9DFB-DC67C7BE008A}"/>
    <cellStyle name="Millares 98 3 2 5 2" xfId="14372" xr:uid="{33E3A471-628E-45B6-AB8D-05EB08E0A732}"/>
    <cellStyle name="Millares 98 3 2 6" xfId="14368" xr:uid="{71D40DA5-F976-46CF-8749-22A71FB53EC7}"/>
    <cellStyle name="Millares 98 3 2 7" xfId="11371" xr:uid="{25FBFA1E-7424-482F-8B36-5A34AA00DC85}"/>
    <cellStyle name="Millares 98 3 2 8" xfId="16606" xr:uid="{09F555B4-EBE3-448C-A5E3-760AC203BF59}"/>
    <cellStyle name="Millares 98 3 2 9" xfId="18821" xr:uid="{B4A5DDE9-2B11-4E31-9130-4A2FD35BD671}"/>
    <cellStyle name="Millares 98 3 3" xfId="5993" xr:uid="{5BDCF329-C9F6-42D7-942C-77EDDDDF5E90}"/>
    <cellStyle name="Millares 98 3 3 2" xfId="5994" xr:uid="{5442D32A-F5F4-49A6-8C63-A79A52FC4A39}"/>
    <cellStyle name="Millares 98 3 3 2 2" xfId="14374" xr:uid="{FCEEE782-4B99-479B-B33C-90C7475FC83F}"/>
    <cellStyle name="Millares 98 3 3 2 3" xfId="18825" xr:uid="{131C1721-91D1-42CA-86F7-32EF1A0AEC88}"/>
    <cellStyle name="Millares 98 3 3 2 4" xfId="9030" xr:uid="{BCB98BC6-7A73-4621-A6B4-42509252FB2D}"/>
    <cellStyle name="Millares 98 3 3 3" xfId="14373" xr:uid="{C74F48ED-FB3E-4137-919F-39342FFDB278}"/>
    <cellStyle name="Millares 98 3 3 4" xfId="11373" xr:uid="{6AF49FAD-A0FB-4DDF-8D48-4DEED4E27E72}"/>
    <cellStyle name="Millares 98 3 3 5" xfId="16608" xr:uid="{9FAAE377-C1C4-4152-86E0-F291F19DF6C6}"/>
    <cellStyle name="Millares 98 3 3 6" xfId="18824" xr:uid="{CF8E39F5-D80E-4D10-BF35-9C726C0FF228}"/>
    <cellStyle name="Millares 98 3 3 7" xfId="9029" xr:uid="{0679212A-1E25-4E57-A0AF-0BF2BCD1F4E7}"/>
    <cellStyle name="Millares 98 3 4" xfId="5995" xr:uid="{94377D66-08BB-4704-B70F-61CB4A9D073B}"/>
    <cellStyle name="Millares 98 3 4 2" xfId="5996" xr:uid="{7400F648-EDCE-4450-8D48-6D0AFE8041C1}"/>
    <cellStyle name="Millares 98 3 4 2 2" xfId="14376" xr:uid="{BBCA3482-06EE-43E8-9C10-EE6C92CB7AE6}"/>
    <cellStyle name="Millares 98 3 4 2 3" xfId="18827" xr:uid="{8429DACC-12AE-4451-AFA2-F6DE42B53F40}"/>
    <cellStyle name="Millares 98 3 4 2 4" xfId="9032" xr:uid="{90F7B049-8B8E-46A5-88F2-778CB4975858}"/>
    <cellStyle name="Millares 98 3 4 3" xfId="14375" xr:uid="{5657359D-9B8B-43A6-9627-6B321AE4B164}"/>
    <cellStyle name="Millares 98 3 4 4" xfId="11374" xr:uid="{ACBF0B58-9EE8-4FBE-8850-B1086B5D8B51}"/>
    <cellStyle name="Millares 98 3 4 5" xfId="16609" xr:uid="{9865FA28-EFE6-4909-AF1C-F037479881C5}"/>
    <cellStyle name="Millares 98 3 4 6" xfId="18826" xr:uid="{DD5C7492-7031-4B1C-B45F-3F7FA4B4808D}"/>
    <cellStyle name="Millares 98 3 4 7" xfId="9031" xr:uid="{FF3ABD4E-A5BD-4B13-B88E-6C52D617CEBB}"/>
    <cellStyle name="Millares 98 3 5" xfId="5997" xr:uid="{1850DA20-9A89-449E-9C9E-9550222B0A2F}"/>
    <cellStyle name="Millares 98 3 5 2" xfId="14377" xr:uid="{8A85227A-B297-4B1D-85B4-734F22C1459F}"/>
    <cellStyle name="Millares 98 3 5 3" xfId="11375" xr:uid="{E2920A10-D521-49B5-ACA1-CB14B4F7C0AF}"/>
    <cellStyle name="Millares 98 3 5 4" xfId="16610" xr:uid="{7A96CD34-A68A-4E30-9CDB-5042C1BFE193}"/>
    <cellStyle name="Millares 98 3 5 5" xfId="18828" xr:uid="{F3A084E6-17C4-42E7-ADDA-5FB9A7E582EF}"/>
    <cellStyle name="Millares 98 3 5 6" xfId="9033" xr:uid="{0A813D69-3AA0-4177-8559-AEB771BF80C8}"/>
    <cellStyle name="Millares 98 3 6" xfId="5998" xr:uid="{E05253E8-FF66-4B10-A59E-ED200C86E201}"/>
    <cellStyle name="Millares 98 3 6 2" xfId="14378" xr:uid="{5479319A-DD0B-4DFF-B59F-577A2A7418EF}"/>
    <cellStyle name="Millares 98 3 6 3" xfId="12547" xr:uid="{45844C99-9EB8-4BB2-8B98-4276C22F7BA4}"/>
    <cellStyle name="Millares 98 3 6 4" xfId="18829" xr:uid="{4DC45492-6F76-4115-9EBA-38D2426FDF62}"/>
    <cellStyle name="Millares 98 3 6 5" xfId="9034" xr:uid="{15750CC1-9676-4BA5-90BA-20096CA666AE}"/>
    <cellStyle name="Millares 98 3 7" xfId="7301" xr:uid="{AD0D9B1F-B532-4682-B609-06EF80FDC97A}"/>
    <cellStyle name="Millares 98 3 7 2" xfId="14379" xr:uid="{12D0F880-09C3-4DE0-90D3-BF315CB06203}"/>
    <cellStyle name="Millares 98 3 7 3" xfId="20079" xr:uid="{FB4098C0-8417-4E68-8DEA-3F3FB1CC6D03}"/>
    <cellStyle name="Millares 98 3 7 4" xfId="9035" xr:uid="{D3CFB7C9-26AA-4FC5-86C9-0193FB212750}"/>
    <cellStyle name="Millares 98 3 8" xfId="9036" xr:uid="{811A534B-6FD2-4618-852C-9158DD70ECF4}"/>
    <cellStyle name="Millares 98 3 8 2" xfId="14380" xr:uid="{D846E6EA-B6B8-4450-8FFA-C49C79E583F3}"/>
    <cellStyle name="Millares 98 3 9" xfId="14367" xr:uid="{BD1F2C1D-5B51-4FB0-9C61-24CA64362EB7}"/>
    <cellStyle name="Millares 98 4" xfId="5999" xr:uid="{583E9FEF-8A5C-44FF-982E-B578AD8ED93C}"/>
    <cellStyle name="Millares 98 4 2" xfId="6000" xr:uid="{636AB9F8-9DDA-4151-9523-71F5777B292F}"/>
    <cellStyle name="Millares 98 4 2 2" xfId="14382" xr:uid="{FE4B4654-6216-4CBD-9264-48427DFFA068}"/>
    <cellStyle name="Millares 98 4 2 3" xfId="11377" xr:uid="{48838427-09B6-43F5-901B-22CE9345C27B}"/>
    <cellStyle name="Millares 98 4 2 4" xfId="16612" xr:uid="{475BA8FF-3AE7-49E6-8273-E5EB91E4EA43}"/>
    <cellStyle name="Millares 98 4 2 5" xfId="18831" xr:uid="{423AA25B-FAC5-4EB1-A63C-FFA191A33565}"/>
    <cellStyle name="Millares 98 4 2 6" xfId="9038" xr:uid="{17935AC4-19BD-4139-9149-956DE5E76D18}"/>
    <cellStyle name="Millares 98 4 3" xfId="6001" xr:uid="{388E18B1-9E86-4536-A807-13103CB7789F}"/>
    <cellStyle name="Millares 98 4 3 2" xfId="14383" xr:uid="{9CC68951-5730-4483-BDAC-8009C07DA284}"/>
    <cellStyle name="Millares 98 4 3 3" xfId="11378" xr:uid="{A29D78FA-0A86-4195-AB93-CEE8934452A2}"/>
    <cellStyle name="Millares 98 4 3 4" xfId="16613" xr:uid="{DC8989CE-CA93-4916-8B20-D45449DEF018}"/>
    <cellStyle name="Millares 98 4 3 5" xfId="18832" xr:uid="{F9C4F7E9-976B-4C54-800C-425C4C971CC5}"/>
    <cellStyle name="Millares 98 4 3 6" xfId="9039" xr:uid="{290AA498-3F8B-4606-9408-6277182C4887}"/>
    <cellStyle name="Millares 98 4 4" xfId="14381" xr:uid="{1617EEDF-21D3-4A67-82B8-ADA5B78EF102}"/>
    <cellStyle name="Millares 98 4 5" xfId="11376" xr:uid="{A7EE2962-F309-48F3-AF7B-3B1F629F9018}"/>
    <cellStyle name="Millares 98 4 6" xfId="16611" xr:uid="{200C4D1B-A58C-4806-86A2-47284C0DCDD0}"/>
    <cellStyle name="Millares 98 4 7" xfId="18830" xr:uid="{A8D77DEB-3888-4393-ADBF-3D79555D135D}"/>
    <cellStyle name="Millares 98 4 8" xfId="9037" xr:uid="{45C1279D-E211-41D5-81C7-D964861604DE}"/>
    <cellStyle name="Millares 98 5" xfId="6002" xr:uid="{5A047BE9-732A-49F8-86FE-B7595CE6AB9A}"/>
    <cellStyle name="Millares 98 5 2" xfId="6003" xr:uid="{E39C42BC-BCE0-4446-A2B2-B65D54ACAB5D}"/>
    <cellStyle name="Millares 98 5 2 2" xfId="14385" xr:uid="{08697189-9764-42D8-ACBE-906F50B11C39}"/>
    <cellStyle name="Millares 98 5 2 3" xfId="11380" xr:uid="{EE4C2769-F5AC-4626-BC08-BC37097941D9}"/>
    <cellStyle name="Millares 98 5 2 4" xfId="16615" xr:uid="{6E76E56B-DB2C-4227-83FC-2CF342484E48}"/>
    <cellStyle name="Millares 98 5 2 5" xfId="18834" xr:uid="{4BE29405-1110-469E-A46B-8B095DCB1D48}"/>
    <cellStyle name="Millares 98 5 2 6" xfId="9041" xr:uid="{6937838B-D7FF-4103-AD9C-036EBD6D5384}"/>
    <cellStyle name="Millares 98 5 3" xfId="14384" xr:uid="{7E24E973-FAE9-4CEF-9F8D-EFD61FC43D62}"/>
    <cellStyle name="Millares 98 5 4" xfId="11379" xr:uid="{FBE78A38-42AC-41E7-9339-C8F38818FE2B}"/>
    <cellStyle name="Millares 98 5 5" xfId="16614" xr:uid="{CAEFBFD2-BE5D-46D1-84FE-D47DCF967038}"/>
    <cellStyle name="Millares 98 5 6" xfId="18833" xr:uid="{C270A6C7-33F2-48ED-BD4E-7121B1CF6701}"/>
    <cellStyle name="Millares 98 5 7" xfId="9040" xr:uid="{A91FD8C1-6854-4369-85F9-10C03B6F8AB1}"/>
    <cellStyle name="Millares 98 6" xfId="6004" xr:uid="{890E065D-4E05-4870-A047-CA8BA933F73D}"/>
    <cellStyle name="Millares 98 6 2" xfId="14386" xr:uid="{86E19FFC-9365-4576-AA76-397D36D0D2A7}"/>
    <cellStyle name="Millares 98 6 3" xfId="11381" xr:uid="{49773973-8D78-4665-8EA5-B3B5752D77BC}"/>
    <cellStyle name="Millares 98 6 4" xfId="16616" xr:uid="{C6737FBE-A8BA-4075-87B8-93D56C2B7BB3}"/>
    <cellStyle name="Millares 98 6 5" xfId="18835" xr:uid="{7E092A7F-8816-434A-BECA-D1A6D84C818A}"/>
    <cellStyle name="Millares 98 6 6" xfId="9042" xr:uid="{20C4C74B-B030-47B4-8C5B-5C5FABF4CC1A}"/>
    <cellStyle name="Millares 98 7" xfId="6005" xr:uid="{22C128D8-1BCE-426F-83E3-5ABCA4B36AE6}"/>
    <cellStyle name="Millares 98 7 2" xfId="14387" xr:uid="{FB3F71A4-B702-4E71-989B-1D77213A4A71}"/>
    <cellStyle name="Millares 98 7 3" xfId="11382" xr:uid="{34CAE69C-6377-4B09-B766-349CF3D498A4}"/>
    <cellStyle name="Millares 98 7 4" xfId="16617" xr:uid="{9F99A370-C100-4CD4-8296-027592ED471C}"/>
    <cellStyle name="Millares 98 7 5" xfId="18836" xr:uid="{9C69D814-FAFE-4D83-9A86-8B3D9FA273A0}"/>
    <cellStyle name="Millares 98 7 6" xfId="9043" xr:uid="{96E4D850-2FA3-4D59-ADDC-8DABF856D7CF}"/>
    <cellStyle name="Millares 98 8" xfId="6006" xr:uid="{E401AA69-5221-470C-97CB-DDF80D6B9C27}"/>
    <cellStyle name="Millares 98 8 2" xfId="14388" xr:uid="{E88841BA-E375-41E4-8D32-78ADC95A3AA6}"/>
    <cellStyle name="Millares 98 8 3" xfId="12545" xr:uid="{11CEC97B-BFCB-48D4-BFE8-2ADFE0AD67EF}"/>
    <cellStyle name="Millares 98 8 4" xfId="18837" xr:uid="{765341BF-13BD-4217-92AA-F50D17586B1A}"/>
    <cellStyle name="Millares 98 8 5" xfId="9044" xr:uid="{79F2ED98-BBDB-407B-983F-FAF8C415AD42}"/>
    <cellStyle name="Millares 98 9" xfId="7299" xr:uid="{B5982959-1848-474B-8FE2-D947FE600396}"/>
    <cellStyle name="Millares 98 9 2" xfId="14389" xr:uid="{10DE1B1B-4BBA-4415-8330-5E36F4CBACAE}"/>
    <cellStyle name="Millares 98 9 3" xfId="20077" xr:uid="{BF7A3F73-17D3-430C-B41F-DE47F7811A4D}"/>
    <cellStyle name="Millares 98 9 4" xfId="9045" xr:uid="{21E4589A-4410-4935-B75C-1ABC60E77BB5}"/>
    <cellStyle name="Millares 99" xfId="6007" xr:uid="{5FC40703-1D74-424A-A8D3-0A1E4B899417}"/>
    <cellStyle name="Millares 99 10" xfId="14390" xr:uid="{7C57DAEA-31CC-47BC-AD6D-C1C6571CCF48}"/>
    <cellStyle name="Millares 99 11" xfId="11383" xr:uid="{FDF1301D-BBEE-4DFE-9267-7FB2986D30A0}"/>
    <cellStyle name="Millares 99 12" xfId="16618" xr:uid="{3B805AE6-2FFF-4105-B0AE-AEE71AFFA15F}"/>
    <cellStyle name="Millares 99 13" xfId="18838" xr:uid="{11100B61-016A-4CC9-B627-5013D6CB831D}"/>
    <cellStyle name="Millares 99 14" xfId="9046" xr:uid="{49A63143-7694-41A4-AD74-089C05EE310B}"/>
    <cellStyle name="Millares 99 2" xfId="6008" xr:uid="{AF7D6283-9402-444F-951C-1565DAFD188C}"/>
    <cellStyle name="Millares 99 2 10" xfId="16619" xr:uid="{8DAD75D7-8DD2-4C02-8E5F-EAEDFEA59864}"/>
    <cellStyle name="Millares 99 2 11" xfId="18839" xr:uid="{7E62676E-EA91-4803-8A80-2E5CDF0806D7}"/>
    <cellStyle name="Millares 99 2 12" xfId="9047" xr:uid="{88E6CCA3-AA06-47D2-87F0-0360349E4BF5}"/>
    <cellStyle name="Millares 99 2 2" xfId="6009" xr:uid="{8668E547-9E4B-4E09-8FC0-C7F7D7D5B6B6}"/>
    <cellStyle name="Millares 99 2 2 2" xfId="6010" xr:uid="{89B7EAB8-29FD-4484-B57B-9A2566BCCF0A}"/>
    <cellStyle name="Millares 99 2 2 2 2" xfId="14393" xr:uid="{5617F4EA-185B-4FAB-9A95-85D67A029A49}"/>
    <cellStyle name="Millares 99 2 2 2 3" xfId="18841" xr:uid="{F534CD24-BFC2-4990-8F38-B12C71C008D8}"/>
    <cellStyle name="Millares 99 2 2 2 4" xfId="9049" xr:uid="{96F1EAF0-1E25-470F-A3F0-4DD558F8BEBD}"/>
    <cellStyle name="Millares 99 2 2 3" xfId="14392" xr:uid="{1852DD61-62FE-4B37-B68D-F676874F91CA}"/>
    <cellStyle name="Millares 99 2 2 4" xfId="11385" xr:uid="{55E93092-260F-4819-B8FA-1B110ABD5F35}"/>
    <cellStyle name="Millares 99 2 2 5" xfId="16620" xr:uid="{F6B1C7D7-65C2-4857-924C-2C42BCBAE1D4}"/>
    <cellStyle name="Millares 99 2 2 6" xfId="18840" xr:uid="{695E77A7-C828-4BE1-801E-AD102BC5243F}"/>
    <cellStyle name="Millares 99 2 2 7" xfId="9048" xr:uid="{852A431F-08C6-42A8-B1C2-4C51A7B06C5C}"/>
    <cellStyle name="Millares 99 2 3" xfId="6011" xr:uid="{728643DB-5E30-4340-BFE0-81999B639F65}"/>
    <cellStyle name="Millares 99 2 3 2" xfId="14394" xr:uid="{05E6B117-CD19-4937-B571-5DCCAA888C62}"/>
    <cellStyle name="Millares 99 2 3 3" xfId="11386" xr:uid="{0E4627BB-B486-4D02-934A-91B79CFC2E95}"/>
    <cellStyle name="Millares 99 2 3 4" xfId="16621" xr:uid="{EF07A99E-8540-498E-9EBB-41CDA6814B71}"/>
    <cellStyle name="Millares 99 2 3 5" xfId="18842" xr:uid="{49D15403-F8AC-43CB-AC46-0F8ADCDAE844}"/>
    <cellStyle name="Millares 99 2 3 6" xfId="9050" xr:uid="{160A5F5A-21F9-4E81-A2D9-D10EB9130BE8}"/>
    <cellStyle name="Millares 99 2 4" xfId="6012" xr:uid="{38CB4A3C-FC9C-49AB-8E3B-5C0420FC8C15}"/>
    <cellStyle name="Millares 99 2 4 2" xfId="14395" xr:uid="{092C32E6-4306-4C65-9737-CDC961060612}"/>
    <cellStyle name="Millares 99 2 4 3" xfId="11387" xr:uid="{8B7E52F4-707E-426D-9983-18D81F830175}"/>
    <cellStyle name="Millares 99 2 4 4" xfId="16622" xr:uid="{D5D3E897-BAFB-4E2E-BB7F-F30C1E79B9AF}"/>
    <cellStyle name="Millares 99 2 4 5" xfId="18843" xr:uid="{55DB30B0-84C0-48E3-AD7D-A009EE3B1D5A}"/>
    <cellStyle name="Millares 99 2 4 6" xfId="9051" xr:uid="{4C51D136-435A-46B8-B7FD-A7B3CEA9180C}"/>
    <cellStyle name="Millares 99 2 5" xfId="6013" xr:uid="{365F68BA-F71F-47A1-A435-325E68DAD1E8}"/>
    <cellStyle name="Millares 99 2 5 2" xfId="14396" xr:uid="{3C4D465D-B28C-436A-B79B-FB9BF14A645C}"/>
    <cellStyle name="Millares 99 2 5 3" xfId="12550" xr:uid="{C07E4536-1513-4E76-BF2A-83C7328B6DE0}"/>
    <cellStyle name="Millares 99 2 5 4" xfId="18844" xr:uid="{0CEABF4D-EAC6-4270-AA30-C0F024FBE1B8}"/>
    <cellStyle name="Millares 99 2 5 5" xfId="9052" xr:uid="{35F5C9B4-0997-4E6F-9B38-47430E345BC5}"/>
    <cellStyle name="Millares 99 2 6" xfId="7304" xr:uid="{87ECB314-6E34-4443-A404-7421653B76D3}"/>
    <cellStyle name="Millares 99 2 6 2" xfId="14397" xr:uid="{D8105A85-3A49-46AC-8CF8-7CB4AC1F5D5A}"/>
    <cellStyle name="Millares 99 2 6 3" xfId="20082" xr:uid="{6FEDB2C5-6C97-4A55-A4C6-3B883A048BA1}"/>
    <cellStyle name="Millares 99 2 6 4" xfId="9053" xr:uid="{11E1072D-227D-4EF5-B109-D2D67217EBEA}"/>
    <cellStyle name="Millares 99 2 7" xfId="9054" xr:uid="{C2D0A34E-B715-4043-9B23-F2DB330DE824}"/>
    <cellStyle name="Millares 99 2 7 2" xfId="14398" xr:uid="{AAB8910F-187D-442A-8FAE-DD4CF0E2C410}"/>
    <cellStyle name="Millares 99 2 8" xfId="14391" xr:uid="{49F818E5-971E-4388-898B-08F83A485064}"/>
    <cellStyle name="Millares 99 2 9" xfId="11384" xr:uid="{F9A8F6AE-037A-495F-AB95-D45926B1BDB6}"/>
    <cellStyle name="Millares 99 3" xfId="6014" xr:uid="{47249911-AC38-4892-85A7-5802AB1C0F2B}"/>
    <cellStyle name="Millares 99 3 2" xfId="6015" xr:uid="{221D0250-CDAE-4316-91CB-0A759A19E9BA}"/>
    <cellStyle name="Millares 99 3 2 2" xfId="14400" xr:uid="{6D2FF54F-65AC-4CE6-8692-991A31879242}"/>
    <cellStyle name="Millares 99 3 2 3" xfId="11389" xr:uid="{61199AB4-A13A-4C44-904F-6162BC925A8B}"/>
    <cellStyle name="Millares 99 3 2 4" xfId="16624" xr:uid="{E5296552-6543-4979-886F-8A0A6B326BB4}"/>
    <cellStyle name="Millares 99 3 2 5" xfId="18846" xr:uid="{0652F651-2229-442E-8CC4-FC1FDA91EC4C}"/>
    <cellStyle name="Millares 99 3 2 6" xfId="9056" xr:uid="{403D52FA-1857-427E-B10E-07B400ECCB0A}"/>
    <cellStyle name="Millares 99 3 3" xfId="6016" xr:uid="{A2276B5B-8A44-42B5-8883-F47E419ED9C3}"/>
    <cellStyle name="Millares 99 3 3 2" xfId="14401" xr:uid="{15964AA2-3BD5-4EF4-B8C4-2D1C0809C76E}"/>
    <cellStyle name="Millares 99 3 3 3" xfId="11390" xr:uid="{DB57AAE8-98E4-4051-9AE8-A17DB6186D29}"/>
    <cellStyle name="Millares 99 3 3 4" xfId="16625" xr:uid="{30C9E886-A647-4CFF-BEB7-1B4E96BB8155}"/>
    <cellStyle name="Millares 99 3 3 5" xfId="18847" xr:uid="{F546CD7C-4C16-4966-8BF3-BFF5C5FCFD86}"/>
    <cellStyle name="Millares 99 3 3 6" xfId="9057" xr:uid="{EBF314B2-4C14-432F-8269-CF5CD80B2C98}"/>
    <cellStyle name="Millares 99 3 4" xfId="14399" xr:uid="{CDE8A865-00A5-43F9-B7EE-E015DDEC6913}"/>
    <cellStyle name="Millares 99 3 5" xfId="11388" xr:uid="{5E481FDC-CD69-4C6F-8E67-68A9BB878D62}"/>
    <cellStyle name="Millares 99 3 6" xfId="16623" xr:uid="{AE9CC67C-CA2C-4FB7-A44D-8D7F60B89F1D}"/>
    <cellStyle name="Millares 99 3 7" xfId="18845" xr:uid="{36669F46-28F5-4F70-8FFD-C7DD9906F534}"/>
    <cellStyle name="Millares 99 3 8" xfId="9055" xr:uid="{B6B477E9-28A0-47E2-8DAE-EEE789C3F6F7}"/>
    <cellStyle name="Millares 99 4" xfId="6017" xr:uid="{45517D8B-06D9-49B2-A5E1-40C30C1E7AEB}"/>
    <cellStyle name="Millares 99 4 2" xfId="6018" xr:uid="{EC3DED8C-C64A-48E9-90B1-D287742F9960}"/>
    <cellStyle name="Millares 99 4 2 2" xfId="14403" xr:uid="{7B24A663-11F0-48B1-BB52-611D31857F1D}"/>
    <cellStyle name="Millares 99 4 2 3" xfId="11392" xr:uid="{361ED8A8-F932-4400-B312-1FCF65A0C1B2}"/>
    <cellStyle name="Millares 99 4 2 4" xfId="16627" xr:uid="{988664B2-8408-46D4-8BA2-DF3B69E56063}"/>
    <cellStyle name="Millares 99 4 2 5" xfId="18849" xr:uid="{462E46E1-4D76-4B88-A114-C179460C9909}"/>
    <cellStyle name="Millares 99 4 2 6" xfId="9059" xr:uid="{6F1DA417-016D-43FE-BF4A-8F2379719174}"/>
    <cellStyle name="Millares 99 4 3" xfId="14402" xr:uid="{7A39C4BE-948F-4B11-9983-CB8C4B7192E7}"/>
    <cellStyle name="Millares 99 4 4" xfId="11391" xr:uid="{BC2F9795-E4C2-4F39-B35E-9770AF20AB6E}"/>
    <cellStyle name="Millares 99 4 5" xfId="16626" xr:uid="{C702A197-4363-4A22-A77D-BD5106148570}"/>
    <cellStyle name="Millares 99 4 6" xfId="18848" xr:uid="{E9C930A9-406C-497A-893E-6B2EA62D1CA9}"/>
    <cellStyle name="Millares 99 4 7" xfId="9058" xr:uid="{4EAE0007-B7CF-4083-85C3-3ABBD50428E9}"/>
    <cellStyle name="Millares 99 5" xfId="6019" xr:uid="{6EA6E6C2-754B-4FDA-B34B-725BBCA80090}"/>
    <cellStyle name="Millares 99 5 2" xfId="14404" xr:uid="{24FDA23C-424B-4204-A923-F76806F63EA3}"/>
    <cellStyle name="Millares 99 5 3" xfId="11393" xr:uid="{1C01FE94-8B00-4B1E-9632-EF705AF3EA0A}"/>
    <cellStyle name="Millares 99 5 4" xfId="16628" xr:uid="{A8A48311-E402-45D5-84A2-B21525FB5211}"/>
    <cellStyle name="Millares 99 5 5" xfId="18850" xr:uid="{D08FAF23-A945-46A5-8E31-C2E4E2D26F33}"/>
    <cellStyle name="Millares 99 5 6" xfId="9060" xr:uid="{B15FB6AA-E802-4E3D-A4B2-1E09D22392BF}"/>
    <cellStyle name="Millares 99 6" xfId="6020" xr:uid="{D1333274-0FE6-4AC1-A4AC-47FAED1A2CD3}"/>
    <cellStyle name="Millares 99 6 2" xfId="14405" xr:uid="{76442EB9-C303-4895-8B83-06D7D4A0F0F9}"/>
    <cellStyle name="Millares 99 6 3" xfId="11394" xr:uid="{3D74CBAD-F8EA-4F82-95EE-1D4C574E62BE}"/>
    <cellStyle name="Millares 99 6 4" xfId="16629" xr:uid="{CC42C48D-9A1D-4407-B33D-B8BCB118F161}"/>
    <cellStyle name="Millares 99 6 5" xfId="18851" xr:uid="{7319C2E2-5404-48CA-8500-3C28D7C572C7}"/>
    <cellStyle name="Millares 99 6 6" xfId="9061" xr:uid="{F541FC23-5B61-4D78-BD2A-80B4F628E0CB}"/>
    <cellStyle name="Millares 99 7" xfId="6021" xr:uid="{D3AA6E8A-38C7-4950-AF13-269471B3ACF7}"/>
    <cellStyle name="Millares 99 7 2" xfId="14406" xr:uid="{2DE659AB-62ED-4E2D-8EA4-913A07812628}"/>
    <cellStyle name="Millares 99 7 3" xfId="12549" xr:uid="{7DAF35CD-15A6-4A37-B28D-4EA40511CB2B}"/>
    <cellStyle name="Millares 99 7 4" xfId="18852" xr:uid="{81C0E843-78A6-47CD-9A57-752014760831}"/>
    <cellStyle name="Millares 99 7 5" xfId="9062" xr:uid="{CD6411FA-4BBF-4165-84A4-011D9AF74F4E}"/>
    <cellStyle name="Millares 99 8" xfId="7303" xr:uid="{8CBE4176-FC0F-44DB-8E21-B6B2E1D23252}"/>
    <cellStyle name="Millares 99 8 2" xfId="14407" xr:uid="{533F25A5-CE5F-480B-8948-6B3E41ED50AD}"/>
    <cellStyle name="Millares 99 8 3" xfId="20081" xr:uid="{2BBB531D-669A-4583-ADCB-493863FE4982}"/>
    <cellStyle name="Millares 99 8 4" xfId="9063" xr:uid="{5F0B6D89-62DC-4EC6-B049-AB0850A9DFD6}"/>
    <cellStyle name="Millares 99 9" xfId="9064" xr:uid="{B0334C1D-FB5A-4EC1-AA4F-8DAC7D1B8FBA}"/>
    <cellStyle name="Millares 99 9 2" xfId="14408" xr:uid="{4195BC0B-1654-4368-86DC-A8C257948918}"/>
    <cellStyle name="Moneda 10" xfId="543" xr:uid="{63481CCC-864E-4293-9D49-CFD515CC0AA8}"/>
    <cellStyle name="Moneda 2" xfId="40426" xr:uid="{377B3870-D80E-41A5-884C-4B4E4E5875CA}"/>
    <cellStyle name="Neutral" xfId="8" builtinId="28" customBuiltin="1"/>
    <cellStyle name="Neutral 2" xfId="768" xr:uid="{30482BA0-09E8-4FE1-AFF0-0C937ACFBC99}"/>
    <cellStyle name="Neutral 2 10" xfId="18853" xr:uid="{0C1258FB-D644-4743-9724-8DEA45F26BAA}"/>
    <cellStyle name="Neutral 2 11" xfId="9065" xr:uid="{4CC8459C-D707-47AA-AC03-C10F31785E00}"/>
    <cellStyle name="Neutral 2 12" xfId="6022" xr:uid="{97F21DF4-3552-411C-BED5-CC67C0F04235}"/>
    <cellStyle name="Neutral 2 2" xfId="6023" xr:uid="{60ADA512-7C71-4DDB-87B3-D7844D8BFF7D}"/>
    <cellStyle name="Neutral 2 2 2" xfId="6024" xr:uid="{51BC94FF-BC75-4151-94C2-092667302A43}"/>
    <cellStyle name="Neutral 2 2 2 2" xfId="14411" xr:uid="{55CB1FE5-B66A-4E70-8685-8CE9B09A462D}"/>
    <cellStyle name="Neutral 2 2 2 3" xfId="11398" xr:uid="{7F4E0F03-D7C3-4145-8B38-DF474EEF4B21}"/>
    <cellStyle name="Neutral 2 2 2 4" xfId="16633" xr:uid="{C2091BE7-D453-42CC-93CA-AFC3DD000657}"/>
    <cellStyle name="Neutral 2 2 2 5" xfId="18855" xr:uid="{29B0C6EC-F849-41C2-8A99-C83F08B8CC51}"/>
    <cellStyle name="Neutral 2 2 2 6" xfId="9067" xr:uid="{1F2A093A-FD2F-478C-9E59-DED2AC3568BA}"/>
    <cellStyle name="Neutral 2 2 3" xfId="14410" xr:uid="{C5927AC1-6CD2-4642-8540-059FA52BC710}"/>
    <cellStyle name="Neutral 2 2 4" xfId="11397" xr:uid="{9A39A28F-6017-4CCF-9676-1084DA9DD1F8}"/>
    <cellStyle name="Neutral 2 2 5" xfId="16632" xr:uid="{5C7D2CDD-9C1E-4225-BCDB-B30D3FCA0AE1}"/>
    <cellStyle name="Neutral 2 2 6" xfId="18854" xr:uid="{D677796D-BB98-4888-8A64-F0655AC9F510}"/>
    <cellStyle name="Neutral 2 2 7" xfId="9066" xr:uid="{A9E44F2E-FCCB-4FF9-837A-659421D138FF}"/>
    <cellStyle name="Neutral 2 3" xfId="6025" xr:uid="{ED61F194-C244-491E-B3FE-4F68DAFF7D22}"/>
    <cellStyle name="Neutral 2 3 2" xfId="14412" xr:uid="{B4E1B33B-A31B-4A00-BDA6-D70FC925F7A7}"/>
    <cellStyle name="Neutral 2 3 3" xfId="11399" xr:uid="{7DEC9A3F-A565-47C0-BAC8-65DFDEB719AD}"/>
    <cellStyle name="Neutral 2 3 4" xfId="16634" xr:uid="{4C50B8ED-D3B6-4920-87B4-3676C6F8E025}"/>
    <cellStyle name="Neutral 2 3 5" xfId="18856" xr:uid="{44CD6AAD-AC3D-4B40-880C-88D7764777C8}"/>
    <cellStyle name="Neutral 2 3 6" xfId="9068" xr:uid="{24B9D848-4D47-4F3C-BA58-889C41AF0BFD}"/>
    <cellStyle name="Neutral 2 4" xfId="6026" xr:uid="{B32793CD-399A-44F1-A87F-18E1A598CB78}"/>
    <cellStyle name="Neutral 2 4 2" xfId="14413" xr:uid="{630F23B2-6F1C-465D-A1EB-E13FADA5B995}"/>
    <cellStyle name="Neutral 2 4 3" xfId="12551" xr:uid="{0FB1510B-64A5-4109-895F-7E83B358B5BE}"/>
    <cellStyle name="Neutral 2 4 4" xfId="18857" xr:uid="{4E3A153A-DEBE-4ACD-8BB4-663C437312E2}"/>
    <cellStyle name="Neutral 2 4 5" xfId="9069" xr:uid="{7657517D-E85C-4F1E-A033-39782B63708F}"/>
    <cellStyle name="Neutral 2 5" xfId="7187" xr:uid="{9B944DCD-9676-4A50-A01C-BA63B9503611}"/>
    <cellStyle name="Neutral 2 5 2" xfId="14414" xr:uid="{3B9C857D-371B-4D8D-AD65-3D461787642F}"/>
    <cellStyle name="Neutral 2 5 3" xfId="19995" xr:uid="{6B6C7741-AACC-4F48-BFC4-0A2A819A98B6}"/>
    <cellStyle name="Neutral 2 5 4" xfId="9070" xr:uid="{66750BD1-6CAF-4281-80F4-7DE1AC99DA76}"/>
    <cellStyle name="Neutral 2 6" xfId="9071" xr:uid="{5BEDE8CE-72EF-47CF-834F-0D9CDEB377F7}"/>
    <cellStyle name="Neutral 2 6 2" xfId="14415" xr:uid="{59B1B1CD-7FCB-4570-B8D6-58B26BF584F5}"/>
    <cellStyle name="Neutral 2 7" xfId="14409" xr:uid="{0401262B-6156-4BFF-BD9A-EEFFC780377A}"/>
    <cellStyle name="Neutral 2 8" xfId="11396" xr:uid="{BB6680C6-0320-44FD-992E-873A17A8981B}"/>
    <cellStyle name="Neutral 2 9" xfId="16631" xr:uid="{AB4E82DB-FE74-45BF-B8F4-8884DB1D1B1A}"/>
    <cellStyle name="Neutral 3" xfId="769" xr:uid="{B6D3F1BF-D484-4BCC-ADF2-B170972BB015}"/>
    <cellStyle name="Neutral 3 10" xfId="9072" xr:uid="{0C6A8795-CD84-486C-8026-74FEAE00EAFA}"/>
    <cellStyle name="Neutral 3 11" xfId="6027" xr:uid="{3B6176E5-8B7D-4894-B640-BA8523D77573}"/>
    <cellStyle name="Neutral 3 2" xfId="6028" xr:uid="{4304ECA8-2F4A-4134-A255-CC73C569EFB9}"/>
    <cellStyle name="Neutral 3 2 2" xfId="14417" xr:uid="{9F7F208A-B406-4950-8E16-AB75854AEC53}"/>
    <cellStyle name="Neutral 3 2 3" xfId="11401" xr:uid="{F8A823B9-0A9D-4C3A-B5ED-B19278D59A2E}"/>
    <cellStyle name="Neutral 3 2 4" xfId="16636" xr:uid="{458BD6AD-9F25-4341-BAB7-D749472738D9}"/>
    <cellStyle name="Neutral 3 2 5" xfId="18859" xr:uid="{DFC643B6-ED42-4CF4-9929-FAF147604EDA}"/>
    <cellStyle name="Neutral 3 2 6" xfId="9073" xr:uid="{9CEAC878-C77C-4653-B4CA-FF0886A7DB37}"/>
    <cellStyle name="Neutral 3 3" xfId="6029" xr:uid="{0470FE91-85FC-40DD-A316-7AA342AB7187}"/>
    <cellStyle name="Neutral 3 3 2" xfId="14418" xr:uid="{82A480B6-363E-4C62-8786-00F3AABFF419}"/>
    <cellStyle name="Neutral 3 3 3" xfId="12552" xr:uid="{57383173-2E6A-4C1C-9D0E-79BBF2939BB1}"/>
    <cellStyle name="Neutral 3 3 4" xfId="18860" xr:uid="{0E2E1D97-8D1D-4021-9D04-7AF96744FF0A}"/>
    <cellStyle name="Neutral 3 3 5" xfId="9074" xr:uid="{009D1D9E-115E-4A6D-8662-9C32E14834E9}"/>
    <cellStyle name="Neutral 3 4" xfId="7188" xr:uid="{4F8D4543-199C-4D58-9D08-948868EEDA5B}"/>
    <cellStyle name="Neutral 3 4 2" xfId="14419" xr:uid="{4E2C0693-E6D7-42F9-AC23-CA9BDB533E2A}"/>
    <cellStyle name="Neutral 3 4 3" xfId="19996" xr:uid="{C0F23C76-3ED5-4D5D-BF73-CC90AF9714C7}"/>
    <cellStyle name="Neutral 3 4 4" xfId="9075" xr:uid="{4B43433A-7D78-4CA3-A68A-8C443254361F}"/>
    <cellStyle name="Neutral 3 5" xfId="9076" xr:uid="{5AD46F8D-6E70-47DF-BEEA-F78E8E22DF9D}"/>
    <cellStyle name="Neutral 3 5 2" xfId="14420" xr:uid="{F9C34BF6-A991-42CE-8FDE-9ACEF0CC6B8E}"/>
    <cellStyle name="Neutral 3 6" xfId="14416" xr:uid="{621ABB26-476C-4AA9-B2BA-C9789BE9AEE4}"/>
    <cellStyle name="Neutral 3 7" xfId="11400" xr:uid="{70D8E6F6-B935-4BE5-811E-DF6420824F22}"/>
    <cellStyle name="Neutral 3 8" xfId="16635" xr:uid="{9C5F2E61-BA02-4DEA-91B9-7DE573F7A74C}"/>
    <cellStyle name="Neutral 3 9" xfId="18858" xr:uid="{0E79DF92-7C22-494A-8AB4-8B830A3DC9D3}"/>
    <cellStyle name="Neutral 4" xfId="770" xr:uid="{7B33BD01-8FC1-46F9-ADC6-E57D0960C2CC}"/>
    <cellStyle name="Neutral 4 2" xfId="6031" xr:uid="{A44715EB-3FA3-40A8-8BFA-2E30B02C1359}"/>
    <cellStyle name="Neutral 4 2 2" xfId="14422" xr:uid="{0D67DA1B-4ECF-4EDE-990F-FFA7432D672C}"/>
    <cellStyle name="Neutral 4 2 3" xfId="11403" xr:uid="{79A93840-8811-4F4E-B8D9-4331CF5E2E0C}"/>
    <cellStyle name="Neutral 4 2 4" xfId="16638" xr:uid="{E90FD7C0-75F2-48AF-AB2A-4B9F0ABAFAE1}"/>
    <cellStyle name="Neutral 4 2 5" xfId="18862" xr:uid="{999D2C0A-44DA-4EE8-A2E6-B2CDC9E6CC7B}"/>
    <cellStyle name="Neutral 4 2 6" xfId="9078" xr:uid="{42ECF285-FCAA-426B-9701-8FA8E02C7BF8}"/>
    <cellStyle name="Neutral 4 3" xfId="6032" xr:uid="{36B59811-8634-4C79-8E5D-CA07C7DB4DB6}"/>
    <cellStyle name="Neutral 4 3 2" xfId="14423" xr:uid="{C1815E78-3C56-4D8D-A8FC-7494998CEBCB}"/>
    <cellStyle name="Neutral 4 3 3" xfId="11404" xr:uid="{CA9C3A44-5A4A-4569-9383-2E824B7FEA22}"/>
    <cellStyle name="Neutral 4 3 4" xfId="16639" xr:uid="{5CFCC31B-DF1F-47DF-800D-07F83FC9CF65}"/>
    <cellStyle name="Neutral 4 3 5" xfId="18863" xr:uid="{7E568F34-C824-4262-8BC3-6550CCBFBAD7}"/>
    <cellStyle name="Neutral 4 3 6" xfId="9079" xr:uid="{0EABDEA1-1E2A-4148-B0C6-FB3E3C8D38F3}"/>
    <cellStyle name="Neutral 4 4" xfId="14421" xr:uid="{24347158-798C-4951-BCF8-E01D501FD6D9}"/>
    <cellStyle name="Neutral 4 5" xfId="11402" xr:uid="{06FEAC2D-88EE-4206-B3F6-D258C70FC2ED}"/>
    <cellStyle name="Neutral 4 6" xfId="16637" xr:uid="{9747699E-F603-47B8-AB8D-11C39BCF448B}"/>
    <cellStyle name="Neutral 4 7" xfId="18861" xr:uid="{983D9923-6FDD-4AA8-B490-7C47162B1644}"/>
    <cellStyle name="Neutral 4 8" xfId="9077" xr:uid="{DDABF33F-B233-40CD-91A5-0E38568484F2}"/>
    <cellStyle name="Neutral 4 9" xfId="6030" xr:uid="{D88B4975-2BD9-4922-9898-653B6CDCC3AE}"/>
    <cellStyle name="Neutral 5" xfId="771" xr:uid="{6B5AAF93-BAB8-4851-B7C7-13C8D52EAF7E}"/>
    <cellStyle name="Neutral 5 2" xfId="6034" xr:uid="{FB72164D-664A-4DB6-AEC5-279B6FB9E5E7}"/>
    <cellStyle name="Neutral 5 2 2" xfId="14425" xr:uid="{BA7F1D9E-3DA4-41D5-B4E7-D477BE9A002E}"/>
    <cellStyle name="Neutral 5 2 3" xfId="11406" xr:uid="{7F86C159-B8A8-4CD5-B870-495C71F0DE48}"/>
    <cellStyle name="Neutral 5 2 4" xfId="16641" xr:uid="{A917A0ED-E921-4FCF-9F7B-348BC889EEEE}"/>
    <cellStyle name="Neutral 5 2 5" xfId="18865" xr:uid="{32765FB6-3693-47D2-8E85-EA0D2FF18418}"/>
    <cellStyle name="Neutral 5 2 6" xfId="9081" xr:uid="{0DB68EC3-80B8-4BBB-BB18-DEF1E28C0A7E}"/>
    <cellStyle name="Neutral 5 3" xfId="14424" xr:uid="{80CA8FCF-A13F-4ED7-A8F0-5F79C89FA8A6}"/>
    <cellStyle name="Neutral 5 4" xfId="11405" xr:uid="{4D3FAED7-5AB0-40ED-AF52-D132E6BF23E2}"/>
    <cellStyle name="Neutral 5 5" xfId="16640" xr:uid="{0BEA4383-178A-4FFA-A829-6EA38B486796}"/>
    <cellStyle name="Neutral 5 6" xfId="18864" xr:uid="{4C5A31F6-9CAA-430E-9B3B-4E7879F88FCD}"/>
    <cellStyle name="Neutral 5 7" xfId="9080" xr:uid="{9B8112B6-8291-409E-B0BA-97BE62A082AC}"/>
    <cellStyle name="Neutral 5 8" xfId="6033" xr:uid="{F8762EBA-D620-47EB-883B-3CAB98F8E6CF}"/>
    <cellStyle name="Neutral 6" xfId="772" xr:uid="{54CD7D82-AE8D-4926-A9EB-AAD9561A8D56}"/>
    <cellStyle name="Neutral 6 2" xfId="14426" xr:uid="{B4BE09CA-5EEE-4F8F-8580-D5E00FAEA5D2}"/>
    <cellStyle name="Neutral 6 3" xfId="18866" xr:uid="{965EBB59-2A1B-466A-A4BB-B89C01BE3798}"/>
    <cellStyle name="Neutral 6 4" xfId="9082" xr:uid="{EBE22561-A2BF-4DE3-95A6-62D2C876D971}"/>
    <cellStyle name="Neutral 6 5" xfId="6035" xr:uid="{5B777EFF-9AB3-4D09-A570-9A42D676E7BF}"/>
    <cellStyle name="Neutral 7" xfId="773" xr:uid="{61873B24-00AF-48CD-8CF6-1257DC6D8C84}"/>
    <cellStyle name="Neutral 7 2" xfId="11395" xr:uid="{793F1EBB-E2A8-4164-BAA4-50E8FBBD3FA2}"/>
    <cellStyle name="Neutral 8" xfId="16630" xr:uid="{C1DF5055-FC72-4121-8E5F-74D810CB6143}"/>
    <cellStyle name="Normal" xfId="0" builtinId="0"/>
    <cellStyle name="Normal 10" xfId="97" xr:uid="{00000000-0005-0000-0000-0000C4000000}"/>
    <cellStyle name="Normal 10 10" xfId="6037" xr:uid="{62B2C81C-DB18-4A75-BF7D-DA1413C9A46D}"/>
    <cellStyle name="Normal 10 10 2" xfId="14428" xr:uid="{E3C4B185-7784-40C9-AD05-89FA2F70614C}"/>
    <cellStyle name="Normal 10 10 2 2" xfId="21715" xr:uid="{85930BC5-AEF1-4155-8088-25F492C53D9B}"/>
    <cellStyle name="Normal 10 10 2 2 2" xfId="520" xr:uid="{B716E91F-3667-4524-8B45-ABC0D9A37F78}"/>
    <cellStyle name="Normal 10 10 2 2 2 2" xfId="27271" xr:uid="{C6DF83B8-6516-4EA4-AB18-99F686C00C2A}"/>
    <cellStyle name="Normal 10 10 2 2 3" xfId="32765" xr:uid="{AD862D4E-1951-4940-B99C-A01783E0AD67}"/>
    <cellStyle name="Normal 10 10 2 2 4" xfId="38249" xr:uid="{15EF399E-C465-43B4-88AE-29AF30CAAC25}"/>
    <cellStyle name="Normal 10 10 2 3" xfId="24542" xr:uid="{5B906640-3F14-4F82-B12E-CF82B77BC568}"/>
    <cellStyle name="Normal 10 10 2 4" xfId="30036" xr:uid="{ECBB63A6-18B9-4C3F-BE8F-051A33ACBFAF}"/>
    <cellStyle name="Normal 10 10 2 5" xfId="35520" xr:uid="{647D6519-7720-4A3B-AA6E-1D3723DB8CDD}"/>
    <cellStyle name="Normal 10 10 3" xfId="11408" xr:uid="{0F429F4C-39A4-44D5-AF33-98EEBAA0AD68}"/>
    <cellStyle name="Normal 10 10 4" xfId="16643" xr:uid="{F1EAEE25-5170-4CB1-A059-190FFEB32178}"/>
    <cellStyle name="Normal 10 10 5" xfId="18867" xr:uid="{D94AAD92-40E2-474B-B25E-ECC5B671C29A}"/>
    <cellStyle name="Normal 10 10 6" xfId="9083" xr:uid="{6D2FD480-DD46-4398-A24A-68F159A39FF5}"/>
    <cellStyle name="Normal 10 10 6 2" xfId="20403" xr:uid="{7254F111-6E4C-4615-8A87-E4A073E6BE70}"/>
    <cellStyle name="Normal 10 10 6 2 2" xfId="25959" xr:uid="{B0548BDA-490A-47B4-B657-62611360E429}"/>
    <cellStyle name="Normal 10 10 6 2 3" xfId="31453" xr:uid="{95FD1DB5-6F59-4321-B210-831DF611B462}"/>
    <cellStyle name="Normal 10 10 6 2 4" xfId="36937" xr:uid="{110727E7-915E-4FEE-AF06-E40963C7270C}"/>
    <cellStyle name="Normal 10 10 6 3" xfId="23230" xr:uid="{D1DCD574-7428-4F0B-BBC1-4F3AA437D5F7}"/>
    <cellStyle name="Normal 10 10 6 4" xfId="28724" xr:uid="{1C59699C-4678-450C-9D26-C36E10116210}"/>
    <cellStyle name="Normal 10 10 6 5" xfId="34208" xr:uid="{583BA4E9-C1EE-4866-B556-2277705EC0E7}"/>
    <cellStyle name="Normal 10 11" xfId="6038" xr:uid="{01F585E4-D416-4721-8C0D-785C85C83FA9}"/>
    <cellStyle name="Normal 10 11 2" xfId="14429" xr:uid="{E83C7578-400A-4D18-A2EE-0C95A772330E}"/>
    <cellStyle name="Normal 10 11 2 2" xfId="21716" xr:uid="{7790366F-13D5-4212-AB88-A257B8C34598}"/>
    <cellStyle name="Normal 10 11 2 2 2" xfId="27272" xr:uid="{34DE99C5-82A1-4F37-9E26-F98C4464356F}"/>
    <cellStyle name="Normal 10 11 2 2 3" xfId="32766" xr:uid="{209B5633-D15C-4185-8191-E1E71F543B30}"/>
    <cellStyle name="Normal 10 11 2 2 4" xfId="38250" xr:uid="{9B77FD1B-EA13-41E7-9E94-932B515C4351}"/>
    <cellStyle name="Normal 10 11 2 3" xfId="24543" xr:uid="{66C0C3FD-2938-4A78-9ECE-CC6BBA74C1A3}"/>
    <cellStyle name="Normal 10 11 2 4" xfId="30037" xr:uid="{9934BCE3-9A73-4304-9F42-2095DB8741C3}"/>
    <cellStyle name="Normal 10 11 2 5" xfId="35521" xr:uid="{597B9785-988C-4EDB-A55F-05D53152A73C}"/>
    <cellStyle name="Normal 10 11 3" xfId="11409" xr:uid="{87652398-70E0-4D46-9823-D6FEF91F5628}"/>
    <cellStyle name="Normal 10 11 4" xfId="16644" xr:uid="{C45EB8B3-169F-4189-B1BB-853DD59960AB}"/>
    <cellStyle name="Normal 10 11 5" xfId="18868" xr:uid="{E88BAB13-822D-4E9F-BD58-5C4ED3E0C366}"/>
    <cellStyle name="Normal 10 11 6" xfId="9084" xr:uid="{2AF97634-FEE8-4DD4-8947-7D1EE3877053}"/>
    <cellStyle name="Normal 10 11 6 2" xfId="20404" xr:uid="{F2A2744A-4512-4266-9A21-AD503C817E3D}"/>
    <cellStyle name="Normal 10 11 6 2 2" xfId="25960" xr:uid="{9C800141-F0BB-437E-B444-896B9F72EBCB}"/>
    <cellStyle name="Normal 10 11 6 2 3" xfId="31454" xr:uid="{E7BB66FC-33DB-4F58-BC91-89565137CC49}"/>
    <cellStyle name="Normal 10 11 6 2 4" xfId="36938" xr:uid="{F698E3DE-C043-456B-B73A-430EA2EC22A2}"/>
    <cellStyle name="Normal 10 11 6 3" xfId="23231" xr:uid="{C1F7C972-C642-4699-A19E-161B10A39EB7}"/>
    <cellStyle name="Normal 10 11 6 4" xfId="28725" xr:uid="{B4A80D39-DA1B-4A38-99C8-E8A270FA022E}"/>
    <cellStyle name="Normal 10 11 6 5" xfId="34209" xr:uid="{F89B618A-18E3-49F6-990D-F3AD7B885865}"/>
    <cellStyle name="Normal 10 12" xfId="6039" xr:uid="{B87495CB-7F90-4334-AD18-C09DC2ED811B}"/>
    <cellStyle name="Normal 10 12 2" xfId="14430" xr:uid="{ABD787C3-1319-4717-A86F-F9D8335B3C37}"/>
    <cellStyle name="Normal 10 12 2 2" xfId="21717" xr:uid="{4A32EE6A-97E5-4F69-97B7-7E4BE4EE1A9A}"/>
    <cellStyle name="Normal 10 12 2 2 2" xfId="27273" xr:uid="{46191D56-E0FA-4A37-9050-076EB4518319}"/>
    <cellStyle name="Normal 10 12 2 2 3" xfId="32767" xr:uid="{1D6B9571-DAA7-484E-8620-47DEF64FB236}"/>
    <cellStyle name="Normal 10 12 2 2 4" xfId="38251" xr:uid="{6272510A-D85E-4921-8282-075728E8EF95}"/>
    <cellStyle name="Normal 10 12 2 3" xfId="24544" xr:uid="{28582BA5-E03B-4127-952C-1AEC97FB5299}"/>
    <cellStyle name="Normal 10 12 2 4" xfId="30038" xr:uid="{79C52219-D80B-4794-9EE1-93E133B0153F}"/>
    <cellStyle name="Normal 10 12 2 5" xfId="35522" xr:uid="{8470799D-12C2-4126-9FC5-40B685028539}"/>
    <cellStyle name="Normal 10 12 3" xfId="11410" xr:uid="{0B72BE1D-19F9-450F-AE98-9F9276D7C01C}"/>
    <cellStyle name="Normal 10 12 4" xfId="16645" xr:uid="{1368B81D-34C5-4AA2-AE6F-3CBD85428BC5}"/>
    <cellStyle name="Normal 10 12 5" xfId="18869" xr:uid="{EC071EAA-AA1C-4AF2-B687-82A94D9B5FDE}"/>
    <cellStyle name="Normal 10 12 6" xfId="9085" xr:uid="{CCB084AA-80F6-453A-A561-F1062E47953E}"/>
    <cellStyle name="Normal 10 12 6 2" xfId="20405" xr:uid="{E293E496-24AD-4545-8215-8FE156CA59C8}"/>
    <cellStyle name="Normal 10 12 6 2 2" xfId="25961" xr:uid="{66F99AFB-7AE7-464C-A7F4-C958B0AC03DF}"/>
    <cellStyle name="Normal 10 12 6 2 3" xfId="31455" xr:uid="{4A86002C-4446-45EB-A14F-EE4148F79CA3}"/>
    <cellStyle name="Normal 10 12 6 2 4" xfId="36939" xr:uid="{42C93E57-5727-4982-8E7E-CE0680CCA4FA}"/>
    <cellStyle name="Normal 10 12 6 3" xfId="23232" xr:uid="{FE2A0F05-C9D8-4222-B8C7-64ECD896BC16}"/>
    <cellStyle name="Normal 10 12 6 4" xfId="28726" xr:uid="{3CCC4B54-0845-4E41-8C62-746573EE8350}"/>
    <cellStyle name="Normal 10 12 6 5" xfId="34210" xr:uid="{46BCFD0A-3A94-47FE-A7B2-137AD03683B1}"/>
    <cellStyle name="Normal 10 13" xfId="6040" xr:uid="{0ACC05EF-E7D8-465A-87A3-EA466477B0A6}"/>
    <cellStyle name="Normal 10 13 2" xfId="14431" xr:uid="{71A67C5B-AA6C-49D4-AFB2-90EF29D2BF55}"/>
    <cellStyle name="Normal 10 13 2 2" xfId="21718" xr:uid="{0EFD1C4D-0648-441D-8A37-92A8EBFE44A6}"/>
    <cellStyle name="Normal 10 13 2 2 2" xfId="27274" xr:uid="{DE85B8DB-B6E4-403F-B249-AA613E3E748B}"/>
    <cellStyle name="Normal 10 13 2 2 3" xfId="32768" xr:uid="{70F6814A-AFD6-480C-A75A-DC2B4DE67033}"/>
    <cellStyle name="Normal 10 13 2 2 4" xfId="38252" xr:uid="{3EE83977-40ED-4CF8-B8CF-44EBAB677364}"/>
    <cellStyle name="Normal 10 13 2 3" xfId="24545" xr:uid="{278F4726-F2EC-47BD-9C4F-3F7E47761AA9}"/>
    <cellStyle name="Normal 10 13 2 4" xfId="30039" xr:uid="{729BD48D-17D5-4507-ACCF-8A995612A409}"/>
    <cellStyle name="Normal 10 13 2 5" xfId="35523" xr:uid="{9A356D24-18B3-49DA-9156-9A2FA7CCFA35}"/>
    <cellStyle name="Normal 10 13 3" xfId="11411" xr:uid="{D7BEC4D8-0F66-4EFE-898C-122778DEDF79}"/>
    <cellStyle name="Normal 10 13 4" xfId="16646" xr:uid="{530E9B1C-C082-4A4B-AC83-62A66CA1BB78}"/>
    <cellStyle name="Normal 10 13 5" xfId="18870" xr:uid="{B845242A-F5EC-4D03-83C2-961708B013CA}"/>
    <cellStyle name="Normal 10 13 6" xfId="9086" xr:uid="{59D3F4FB-1C1F-4611-9AFE-78F8E3E17571}"/>
    <cellStyle name="Normal 10 13 6 2" xfId="20406" xr:uid="{E96BC84E-F309-4113-B787-245FA194CAC1}"/>
    <cellStyle name="Normal 10 13 6 2 2" xfId="25962" xr:uid="{A342D577-870A-4627-B17F-E32D832E662A}"/>
    <cellStyle name="Normal 10 13 6 2 3" xfId="31456" xr:uid="{7562C2F8-2DF9-44DF-9513-44A4E2DF6F38}"/>
    <cellStyle name="Normal 10 13 6 2 4" xfId="36940" xr:uid="{7061A359-6F85-4B84-9CD4-0C13CEA4970A}"/>
    <cellStyle name="Normal 10 13 6 3" xfId="23233" xr:uid="{6955F2EC-02A4-4B7E-AB26-A1E42804723E}"/>
    <cellStyle name="Normal 10 13 6 4" xfId="28727" xr:uid="{3755B60D-BD91-470C-B1F6-D69BF4598F94}"/>
    <cellStyle name="Normal 10 13 6 5" xfId="34211" xr:uid="{A9E8DE1A-DB3D-4DD3-99E3-E43062BA4E78}"/>
    <cellStyle name="Normal 10 14" xfId="6041" xr:uid="{0C4897A0-A606-46B2-B089-3FFE13843B7A}"/>
    <cellStyle name="Normal 10 14 2" xfId="14432" xr:uid="{14FC796E-1A5C-4BA2-BE1B-65BB6E03B41D}"/>
    <cellStyle name="Normal 10 14 2 2" xfId="21719" xr:uid="{D34A0C90-DDCE-461F-8068-359104E7F2FD}"/>
    <cellStyle name="Normal 10 14 2 2 2" xfId="27275" xr:uid="{8E94FBDB-FC3A-43F3-951E-617674ECCDF8}"/>
    <cellStyle name="Normal 10 14 2 2 3" xfId="32769" xr:uid="{1A1F12B2-5F42-4A77-817E-D05F3AD9B241}"/>
    <cellStyle name="Normal 10 14 2 2 4" xfId="38253" xr:uid="{20A3CE32-6626-45F8-8DC5-53D25688FF03}"/>
    <cellStyle name="Normal 10 14 2 3" xfId="24546" xr:uid="{973538DB-4D1E-43BA-94C4-28EBB4BD933C}"/>
    <cellStyle name="Normal 10 14 2 4" xfId="30040" xr:uid="{7A40F15D-A3FE-401C-8DFA-428118F51BEE}"/>
    <cellStyle name="Normal 10 14 2 5" xfId="35524" xr:uid="{BE20E489-B616-49E4-87B1-070AD1683A24}"/>
    <cellStyle name="Normal 10 14 3" xfId="11412" xr:uid="{B2E1F62F-94AA-4F77-BC8E-8894A73A0F9F}"/>
    <cellStyle name="Normal 10 14 4" xfId="16647" xr:uid="{9D0BD49D-4D43-429B-9E04-00DBD2A3F443}"/>
    <cellStyle name="Normal 10 14 5" xfId="18871" xr:uid="{050CA62F-8202-494B-9463-2486A2403EDA}"/>
    <cellStyle name="Normal 10 14 6" xfId="9087" xr:uid="{C2C3DFB7-8C68-4475-BEFC-839CCFB1B0C9}"/>
    <cellStyle name="Normal 10 14 6 2" xfId="20407" xr:uid="{7A3D913C-41E1-4CF7-9F20-E317A04E6D04}"/>
    <cellStyle name="Normal 10 14 6 2 2" xfId="25963" xr:uid="{13C1544E-507D-44BF-99A7-117D7272E3B4}"/>
    <cellStyle name="Normal 10 14 6 2 3" xfId="31457" xr:uid="{451B6905-B91D-4D0C-AB3E-15B5E4185532}"/>
    <cellStyle name="Normal 10 14 6 2 4" xfId="36941" xr:uid="{AF7574B8-7C9A-4E60-98AF-69BCB508D9ED}"/>
    <cellStyle name="Normal 10 14 6 3" xfId="23234" xr:uid="{2AB8E412-7BC8-4AE4-B390-B11B9CDBD6C5}"/>
    <cellStyle name="Normal 10 14 6 4" xfId="28728" xr:uid="{EB471041-4424-4B39-A1CD-985380BF2A3F}"/>
    <cellStyle name="Normal 10 14 6 5" xfId="34212" xr:uid="{772C819F-F1C6-47CD-A1C9-30770CA817B2}"/>
    <cellStyle name="Normal 10 15" xfId="6042" xr:uid="{0FD5B28E-A99B-4C7A-B8B5-DD2E208631E7}"/>
    <cellStyle name="Normal 10 15 2" xfId="14433" xr:uid="{F6D2C940-1FC6-478D-A079-2E8C5400E361}"/>
    <cellStyle name="Normal 10 15 2 2" xfId="21720" xr:uid="{10C60EF3-E267-4F76-A30D-C6A14DEC3E9C}"/>
    <cellStyle name="Normal 10 15 2 2 2" xfId="27276" xr:uid="{D4451F06-0129-409B-8D79-A62BFCF985A9}"/>
    <cellStyle name="Normal 10 15 2 2 3" xfId="32770" xr:uid="{233011BF-5879-423F-A72D-A798655CB842}"/>
    <cellStyle name="Normal 10 15 2 2 4" xfId="38254" xr:uid="{4EBAD2AB-00D2-4B01-9D28-568ED83FBF10}"/>
    <cellStyle name="Normal 10 15 2 3" xfId="24547" xr:uid="{9E753764-C185-4A50-8CD0-4A89C3225567}"/>
    <cellStyle name="Normal 10 15 2 4" xfId="30041" xr:uid="{61CF13F3-D026-4D42-820F-75C485163D23}"/>
    <cellStyle name="Normal 10 15 2 5" xfId="35525" xr:uid="{C3052569-239D-49BE-872A-7F20DF5EF514}"/>
    <cellStyle name="Normal 10 15 3" xfId="11413" xr:uid="{D5A00DD7-A71E-429C-BF7F-5AB314F530BB}"/>
    <cellStyle name="Normal 10 15 4" xfId="16648" xr:uid="{56A16665-84EA-45B9-ADE7-DF723CAB8D23}"/>
    <cellStyle name="Normal 10 15 5" xfId="18872" xr:uid="{1C1AE977-7A82-4C30-9D20-0809BA9F9DF5}"/>
    <cellStyle name="Normal 10 15 6" xfId="9088" xr:uid="{810B990F-8B1C-4D31-8EC5-F6187A98625C}"/>
    <cellStyle name="Normal 10 15 6 2" xfId="20408" xr:uid="{F43CC6F2-718C-434C-88DD-B535A11BF4F4}"/>
    <cellStyle name="Normal 10 15 6 2 2" xfId="25964" xr:uid="{3D25127E-753C-4C4D-B2D6-78EA58363FCF}"/>
    <cellStyle name="Normal 10 15 6 2 3" xfId="31458" xr:uid="{8C5EB4AB-9C64-483B-8823-12A63DEEE289}"/>
    <cellStyle name="Normal 10 15 6 2 4" xfId="36942" xr:uid="{6B04E7C8-4DAF-4188-A256-12517C73EC45}"/>
    <cellStyle name="Normal 10 15 6 3" xfId="23235" xr:uid="{8E101B11-2363-48BA-88E0-9F9053BA160F}"/>
    <cellStyle name="Normal 10 15 6 4" xfId="28729" xr:uid="{8C14FDD7-D83A-4485-A137-354C24FCC721}"/>
    <cellStyle name="Normal 10 15 6 5" xfId="34213" xr:uid="{67D37182-6473-4FF7-B9A9-B953A2EC9B25}"/>
    <cellStyle name="Normal 10 16" xfId="6043" xr:uid="{F56EA7B3-8325-463B-B671-E5781DB5FD67}"/>
    <cellStyle name="Normal 10 16 2" xfId="14434" xr:uid="{E3CB8F4B-D2CC-4203-816F-954EAFA2E525}"/>
    <cellStyle name="Normal 10 16 2 2" xfId="21721" xr:uid="{E7EF23C5-149B-4936-9C96-5B53BBA4A78D}"/>
    <cellStyle name="Normal 10 16 2 2 2" xfId="27277" xr:uid="{5B6B73AC-4246-4521-9E7F-650E89163DCC}"/>
    <cellStyle name="Normal 10 16 2 2 3" xfId="32771" xr:uid="{6A82AE03-1479-43D2-8309-0A1EF13131D3}"/>
    <cellStyle name="Normal 10 16 2 2 4" xfId="38255" xr:uid="{3B93D5E1-5886-4D7F-A274-4108FB82C421}"/>
    <cellStyle name="Normal 10 16 2 3" xfId="24548" xr:uid="{C43FF4F0-013A-42A8-A39B-62B617A5650C}"/>
    <cellStyle name="Normal 10 16 2 4" xfId="30042" xr:uid="{C4C206EE-0102-4C2E-B249-7C31B89F63C6}"/>
    <cellStyle name="Normal 10 16 2 5" xfId="35526" xr:uid="{08EF82F7-8E2F-49B0-A874-1549FAF01124}"/>
    <cellStyle name="Normal 10 16 3" xfId="11414" xr:uid="{97CF7DDD-7B8D-4E34-8B08-43C6406EBDD2}"/>
    <cellStyle name="Normal 10 16 4" xfId="16649" xr:uid="{1154403A-32D9-43CD-9216-4A2799C2977C}"/>
    <cellStyle name="Normal 10 16 5" xfId="18873" xr:uid="{214108F7-9405-4DC4-9A7D-726FC6720BB8}"/>
    <cellStyle name="Normal 10 16 6" xfId="9089" xr:uid="{FB7064AB-446D-45F7-9934-76696F47817A}"/>
    <cellStyle name="Normal 10 16 6 2" xfId="20409" xr:uid="{0ED9074C-E802-4405-A201-F41DDDC4A808}"/>
    <cellStyle name="Normal 10 16 6 2 2" xfId="25965" xr:uid="{44FFE97B-0A87-40A2-919F-72D31039E4E5}"/>
    <cellStyle name="Normal 10 16 6 2 3" xfId="31459" xr:uid="{CD63F575-49EE-4C25-89E2-874A941CBE8A}"/>
    <cellStyle name="Normal 10 16 6 2 4" xfId="36943" xr:uid="{6CCD06DB-1E68-43E3-A68B-4E3FDA17CC11}"/>
    <cellStyle name="Normal 10 16 6 3" xfId="23236" xr:uid="{A5A1B07D-C5CA-46C8-BEB9-9954DABE111C}"/>
    <cellStyle name="Normal 10 16 6 4" xfId="28730" xr:uid="{C1F88F58-8435-48B0-9BC2-0CC324235AD3}"/>
    <cellStyle name="Normal 10 16 6 5" xfId="34214" xr:uid="{1CF38A9E-E564-40E6-AC39-20CFCD8C0A8C}"/>
    <cellStyle name="Normal 10 17" xfId="6044" xr:uid="{353BE453-6997-4DE5-864B-619137DF466F}"/>
    <cellStyle name="Normal 10 17 2" xfId="14435" xr:uid="{620A2805-F532-4B9C-A49B-7771DDFC1D6D}"/>
    <cellStyle name="Normal 10 17 2 2" xfId="21722" xr:uid="{901C9902-6F87-4C83-9770-5CEFBB3A77D7}"/>
    <cellStyle name="Normal 10 17 2 2 2" xfId="27278" xr:uid="{F3B2E9DC-95BC-48A6-9935-E67CFB0F4E69}"/>
    <cellStyle name="Normal 10 17 2 2 3" xfId="32772" xr:uid="{A04F87BF-F87A-4654-A779-7403019564CF}"/>
    <cellStyle name="Normal 10 17 2 2 4" xfId="38256" xr:uid="{9DD8AEA5-8B14-4FEC-B1D8-E23703E2A827}"/>
    <cellStyle name="Normal 10 17 2 3" xfId="24549" xr:uid="{0B3C154B-E3E6-48DF-B040-42F93B5FBE73}"/>
    <cellStyle name="Normal 10 17 2 4" xfId="30043" xr:uid="{3C2C2845-372B-4B59-B770-17C6245B7073}"/>
    <cellStyle name="Normal 10 17 2 5" xfId="35527" xr:uid="{7DE88CAD-5126-48D1-9D53-4572DC2848DA}"/>
    <cellStyle name="Normal 10 17 3" xfId="11415" xr:uid="{58314787-BDB1-4F4D-95E6-606C363642B6}"/>
    <cellStyle name="Normal 10 17 4" xfId="16650" xr:uid="{2B92356F-0F1B-4797-9FB3-B0ADF06DD608}"/>
    <cellStyle name="Normal 10 17 5" xfId="18874" xr:uid="{A74ED8A4-E3DE-46BB-9DF9-09B526E5FCBE}"/>
    <cellStyle name="Normal 10 17 6" xfId="9090" xr:uid="{57B4807D-22B3-487E-8E45-99DEAF4DED13}"/>
    <cellStyle name="Normal 10 17 6 2" xfId="20410" xr:uid="{074F7435-1456-48EE-B9DE-05734FD10EDE}"/>
    <cellStyle name="Normal 10 17 6 2 2" xfId="25966" xr:uid="{84025B60-2E16-4CB6-BBC9-17D831BC8B80}"/>
    <cellStyle name="Normal 10 17 6 2 3" xfId="31460" xr:uid="{EE477DA6-4DC8-456B-A54D-A5730159CD93}"/>
    <cellStyle name="Normal 10 17 6 2 4" xfId="36944" xr:uid="{B0053A0C-79D7-40ED-8E8B-E8ACF5AC5B5C}"/>
    <cellStyle name="Normal 10 17 6 3" xfId="23237" xr:uid="{0BBF2ED2-1FBD-4CE3-9A68-EC12839118E4}"/>
    <cellStyle name="Normal 10 17 6 4" xfId="28731" xr:uid="{4EABAD4B-BD60-49EA-B301-598345000914}"/>
    <cellStyle name="Normal 10 17 6 5" xfId="34215" xr:uid="{803EDD2E-BB6A-49C4-8372-19627FDC3E39}"/>
    <cellStyle name="Normal 10 18" xfId="6045" xr:uid="{52971F73-3D20-45A5-8712-C2245AE06A6B}"/>
    <cellStyle name="Normal 10 18 2" xfId="14436" xr:uid="{92BE7CB8-A14B-4348-A0A3-9CA06EDA88C5}"/>
    <cellStyle name="Normal 10 18 2 2" xfId="21723" xr:uid="{27231BF3-ED77-4DEE-874B-C5D1EE351CE7}"/>
    <cellStyle name="Normal 10 18 2 2 2" xfId="27279" xr:uid="{3E58C815-3C12-4BD7-AD88-D7CA4EC8C9BF}"/>
    <cellStyle name="Normal 10 18 2 2 3" xfId="32773" xr:uid="{9407EC11-4B64-4F49-A1B4-617C22D1B967}"/>
    <cellStyle name="Normal 10 18 2 2 4" xfId="38257" xr:uid="{CB817128-FAAF-4D6D-8600-1EFBED7A25A4}"/>
    <cellStyle name="Normal 10 18 2 3" xfId="24550" xr:uid="{4B4DCF9F-65F1-44E9-A416-4A3D803891BC}"/>
    <cellStyle name="Normal 10 18 2 4" xfId="30044" xr:uid="{EECC1D0B-0C72-416A-A0DA-82E09E3B8129}"/>
    <cellStyle name="Normal 10 18 2 5" xfId="35528" xr:uid="{359E29E1-BD18-4AFF-92DE-BDDF653CE223}"/>
    <cellStyle name="Normal 10 18 3" xfId="11416" xr:uid="{9C2C6EE7-78B4-4389-8B54-0D3F608C89A7}"/>
    <cellStyle name="Normal 10 18 4" xfId="16651" xr:uid="{CE8A6572-4AA5-44B2-842E-B5A556F54B7D}"/>
    <cellStyle name="Normal 10 18 5" xfId="18875" xr:uid="{F8FC6E05-E826-40D0-A6B5-313E531160BE}"/>
    <cellStyle name="Normal 10 18 6" xfId="9091" xr:uid="{AFD99C72-CCB2-4563-BFAB-A42861FCF60D}"/>
    <cellStyle name="Normal 10 18 6 2" xfId="20411" xr:uid="{AC4844AD-DB87-48A4-902C-4922CEB15FCF}"/>
    <cellStyle name="Normal 10 18 6 2 2" xfId="25967" xr:uid="{C76A1773-268A-4C7A-B7F8-36241B0BA82D}"/>
    <cellStyle name="Normal 10 18 6 2 3" xfId="31461" xr:uid="{B8F8514F-8A8F-469E-AC98-5093E0C7C652}"/>
    <cellStyle name="Normal 10 18 6 2 4" xfId="36945" xr:uid="{8696D73E-4CCB-4C49-A17B-A8B5D2242E38}"/>
    <cellStyle name="Normal 10 18 6 3" xfId="23238" xr:uid="{C8E1B8F6-007E-4928-BD1D-E039D1DC7617}"/>
    <cellStyle name="Normal 10 18 6 4" xfId="28732" xr:uid="{FC65B654-52BA-43DF-9A65-B95494FCCA2B}"/>
    <cellStyle name="Normal 10 18 6 5" xfId="34216" xr:uid="{0CF9A6B4-FBCC-438B-8039-CE11B1B03100}"/>
    <cellStyle name="Normal 10 19" xfId="6046" xr:uid="{58831A13-ACC6-420E-9CB4-017A7A380EA7}"/>
    <cellStyle name="Normal 10 19 2" xfId="14437" xr:uid="{105E6FEE-7FC3-4C53-88FD-2B9A83618963}"/>
    <cellStyle name="Normal 10 19 2 2" xfId="21724" xr:uid="{654932C7-5809-4D84-A4F1-E9695E89FAAE}"/>
    <cellStyle name="Normal 10 19 2 2 2" xfId="27280" xr:uid="{2C7FF079-032F-4126-9529-82653B30CC54}"/>
    <cellStyle name="Normal 10 19 2 2 3" xfId="32774" xr:uid="{035C9C99-C8F5-4D8E-8440-7699B76D48E7}"/>
    <cellStyle name="Normal 10 19 2 2 4" xfId="38258" xr:uid="{5D9FFEFE-2D62-4110-BC86-D090462C58A0}"/>
    <cellStyle name="Normal 10 19 2 3" xfId="24551" xr:uid="{7EF3A066-DE05-4327-8550-BFEFB25E69AD}"/>
    <cellStyle name="Normal 10 19 2 4" xfId="30045" xr:uid="{A9CD9A2B-58DD-4B11-A768-7CE703320AF4}"/>
    <cellStyle name="Normal 10 19 2 5" xfId="35529" xr:uid="{818F9221-6BAF-4884-8C41-EDBD7AB8B6CF}"/>
    <cellStyle name="Normal 10 19 3" xfId="11417" xr:uid="{5F7FDDEB-48A6-4832-9FDB-ACBF08C26C5E}"/>
    <cellStyle name="Normal 10 19 4" xfId="16652" xr:uid="{8CA1C685-36A7-44AC-B88C-997F7ADBCBFE}"/>
    <cellStyle name="Normal 10 19 5" xfId="18876" xr:uid="{914F9B72-8412-4A66-B094-F89890DC7BA5}"/>
    <cellStyle name="Normal 10 19 6" xfId="9092" xr:uid="{5E24BF28-D94C-4466-BC73-DC49CFA3DDF1}"/>
    <cellStyle name="Normal 10 19 6 2" xfId="20412" xr:uid="{5DBD59DC-FD77-41DD-A968-63F65DAB7664}"/>
    <cellStyle name="Normal 10 19 6 2 2" xfId="25968" xr:uid="{E71B1D67-1777-43A0-8907-60CF22D7D7B4}"/>
    <cellStyle name="Normal 10 19 6 2 3" xfId="31462" xr:uid="{2E7FA4F5-CF87-4538-903F-24937FA244F3}"/>
    <cellStyle name="Normal 10 19 6 2 4" xfId="36946" xr:uid="{C485843D-F820-4F62-A630-C246E1B76ED2}"/>
    <cellStyle name="Normal 10 19 6 3" xfId="23239" xr:uid="{BFD871EE-5A4A-4A7E-9873-C2C421F0E702}"/>
    <cellStyle name="Normal 10 19 6 4" xfId="28733" xr:uid="{7397451E-249E-4538-98D7-CF0D377FCEC9}"/>
    <cellStyle name="Normal 10 19 6 5" xfId="34217" xr:uid="{837CA369-C5F7-44EB-9E0F-C5A245126C6B}"/>
    <cellStyle name="Normal 10 2" xfId="774" xr:uid="{16DC123E-6483-4DD7-BB07-1E0213605BC2}"/>
    <cellStyle name="Normal 10 2 10" xfId="6047" xr:uid="{E5046FFF-C539-4667-8484-4C98D17E105D}"/>
    <cellStyle name="Normal 10 2 2" xfId="6048" xr:uid="{7AB10B1C-FEF6-401F-A2AF-BE2705A6F72A}"/>
    <cellStyle name="Normal 10 2 2 2" xfId="14439" xr:uid="{F8AD2DE5-0754-4EF2-8681-BD2B967D3436}"/>
    <cellStyle name="Normal 10 2 2 2 2" xfId="21726" xr:uid="{C8FB6184-65BE-43DF-B324-74268FB7BB87}"/>
    <cellStyle name="Normal 10 2 2 2 2 2" xfId="27282" xr:uid="{1E9B87B4-9C95-41B7-9794-7057001EF8F1}"/>
    <cellStyle name="Normal 10 2 2 2 2 3" xfId="32776" xr:uid="{335F88A7-EC97-4C58-A0EA-79161EAE2B32}"/>
    <cellStyle name="Normal 10 2 2 2 2 4" xfId="38260" xr:uid="{17749B4A-668B-4E76-8974-9941ABC63E78}"/>
    <cellStyle name="Normal 10 2 2 2 3" xfId="24553" xr:uid="{03F59E66-7101-4C36-9010-883B71DAF8E3}"/>
    <cellStyle name="Normal 10 2 2 2 4" xfId="30047" xr:uid="{E05E0C34-563C-4B70-911D-3BE620FD2A79}"/>
    <cellStyle name="Normal 10 2 2 2 5" xfId="35531" xr:uid="{C11A27F7-32E6-425F-8ABC-21BF20F8E890}"/>
    <cellStyle name="Normal 10 2 2 3" xfId="11419" xr:uid="{569ECDF0-1610-4BD2-9656-A5A793B3A548}"/>
    <cellStyle name="Normal 10 2 2 4" xfId="16654" xr:uid="{B633B82F-1346-47CD-95D6-7CD9DBFE8876}"/>
    <cellStyle name="Normal 10 2 2 5" xfId="18877" xr:uid="{BC7E7457-FE98-42DF-BA33-5E0A9F50FF8D}"/>
    <cellStyle name="Normal 10 2 2 6" xfId="9094" xr:uid="{34F7834B-D3D5-4503-AC9B-5D0B8794D664}"/>
    <cellStyle name="Normal 10 2 2 6 2" xfId="20414" xr:uid="{B1233609-AEE9-4289-A943-4166E408D92A}"/>
    <cellStyle name="Normal 10 2 2 6 2 2" xfId="25970" xr:uid="{5B144CC8-C514-4AF9-86ED-5316356DC6D3}"/>
    <cellStyle name="Normal 10 2 2 6 2 3" xfId="31464" xr:uid="{044F6192-DB33-4AE7-9D67-89DC7ABD1ABA}"/>
    <cellStyle name="Normal 10 2 2 6 2 4" xfId="36948" xr:uid="{56EF10B0-32F7-428A-A473-1D3FF295E0C5}"/>
    <cellStyle name="Normal 10 2 2 6 3" xfId="23241" xr:uid="{00232C36-F8F8-42E0-9D9B-7479BF7E018C}"/>
    <cellStyle name="Normal 10 2 2 6 4" xfId="28735" xr:uid="{BD72B7E8-62D6-4572-8607-3ACB2C3FB312}"/>
    <cellStyle name="Normal 10 2 2 6 5" xfId="34219" xr:uid="{04945D38-D892-43EC-B3B0-DF8FFCC71F42}"/>
    <cellStyle name="Normal 10 2 3" xfId="6049" xr:uid="{7A0C81A0-4AF1-4BE3-B867-0AF697E7AB93}"/>
    <cellStyle name="Normal 10 2 3 2" xfId="14440" xr:uid="{F56E8BCB-EB9F-437A-A5FE-ADFEFD44AA9A}"/>
    <cellStyle name="Normal 10 2 3 2 2" xfId="21727" xr:uid="{23BA3A3A-47F4-40D4-BA5D-8827485A1B78}"/>
    <cellStyle name="Normal 10 2 3 2 2 2" xfId="27283" xr:uid="{E579A9EF-E163-47F2-AFC8-8CF972C8EBED}"/>
    <cellStyle name="Normal 10 2 3 2 2 3" xfId="32777" xr:uid="{32D4059C-6753-4553-A51C-EAF1568FB294}"/>
    <cellStyle name="Normal 10 2 3 2 2 4" xfId="38261" xr:uid="{AFCE73D0-29EE-4F35-8D77-296801E8471D}"/>
    <cellStyle name="Normal 10 2 3 2 3" xfId="24554" xr:uid="{0C2AF585-1013-47AA-B0B0-7FEAAB52AB67}"/>
    <cellStyle name="Normal 10 2 3 2 4" xfId="30048" xr:uid="{7A0AB9E5-CB74-4A91-828C-6A49549FDA88}"/>
    <cellStyle name="Normal 10 2 3 2 5" xfId="35532" xr:uid="{0A6E092C-DFEC-43A7-B97E-F32DBCFED68E}"/>
    <cellStyle name="Normal 10 2 3 3" xfId="11420" xr:uid="{6EFB2ACB-3190-4331-B70A-8CB6E171FCCA}"/>
    <cellStyle name="Normal 10 2 3 4" xfId="16655" xr:uid="{B3E273AC-3890-42AB-81CD-4118FD1F6D6A}"/>
    <cellStyle name="Normal 10 2 3 5" xfId="18878" xr:uid="{790C9E72-0A90-461E-8524-92D848EE7C01}"/>
    <cellStyle name="Normal 10 2 3 6" xfId="9095" xr:uid="{5B4D3B03-B45F-48EA-9C41-55BEFB804DAC}"/>
    <cellStyle name="Normal 10 2 3 6 2" xfId="20415" xr:uid="{CFD52E15-A52B-4C16-B142-853D2582C0B4}"/>
    <cellStyle name="Normal 10 2 3 6 2 2" xfId="25971" xr:uid="{A88C03E5-79AC-4C6F-8BC3-2D1A2207DD33}"/>
    <cellStyle name="Normal 10 2 3 6 2 3" xfId="31465" xr:uid="{8C6A53D1-B903-45B8-B74B-878AF073E00D}"/>
    <cellStyle name="Normal 10 2 3 6 2 4" xfId="36949" xr:uid="{30E11FB7-933C-4C57-A52B-C9E99359832D}"/>
    <cellStyle name="Normal 10 2 3 6 3" xfId="23242" xr:uid="{06FEF926-7269-438E-AE35-73152C0845D1}"/>
    <cellStyle name="Normal 10 2 3 6 4" xfId="28736" xr:uid="{0A80511D-517F-4121-9862-EA03482C1C42}"/>
    <cellStyle name="Normal 10 2 3 6 5" xfId="34220" xr:uid="{B8A7ABCA-45E6-4B4F-87E9-61E4F20589E2}"/>
    <cellStyle name="Normal 10 2 4" xfId="6050" xr:uid="{D37DD243-D428-4637-A5F5-27C179833279}"/>
    <cellStyle name="Normal 10 2 4 2" xfId="14441" xr:uid="{CA09AE69-B3B1-4AD6-B780-E0F38D7602F9}"/>
    <cellStyle name="Normal 10 2 4 2 2" xfId="21728" xr:uid="{4A760E93-1EC6-4ABD-87E6-5B6399FB1752}"/>
    <cellStyle name="Normal 10 2 4 2 2 2" xfId="27284" xr:uid="{AFF07F21-B670-45D4-9EE1-4D95089985EF}"/>
    <cellStyle name="Normal 10 2 4 2 2 3" xfId="32778" xr:uid="{A3B05F35-7F0E-452B-9853-577A4AA1A2D3}"/>
    <cellStyle name="Normal 10 2 4 2 2 4" xfId="38262" xr:uid="{BD6D0AA6-3695-47C7-A8BB-CC0F956AD114}"/>
    <cellStyle name="Normal 10 2 4 2 3" xfId="24555" xr:uid="{76CE5AE6-CA22-4F6F-A643-BC29F5E1F141}"/>
    <cellStyle name="Normal 10 2 4 2 4" xfId="30049" xr:uid="{7A8AF61C-B3B0-4058-911F-77CE05E6992E}"/>
    <cellStyle name="Normal 10 2 4 2 5" xfId="35533" xr:uid="{4D01B5BA-1A6D-431A-9192-CFA48F744798}"/>
    <cellStyle name="Normal 10 2 4 3" xfId="11421" xr:uid="{57D7504D-BDB9-49A1-80A5-2346D7D37D63}"/>
    <cellStyle name="Normal 10 2 4 4" xfId="16656" xr:uid="{9A33528A-52BE-4B53-AC6C-9FD8F2BAD996}"/>
    <cellStyle name="Normal 10 2 4 5" xfId="18879" xr:uid="{FD27C827-35F0-46D9-9C79-E36BE7419865}"/>
    <cellStyle name="Normal 10 2 4 6" xfId="9096" xr:uid="{6148BF93-1724-41FE-8728-157926838A3A}"/>
    <cellStyle name="Normal 10 2 4 6 2" xfId="20416" xr:uid="{B27090B3-038C-4312-80E1-D082BA7DA5B8}"/>
    <cellStyle name="Normal 10 2 4 6 2 2" xfId="25972" xr:uid="{621F2E95-B009-405B-9A60-FAA5F1FDF47B}"/>
    <cellStyle name="Normal 10 2 4 6 2 3" xfId="31466" xr:uid="{C90D068B-B34C-4B1A-8FA9-E01CF019B31C}"/>
    <cellStyle name="Normal 10 2 4 6 2 4" xfId="36950" xr:uid="{725740A1-2725-49D2-8970-D9A6D280E2BF}"/>
    <cellStyle name="Normal 10 2 4 6 3" xfId="23243" xr:uid="{853EC073-F6E1-4DDB-AE79-7FC731626EC3}"/>
    <cellStyle name="Normal 10 2 4 6 4" xfId="28737" xr:uid="{A481F56F-4563-46D3-A0D0-1A1AC18AEF42}"/>
    <cellStyle name="Normal 10 2 4 6 5" xfId="34221" xr:uid="{6DA592C6-D753-4C84-B48C-387BA119D71C}"/>
    <cellStyle name="Normal 10 2 5" xfId="6051" xr:uid="{951F1CB9-7844-489F-BFB1-273D7CFC8C93}"/>
    <cellStyle name="Normal 10 2 5 2" xfId="14442" xr:uid="{A39395EB-A88A-4CB5-BD94-8D54A021D115}"/>
    <cellStyle name="Normal 10 2 5 2 2" xfId="21729" xr:uid="{3F4DA359-5DF2-40E1-8249-883A641C109E}"/>
    <cellStyle name="Normal 10 2 5 2 2 2" xfId="27285" xr:uid="{2E21E26E-7F74-4B8F-B579-43B5D10CD9C6}"/>
    <cellStyle name="Normal 10 2 5 2 2 3" xfId="32779" xr:uid="{87E73089-1231-4AE8-8D1B-298521853AAA}"/>
    <cellStyle name="Normal 10 2 5 2 2 4" xfId="38263" xr:uid="{1B96CC00-D255-47E4-969F-270E460BA103}"/>
    <cellStyle name="Normal 10 2 5 2 3" xfId="24556" xr:uid="{DF8B18E3-192D-42E9-B5CB-5C5E70F9C03F}"/>
    <cellStyle name="Normal 10 2 5 2 4" xfId="30050" xr:uid="{DF2A15E8-BDF6-4DF1-A50B-8B22F0AAA69B}"/>
    <cellStyle name="Normal 10 2 5 2 5" xfId="35534" xr:uid="{38DB0627-530A-4375-B59E-86D5C1BFD71E}"/>
    <cellStyle name="Normal 10 2 5 3" xfId="12554" xr:uid="{BDF31CC3-5D9F-43F6-A5EB-F137CBE7BA1D}"/>
    <cellStyle name="Normal 10 2 5 4" xfId="9097" xr:uid="{BF747218-7577-41F3-A55F-1B1171B24796}"/>
    <cellStyle name="Normal 10 2 5 4 2" xfId="20417" xr:uid="{3EBE7D37-69E8-4AC3-AEE1-FEBD50E0C871}"/>
    <cellStyle name="Normal 10 2 5 4 2 2" xfId="25973" xr:uid="{B8ECAAEE-ADDD-4424-AB0D-539B7BA7152E}"/>
    <cellStyle name="Normal 10 2 5 4 2 3" xfId="31467" xr:uid="{42597C18-4AED-417A-A548-D3292F262FDE}"/>
    <cellStyle name="Normal 10 2 5 4 2 4" xfId="36951" xr:uid="{4D1F5991-9D04-4C29-A562-B05F4FA04248}"/>
    <cellStyle name="Normal 10 2 5 4 3" xfId="23244" xr:uid="{C6A86E62-9F4E-4F59-8989-347A056514B1}"/>
    <cellStyle name="Normal 10 2 5 4 4" xfId="28738" xr:uid="{CADF6E6B-0270-4ADB-A2AA-C56093A21A86}"/>
    <cellStyle name="Normal 10 2 5 4 5" xfId="34222" xr:uid="{E840C67C-F138-4586-A85D-A8F556D0E7AE}"/>
    <cellStyle name="Normal 10 2 6" xfId="14438" xr:uid="{4E598071-941D-454A-A567-6C94CB0888D7}"/>
    <cellStyle name="Normal 10 2 6 2" xfId="21725" xr:uid="{03B0DAE5-D182-433C-9E9A-67DCDC34000F}"/>
    <cellStyle name="Normal 10 2 6 2 2" xfId="27281" xr:uid="{38AB9C4F-36B7-43B8-9436-57AE6CAF5308}"/>
    <cellStyle name="Normal 10 2 6 2 3" xfId="32775" xr:uid="{F402D899-E955-44FE-BED2-77DCB88B6658}"/>
    <cellStyle name="Normal 10 2 6 2 4" xfId="38259" xr:uid="{51BDD0F9-9688-46BB-AC06-D1479FF358BA}"/>
    <cellStyle name="Normal 10 2 6 3" xfId="24552" xr:uid="{7C8734F8-F0D3-4726-B962-D2E4C9196F05}"/>
    <cellStyle name="Normal 10 2 6 4" xfId="30046" xr:uid="{E7A2108A-E037-403A-B77C-B21700DF786F}"/>
    <cellStyle name="Normal 10 2 6 5" xfId="35530" xr:uid="{F85D4190-3015-4A2B-BFF0-8F486737CBCE}"/>
    <cellStyle name="Normal 10 2 7" xfId="11418" xr:uid="{E5994BDB-C92F-4B25-825F-8825BF5A293C}"/>
    <cellStyle name="Normal 10 2 8" xfId="16653" xr:uid="{BCCD6874-7287-4A27-A6BB-4D93601FEEC8}"/>
    <cellStyle name="Normal 10 2 9" xfId="9093" xr:uid="{ABC336D9-8209-4981-82E1-0D0F4B31CFA7}"/>
    <cellStyle name="Normal 10 2 9 2" xfId="20413" xr:uid="{290142C0-775D-486D-B13B-DC645057123E}"/>
    <cellStyle name="Normal 10 2 9 2 2" xfId="25969" xr:uid="{49747D75-2348-4E2D-A002-9A9556FB7095}"/>
    <cellStyle name="Normal 10 2 9 2 3" xfId="31463" xr:uid="{95E94427-BF1C-45C8-BA85-B5CA5AA91C1D}"/>
    <cellStyle name="Normal 10 2 9 2 4" xfId="36947" xr:uid="{26DDD4A7-7462-4D2B-BFAD-9E17BB48DC7F}"/>
    <cellStyle name="Normal 10 2 9 3" xfId="23240" xr:uid="{3BB04E26-D8ED-4B25-A4C9-83E36E1B7A48}"/>
    <cellStyle name="Normal 10 2 9 4" xfId="28734" xr:uid="{97B937C9-C7DE-4430-9B93-3A3A4D4A7F42}"/>
    <cellStyle name="Normal 10 2 9 5" xfId="34218" xr:uid="{F5DE5F17-14DB-4D4D-8745-C4DDE19513B0}"/>
    <cellStyle name="Normal 10 20" xfId="6052" xr:uid="{6AC8A801-4E75-4662-9F5A-5E5391FBE4F6}"/>
    <cellStyle name="Normal 10 20 2" xfId="14443" xr:uid="{0C8693E3-41F8-4B79-9B38-5014B583AB80}"/>
    <cellStyle name="Normal 10 20 2 2" xfId="21730" xr:uid="{0CF51AB3-CA38-4B43-A12D-CF77E6DD4392}"/>
    <cellStyle name="Normal 10 20 2 2 2" xfId="27286" xr:uid="{508405F4-4A76-41D6-809B-95A2D31A113C}"/>
    <cellStyle name="Normal 10 20 2 2 3" xfId="32780" xr:uid="{330333C1-4726-4E7F-9530-2F6A4A546F72}"/>
    <cellStyle name="Normal 10 20 2 2 4" xfId="38264" xr:uid="{9B55EF60-67EA-42CD-9948-929D0A789560}"/>
    <cellStyle name="Normal 10 20 2 3" xfId="24557" xr:uid="{F8E2DC1F-79B5-4CB2-B24F-4F6B4C0AB782}"/>
    <cellStyle name="Normal 10 20 2 4" xfId="30051" xr:uid="{CA89FD33-B727-4D6C-A54E-DD7712FDC341}"/>
    <cellStyle name="Normal 10 20 2 5" xfId="35535" xr:uid="{09E86B77-0111-4E60-962A-633EF64D5ECD}"/>
    <cellStyle name="Normal 10 20 3" xfId="11422" xr:uid="{CBB70CE4-38E5-4DFC-9DBD-D4D89F393DE6}"/>
    <cellStyle name="Normal 10 20 4" xfId="16657" xr:uid="{4AE9FBB7-1CCF-4111-820C-9C4C6730DC1B}"/>
    <cellStyle name="Normal 10 20 5" xfId="18880" xr:uid="{CE2CEA1D-1BD5-4FE4-8D90-652654BB8DFC}"/>
    <cellStyle name="Normal 10 20 6" xfId="9098" xr:uid="{F92B48B9-3062-4492-A0FF-BE95078E649C}"/>
    <cellStyle name="Normal 10 20 6 2" xfId="20418" xr:uid="{266AD1F1-62F4-4502-BEEE-FE7AE8CFBDA1}"/>
    <cellStyle name="Normal 10 20 6 2 2" xfId="25974" xr:uid="{218A7DDF-D1A4-4307-8BDB-B69766642215}"/>
    <cellStyle name="Normal 10 20 6 2 3" xfId="31468" xr:uid="{61401D22-5E64-407E-B88D-EE97BE4139A3}"/>
    <cellStyle name="Normal 10 20 6 2 4" xfId="36952" xr:uid="{DB99CDA1-B8BC-487F-A7C3-1ED6042D2B5B}"/>
    <cellStyle name="Normal 10 20 6 3" xfId="23245" xr:uid="{704561DC-45AC-411F-BBD3-37A8837A5747}"/>
    <cellStyle name="Normal 10 20 6 4" xfId="28739" xr:uid="{DF53CDD2-30B4-489B-9ADE-CE47BBD7A760}"/>
    <cellStyle name="Normal 10 20 6 5" xfId="34223" xr:uid="{7AA04E40-DC64-4BF9-86CF-407B52234B80}"/>
    <cellStyle name="Normal 10 21" xfId="6053" xr:uid="{E68BD176-ECB2-4B1E-A91C-37C92DE34FAD}"/>
    <cellStyle name="Normal 10 21 2" xfId="14444" xr:uid="{2E4F071A-3EC5-4926-B494-9365A692CD67}"/>
    <cellStyle name="Normal 10 21 2 2" xfId="21731" xr:uid="{E1BB7DD6-9F50-4BC6-8D7B-1AFE0FC10473}"/>
    <cellStyle name="Normal 10 21 2 2 2" xfId="27287" xr:uid="{46DD4B53-502D-4EEA-B2AA-E755048C1746}"/>
    <cellStyle name="Normal 10 21 2 2 3" xfId="32781" xr:uid="{13B2A5D6-8BAE-40C9-A0BB-63B7D33A422F}"/>
    <cellStyle name="Normal 10 21 2 2 4" xfId="38265" xr:uid="{F1208A51-0478-4CA0-B671-C4BD32B70982}"/>
    <cellStyle name="Normal 10 21 2 3" xfId="24558" xr:uid="{4524B19A-ECE5-4B5F-96BD-642E59C8781D}"/>
    <cellStyle name="Normal 10 21 2 4" xfId="30052" xr:uid="{90DBE231-B902-49D2-8502-7E6ABDB72ED8}"/>
    <cellStyle name="Normal 10 21 2 5" xfId="35536" xr:uid="{50E398E1-2522-4E36-A020-A06DCF7A717D}"/>
    <cellStyle name="Normal 10 21 3" xfId="11423" xr:uid="{EB536276-CCF9-4C10-BE99-BEA3B372F411}"/>
    <cellStyle name="Normal 10 21 4" xfId="16658" xr:uid="{3E977C92-DF78-40B8-A745-A2220F583AA9}"/>
    <cellStyle name="Normal 10 21 5" xfId="18881" xr:uid="{E7D740CD-503C-476B-937D-A0DDA0A9F237}"/>
    <cellStyle name="Normal 10 21 6" xfId="9099" xr:uid="{CB41F944-F91E-4488-9ECC-6C7887AF4B75}"/>
    <cellStyle name="Normal 10 21 6 2" xfId="20419" xr:uid="{750AED48-65AA-4271-8E19-5CB5976534D6}"/>
    <cellStyle name="Normal 10 21 6 2 2" xfId="25975" xr:uid="{3059671C-8EEF-48B6-8571-9295CF5D8CDF}"/>
    <cellStyle name="Normal 10 21 6 2 3" xfId="31469" xr:uid="{C75F7E92-03D9-4FB3-B189-69F005957354}"/>
    <cellStyle name="Normal 10 21 6 2 4" xfId="36953" xr:uid="{A5A61156-D57A-4B6D-89EA-238F20DFEBED}"/>
    <cellStyle name="Normal 10 21 6 3" xfId="23246" xr:uid="{E01361C6-5DFA-47C5-803F-A17188598D3F}"/>
    <cellStyle name="Normal 10 21 6 4" xfId="28740" xr:uid="{53B369CB-05C0-4916-B1D7-4E356A4BF137}"/>
    <cellStyle name="Normal 10 21 6 5" xfId="34224" xr:uid="{4F03932A-1BD1-4EB3-9E68-080C7E7FFC0B}"/>
    <cellStyle name="Normal 10 22" xfId="6054" xr:uid="{F7AFA37C-480B-46B3-865F-11E584C67DD7}"/>
    <cellStyle name="Normal 10 22 2" xfId="14445" xr:uid="{066F5057-7446-413D-B181-AD2B7DDFE833}"/>
    <cellStyle name="Normal 10 22 2 2" xfId="21732" xr:uid="{D359B5AA-CEED-4B6D-A180-FD4E9EEF8264}"/>
    <cellStyle name="Normal 10 22 2 2 2" xfId="27288" xr:uid="{51AFAD77-746A-4874-BB08-34BF2C9B8468}"/>
    <cellStyle name="Normal 10 22 2 2 3" xfId="32782" xr:uid="{3CB35463-8208-4720-BE7A-3C976A3A3722}"/>
    <cellStyle name="Normal 10 22 2 2 4" xfId="38266" xr:uid="{48FFC499-0648-4276-AD69-37B429C17DDD}"/>
    <cellStyle name="Normal 10 22 2 3" xfId="24559" xr:uid="{E7DBEA93-A894-4121-B12A-EADBAC6AA048}"/>
    <cellStyle name="Normal 10 22 2 4" xfId="30053" xr:uid="{997683C3-6A28-4CF1-8516-A21CBE2A1777}"/>
    <cellStyle name="Normal 10 22 2 5" xfId="35537" xr:uid="{DDC1AB0F-0054-422D-88B6-4EDE4A3C2965}"/>
    <cellStyle name="Normal 10 22 3" xfId="11424" xr:uid="{8B7644E9-2E96-47B2-ABEF-010494CFA0C2}"/>
    <cellStyle name="Normal 10 22 4" xfId="16659" xr:uid="{E9428DBE-FB7E-44C3-BB21-F44029CF4C2D}"/>
    <cellStyle name="Normal 10 22 5" xfId="18882" xr:uid="{FCA6A1D5-6C2B-4AFF-AEAC-F99B3AECE9DC}"/>
    <cellStyle name="Normal 10 22 6" xfId="9100" xr:uid="{60509A88-98C4-47B3-BA85-5AE0789241E9}"/>
    <cellStyle name="Normal 10 22 6 2" xfId="20420" xr:uid="{DC5B37E1-2BF6-48AE-B9CA-3CB47B9565AD}"/>
    <cellStyle name="Normal 10 22 6 2 2" xfId="25976" xr:uid="{ED42D6F4-EBB9-471D-B4FC-54E207F739C9}"/>
    <cellStyle name="Normal 10 22 6 2 3" xfId="31470" xr:uid="{61A6377B-3C78-46FF-A293-B555080562BB}"/>
    <cellStyle name="Normal 10 22 6 2 4" xfId="36954" xr:uid="{7163182F-6FAF-4230-ACB6-4562AAD7FEA9}"/>
    <cellStyle name="Normal 10 22 6 3" xfId="23247" xr:uid="{4BA4A550-3223-48FE-8C3F-D7CEBA7ADACF}"/>
    <cellStyle name="Normal 10 22 6 4" xfId="28741" xr:uid="{360E0243-8379-4181-90A2-6A402311BFCD}"/>
    <cellStyle name="Normal 10 22 6 5" xfId="34225" xr:uid="{2FA45550-40B2-4A8F-B11D-FBD73AA4EEDD}"/>
    <cellStyle name="Normal 10 23" xfId="6055" xr:uid="{3718ABAF-A67B-442F-8348-FE05729B07A3}"/>
    <cellStyle name="Normal 10 23 2" xfId="14446" xr:uid="{D5706E00-38F9-4799-BECE-AB9FED79B4A5}"/>
    <cellStyle name="Normal 10 23 2 2" xfId="21733" xr:uid="{512AAB3C-B5DC-4E04-8C63-7D774DDFC6A3}"/>
    <cellStyle name="Normal 10 23 2 2 2" xfId="27289" xr:uid="{6BD15919-CCDA-4486-990A-5E3B4A4BB4DA}"/>
    <cellStyle name="Normal 10 23 2 2 3" xfId="32783" xr:uid="{90F6E235-518D-41E6-A65C-6F740D344A33}"/>
    <cellStyle name="Normal 10 23 2 2 4" xfId="38267" xr:uid="{EF2DD6C2-10AF-4AF7-BA49-DBC07AFC49BB}"/>
    <cellStyle name="Normal 10 23 2 3" xfId="24560" xr:uid="{E11CC6CB-6992-48C7-94C3-50D03E72E15C}"/>
    <cellStyle name="Normal 10 23 2 4" xfId="30054" xr:uid="{B549F351-C562-4251-9593-8566564F16A6}"/>
    <cellStyle name="Normal 10 23 2 5" xfId="35538" xr:uid="{A3671D6E-3E8D-49F6-B86E-4AF00B5A3633}"/>
    <cellStyle name="Normal 10 23 3" xfId="11425" xr:uid="{CA551E43-C288-418E-8206-8F84BBDE3A35}"/>
    <cellStyle name="Normal 10 23 4" xfId="16660" xr:uid="{A95E3BF7-0E9B-409C-B2A5-0DD81B96E71D}"/>
    <cellStyle name="Normal 10 23 5" xfId="18883" xr:uid="{A3670385-DD34-46D4-B810-FF37C6B297EF}"/>
    <cellStyle name="Normal 10 23 6" xfId="9101" xr:uid="{50D62DB3-6DF2-4028-B55B-D7DF743B6867}"/>
    <cellStyle name="Normal 10 23 6 2" xfId="20421" xr:uid="{33F297D4-E8FD-4457-B4FF-0EC4303F71FB}"/>
    <cellStyle name="Normal 10 23 6 2 2" xfId="25977" xr:uid="{14F68534-9112-4D11-BEA6-FE3FDAD92FC8}"/>
    <cellStyle name="Normal 10 23 6 2 3" xfId="31471" xr:uid="{069BB049-EAB2-4442-9C58-D27D4DC71E6B}"/>
    <cellStyle name="Normal 10 23 6 2 4" xfId="36955" xr:uid="{096BB29E-C4D5-4F2A-A656-EBB287ABFD36}"/>
    <cellStyle name="Normal 10 23 6 3" xfId="23248" xr:uid="{3EB3F593-9CCD-4EC9-A70E-16E1B136E80A}"/>
    <cellStyle name="Normal 10 23 6 4" xfId="28742" xr:uid="{E052648A-AAF6-469C-8E31-8631850FFB94}"/>
    <cellStyle name="Normal 10 23 6 5" xfId="34226" xr:uid="{9F46E80C-6521-4A38-B950-E6292959DA58}"/>
    <cellStyle name="Normal 10 24" xfId="6056" xr:uid="{EE89240D-9CE0-4838-9E26-660703976178}"/>
    <cellStyle name="Normal 10 24 2" xfId="14447" xr:uid="{6B7965DC-3B84-4359-AF8B-EB54E7DC20F8}"/>
    <cellStyle name="Normal 10 24 2 2" xfId="21734" xr:uid="{D668DD12-6C5E-431D-9E27-E4DF69AD424C}"/>
    <cellStyle name="Normal 10 24 2 2 2" xfId="27290" xr:uid="{F30D4244-885D-4F87-9C2A-74E5D48849E5}"/>
    <cellStyle name="Normal 10 24 2 2 3" xfId="32784" xr:uid="{E5B2A6A5-E073-409A-8273-26DD153B957E}"/>
    <cellStyle name="Normal 10 24 2 2 4" xfId="38268" xr:uid="{13BF7043-FF22-41FE-A868-83917FE91342}"/>
    <cellStyle name="Normal 10 24 2 3" xfId="24561" xr:uid="{0F4724A8-0786-4C53-89C5-3F63112AB617}"/>
    <cellStyle name="Normal 10 24 2 4" xfId="30055" xr:uid="{4F58DC45-84AE-429F-98B7-0217D19CF9AA}"/>
    <cellStyle name="Normal 10 24 2 5" xfId="35539" xr:uid="{13E5CDE7-EABB-414C-B1CD-849968D50AE4}"/>
    <cellStyle name="Normal 10 24 3" xfId="11426" xr:uid="{20D92FEA-C4B0-4F7A-8147-3EA391D50285}"/>
    <cellStyle name="Normal 10 24 4" xfId="16661" xr:uid="{447C66AD-FC40-4D6B-A6AA-05B1F18B7868}"/>
    <cellStyle name="Normal 10 24 5" xfId="18884" xr:uid="{81E366FD-5E8B-4584-BDAC-B77626493F23}"/>
    <cellStyle name="Normal 10 24 6" xfId="9102" xr:uid="{66FEDF47-29BD-4560-BFF5-DD77E0EF9A6A}"/>
    <cellStyle name="Normal 10 24 6 2" xfId="20422" xr:uid="{D8A7A73C-3FCB-45FD-849E-CEE15088DF71}"/>
    <cellStyle name="Normal 10 24 6 2 2" xfId="25978" xr:uid="{FF7C0964-A04C-4511-80A4-B33765104B40}"/>
    <cellStyle name="Normal 10 24 6 2 3" xfId="31472" xr:uid="{B5C78E4F-D29F-4C8E-A9D9-719183827660}"/>
    <cellStyle name="Normal 10 24 6 2 4" xfId="36956" xr:uid="{9EA71472-9D82-4EEA-BB80-E99BB41CD337}"/>
    <cellStyle name="Normal 10 24 6 3" xfId="23249" xr:uid="{7ECC77BB-6DF3-41DE-8276-A4DCEF034C24}"/>
    <cellStyle name="Normal 10 24 6 4" xfId="28743" xr:uid="{0D373291-ED33-4B95-8F80-32A529A32867}"/>
    <cellStyle name="Normal 10 24 6 5" xfId="34227" xr:uid="{33C0AFFA-1A73-4725-9596-03AE286ACA37}"/>
    <cellStyle name="Normal 10 25" xfId="6057" xr:uid="{B154616D-B844-4488-8026-D95097BBF30C}"/>
    <cellStyle name="Normal 10 25 2" xfId="14448" xr:uid="{B6822D9D-02C6-4246-8A89-947A509884F6}"/>
    <cellStyle name="Normal 10 25 2 2" xfId="21735" xr:uid="{F6857B88-CA7D-4F81-8276-98E411AEBD65}"/>
    <cellStyle name="Normal 10 25 2 2 2" xfId="27291" xr:uid="{90A14747-B5B2-4787-A602-EF5141EE871E}"/>
    <cellStyle name="Normal 10 25 2 2 3" xfId="32785" xr:uid="{9123B71D-C369-42D3-ACBD-CC53AC162C28}"/>
    <cellStyle name="Normal 10 25 2 2 4" xfId="38269" xr:uid="{10758D82-7029-4456-BA9A-7A4D185B6853}"/>
    <cellStyle name="Normal 10 25 2 3" xfId="24562" xr:uid="{ADE43D38-E78D-4FA3-8B5B-8CD265D97CD2}"/>
    <cellStyle name="Normal 10 25 2 4" xfId="30056" xr:uid="{4BD07507-3FE1-4E15-8647-1B94C722FAB1}"/>
    <cellStyle name="Normal 10 25 2 5" xfId="35540" xr:uid="{F8FD1A6C-BCE7-423D-8BB4-16581831B916}"/>
    <cellStyle name="Normal 10 25 3" xfId="11427" xr:uid="{8AE8BB58-9EFA-41E0-BFAA-7FBC264FC824}"/>
    <cellStyle name="Normal 10 25 4" xfId="16662" xr:uid="{F11329CB-615E-4116-A65C-D43F45F569C2}"/>
    <cellStyle name="Normal 10 25 5" xfId="18885" xr:uid="{3899AFC1-06A8-45E8-B3D5-14721DB2CBFB}"/>
    <cellStyle name="Normal 10 25 6" xfId="9103" xr:uid="{560D4F4F-5206-4F4B-A923-46AE95AD9826}"/>
    <cellStyle name="Normal 10 25 6 2" xfId="20423" xr:uid="{D5B9ACCD-49CA-493B-9681-91F094AA8269}"/>
    <cellStyle name="Normal 10 25 6 2 2" xfId="25979" xr:uid="{80EC1B36-3181-41ED-AE2E-80ADDE53B719}"/>
    <cellStyle name="Normal 10 25 6 2 3" xfId="31473" xr:uid="{AEABF6EF-BC3A-43F6-AA28-909A86B5D1F4}"/>
    <cellStyle name="Normal 10 25 6 2 4" xfId="36957" xr:uid="{ABFB1C46-A882-4F19-92C8-4F02381C2C25}"/>
    <cellStyle name="Normal 10 25 6 3" xfId="23250" xr:uid="{1564BAD3-13BE-47A6-ABAA-D75F70F5654E}"/>
    <cellStyle name="Normal 10 25 6 4" xfId="28744" xr:uid="{B72A79C2-618C-434D-AC33-EB7B1E3DC524}"/>
    <cellStyle name="Normal 10 25 6 5" xfId="34228" xr:uid="{A86F8E9E-8052-4628-9255-28974F39FD55}"/>
    <cellStyle name="Normal 10 26" xfId="6058" xr:uid="{209060FB-C9FE-4DAF-9127-779928CC21B9}"/>
    <cellStyle name="Normal 10 26 2" xfId="14449" xr:uid="{CD16FDBB-3E98-4AE7-8D29-0DB97E2FFADB}"/>
    <cellStyle name="Normal 10 26 2 2" xfId="21736" xr:uid="{D16DD200-E0F1-4F38-9A3B-F9530C18C3AD}"/>
    <cellStyle name="Normal 10 26 2 2 2" xfId="27292" xr:uid="{536A3819-620A-4681-8864-0F700C1A71A3}"/>
    <cellStyle name="Normal 10 26 2 2 3" xfId="32786" xr:uid="{474C7668-F06E-4A92-AE7F-C7F802534279}"/>
    <cellStyle name="Normal 10 26 2 2 4" xfId="38270" xr:uid="{2B51AF18-D591-4D62-9840-D416CCFDA3BA}"/>
    <cellStyle name="Normal 10 26 2 3" xfId="24563" xr:uid="{212721F7-8D60-429F-86B5-81AA53DAD15C}"/>
    <cellStyle name="Normal 10 26 2 4" xfId="30057" xr:uid="{FC84F9C1-47EF-4A69-9DA0-3EDE8D5EE999}"/>
    <cellStyle name="Normal 10 26 2 5" xfId="35541" xr:uid="{9A4A9930-9564-48C9-8426-F111B4A508D7}"/>
    <cellStyle name="Normal 10 26 3" xfId="11428" xr:uid="{5A842A18-3281-4C78-B8BF-151EAB6D1696}"/>
    <cellStyle name="Normal 10 26 4" xfId="16663" xr:uid="{5791641F-6B10-4638-A22C-632F50C83B95}"/>
    <cellStyle name="Normal 10 26 5" xfId="18886" xr:uid="{F30C247B-92E1-42BB-8BBD-D67845D2EDE4}"/>
    <cellStyle name="Normal 10 26 6" xfId="9104" xr:uid="{A2B252C9-78B3-4A2B-A970-2E78892A3E2A}"/>
    <cellStyle name="Normal 10 26 6 2" xfId="20424" xr:uid="{89D2422B-AB93-4D3E-9C28-8FADBD329BF7}"/>
    <cellStyle name="Normal 10 26 6 2 2" xfId="25980" xr:uid="{D98931EC-80D1-439C-A5FC-72ECF0E3C4FD}"/>
    <cellStyle name="Normal 10 26 6 2 3" xfId="31474" xr:uid="{03496BCA-F746-48A4-97EF-2E7653057C49}"/>
    <cellStyle name="Normal 10 26 6 2 4" xfId="36958" xr:uid="{0F6B75DB-6469-4EF7-88C5-DA73F9613702}"/>
    <cellStyle name="Normal 10 26 6 3" xfId="23251" xr:uid="{58F45A4A-AC9A-4D33-944F-D4F87D832B4E}"/>
    <cellStyle name="Normal 10 26 6 4" xfId="28745" xr:uid="{19550C33-E8B5-4CFA-A9F5-8352178C0F2A}"/>
    <cellStyle name="Normal 10 26 6 5" xfId="34229" xr:uid="{F8655329-0AF8-4E43-A953-36E51FC9AA31}"/>
    <cellStyle name="Normal 10 27" xfId="6059" xr:uid="{ED050073-4CF5-49CB-9F63-28FEF7FFFDE6}"/>
    <cellStyle name="Normal 10 27 2" xfId="14450" xr:uid="{9C843C98-8BD7-4A33-82D3-CC9E867F7597}"/>
    <cellStyle name="Normal 10 27 2 2" xfId="21737" xr:uid="{C9930FE0-28A4-452E-8B63-ED018BA3C6F8}"/>
    <cellStyle name="Normal 10 27 2 2 2" xfId="27293" xr:uid="{EA4D62B7-C439-4ABF-86DD-A1BD9B4229A4}"/>
    <cellStyle name="Normal 10 27 2 2 3" xfId="32787" xr:uid="{19E8D0A3-8C1B-4DB6-8E30-215C4835469B}"/>
    <cellStyle name="Normal 10 27 2 2 4" xfId="38271" xr:uid="{CAA64A1F-2730-4709-979E-6F7326B1FD8E}"/>
    <cellStyle name="Normal 10 27 2 3" xfId="24564" xr:uid="{E9779F03-7845-4E43-8E92-9BA76257DE92}"/>
    <cellStyle name="Normal 10 27 2 4" xfId="30058" xr:uid="{F00325DF-BB14-468B-9D38-F2E27D0EAF4A}"/>
    <cellStyle name="Normal 10 27 2 5" xfId="35542" xr:uid="{A2149EB2-337F-4FB0-994D-15C9DA025D8B}"/>
    <cellStyle name="Normal 10 27 3" xfId="11429" xr:uid="{38222691-AC98-43AE-ADF4-5810CE285A83}"/>
    <cellStyle name="Normal 10 27 4" xfId="16664" xr:uid="{296F44AE-07AC-497C-9C0B-D495A7D6B5F6}"/>
    <cellStyle name="Normal 10 27 5" xfId="18887" xr:uid="{5DDAE2C2-35F4-4A24-A4BB-D4E961324D80}"/>
    <cellStyle name="Normal 10 27 6" xfId="9105" xr:uid="{AA409F9F-E3F9-4F52-AD4F-3329C0DE0C99}"/>
    <cellStyle name="Normal 10 27 6 2" xfId="20425" xr:uid="{828A01CC-0940-41A0-848F-63578E97AC09}"/>
    <cellStyle name="Normal 10 27 6 2 2" xfId="25981" xr:uid="{2D9CD735-D74D-4D1F-A8DD-2ADE4EAA5DB5}"/>
    <cellStyle name="Normal 10 27 6 2 3" xfId="31475" xr:uid="{47604EA9-E7B3-4173-A84E-2D9D7D577F1A}"/>
    <cellStyle name="Normal 10 27 6 2 4" xfId="36959" xr:uid="{4FD870DD-3E6C-415A-9253-31E7922FBFC1}"/>
    <cellStyle name="Normal 10 27 6 3" xfId="23252" xr:uid="{76E748D1-E73A-44DC-B89B-9DA8D1DFF57C}"/>
    <cellStyle name="Normal 10 27 6 4" xfId="28746" xr:uid="{F0A048B9-DD3B-4D08-A9C9-2FBB59AF2AE7}"/>
    <cellStyle name="Normal 10 27 6 5" xfId="34230" xr:uid="{F7E212F5-1ED8-41F7-81B7-37CC7626B571}"/>
    <cellStyle name="Normal 10 28" xfId="6060" xr:uid="{57C7F69C-3BE3-4DFD-A30E-95E1FF013429}"/>
    <cellStyle name="Normal 10 28 2" xfId="14451" xr:uid="{73CB4CB5-A8C9-4FB9-B9D4-5DF8430BA860}"/>
    <cellStyle name="Normal 10 28 2 2" xfId="21738" xr:uid="{C2802B83-2910-46DB-9CBE-0408C44DED8E}"/>
    <cellStyle name="Normal 10 28 2 2 2" xfId="27294" xr:uid="{00BEE419-551A-4845-B64A-04FE3172BB5D}"/>
    <cellStyle name="Normal 10 28 2 2 3" xfId="32788" xr:uid="{C2533C85-D6F1-47EF-83CC-ADAF323E3316}"/>
    <cellStyle name="Normal 10 28 2 2 4" xfId="38272" xr:uid="{E0CF01B8-1299-4242-BF2D-811DE498C323}"/>
    <cellStyle name="Normal 10 28 2 3" xfId="24565" xr:uid="{712F1256-A326-49EB-AC8A-304FC45E0770}"/>
    <cellStyle name="Normal 10 28 2 4" xfId="30059" xr:uid="{E585F816-5A38-471B-8EE0-851FC1BB35CC}"/>
    <cellStyle name="Normal 10 28 2 5" xfId="35543" xr:uid="{8028F1B0-F389-4308-80B1-5F96FF86C4B4}"/>
    <cellStyle name="Normal 10 28 3" xfId="11430" xr:uid="{2520E231-ECF5-40A9-8416-5BAC4CE961C3}"/>
    <cellStyle name="Normal 10 28 4" xfId="16665" xr:uid="{036FB313-4163-4912-858B-51467B4C0F4D}"/>
    <cellStyle name="Normal 10 28 5" xfId="18888" xr:uid="{76238C07-2C33-492A-BC08-26977E63F2D7}"/>
    <cellStyle name="Normal 10 28 6" xfId="9106" xr:uid="{B06465A7-B588-4F30-8266-E196EBB56BD6}"/>
    <cellStyle name="Normal 10 28 6 2" xfId="20426" xr:uid="{594CBD76-0DAA-46E8-B951-4130D7EF357B}"/>
    <cellStyle name="Normal 10 28 6 2 2" xfId="25982" xr:uid="{D8CBB899-53DF-4E74-90C4-132E7D56AFCB}"/>
    <cellStyle name="Normal 10 28 6 2 3" xfId="31476" xr:uid="{6285CE1F-1E86-4454-A440-2EE53A1D0A74}"/>
    <cellStyle name="Normal 10 28 6 2 4" xfId="36960" xr:uid="{6D54D7F0-AECB-4E8F-830F-D7640B94FDFF}"/>
    <cellStyle name="Normal 10 28 6 3" xfId="23253" xr:uid="{02E68848-21E6-4EF5-B819-B511F0943A0A}"/>
    <cellStyle name="Normal 10 28 6 4" xfId="28747" xr:uid="{042BC80B-5B74-4E73-A8B5-38E6BA532F3D}"/>
    <cellStyle name="Normal 10 28 6 5" xfId="34231" xr:uid="{D3C6A7C5-9D2F-44EA-9833-7E562F2F1703}"/>
    <cellStyle name="Normal 10 29" xfId="6061" xr:uid="{2D38A763-727C-43C5-A7CD-647B98776A6B}"/>
    <cellStyle name="Normal 10 29 2" xfId="14452" xr:uid="{9DCA5C2C-60B0-4849-9E0C-E520B798C88F}"/>
    <cellStyle name="Normal 10 29 2 2" xfId="21739" xr:uid="{93961C63-492B-441A-B344-0C9C1642E8F1}"/>
    <cellStyle name="Normal 10 29 2 2 2" xfId="27295" xr:uid="{3E8CED67-DFED-49EB-9676-DB7E06473B78}"/>
    <cellStyle name="Normal 10 29 2 2 3" xfId="32789" xr:uid="{87A1C82A-04CE-4FDF-ABF7-314A5A20F031}"/>
    <cellStyle name="Normal 10 29 2 2 4" xfId="38273" xr:uid="{38DB9B93-2BC6-4454-AD7B-2BBD7F805EBA}"/>
    <cellStyle name="Normal 10 29 2 3" xfId="24566" xr:uid="{2BA83C5A-E846-4B0E-A968-79D30442D8DE}"/>
    <cellStyle name="Normal 10 29 2 4" xfId="30060" xr:uid="{8ABD5AAD-EE35-4974-ADE4-939A1F429B82}"/>
    <cellStyle name="Normal 10 29 2 5" xfId="35544" xr:uid="{8C525290-7D3B-45C2-8275-34820B9ECBC3}"/>
    <cellStyle name="Normal 10 29 3" xfId="11431" xr:uid="{D4D446AD-836C-474A-A535-1BA451759C5D}"/>
    <cellStyle name="Normal 10 29 4" xfId="16666" xr:uid="{82DDCB36-A26B-45EB-9A0A-1520F8C4FE40}"/>
    <cellStyle name="Normal 10 29 5" xfId="18889" xr:uid="{599CF640-D07E-480D-82BB-4C3B7B49D510}"/>
    <cellStyle name="Normal 10 29 6" xfId="9107" xr:uid="{42020175-C5AD-496B-92C6-BC391B7C07D2}"/>
    <cellStyle name="Normal 10 29 6 2" xfId="20427" xr:uid="{54620D74-BA56-490A-828A-762EFBEF98EB}"/>
    <cellStyle name="Normal 10 29 6 2 2" xfId="25983" xr:uid="{05E4D0F9-1943-4C69-A9B4-00A1CE9CFB0B}"/>
    <cellStyle name="Normal 10 29 6 2 3" xfId="31477" xr:uid="{BB263CDB-0C7B-4C46-88F1-B869C5850627}"/>
    <cellStyle name="Normal 10 29 6 2 4" xfId="36961" xr:uid="{84BF62D8-D1D2-4020-9EC5-7D4128A20BB0}"/>
    <cellStyle name="Normal 10 29 6 3" xfId="23254" xr:uid="{F1549128-115A-4ACE-A8D7-11BD8D513DFD}"/>
    <cellStyle name="Normal 10 29 6 4" xfId="28748" xr:uid="{0AD49BDF-44A4-4B78-AB1A-B534DB399A3C}"/>
    <cellStyle name="Normal 10 29 6 5" xfId="34232" xr:uid="{682E5A96-0732-4ABC-8A65-49050694515C}"/>
    <cellStyle name="Normal 10 3" xfId="6062" xr:uid="{B1AA1692-E6DA-4853-BFAA-409F23E150E3}"/>
    <cellStyle name="Normal 10 3 10" xfId="18890" xr:uid="{63161CEB-25DD-4940-84DC-0744FD70B88A}"/>
    <cellStyle name="Normal 10 3 11" xfId="22901" xr:uid="{DF7E2DC4-FB7E-4A02-8FB5-E5F8F1841A26}"/>
    <cellStyle name="Normal 10 3 11 2" xfId="28447" xr:uid="{8E579694-98E7-4BFA-9617-278A9826F189}"/>
    <cellStyle name="Normal 10 3 11 3" xfId="33937" xr:uid="{B25FF883-4DD4-41B2-B432-2306587736C3}"/>
    <cellStyle name="Normal 10 3 11 4" xfId="39421" xr:uid="{335E09EA-5DAC-44EC-BBE8-8ABB5182C1C8}"/>
    <cellStyle name="Normal 10 3 2" xfId="6063" xr:uid="{F48EC5ED-9B17-41A3-8F01-1EE9C11A4849}"/>
    <cellStyle name="Normal 10 3 2 2" xfId="14453" xr:uid="{F7A35FC2-0C8F-4DFE-8EB3-D711181B1416}"/>
    <cellStyle name="Normal 10 3 2 2 2" xfId="21740" xr:uid="{59904127-7619-47C5-8388-202E1E5BAF10}"/>
    <cellStyle name="Normal 10 3 2 2 2 2" xfId="27296" xr:uid="{C91539E4-A8A6-4142-82EB-81385143E0BD}"/>
    <cellStyle name="Normal 10 3 2 2 2 3" xfId="32790" xr:uid="{C94FBB41-5313-4E00-928A-E12FD9AACBF7}"/>
    <cellStyle name="Normal 10 3 2 2 2 4" xfId="38274" xr:uid="{79453284-8935-42F3-9552-7AAAFCD480CF}"/>
    <cellStyle name="Normal 10 3 2 2 3" xfId="24567" xr:uid="{D738774A-3BD0-4641-9439-9B9167FAAED8}"/>
    <cellStyle name="Normal 10 3 2 2 4" xfId="30061" xr:uid="{087258C4-04FF-4D63-8F59-BF0780CE982D}"/>
    <cellStyle name="Normal 10 3 2 2 5" xfId="35545" xr:uid="{8A388B0E-5FE8-474A-A3F1-9C8EBEDB1498}"/>
    <cellStyle name="Normal 10 3 2 3" xfId="11433" xr:uid="{50B4742B-5A71-41BA-B006-98D51B348A6A}"/>
    <cellStyle name="Normal 10 3 2 4" xfId="16668" xr:uid="{283F8AEC-70CE-4ADA-89C1-F20FE2DBF10D}"/>
    <cellStyle name="Normal 10 3 2 5" xfId="18891" xr:uid="{217C679F-0435-4707-827A-A063089FE97A}"/>
    <cellStyle name="Normal 10 3 2 6" xfId="9108" xr:uid="{BAC7DA71-0175-4C99-BCE6-2C0AC66F3200}"/>
    <cellStyle name="Normal 10 3 2 6 2" xfId="20428" xr:uid="{4DA3A69C-E89C-40CE-8482-70DFDFA84277}"/>
    <cellStyle name="Normal 10 3 2 6 2 2" xfId="25984" xr:uid="{4CD66E28-8AFC-4D73-971F-A54FB60834FD}"/>
    <cellStyle name="Normal 10 3 2 6 2 3" xfId="31478" xr:uid="{5C7841E3-9228-4280-BD2F-77A6AF8F9552}"/>
    <cellStyle name="Normal 10 3 2 6 2 4" xfId="36962" xr:uid="{79A6A2EC-1FCB-42CB-BA86-A02634309E17}"/>
    <cellStyle name="Normal 10 3 2 6 3" xfId="23255" xr:uid="{1BC11DC6-A562-4E56-8C21-55760BF6C11E}"/>
    <cellStyle name="Normal 10 3 2 6 4" xfId="28749" xr:uid="{94B55F91-DC28-4B24-BDE8-B336F4175815}"/>
    <cellStyle name="Normal 10 3 2 6 5" xfId="34233" xr:uid="{177A39A6-1956-4932-84D9-13C877AED607}"/>
    <cellStyle name="Normal 10 3 3" xfId="6064" xr:uid="{1B9D5766-AC92-4613-B1AB-C6E2174D655F}"/>
    <cellStyle name="Normal 10 3 3 2" xfId="14454" xr:uid="{71B0A4EB-8C60-4D24-A987-70E157D176FE}"/>
    <cellStyle name="Normal 10 3 3 2 2" xfId="21741" xr:uid="{22ABB386-8838-4B4A-9D47-917CCD0333CB}"/>
    <cellStyle name="Normal 10 3 3 2 2 2" xfId="27297" xr:uid="{8922479A-A28E-4779-A0E0-30BC2DD6BDE4}"/>
    <cellStyle name="Normal 10 3 3 2 2 3" xfId="32791" xr:uid="{CEC56A37-595F-4966-91FC-8C011DFA3729}"/>
    <cellStyle name="Normal 10 3 3 2 2 4" xfId="38275" xr:uid="{FB847FD9-EBBB-40D9-8A44-C01E2A50615E}"/>
    <cellStyle name="Normal 10 3 3 2 3" xfId="24568" xr:uid="{3E42C382-2E88-43EE-8693-DD81EEF835C7}"/>
    <cellStyle name="Normal 10 3 3 2 4" xfId="30062" xr:uid="{03352320-C63E-4CCA-B69B-2D2EF7C31EE7}"/>
    <cellStyle name="Normal 10 3 3 2 5" xfId="35546" xr:uid="{B82EBB4E-2DD7-4249-9F68-021FC17DF75F}"/>
    <cellStyle name="Normal 10 3 3 3" xfId="18892" xr:uid="{32FD5BCA-7412-47CE-9770-F42616A03D4D}"/>
    <cellStyle name="Normal 10 3 3 4" xfId="9109" xr:uid="{64DE2976-C654-4E8F-B37F-E8D182D9C158}"/>
    <cellStyle name="Normal 10 3 3 4 2" xfId="20429" xr:uid="{6959B361-BE4F-4521-890C-FB8D5D3A9E07}"/>
    <cellStyle name="Normal 10 3 3 4 2 2" xfId="25985" xr:uid="{28343A47-02AF-4672-B27F-399D758B5286}"/>
    <cellStyle name="Normal 10 3 3 4 2 3" xfId="31479" xr:uid="{04FF8135-150A-468E-96A1-A9512C8DB95A}"/>
    <cellStyle name="Normal 10 3 3 4 2 4" xfId="36963" xr:uid="{69183704-BABB-4E38-8A0D-E4B544015099}"/>
    <cellStyle name="Normal 10 3 3 4 3" xfId="23256" xr:uid="{85D69047-7A90-4A28-B39F-4F0357EA7E34}"/>
    <cellStyle name="Normal 10 3 3 4 4" xfId="28750" xr:uid="{323CC671-6091-45AD-B62A-3C871D3EC3CB}"/>
    <cellStyle name="Normal 10 3 3 4 5" xfId="34234" xr:uid="{61B086A3-3071-4C57-A5E5-7809D487DD4C}"/>
    <cellStyle name="Normal 10 3 4" xfId="7190" xr:uid="{0D5DD977-96BB-4C3C-B18F-8C67F6F7C84B}"/>
    <cellStyle name="Normal 10 3 4 2" xfId="9110" xr:uid="{E28E1B01-53BE-4AD3-B646-8CDB34696CE9}"/>
    <cellStyle name="Normal 10 3 4 2 2" xfId="20430" xr:uid="{8AA45DEF-8063-4B41-9E3D-0477417E953E}"/>
    <cellStyle name="Normal 10 3 4 2 2 2" xfId="25986" xr:uid="{D5012603-5FF8-4B38-9034-C71AF3062902}"/>
    <cellStyle name="Normal 10 3 4 2 2 3" xfId="31480" xr:uid="{C45360CB-33D3-436C-A823-77B1EE6D3360}"/>
    <cellStyle name="Normal 10 3 4 2 2 4" xfId="36964" xr:uid="{1CDE2C3E-53C3-4500-A580-A7BBF7F060B2}"/>
    <cellStyle name="Normal 10 3 4 2 3" xfId="23257" xr:uid="{9F6CBF8F-28B5-47D6-B278-938386D97995}"/>
    <cellStyle name="Normal 10 3 4 2 4" xfId="28751" xr:uid="{44833AED-F641-41F3-A192-211766AD54F9}"/>
    <cellStyle name="Normal 10 3 4 2 5" xfId="34235" xr:uid="{89175F91-109F-460C-89DC-E207F09CA143}"/>
    <cellStyle name="Normal 10 3 4 3" xfId="20207" xr:uid="{B8EE1E85-C1CF-4AC2-A49F-EF0A91057A37}"/>
    <cellStyle name="Normal 10 3 4 3 2" xfId="25763" xr:uid="{C74B49DB-4D51-4451-9BFA-9B5A33931CC9}"/>
    <cellStyle name="Normal 10 3 4 3 3" xfId="31257" xr:uid="{BB3D8D07-B668-44A2-A265-4BAE0C3248D5}"/>
    <cellStyle name="Normal 10 3 4 3 4" xfId="36741" xr:uid="{CDA1100E-775F-413E-B743-E48130F1C6F9}"/>
    <cellStyle name="Normal 10 3 4 4" xfId="23034" xr:uid="{82FC06FE-2728-4595-80B0-AC40F2D84B11}"/>
    <cellStyle name="Normal 10 3 4 5" xfId="28526" xr:uid="{DB48F23B-61C7-44DE-A6FA-24FDB406CE40}"/>
    <cellStyle name="Normal 10 3 4 6" xfId="34010" xr:uid="{0CF0EA73-42BB-43B4-A258-478FAC09CC52}"/>
    <cellStyle name="Normal 10 3 5" xfId="7340" xr:uid="{9C396889-4FE7-43CD-9584-101FB1CB8CDB}"/>
    <cellStyle name="Normal 10 3 5 2" xfId="9111" xr:uid="{FB5C9CCD-C258-4A9B-AECD-906E80709047}"/>
    <cellStyle name="Normal 10 3 5 2 2" xfId="20431" xr:uid="{E5AAB395-DE58-4E0E-BFCF-2C75299656D8}"/>
    <cellStyle name="Normal 10 3 5 2 2 2" xfId="25987" xr:uid="{881C0872-CA75-4DB4-A938-5C2D890241B6}"/>
    <cellStyle name="Normal 10 3 5 2 2 3" xfId="31481" xr:uid="{D43D79D9-2C4B-4CC1-A4B3-FE59556195E9}"/>
    <cellStyle name="Normal 10 3 5 2 2 4" xfId="36965" xr:uid="{A8CC5F99-D984-4BC2-9BA9-68B760B019F3}"/>
    <cellStyle name="Normal 10 3 5 2 3" xfId="23258" xr:uid="{62265536-598A-429E-96E3-C7668AC36477}"/>
    <cellStyle name="Normal 10 3 5 2 4" xfId="28752" xr:uid="{62F44466-0217-429E-81FD-EB0AD850DC12}"/>
    <cellStyle name="Normal 10 3 5 2 5" xfId="34236" xr:uid="{C4627AC3-AAB2-4096-9695-97491CFB20FF}"/>
    <cellStyle name="Normal 10 3 5 3" xfId="20228" xr:uid="{F8E1805A-A781-4365-9761-24723D413B63}"/>
    <cellStyle name="Normal 10 3 5 3 2" xfId="25784" xr:uid="{81A58447-506F-46F4-9809-28C960BC0583}"/>
    <cellStyle name="Normal 10 3 5 3 3" xfId="31278" xr:uid="{0C91E52C-AB1F-4C04-8778-B22115C513CB}"/>
    <cellStyle name="Normal 10 3 5 3 4" xfId="36762" xr:uid="{927BB2C0-08C6-4B5E-9D1E-132972621BFB}"/>
    <cellStyle name="Normal 10 3 5 4" xfId="23055" xr:uid="{240BD124-431D-4C2D-8110-8822B36E49D5}"/>
    <cellStyle name="Normal 10 3 5 5" xfId="28547" xr:uid="{5A28A83F-D545-41B4-9F36-E72CAE340FC0}"/>
    <cellStyle name="Normal 10 3 5 6" xfId="34031" xr:uid="{D9EEBC0D-DDCB-4AA6-840C-0713C9651AE3}"/>
    <cellStyle name="Normal 10 3 6" xfId="7430" xr:uid="{3235FC8A-A605-473F-8CBD-BC15A81329FE}"/>
    <cellStyle name="Normal 10 3 6 2" xfId="9112" xr:uid="{C5C237CC-5825-444B-8187-383D62412F5B}"/>
    <cellStyle name="Normal 10 3 6 2 2" xfId="20432" xr:uid="{51F1B342-9DA1-4D10-8F09-28EE2ED132CB}"/>
    <cellStyle name="Normal 10 3 6 2 2 2" xfId="25988" xr:uid="{25F76101-C373-4287-B4D9-57739D4D657C}"/>
    <cellStyle name="Normal 10 3 6 2 2 3" xfId="31482" xr:uid="{FD2B917C-0C07-4FF5-A0FA-91DF8B294F89}"/>
    <cellStyle name="Normal 10 3 6 2 2 4" xfId="36966" xr:uid="{4CAAC741-FB18-40BB-B36E-43941A85A2E2}"/>
    <cellStyle name="Normal 10 3 6 2 3" xfId="23259" xr:uid="{2DB4D280-251C-4A53-8F87-EBD89657EC58}"/>
    <cellStyle name="Normal 10 3 6 2 4" xfId="28753" xr:uid="{9DD68495-5C87-4896-AA43-4349047DBCEE}"/>
    <cellStyle name="Normal 10 3 6 2 5" xfId="34237" xr:uid="{EA24F340-2D04-4D37-924D-C2A2A4522111}"/>
    <cellStyle name="Normal 10 3 6 3" xfId="20314" xr:uid="{C7CF741A-D944-47DD-8691-579718FD788D}"/>
    <cellStyle name="Normal 10 3 6 3 2" xfId="25870" xr:uid="{16ED2865-2757-4CE2-83E5-1D2A1DCC83BA}"/>
    <cellStyle name="Normal 10 3 6 3 3" xfId="31364" xr:uid="{BE35E83E-6E87-4FB7-9430-D2E51A3EACAA}"/>
    <cellStyle name="Normal 10 3 6 3 4" xfId="36848" xr:uid="{951AB145-FC04-4CBD-B09F-C256DCF860A7}"/>
    <cellStyle name="Normal 10 3 6 4" xfId="23141" xr:uid="{25E9F94C-3572-4B2F-9C58-A9B59F243E2A}"/>
    <cellStyle name="Normal 10 3 6 5" xfId="28633" xr:uid="{F8004B64-CBE2-4A5E-B8F7-B9CC013D309E}"/>
    <cellStyle name="Normal 10 3 6 6" xfId="34117" xr:uid="{FABF301B-EE21-4E5D-88E7-3C6E0A430466}"/>
    <cellStyle name="Normal 10 3 7" xfId="7482" xr:uid="{99B5A1C2-4DD5-4511-95A3-969248E69623}"/>
    <cellStyle name="Normal 10 3 7 2" xfId="20366" xr:uid="{D1E37A9A-EA2A-4853-AA44-51F5D857CF88}"/>
    <cellStyle name="Normal 10 3 7 2 2" xfId="25922" xr:uid="{7008318F-397A-4C7A-AF09-779AD847CE2A}"/>
    <cellStyle name="Normal 10 3 7 2 3" xfId="31416" xr:uid="{6DB4BBF0-7EA6-484B-88A7-7F49E37A6652}"/>
    <cellStyle name="Normal 10 3 7 2 4" xfId="36900" xr:uid="{429D999D-BFE4-4EFC-9B3C-7C0394A12405}"/>
    <cellStyle name="Normal 10 3 7 3" xfId="23193" xr:uid="{0A48A015-1269-421A-A6C7-B1E3CBF88209}"/>
    <cellStyle name="Normal 10 3 7 4" xfId="28687" xr:uid="{1A75D2E9-A2B0-43EB-92A1-187AC4D8C8F9}"/>
    <cellStyle name="Normal 10 3 7 5" xfId="34171" xr:uid="{382B7380-62F6-4404-8734-3F49DB276BF0}"/>
    <cellStyle name="Normal 10 3 8" xfId="11432" xr:uid="{3067E45A-02C4-4D14-936B-945BBC6151D8}"/>
    <cellStyle name="Normal 10 3 9" xfId="16667" xr:uid="{9495A63C-1146-4DF5-8F1E-7B51EA8A0E4A}"/>
    <cellStyle name="Normal 10 30" xfId="6065" xr:uid="{8D2D4B39-3910-4694-8B25-4DC62D4819DC}"/>
    <cellStyle name="Normal 10 30 2" xfId="14455" xr:uid="{E6E6C7BE-8CC0-4558-9523-33C6C2FEC899}"/>
    <cellStyle name="Normal 10 30 2 2" xfId="21742" xr:uid="{CAB5473C-F0AE-4302-B513-97D2A8D63B1E}"/>
    <cellStyle name="Normal 10 30 2 2 2" xfId="27298" xr:uid="{956CC2FA-6919-4140-ACC4-C00586D7AA9A}"/>
    <cellStyle name="Normal 10 30 2 2 3" xfId="32792" xr:uid="{18102687-7580-424C-85D2-BCE8019BB783}"/>
    <cellStyle name="Normal 10 30 2 2 4" xfId="38276" xr:uid="{5A29F239-B020-42E1-85C6-2325F0705471}"/>
    <cellStyle name="Normal 10 30 2 3" xfId="24569" xr:uid="{912DA301-B0F7-4CD8-90A2-03B6016899CA}"/>
    <cellStyle name="Normal 10 30 2 4" xfId="30063" xr:uid="{2C14B0A7-58CC-4359-85DA-241EDB661C8A}"/>
    <cellStyle name="Normal 10 30 2 5" xfId="35547" xr:uid="{3A8FB263-37E5-4235-87DD-44A42187E61A}"/>
    <cellStyle name="Normal 10 30 3" xfId="11434" xr:uid="{043BC8F6-EE40-42F7-9919-23A13D90101C}"/>
    <cellStyle name="Normal 10 30 4" xfId="16669" xr:uid="{2D911E20-678E-4E63-8911-C51B37C3D9CB}"/>
    <cellStyle name="Normal 10 30 5" xfId="18893" xr:uid="{1C479206-E3FF-4646-9A1D-2D5917D854E2}"/>
    <cellStyle name="Normal 10 30 6" xfId="9113" xr:uid="{0DC32C43-DF60-40E0-97FD-F2C2AAF0DE13}"/>
    <cellStyle name="Normal 10 30 6 2" xfId="20433" xr:uid="{FAD83764-48F9-408A-82DA-76E05F791654}"/>
    <cellStyle name="Normal 10 30 6 2 2" xfId="25989" xr:uid="{CB39457F-A368-4426-BFEE-1B9C01718F55}"/>
    <cellStyle name="Normal 10 30 6 2 3" xfId="31483" xr:uid="{2AF1E794-C229-4FAB-8CE1-7FC2CC235F13}"/>
    <cellStyle name="Normal 10 30 6 2 4" xfId="36967" xr:uid="{4F98299D-76A3-4415-B3AF-9111F39AEBD7}"/>
    <cellStyle name="Normal 10 30 6 3" xfId="23260" xr:uid="{260A8505-12A2-499D-A77F-6071991CAF77}"/>
    <cellStyle name="Normal 10 30 6 4" xfId="28754" xr:uid="{2A1E305A-B6CB-4276-9A9D-8FD815ECA139}"/>
    <cellStyle name="Normal 10 30 6 5" xfId="34238" xr:uid="{7E454118-8925-4DE7-A37C-8D23D19CBD84}"/>
    <cellStyle name="Normal 10 31" xfId="6066" xr:uid="{D05B76B5-10DD-4D5F-B71F-FFA48C825797}"/>
    <cellStyle name="Normal 10 31 2" xfId="14456" xr:uid="{B469DCE3-981C-4AF6-BF85-E0EB7553B383}"/>
    <cellStyle name="Normal 10 31 2 2" xfId="21743" xr:uid="{9A7A3085-D1D1-47D1-A809-9263A2F0A980}"/>
    <cellStyle name="Normal 10 31 2 2 2" xfId="27299" xr:uid="{F121E200-F7B2-4004-89C5-DE2BBCAF269A}"/>
    <cellStyle name="Normal 10 31 2 2 3" xfId="32793" xr:uid="{EDF284D3-4512-4149-8083-05BBAB4FAC5C}"/>
    <cellStyle name="Normal 10 31 2 2 4" xfId="38277" xr:uid="{A807A07F-E891-46F4-9E52-5C1946458235}"/>
    <cellStyle name="Normal 10 31 2 3" xfId="24570" xr:uid="{0F6C8ACB-3191-4BFC-A599-7E5E998F882C}"/>
    <cellStyle name="Normal 10 31 2 4" xfId="30064" xr:uid="{20A85037-1C75-4DE8-B98F-4762795FB97F}"/>
    <cellStyle name="Normal 10 31 2 5" xfId="35548" xr:uid="{3F71E195-81D2-41CF-9E17-4B8661653E80}"/>
    <cellStyle name="Normal 10 31 3" xfId="11435" xr:uid="{E2A8CC87-5FB4-4558-8BD3-C29B16D324B5}"/>
    <cellStyle name="Normal 10 31 4" xfId="16670" xr:uid="{00AF9649-4359-4E64-941D-F021B850C22E}"/>
    <cellStyle name="Normal 10 31 5" xfId="18894" xr:uid="{081F9DE5-442D-453D-970B-B187343E2D85}"/>
    <cellStyle name="Normal 10 31 6" xfId="9114" xr:uid="{F63AE8BA-B879-46A4-BE0C-66AC838F6C47}"/>
    <cellStyle name="Normal 10 31 6 2" xfId="20434" xr:uid="{4D595576-F2FB-4D83-B97D-DEA41AC87D06}"/>
    <cellStyle name="Normal 10 31 6 2 2" xfId="25990" xr:uid="{CDDD360C-A3EA-4DC7-94D2-530EA6910B6F}"/>
    <cellStyle name="Normal 10 31 6 2 3" xfId="31484" xr:uid="{DC8E4D66-AFAC-4986-AE13-DE4AD617B2C0}"/>
    <cellStyle name="Normal 10 31 6 2 4" xfId="36968" xr:uid="{E0DE28A4-3960-4C30-B6F4-9D8290D31EB7}"/>
    <cellStyle name="Normal 10 31 6 3" xfId="23261" xr:uid="{8AA8E6ED-8DE8-4C2C-B5AD-0D7D4DE93E35}"/>
    <cellStyle name="Normal 10 31 6 4" xfId="28755" xr:uid="{C8D6E5D7-AE0F-411C-BACF-50944CA9F307}"/>
    <cellStyle name="Normal 10 31 6 5" xfId="34239" xr:uid="{612D3F02-32E4-4963-BE32-6EB9595FDE8A}"/>
    <cellStyle name="Normal 10 32" xfId="6067" xr:uid="{6E599AB5-2F69-4C60-A324-80FDE41002A7}"/>
    <cellStyle name="Normal 10 32 2" xfId="14457" xr:uid="{84635321-E9A1-4B29-B1BB-AB28E24ADD08}"/>
    <cellStyle name="Normal 10 32 2 2" xfId="21744" xr:uid="{D3E07C19-F430-4D28-8CE7-DDB1FFAEC353}"/>
    <cellStyle name="Normal 10 32 2 2 2" xfId="27300" xr:uid="{8570A988-0ADD-4B9D-A632-840E73EE77AE}"/>
    <cellStyle name="Normal 10 32 2 2 3" xfId="32794" xr:uid="{3C6C86E0-518E-4E67-B591-ED8E3E9459CC}"/>
    <cellStyle name="Normal 10 32 2 2 4" xfId="38278" xr:uid="{BF0617BC-9066-41A4-B809-826318F62A6A}"/>
    <cellStyle name="Normal 10 32 2 3" xfId="24571" xr:uid="{9B8F9D11-8A0F-4A9A-B447-92A610CC6823}"/>
    <cellStyle name="Normal 10 32 2 4" xfId="30065" xr:uid="{842B6AD7-1700-494D-B723-BCDBC2864373}"/>
    <cellStyle name="Normal 10 32 2 5" xfId="35549" xr:uid="{674C3A01-942B-4526-B034-8157A1ABADA8}"/>
    <cellStyle name="Normal 10 32 3" xfId="11436" xr:uid="{323825C1-B1C8-416C-8F08-11A5E3D79058}"/>
    <cellStyle name="Normal 10 32 4" xfId="16671" xr:uid="{CE91E6EA-0DAF-4A1C-8C56-724740B0CCEC}"/>
    <cellStyle name="Normal 10 32 5" xfId="18895" xr:uid="{AE758166-CF2F-462D-82A0-821D9F39BD14}"/>
    <cellStyle name="Normal 10 32 6" xfId="9115" xr:uid="{9A744509-30E9-47D7-B0E5-A391968A7463}"/>
    <cellStyle name="Normal 10 32 6 2" xfId="20435" xr:uid="{6121D817-8401-4A5D-81E9-36716D420ACF}"/>
    <cellStyle name="Normal 10 32 6 2 2" xfId="25991" xr:uid="{AE14F7DE-C879-49AB-AF5C-4D204C694229}"/>
    <cellStyle name="Normal 10 32 6 2 3" xfId="31485" xr:uid="{9520676A-212D-45AD-AF6B-B46D965A8E1F}"/>
    <cellStyle name="Normal 10 32 6 2 4" xfId="36969" xr:uid="{A64B84F8-FA97-4CEB-9DDD-5A3DC59518BF}"/>
    <cellStyle name="Normal 10 32 6 3" xfId="23262" xr:uid="{F9F80A56-A4B7-43B1-A56B-05CF08E504B0}"/>
    <cellStyle name="Normal 10 32 6 4" xfId="28756" xr:uid="{3589B5CA-E413-47C6-9845-969C7CE49A4A}"/>
    <cellStyle name="Normal 10 32 6 5" xfId="34240" xr:uid="{720EA80A-B4F7-4EBA-94F3-E369C1260AD5}"/>
    <cellStyle name="Normal 10 33" xfId="6068" xr:uid="{95321193-10C9-4332-A675-70CAEB04C8E3}"/>
    <cellStyle name="Normal 10 33 2" xfId="14458" xr:uid="{B2A1FF59-5E0D-4037-A0EC-FE08EB391592}"/>
    <cellStyle name="Normal 10 33 2 2" xfId="21745" xr:uid="{98B3E777-732E-4F5B-B770-2B549A77AB0B}"/>
    <cellStyle name="Normal 10 33 2 2 2" xfId="27301" xr:uid="{24984BE5-A7A0-4634-A8F6-6047B0EE3240}"/>
    <cellStyle name="Normal 10 33 2 2 3" xfId="32795" xr:uid="{C45D0C20-215A-4BF0-A936-F07BCBA32BA7}"/>
    <cellStyle name="Normal 10 33 2 2 4" xfId="38279" xr:uid="{586EA1D9-B1B5-4B2C-B2AD-C735F7642211}"/>
    <cellStyle name="Normal 10 33 2 3" xfId="24572" xr:uid="{195F792F-93B1-4518-A084-EAA89DA19724}"/>
    <cellStyle name="Normal 10 33 2 4" xfId="30066" xr:uid="{AD5451D7-A367-42ED-9E2B-35E7150C4C26}"/>
    <cellStyle name="Normal 10 33 2 5" xfId="35550" xr:uid="{F0EFFD2B-4161-4AED-BCAC-37422445ED3C}"/>
    <cellStyle name="Normal 10 33 3" xfId="11437" xr:uid="{C57B1A56-C74D-4EE3-B2FC-C5D17DBC30FC}"/>
    <cellStyle name="Normal 10 33 4" xfId="16672" xr:uid="{7E59FBA0-A419-4323-8D5D-93E53D0B7180}"/>
    <cellStyle name="Normal 10 33 5" xfId="18896" xr:uid="{AD4AD838-E6B2-47AB-B08B-D2373EB61129}"/>
    <cellStyle name="Normal 10 33 6" xfId="9116" xr:uid="{B72F3C77-17F5-41F9-9D9F-10A7AC886EE6}"/>
    <cellStyle name="Normal 10 33 6 2" xfId="20436" xr:uid="{5D44D426-904C-497F-A95E-AE27E5D966A3}"/>
    <cellStyle name="Normal 10 33 6 2 2" xfId="25992" xr:uid="{DAEB0C2F-9434-429D-944F-9CEE69030984}"/>
    <cellStyle name="Normal 10 33 6 2 3" xfId="31486" xr:uid="{9935BA12-A708-4A2E-B584-F9E0FB471A51}"/>
    <cellStyle name="Normal 10 33 6 2 4" xfId="36970" xr:uid="{982FF29D-52FE-4950-BED6-D0BB0A3C6157}"/>
    <cellStyle name="Normal 10 33 6 3" xfId="23263" xr:uid="{06AD9315-4593-4162-88E0-70BEB64C10E6}"/>
    <cellStyle name="Normal 10 33 6 4" xfId="28757" xr:uid="{FB1BCE79-1747-4745-909D-B4F54F781ECF}"/>
    <cellStyle name="Normal 10 33 6 5" xfId="34241" xr:uid="{CAE08132-BF16-4FE5-AB19-778930AB795E}"/>
    <cellStyle name="Normal 10 34" xfId="6069" xr:uid="{093315CF-2B52-4877-8718-4BAA5452EE00}"/>
    <cellStyle name="Normal 10 34 2" xfId="14459" xr:uid="{E538EB8B-A6F6-4260-A7ED-F716CD06C0C2}"/>
    <cellStyle name="Normal 10 34 2 2" xfId="21746" xr:uid="{9DB80713-740F-46C5-80FB-6A8DD95FFFB7}"/>
    <cellStyle name="Normal 10 34 2 2 2" xfId="27302" xr:uid="{D4C7FFE3-6C90-4ABC-9AAB-407CDB501B90}"/>
    <cellStyle name="Normal 10 34 2 2 3" xfId="32796" xr:uid="{85576A5E-3A67-4BA3-9603-301C126048A4}"/>
    <cellStyle name="Normal 10 34 2 2 4" xfId="38280" xr:uid="{3A820F9C-C9D1-45D7-B103-FA3EEE053780}"/>
    <cellStyle name="Normal 10 34 2 3" xfId="24573" xr:uid="{777C96D4-0B80-4BDF-83AD-744F9CA2D6DA}"/>
    <cellStyle name="Normal 10 34 2 4" xfId="30067" xr:uid="{D821C95D-A112-4347-A207-A3F9E279FD7D}"/>
    <cellStyle name="Normal 10 34 2 5" xfId="35551" xr:uid="{08029405-08F2-42A0-A031-8DA39E251499}"/>
    <cellStyle name="Normal 10 34 3" xfId="11438" xr:uid="{33B5C113-079E-4CDB-A5C0-F831F549D735}"/>
    <cellStyle name="Normal 10 34 4" xfId="16673" xr:uid="{2026D110-0280-49BD-A522-E482574DB218}"/>
    <cellStyle name="Normal 10 34 5" xfId="18897" xr:uid="{A3557644-3AD7-46F6-B042-90E8CC73A6C7}"/>
    <cellStyle name="Normal 10 34 6" xfId="9117" xr:uid="{E03CE55A-5A03-423F-8B95-1426E6A38550}"/>
    <cellStyle name="Normal 10 34 6 2" xfId="20437" xr:uid="{20DBA45E-6081-4545-94B5-FA7A522E459B}"/>
    <cellStyle name="Normal 10 34 6 2 2" xfId="25993" xr:uid="{D0BC529B-4DA6-46FB-AA3F-031ECB60600A}"/>
    <cellStyle name="Normal 10 34 6 2 3" xfId="31487" xr:uid="{4897BF3E-ED96-4E7E-8561-8301B8A48C3C}"/>
    <cellStyle name="Normal 10 34 6 2 4" xfId="36971" xr:uid="{948C31BA-A521-451F-84EE-33F215370B90}"/>
    <cellStyle name="Normal 10 34 6 3" xfId="23264" xr:uid="{1CD916F2-4FC5-4D4C-86ED-720FC7D7253A}"/>
    <cellStyle name="Normal 10 34 6 4" xfId="28758" xr:uid="{C947A0C9-7A08-478B-BE80-5E5A2D03EE7A}"/>
    <cellStyle name="Normal 10 34 6 5" xfId="34242" xr:uid="{584BE39A-AAD4-4123-9549-F2CF1D10A4E8}"/>
    <cellStyle name="Normal 10 35" xfId="6070" xr:uid="{9539D0D7-A877-4135-BCAE-C85BD85FF294}"/>
    <cellStyle name="Normal 10 35 2" xfId="14460" xr:uid="{E73CD783-FC1F-4F2B-B686-869CB9197033}"/>
    <cellStyle name="Normal 10 35 2 2" xfId="21747" xr:uid="{44D8581E-C41C-432C-9D41-1802A3015CFE}"/>
    <cellStyle name="Normal 10 35 2 2 2" xfId="27303" xr:uid="{DA358B70-4238-4DF5-BF5C-161BEF2FE919}"/>
    <cellStyle name="Normal 10 35 2 2 3" xfId="32797" xr:uid="{F4450CE4-3D5D-4168-9339-95998143F0A0}"/>
    <cellStyle name="Normal 10 35 2 2 4" xfId="38281" xr:uid="{2709772B-3082-400E-8793-FF41D52135C2}"/>
    <cellStyle name="Normal 10 35 2 3" xfId="24574" xr:uid="{AD2F206E-BE81-46BB-9197-3671E5EB70E5}"/>
    <cellStyle name="Normal 10 35 2 4" xfId="30068" xr:uid="{A717E9F8-B177-49F1-BB80-C7A1C6C4907B}"/>
    <cellStyle name="Normal 10 35 2 5" xfId="35552" xr:uid="{4F8CCBBD-E9C6-41AF-8AD2-573DE03E31B2}"/>
    <cellStyle name="Normal 10 35 3" xfId="11439" xr:uid="{24A8F404-DD4D-41B4-A148-5A13EFF2F53D}"/>
    <cellStyle name="Normal 10 35 4" xfId="16674" xr:uid="{D0613EC6-EC6D-475E-980B-34328DF76B3A}"/>
    <cellStyle name="Normal 10 35 5" xfId="18898" xr:uid="{194D3C79-9477-4B74-BB1E-0AF57E0ACC11}"/>
    <cellStyle name="Normal 10 35 6" xfId="9118" xr:uid="{AA393866-C84B-4B7A-AAE4-61DDAC255CC3}"/>
    <cellStyle name="Normal 10 35 6 2" xfId="20438" xr:uid="{10B5ED44-E91A-45BD-AB1F-6EBC37AFF4C1}"/>
    <cellStyle name="Normal 10 35 6 2 2" xfId="25994" xr:uid="{44CDB010-3BAA-47F7-ACAC-5841A1EA1C67}"/>
    <cellStyle name="Normal 10 35 6 2 3" xfId="31488" xr:uid="{964E1A6D-369B-47AC-9A6E-66EDC75D1AAC}"/>
    <cellStyle name="Normal 10 35 6 2 4" xfId="36972" xr:uid="{E1018F0B-1145-41EA-B1CD-E12A1856FAEE}"/>
    <cellStyle name="Normal 10 35 6 3" xfId="23265" xr:uid="{B9B39C4C-379C-473E-9F13-684E8E7A4434}"/>
    <cellStyle name="Normal 10 35 6 4" xfId="28759" xr:uid="{A754D224-0001-4AE3-9AC5-4AA2AD321812}"/>
    <cellStyle name="Normal 10 35 6 5" xfId="34243" xr:uid="{3A40DD95-A132-4BDC-BDF8-C9A98BEDB4AF}"/>
    <cellStyle name="Normal 10 36" xfId="6071" xr:uid="{268C4893-08AC-4529-B7C3-3A4B3BACA11C}"/>
    <cellStyle name="Normal 10 36 2" xfId="14461" xr:uid="{FCBD8A9C-8B78-4A04-9231-70C9C2E1662F}"/>
    <cellStyle name="Normal 10 36 2 2" xfId="21748" xr:uid="{5DCF2382-2634-4FD4-BBC7-9F15BF28C1A8}"/>
    <cellStyle name="Normal 10 36 2 2 2" xfId="27304" xr:uid="{1F595206-AC1E-487C-88A0-412F7CF1E466}"/>
    <cellStyle name="Normal 10 36 2 2 3" xfId="32798" xr:uid="{5AE04D97-5408-458D-8A2D-507BF9653C05}"/>
    <cellStyle name="Normal 10 36 2 2 4" xfId="38282" xr:uid="{1B05E83E-7678-4E36-86C8-72E1C142F873}"/>
    <cellStyle name="Normal 10 36 2 3" xfId="24575" xr:uid="{5564D8BE-330F-42AF-A20A-AF434A70BF30}"/>
    <cellStyle name="Normal 10 36 2 4" xfId="30069" xr:uid="{2E925080-ADA7-40C5-ACBD-ED2836D43525}"/>
    <cellStyle name="Normal 10 36 2 5" xfId="35553" xr:uid="{65AEFB6E-94E3-4403-96BE-16EAA76A2C13}"/>
    <cellStyle name="Normal 10 36 3" xfId="11440" xr:uid="{F9E1720D-BCF5-452B-AAD3-3A0B312CDA6F}"/>
    <cellStyle name="Normal 10 36 4" xfId="16675" xr:uid="{E9ABC22E-6CBB-4976-A0D3-97324EC22B01}"/>
    <cellStyle name="Normal 10 36 5" xfId="18899" xr:uid="{738690A7-15F1-49B6-9730-86262DD41DA2}"/>
    <cellStyle name="Normal 10 36 6" xfId="9119" xr:uid="{699CB6EC-F840-4D6E-AFCE-65DB05FD97A7}"/>
    <cellStyle name="Normal 10 36 6 2" xfId="20439" xr:uid="{DD2B4965-02CD-4CB2-8D1E-E5DDAE6B90EA}"/>
    <cellStyle name="Normal 10 36 6 2 2" xfId="25995" xr:uid="{986524B8-031C-4B4B-A8B1-CB5977CCB44B}"/>
    <cellStyle name="Normal 10 36 6 2 3" xfId="31489" xr:uid="{8DC906CB-26ED-4347-B300-3DE97190C632}"/>
    <cellStyle name="Normal 10 36 6 2 4" xfId="36973" xr:uid="{E83E8184-5F81-446F-9F77-3CC1E9F26C42}"/>
    <cellStyle name="Normal 10 36 6 3" xfId="23266" xr:uid="{586ACDF0-95B5-4070-BF2B-BE9BFB7CB51E}"/>
    <cellStyle name="Normal 10 36 6 4" xfId="28760" xr:uid="{A36FC851-A8D5-4A09-AF48-223FEE0EDCA0}"/>
    <cellStyle name="Normal 10 36 6 5" xfId="34244" xr:uid="{A9FF80A4-4C11-4224-A0F3-7AC312C2E6EF}"/>
    <cellStyle name="Normal 10 37" xfId="6072" xr:uid="{134FAA1E-35C8-4C42-B675-175D04C124F9}"/>
    <cellStyle name="Normal 10 37 2" xfId="14462" xr:uid="{D3F9D13D-3BA7-4DB3-B2ED-1BABB1E6055F}"/>
    <cellStyle name="Normal 10 37 2 2" xfId="21749" xr:uid="{82AC3749-BBDA-4FBE-87E9-EA5F3F612E2F}"/>
    <cellStyle name="Normal 10 37 2 2 2" xfId="27305" xr:uid="{3104A533-C99D-4311-963B-4B52DCC213FF}"/>
    <cellStyle name="Normal 10 37 2 2 3" xfId="32799" xr:uid="{D879949C-7350-4716-93DD-C41D7BCDD766}"/>
    <cellStyle name="Normal 10 37 2 2 4" xfId="38283" xr:uid="{8EE8DDD8-72D2-4BF9-BECF-F5E2A2C502BD}"/>
    <cellStyle name="Normal 10 37 2 3" xfId="24576" xr:uid="{D5160C84-A334-49F5-8A48-88CE35276E4B}"/>
    <cellStyle name="Normal 10 37 2 4" xfId="30070" xr:uid="{6B96BFAB-FE9B-4B0F-8325-B7D97880805A}"/>
    <cellStyle name="Normal 10 37 2 5" xfId="35554" xr:uid="{B153043B-5D16-4D2A-A1DB-9FA576A31686}"/>
    <cellStyle name="Normal 10 37 3" xfId="11441" xr:uid="{C8704CD7-7DA2-4113-8150-E68FF7959B07}"/>
    <cellStyle name="Normal 10 37 4" xfId="16676" xr:uid="{6AD8580E-9AFE-4044-A996-8E4D67F26F46}"/>
    <cellStyle name="Normal 10 37 5" xfId="18900" xr:uid="{D1653F89-D49C-44D3-9E84-886544B28D16}"/>
    <cellStyle name="Normal 10 37 6" xfId="9120" xr:uid="{3F9FD1EC-2E27-42B6-8597-3111B8D08426}"/>
    <cellStyle name="Normal 10 37 6 2" xfId="20440" xr:uid="{F258ECF0-1241-4545-8452-A106FAFDAB2E}"/>
    <cellStyle name="Normal 10 37 6 2 2" xfId="25996" xr:uid="{E75908BE-45F2-44DE-A473-CA45D5F210AD}"/>
    <cellStyle name="Normal 10 37 6 2 3" xfId="31490" xr:uid="{C8EB2852-28A5-4941-BCF1-C0BACD45E848}"/>
    <cellStyle name="Normal 10 37 6 2 4" xfId="36974" xr:uid="{B5158A12-0A0F-4A60-A9A6-5F4512759FFF}"/>
    <cellStyle name="Normal 10 37 6 3" xfId="23267" xr:uid="{0A9FA3A3-3B35-47D9-8EEC-BB06D39D43DD}"/>
    <cellStyle name="Normal 10 37 6 4" xfId="28761" xr:uid="{DD32FE8B-9CC4-4F80-8E36-8AF865A90CC3}"/>
    <cellStyle name="Normal 10 37 6 5" xfId="34245" xr:uid="{C2C568A2-B1D5-4166-8F38-96D68020FAE7}"/>
    <cellStyle name="Normal 10 38" xfId="6073" xr:uid="{3625274C-EC10-434F-9AA6-1A9A3121E163}"/>
    <cellStyle name="Normal 10 38 2" xfId="14463" xr:uid="{046EEFBE-D0A2-4DF9-84DF-9204543654A6}"/>
    <cellStyle name="Normal 10 38 2 2" xfId="21750" xr:uid="{1C7E9997-F381-4CBE-A278-DB92CFC75209}"/>
    <cellStyle name="Normal 10 38 2 2 2" xfId="27306" xr:uid="{7B5CE87F-80FC-449C-957A-9CCD5DEECB3D}"/>
    <cellStyle name="Normal 10 38 2 2 3" xfId="32800" xr:uid="{F7D78BFC-1E27-4E63-A744-67D8184BA539}"/>
    <cellStyle name="Normal 10 38 2 2 4" xfId="38284" xr:uid="{FE5E2F08-54C7-4D24-8A34-98375B537E31}"/>
    <cellStyle name="Normal 10 38 2 3" xfId="24577" xr:uid="{BCE34DC4-46C5-4A04-86AD-6DCE11E7B0F8}"/>
    <cellStyle name="Normal 10 38 2 4" xfId="30071" xr:uid="{67C01E31-B43C-48E8-A8BE-CC05EF3C9D84}"/>
    <cellStyle name="Normal 10 38 2 5" xfId="35555" xr:uid="{D3D30C21-AF30-458A-A5A8-96FE6652B9F8}"/>
    <cellStyle name="Normal 10 38 3" xfId="11442" xr:uid="{8FBABFA6-FCC4-4886-89AD-D61B76EF5BEA}"/>
    <cellStyle name="Normal 10 38 4" xfId="16677" xr:uid="{9F19488E-8C14-421B-BF4E-6AF6582FEB31}"/>
    <cellStyle name="Normal 10 38 5" xfId="18901" xr:uid="{2AA9BED9-408D-450E-ACFB-CFD98A155364}"/>
    <cellStyle name="Normal 10 38 6" xfId="9121" xr:uid="{62BA1260-B28F-4128-A94C-7B88FCB2A529}"/>
    <cellStyle name="Normal 10 38 6 2" xfId="20441" xr:uid="{7515A5E9-7FEA-45D2-8D68-A27BEA447A5F}"/>
    <cellStyle name="Normal 10 38 6 2 2" xfId="25997" xr:uid="{7B172C46-468C-432D-9C9F-A688606247F9}"/>
    <cellStyle name="Normal 10 38 6 2 3" xfId="31491" xr:uid="{9C8A2EFE-0752-4B4C-993A-8350BF1AACC6}"/>
    <cellStyle name="Normal 10 38 6 2 4" xfId="36975" xr:uid="{C4D166A2-6EDC-4C1D-91C9-14E3214115F4}"/>
    <cellStyle name="Normal 10 38 6 3" xfId="23268" xr:uid="{4FB0C368-F9E0-4832-9D49-C054FFD20D64}"/>
    <cellStyle name="Normal 10 38 6 4" xfId="28762" xr:uid="{F00AA1A1-BD02-4DD5-929F-3BA30F7EBBF0}"/>
    <cellStyle name="Normal 10 38 6 5" xfId="34246" xr:uid="{BE52C78C-D7D5-4749-BF02-55D5AE0F0B22}"/>
    <cellStyle name="Normal 10 39" xfId="6074" xr:uid="{22876683-0B62-400F-A522-D2496276F86D}"/>
    <cellStyle name="Normal 10 39 2" xfId="14464" xr:uid="{69D2BD27-2760-4CB4-9FCF-EC29AE28CE0B}"/>
    <cellStyle name="Normal 10 39 2 2" xfId="21751" xr:uid="{43C085A2-16E7-4C7B-B589-6FBD9D9B9FB3}"/>
    <cellStyle name="Normal 10 39 2 2 2" xfId="27307" xr:uid="{CA3D76BC-AF26-4C51-8D31-2A1BE4D4395A}"/>
    <cellStyle name="Normal 10 39 2 2 3" xfId="32801" xr:uid="{66F2FD54-7545-4B94-9EBA-60B5649C7F4B}"/>
    <cellStyle name="Normal 10 39 2 2 4" xfId="38285" xr:uid="{F7AC53E4-9043-44E2-A958-C449F1693B28}"/>
    <cellStyle name="Normal 10 39 2 3" xfId="24578" xr:uid="{DF27F9B7-041B-420F-8964-459C099AB88A}"/>
    <cellStyle name="Normal 10 39 2 4" xfId="30072" xr:uid="{E3DDFF5E-4A28-4CD1-A4AF-47C62F92DFD8}"/>
    <cellStyle name="Normal 10 39 2 5" xfId="35556" xr:uid="{D0C8A5C0-2C5C-4E7D-BC49-D0917D39D163}"/>
    <cellStyle name="Normal 10 39 3" xfId="11443" xr:uid="{DDA71FE6-9DD9-4790-94C1-5604D442A542}"/>
    <cellStyle name="Normal 10 39 4" xfId="16678" xr:uid="{FE513CDE-0C1A-4930-A8D2-048202BCCD8C}"/>
    <cellStyle name="Normal 10 39 5" xfId="18902" xr:uid="{DB9CEA05-7A9B-47FA-99CE-5100DED6C4B0}"/>
    <cellStyle name="Normal 10 39 6" xfId="9122" xr:uid="{1B86F85D-2CAA-4708-B07F-D8A8EB5FB29C}"/>
    <cellStyle name="Normal 10 39 6 2" xfId="20442" xr:uid="{40F29B46-21F4-42A6-9F99-1FBC47030FD4}"/>
    <cellStyle name="Normal 10 39 6 2 2" xfId="25998" xr:uid="{D92237F0-832F-4A60-BE21-B3CA7867E620}"/>
    <cellStyle name="Normal 10 39 6 2 3" xfId="31492" xr:uid="{49D3EE30-8FDE-440F-8B30-AA08C8B59C86}"/>
    <cellStyle name="Normal 10 39 6 2 4" xfId="36976" xr:uid="{3B56AE2F-2374-4409-9163-4E155C5B197D}"/>
    <cellStyle name="Normal 10 39 6 3" xfId="23269" xr:uid="{0F7B024F-031C-4F64-8B9E-927D025E32CA}"/>
    <cellStyle name="Normal 10 39 6 4" xfId="28763" xr:uid="{5B50DBBE-4F90-4CC1-A5E8-FC04353CCE9F}"/>
    <cellStyle name="Normal 10 39 6 5" xfId="34247" xr:uid="{D6BD471F-1218-4893-B8D4-C0F0FA4A4308}"/>
    <cellStyle name="Normal 10 4" xfId="6075" xr:uid="{13830570-01AA-487B-924F-D79EAA326C93}"/>
    <cellStyle name="Normal 10 4 2" xfId="6076" xr:uid="{C3E50118-125E-458E-94AE-0FA7632D152B}"/>
    <cellStyle name="Normal 10 4 2 2" xfId="14466" xr:uid="{1FFC2C4F-9647-4B62-84B2-B3348782791F}"/>
    <cellStyle name="Normal 10 4 2 2 2" xfId="21753" xr:uid="{348D9ECC-A45C-42E8-90DC-947C4F8FBBF9}"/>
    <cellStyle name="Normal 10 4 2 2 2 2" xfId="27309" xr:uid="{1C233A13-833A-4AA7-9482-F461DCA6437E}"/>
    <cellStyle name="Normal 10 4 2 2 2 3" xfId="32803" xr:uid="{A639A380-5AD2-45ED-952C-F92D91E95A28}"/>
    <cellStyle name="Normal 10 4 2 2 2 4" xfId="38287" xr:uid="{12C80262-252B-40E5-88C1-DC79F239A74E}"/>
    <cellStyle name="Normal 10 4 2 2 3" xfId="24580" xr:uid="{72EFF4D9-5836-496E-8758-0E76ECC0B895}"/>
    <cellStyle name="Normal 10 4 2 2 4" xfId="30074" xr:uid="{EA3DAADD-5F62-4197-8F99-38545F2B8A2A}"/>
    <cellStyle name="Normal 10 4 2 2 5" xfId="35558" xr:uid="{AA941271-3221-4B72-9D3C-9ED13C9176BC}"/>
    <cellStyle name="Normal 10 4 2 3" xfId="11445" xr:uid="{E63F4F1E-8ABC-44D8-AE6A-85B4B875B30F}"/>
    <cellStyle name="Normal 10 4 2 4" xfId="16680" xr:uid="{473EF032-C29B-4EC4-9EF7-914444FCFEC1}"/>
    <cellStyle name="Normal 10 4 2 5" xfId="18903" xr:uid="{A22741A4-BAB4-45E3-9D57-6BA50EAED9EB}"/>
    <cellStyle name="Normal 10 4 2 6" xfId="9124" xr:uid="{1C25F142-0158-41C2-A996-C997F2E5697E}"/>
    <cellStyle name="Normal 10 4 2 6 2" xfId="20444" xr:uid="{2E41B041-3842-4FFD-B49A-061773758978}"/>
    <cellStyle name="Normal 10 4 2 6 2 2" xfId="26000" xr:uid="{C94D1CD0-FB51-4BB0-A7BD-843FBF516266}"/>
    <cellStyle name="Normal 10 4 2 6 2 3" xfId="31494" xr:uid="{EAB8A45E-A7F0-4EF9-9D7C-2C091C32592A}"/>
    <cellStyle name="Normal 10 4 2 6 2 4" xfId="36978" xr:uid="{70799175-045B-4970-B495-D9AF826E0B37}"/>
    <cellStyle name="Normal 10 4 2 6 3" xfId="23271" xr:uid="{E7C5A560-A0D8-4ADC-9047-562D9DD3FDA8}"/>
    <cellStyle name="Normal 10 4 2 6 4" xfId="28765" xr:uid="{34696A98-10B3-415C-8BCD-B16B99185975}"/>
    <cellStyle name="Normal 10 4 2 6 5" xfId="34249" xr:uid="{8775E077-1F27-4387-A788-EBBEDE7A0A7C}"/>
    <cellStyle name="Normal 10 4 3" xfId="6077" xr:uid="{AA3E4329-4B0F-4158-9565-65D0F038B17F}"/>
    <cellStyle name="Normal 10 4 3 2" xfId="14467" xr:uid="{BA90CB6B-F93C-4621-8CDB-0A7E204EC7EF}"/>
    <cellStyle name="Normal 10 4 3 2 2" xfId="21754" xr:uid="{36F5E12E-0572-4A26-B047-63B00B97FCC5}"/>
    <cellStyle name="Normal 10 4 3 2 2 2" xfId="27310" xr:uid="{E4AB237E-3B12-48A1-84D8-880C9DFE45B5}"/>
    <cellStyle name="Normal 10 4 3 2 2 3" xfId="32804" xr:uid="{093E1145-09D9-41F9-8C47-96A7BE51135A}"/>
    <cellStyle name="Normal 10 4 3 2 2 4" xfId="38288" xr:uid="{0B37AE10-1057-4CBF-9E4E-AFA93307B4E9}"/>
    <cellStyle name="Normal 10 4 3 2 3" xfId="24581" xr:uid="{6BDDD3E0-429F-4A84-B0EB-16549749E791}"/>
    <cellStyle name="Normal 10 4 3 2 4" xfId="30075" xr:uid="{CA2B0A67-7EDF-41AD-A0B9-334B7A9C7685}"/>
    <cellStyle name="Normal 10 4 3 2 5" xfId="35559" xr:uid="{DF314FEC-AF87-4752-B12D-72A8DEE62B0C}"/>
    <cellStyle name="Normal 10 4 3 3" xfId="11446" xr:uid="{B086540E-7D56-4813-B25B-C23560A2BC75}"/>
    <cellStyle name="Normal 10 4 3 4" xfId="16681" xr:uid="{AD2D79F2-572E-43A4-B35A-CAAC26D3162B}"/>
    <cellStyle name="Normal 10 4 3 5" xfId="18904" xr:uid="{E462D33A-AF8B-43F0-9939-B092087B3205}"/>
    <cellStyle name="Normal 10 4 3 6" xfId="9125" xr:uid="{55233DAB-0501-49D6-BF2E-C1E91CFBF141}"/>
    <cellStyle name="Normal 10 4 3 6 2" xfId="20445" xr:uid="{51819675-F393-4EF0-942A-DF709DE9A026}"/>
    <cellStyle name="Normal 10 4 3 6 2 2" xfId="26001" xr:uid="{38426FFC-98E4-4315-9B91-7B9232715E9C}"/>
    <cellStyle name="Normal 10 4 3 6 2 3" xfId="31495" xr:uid="{F32392FF-B666-4AAA-AD9A-5620D7F44167}"/>
    <cellStyle name="Normal 10 4 3 6 2 4" xfId="36979" xr:uid="{53B94E19-F20A-4785-B976-58A5E69F275F}"/>
    <cellStyle name="Normal 10 4 3 6 3" xfId="23272" xr:uid="{07006580-C7B2-4595-9BE8-FB39642C1721}"/>
    <cellStyle name="Normal 10 4 3 6 4" xfId="28766" xr:uid="{CDCB042B-6416-4675-BF95-2CC141ABC6C0}"/>
    <cellStyle name="Normal 10 4 3 6 5" xfId="34250" xr:uid="{3F432DD9-188C-4345-B5F3-60C4A2509A96}"/>
    <cellStyle name="Normal 10 4 4" xfId="6078" xr:uid="{A2E1E92C-7E01-4F24-8BF4-32D128A3A40D}"/>
    <cellStyle name="Normal 10 4 4 2" xfId="14468" xr:uid="{97A008C9-725D-49B6-B099-9A51A952E28E}"/>
    <cellStyle name="Normal 10 4 4 2 2" xfId="21755" xr:uid="{E573AC24-6668-4205-9841-A4FD79D4EE42}"/>
    <cellStyle name="Normal 10 4 4 2 2 2" xfId="27311" xr:uid="{C1AD317B-352C-44B9-9972-67AF23AA9A25}"/>
    <cellStyle name="Normal 10 4 4 2 2 3" xfId="32805" xr:uid="{FBCC3A46-BD00-4193-AEE1-E6A45D2BE6D1}"/>
    <cellStyle name="Normal 10 4 4 2 2 4" xfId="38289" xr:uid="{906D4D14-8F4A-47CF-B010-A1772A156F4D}"/>
    <cellStyle name="Normal 10 4 4 2 3" xfId="24582" xr:uid="{BAB5CC50-ABB6-4DE3-818B-4885D39072B5}"/>
    <cellStyle name="Normal 10 4 4 2 4" xfId="30076" xr:uid="{5FCF9F99-09BC-44CB-B37F-B4C863535846}"/>
    <cellStyle name="Normal 10 4 4 2 5" xfId="35560" xr:uid="{6F37D9C7-CAB0-427B-A142-835C3AEE4A27}"/>
    <cellStyle name="Normal 10 4 4 3" xfId="11447" xr:uid="{7C85C69E-9B36-4E0F-A045-B31D9047EF2A}"/>
    <cellStyle name="Normal 10 4 4 4" xfId="16682" xr:uid="{E7ED275E-DB93-42E1-B29E-1515E33CA7EF}"/>
    <cellStyle name="Normal 10 4 4 5" xfId="18905" xr:uid="{EA2F1012-E46F-4BC0-9D9B-787F5D23F700}"/>
    <cellStyle name="Normal 10 4 4 6" xfId="9126" xr:uid="{3128D729-2BD5-4BA5-85EC-3E16D4CBEEC0}"/>
    <cellStyle name="Normal 10 4 4 6 2" xfId="20446" xr:uid="{FC77CD17-AAEF-4D2A-9E3E-1355973B6F75}"/>
    <cellStyle name="Normal 10 4 4 6 2 2" xfId="26002" xr:uid="{B0F9A0C7-9C49-43F8-A076-B7648399F0AE}"/>
    <cellStyle name="Normal 10 4 4 6 2 3" xfId="31496" xr:uid="{7DED24A6-60A6-45C9-9B51-AFF4CA5BFBC7}"/>
    <cellStyle name="Normal 10 4 4 6 2 4" xfId="36980" xr:uid="{691B5F69-4B77-4A31-B3E7-273BFC02540D}"/>
    <cellStyle name="Normal 10 4 4 6 3" xfId="23273" xr:uid="{E2FBB1D1-DC5F-46A3-A44E-06427A7979A2}"/>
    <cellStyle name="Normal 10 4 4 6 4" xfId="28767" xr:uid="{2FBB19B1-D164-4F28-A7EC-A229617F3934}"/>
    <cellStyle name="Normal 10 4 4 6 5" xfId="34251" xr:uid="{B0BE22D2-9070-4152-BC95-25C84DBD21E8}"/>
    <cellStyle name="Normal 10 4 5" xfId="6079" xr:uid="{392C414E-3FE9-412E-A86C-7233C0A1BB23}"/>
    <cellStyle name="Normal 10 4 5 2" xfId="14469" xr:uid="{77BA719F-14ED-4200-A191-2BA2673AE925}"/>
    <cellStyle name="Normal 10 4 5 2 2" xfId="21756" xr:uid="{502B58F8-5522-43EE-A758-5A3D652D732B}"/>
    <cellStyle name="Normal 10 4 5 2 2 2" xfId="27312" xr:uid="{2C64513B-D3B4-4BB1-994C-1AE4F0428032}"/>
    <cellStyle name="Normal 10 4 5 2 2 3" xfId="32806" xr:uid="{D9A491EF-0460-4565-B9A2-88305359F29D}"/>
    <cellStyle name="Normal 10 4 5 2 2 4" xfId="38290" xr:uid="{E7A6CD9D-7A03-4E21-B10B-11343857B265}"/>
    <cellStyle name="Normal 10 4 5 2 3" xfId="24583" xr:uid="{F7F2E918-A626-4C22-B954-9C9F755B70A2}"/>
    <cellStyle name="Normal 10 4 5 2 4" xfId="30077" xr:uid="{845F0204-5F87-4B59-928A-7397316165BD}"/>
    <cellStyle name="Normal 10 4 5 2 5" xfId="35561" xr:uid="{3C3FE39E-4B5E-4B78-99E5-9ADD9A80DBEB}"/>
    <cellStyle name="Normal 10 4 5 3" xfId="12555" xr:uid="{53CA664F-AEE4-48FA-8F2E-EBD3E1B8A988}"/>
    <cellStyle name="Normal 10 4 5 4" xfId="9127" xr:uid="{A9435BAF-F2AC-46DF-910A-DDB25C921DED}"/>
    <cellStyle name="Normal 10 4 5 4 2" xfId="20447" xr:uid="{6A6C7394-2A27-415E-8274-F23F3B80D8BB}"/>
    <cellStyle name="Normal 10 4 5 4 2 2" xfId="26003" xr:uid="{3809FC96-8761-418D-8B23-8A7E1C0B9CC0}"/>
    <cellStyle name="Normal 10 4 5 4 2 3" xfId="31497" xr:uid="{7440B725-DEF1-43A3-A73F-3833CB0289B6}"/>
    <cellStyle name="Normal 10 4 5 4 2 4" xfId="36981" xr:uid="{C970D517-F028-42EF-ADFF-C8A9F4D23020}"/>
    <cellStyle name="Normal 10 4 5 4 3" xfId="23274" xr:uid="{E0AB24A0-4C25-439F-86F9-1E706E686821}"/>
    <cellStyle name="Normal 10 4 5 4 4" xfId="28768" xr:uid="{89434710-4900-4274-BA58-FE44032391AE}"/>
    <cellStyle name="Normal 10 4 5 4 5" xfId="34252" xr:uid="{53CAE59D-65FB-4DFF-A56A-AA07635CF459}"/>
    <cellStyle name="Normal 10 4 6" xfId="14465" xr:uid="{8BCC1BBC-EFD2-4EC7-98DE-D65BFF52ACEB}"/>
    <cellStyle name="Normal 10 4 6 2" xfId="21752" xr:uid="{95CFF573-185B-4B33-B99A-55B20E09EF85}"/>
    <cellStyle name="Normal 10 4 6 2 2" xfId="27308" xr:uid="{20C2FEAB-EFC0-4342-9A93-221E0F0E683E}"/>
    <cellStyle name="Normal 10 4 6 2 3" xfId="32802" xr:uid="{AC4161EF-2DB4-47E3-B31B-850CAFF6C239}"/>
    <cellStyle name="Normal 10 4 6 2 4" xfId="38286" xr:uid="{3B4E750A-7269-4DE1-9195-C80B09103065}"/>
    <cellStyle name="Normal 10 4 6 3" xfId="24579" xr:uid="{F8D5CB97-523B-43BE-816D-8D3FF31C39AD}"/>
    <cellStyle name="Normal 10 4 6 4" xfId="30073" xr:uid="{8EE8DFA1-7E72-4FAD-A0F8-95C7120905EC}"/>
    <cellStyle name="Normal 10 4 6 5" xfId="35557" xr:uid="{7515C244-9CF2-4872-A47B-9C82339CACE8}"/>
    <cellStyle name="Normal 10 4 7" xfId="11444" xr:uid="{024C2D6C-3CE0-4B0A-8BD0-4B5F803D7374}"/>
    <cellStyle name="Normal 10 4 8" xfId="16679" xr:uid="{1B9A8AE8-BBB6-4076-9906-5FEEF4E213BE}"/>
    <cellStyle name="Normal 10 4 9" xfId="9123" xr:uid="{0C2A943F-845D-4CC2-BD3D-81E7A02F35A4}"/>
    <cellStyle name="Normal 10 4 9 2" xfId="20443" xr:uid="{FAEA609A-2AA0-4A4F-849C-D9B31AFFF482}"/>
    <cellStyle name="Normal 10 4 9 2 2" xfId="25999" xr:uid="{352FCE3C-35DA-4925-BCE4-FF4899BB330B}"/>
    <cellStyle name="Normal 10 4 9 2 3" xfId="31493" xr:uid="{46F5E09A-078A-4129-8A7E-679F2C1A182C}"/>
    <cellStyle name="Normal 10 4 9 2 4" xfId="36977" xr:uid="{7553D440-0831-45CA-B66C-A6AF627FE5E7}"/>
    <cellStyle name="Normal 10 4 9 3" xfId="23270" xr:uid="{2925E70D-C389-4921-AC8B-7C71B98C6FBD}"/>
    <cellStyle name="Normal 10 4 9 4" xfId="28764" xr:uid="{BC263403-041D-4783-8A9F-0B4AC6D761E3}"/>
    <cellStyle name="Normal 10 4 9 5" xfId="34248" xr:uid="{D236FCCE-424C-4087-8AFD-8E61DE81520B}"/>
    <cellStyle name="Normal 10 40" xfId="6080" xr:uid="{507C97BC-1C95-4BAF-A3B1-E4535AEB6A33}"/>
    <cellStyle name="Normal 10 40 2" xfId="14470" xr:uid="{F043637D-7897-4981-85BF-993555560CBE}"/>
    <cellStyle name="Normal 10 40 2 2" xfId="21757" xr:uid="{D479B55E-6530-464D-BF41-B700E6309A7C}"/>
    <cellStyle name="Normal 10 40 2 2 2" xfId="27313" xr:uid="{5BD2E4E2-E672-4480-B9F7-C6781F2056AD}"/>
    <cellStyle name="Normal 10 40 2 2 3" xfId="32807" xr:uid="{FBC49D37-38FF-4C37-8763-05282DCC7B5E}"/>
    <cellStyle name="Normal 10 40 2 2 4" xfId="38291" xr:uid="{E46066F3-DFD3-4879-8B43-F9A0C024810B}"/>
    <cellStyle name="Normal 10 40 2 3" xfId="24584" xr:uid="{86AB6FB8-49A8-4383-A3F8-C8CD5A1FC1E6}"/>
    <cellStyle name="Normal 10 40 2 4" xfId="30078" xr:uid="{68D2AAD5-C3F4-49A7-A970-1999C8AF79F1}"/>
    <cellStyle name="Normal 10 40 2 5" xfId="35562" xr:uid="{2CAA4FF9-03FD-475C-A839-2AD17D32D229}"/>
    <cellStyle name="Normal 10 40 3" xfId="11448" xr:uid="{3D967148-FC64-4ABC-9942-92949C6907C3}"/>
    <cellStyle name="Normal 10 40 4" xfId="16683" xr:uid="{CE2E580F-F6C5-4A57-AD45-3E7209860C51}"/>
    <cellStyle name="Normal 10 40 5" xfId="18906" xr:uid="{F95CAB97-A5AE-428A-A30E-A1188C821634}"/>
    <cellStyle name="Normal 10 40 6" xfId="9128" xr:uid="{C38A332F-E580-4160-9D0A-A1A1BEC45ECB}"/>
    <cellStyle name="Normal 10 40 6 2" xfId="20448" xr:uid="{3A9DA614-44F7-4666-AB1A-CAC5B88CA2B1}"/>
    <cellStyle name="Normal 10 40 6 2 2" xfId="26004" xr:uid="{D74B1BC2-828D-4154-BD28-D67ECDB50BCD}"/>
    <cellStyle name="Normal 10 40 6 2 3" xfId="31498" xr:uid="{228CCA94-40EF-4B24-8DD2-148DA20630E2}"/>
    <cellStyle name="Normal 10 40 6 2 4" xfId="36982" xr:uid="{69D4C7A4-9E28-4C89-87AC-2CAD39D1A6E4}"/>
    <cellStyle name="Normal 10 40 6 3" xfId="23275" xr:uid="{AEF497CC-4FED-4FCF-95A3-CB4EA7A7E656}"/>
    <cellStyle name="Normal 10 40 6 4" xfId="28769" xr:uid="{6089F9F4-C9A4-4820-86BD-5F6D2DC9712F}"/>
    <cellStyle name="Normal 10 40 6 5" xfId="34253" xr:uid="{CA357402-8442-49EB-BF96-9A419EDD5F46}"/>
    <cellStyle name="Normal 10 41" xfId="6081" xr:uid="{ECC5BDC0-DD7F-4215-821F-4BA94F5BDE5F}"/>
    <cellStyle name="Normal 10 41 2" xfId="14471" xr:uid="{3DE299DE-9510-473F-85BC-F04D1378EC4C}"/>
    <cellStyle name="Normal 10 41 2 2" xfId="21758" xr:uid="{D37AD3E5-4315-4573-B4F9-5D326C93FFB5}"/>
    <cellStyle name="Normal 10 41 2 2 2" xfId="27314" xr:uid="{3DA1EBA0-031E-4711-88DF-14AB7CBE9706}"/>
    <cellStyle name="Normal 10 41 2 2 3" xfId="32808" xr:uid="{7B8CBAA7-8DCC-4453-BE91-635C0CCEC2E3}"/>
    <cellStyle name="Normal 10 41 2 2 4" xfId="38292" xr:uid="{7547317F-29EE-4749-AF0D-F4774625E814}"/>
    <cellStyle name="Normal 10 41 2 3" xfId="24585" xr:uid="{BD02293C-BBE4-47A5-9B7A-8D12D2BD190C}"/>
    <cellStyle name="Normal 10 41 2 4" xfId="30079" xr:uid="{86BF86C2-4E63-45E3-A618-C67E086CB8BB}"/>
    <cellStyle name="Normal 10 41 2 5" xfId="35563" xr:uid="{F12F6B6F-8EB2-4595-8A3F-A994C52FDEFD}"/>
    <cellStyle name="Normal 10 41 3" xfId="12553" xr:uid="{212DA43C-F3B6-4D34-B291-8E21F4ABD90B}"/>
    <cellStyle name="Normal 10 41 4" xfId="9129" xr:uid="{B5BF8FFC-AE22-496E-BC7D-4D6AEAFD82E4}"/>
    <cellStyle name="Normal 10 41 4 2" xfId="20449" xr:uid="{8F96F8A8-F77E-428F-9525-25C0C4C8DB84}"/>
    <cellStyle name="Normal 10 41 4 2 2" xfId="26005" xr:uid="{2C9CE324-E667-438B-B74F-D567B7E0B375}"/>
    <cellStyle name="Normal 10 41 4 2 3" xfId="31499" xr:uid="{DE1CB40D-F428-4C56-8095-3ADC22B75AE9}"/>
    <cellStyle name="Normal 10 41 4 2 4" xfId="36983" xr:uid="{E4EE693A-6BFE-4B6F-8EAF-D89FDF63E45F}"/>
    <cellStyle name="Normal 10 41 4 3" xfId="23276" xr:uid="{AA1D9C72-7298-482F-9418-4E94269C3C7F}"/>
    <cellStyle name="Normal 10 41 4 4" xfId="28770" xr:uid="{91260316-3570-4873-8716-1FF2BBD2FA9B}"/>
    <cellStyle name="Normal 10 41 4 5" xfId="34254" xr:uid="{D3033F1E-AAE4-428D-8A65-2A284D175635}"/>
    <cellStyle name="Normal 10 42" xfId="7189" xr:uid="{AC7755E9-0858-46AE-B74D-A570C7D1CBEB}"/>
    <cellStyle name="Normal 10 42 2" xfId="9130" xr:uid="{CE04F583-C6A3-42EA-8B48-D0CA2D056067}"/>
    <cellStyle name="Normal 10 42 2 2" xfId="20450" xr:uid="{B8827856-847C-40BE-B9B5-37222D8D3338}"/>
    <cellStyle name="Normal 10 42 2 2 2" xfId="26006" xr:uid="{2CCE5D5E-86E4-43F1-8A1A-D694FD845AA3}"/>
    <cellStyle name="Normal 10 42 2 2 3" xfId="31500" xr:uid="{ED3BD409-C198-4B49-A985-7C86CECC3F98}"/>
    <cellStyle name="Normal 10 42 2 2 4" xfId="36984" xr:uid="{AB25905D-E48E-4BC4-A21F-126CA16E0A35}"/>
    <cellStyle name="Normal 10 42 2 3" xfId="23277" xr:uid="{6F05EC27-8D19-4EEF-898F-F3B8411D778F}"/>
    <cellStyle name="Normal 10 42 2 4" xfId="28771" xr:uid="{177D365B-086C-442F-BB03-1DA877EB9639}"/>
    <cellStyle name="Normal 10 42 2 5" xfId="34255" xr:uid="{80ED03A6-A157-4CE8-9479-D7F9649714CF}"/>
    <cellStyle name="Normal 10 42 3" xfId="20206" xr:uid="{6ED47ECB-2CCC-4FCC-9D4D-6A3A51C121C0}"/>
    <cellStyle name="Normal 10 42 3 2" xfId="25762" xr:uid="{09E237F4-142F-4352-8E18-F21523AF4692}"/>
    <cellStyle name="Normal 10 42 3 3" xfId="31256" xr:uid="{388DE347-E43A-42B3-B38A-143FAC6F67D9}"/>
    <cellStyle name="Normal 10 42 3 4" xfId="36740" xr:uid="{EDE2041E-4183-42AD-ACBE-1DCB32ED5B9D}"/>
    <cellStyle name="Normal 10 42 4" xfId="23033" xr:uid="{4EB200E4-34C6-44BF-9D2E-93FB53B76168}"/>
    <cellStyle name="Normal 10 42 5" xfId="28525" xr:uid="{F66B01C9-878D-497C-848A-AEBEED8D1F88}"/>
    <cellStyle name="Normal 10 42 6" xfId="34009" xr:uid="{8264FAEF-170E-4FCC-A45A-EFFD977E8449}"/>
    <cellStyle name="Normal 10 43" xfId="7339" xr:uid="{D2F26CD6-A740-4FE7-97CE-80ECD192F306}"/>
    <cellStyle name="Normal 10 43 2" xfId="9131" xr:uid="{E5FA8A16-43F5-46EA-B022-500FD6B91D87}"/>
    <cellStyle name="Normal 10 43 2 2" xfId="20451" xr:uid="{8025EE18-151E-4B57-90FD-5CD8CFD6086B}"/>
    <cellStyle name="Normal 10 43 2 2 2" xfId="26007" xr:uid="{B88A428D-C534-428B-9E3D-90E7F64F7C84}"/>
    <cellStyle name="Normal 10 43 2 2 3" xfId="31501" xr:uid="{945E2DD9-318C-4A6A-9AA4-558CC5B82BD6}"/>
    <cellStyle name="Normal 10 43 2 2 4" xfId="36985" xr:uid="{B9C1278A-9E7D-4C1F-B66E-33B3F6AED204}"/>
    <cellStyle name="Normal 10 43 2 3" xfId="23278" xr:uid="{AB1A62B7-E11D-48A4-B7CA-FC827A614935}"/>
    <cellStyle name="Normal 10 43 2 4" xfId="28772" xr:uid="{5C47F536-B3EA-48AE-8B42-0CC75E848873}"/>
    <cellStyle name="Normal 10 43 2 5" xfId="34256" xr:uid="{1039EA95-B5F8-443E-A479-06CFD80326E8}"/>
    <cellStyle name="Normal 10 43 3" xfId="20227" xr:uid="{41EABD7C-1849-451E-A242-B85575E7F68D}"/>
    <cellStyle name="Normal 10 43 3 2" xfId="25783" xr:uid="{86ACAA4C-46F9-4751-ACC2-85A863E8A99F}"/>
    <cellStyle name="Normal 10 43 3 3" xfId="31277" xr:uid="{AEEB1809-F756-4FB6-A0A8-523F64C159D7}"/>
    <cellStyle name="Normal 10 43 3 4" xfId="36761" xr:uid="{D7EEE0CF-BC26-4BEE-8D32-F87AFCAC7BDC}"/>
    <cellStyle name="Normal 10 43 4" xfId="23054" xr:uid="{76747FFA-DB50-41F9-A82F-3FE97D07CB26}"/>
    <cellStyle name="Normal 10 43 5" xfId="28546" xr:uid="{A2A9A72A-D34B-401B-8535-D049837A4B11}"/>
    <cellStyle name="Normal 10 43 6" xfId="34030" xr:uid="{C5851F51-5150-4C98-B815-44B87129E60B}"/>
    <cellStyle name="Normal 10 44" xfId="7429" xr:uid="{32E5C796-CF41-4B0F-87BD-E702D0E002B6}"/>
    <cellStyle name="Normal 10 44 2" xfId="14427" xr:uid="{6F6AE528-54F4-4D89-9E7F-C4D9804BA12C}"/>
    <cellStyle name="Normal 10 44 2 2" xfId="21714" xr:uid="{A195C607-AA34-426A-8A1C-CD46D203AE9F}"/>
    <cellStyle name="Normal 10 44 2 2 2" xfId="27270" xr:uid="{7FF623FF-E29B-4C95-A330-4FF30A05B058}"/>
    <cellStyle name="Normal 10 44 2 2 3" xfId="32764" xr:uid="{6E6F4365-9A39-46BC-9C78-2E4CEB5C857D}"/>
    <cellStyle name="Normal 10 44 2 2 4" xfId="38248" xr:uid="{79CBBC7D-0A4C-485B-A998-F5DDD533B011}"/>
    <cellStyle name="Normal 10 44 2 3" xfId="24541" xr:uid="{5C5A7DE2-0D54-4785-AB2F-22DD6A719C94}"/>
    <cellStyle name="Normal 10 44 2 4" xfId="30035" xr:uid="{D80CE9B8-4422-46AF-9C28-2279DFF27D01}"/>
    <cellStyle name="Normal 10 44 2 5" xfId="35519" xr:uid="{EC98C7A2-39C2-4A6D-8869-AEF4D338A7BF}"/>
    <cellStyle name="Normal 10 44 3" xfId="20313" xr:uid="{1FBFD987-ED44-46D1-8D46-90B2718CC8DA}"/>
    <cellStyle name="Normal 10 44 3 2" xfId="25869" xr:uid="{538961DE-08D6-4C1A-BC34-D38D79745850}"/>
    <cellStyle name="Normal 10 44 3 3" xfId="31363" xr:uid="{815FE9FA-A204-4A43-ACF6-39F84B5EED0D}"/>
    <cellStyle name="Normal 10 44 3 4" xfId="36847" xr:uid="{C7B5904F-9275-4DB9-8FD9-E2EFC08EB5A2}"/>
    <cellStyle name="Normal 10 44 4" xfId="23140" xr:uid="{208F8A45-C0B4-45BB-A53C-BD54C864EA01}"/>
    <cellStyle name="Normal 10 44 5" xfId="28632" xr:uid="{FBC6BE3A-C4E4-445E-B165-B41400C01F48}"/>
    <cellStyle name="Normal 10 44 6" xfId="34116" xr:uid="{D15F8EFB-6E9D-400B-9D8C-C30BC62690EC}"/>
    <cellStyle name="Normal 10 45" xfId="7481" xr:uid="{B092EC60-22DE-45B4-B351-DB94E5CDCD2E}"/>
    <cellStyle name="Normal 10 45 2" xfId="20130" xr:uid="{34FDBED5-006B-4CAE-84A7-3A303CECD582}"/>
    <cellStyle name="Normal 10 45 2 2" xfId="22864" xr:uid="{2E37CAF9-BF33-4347-BDA3-74FFE319D351}"/>
    <cellStyle name="Normal 10 45 2 2 2" xfId="28420" xr:uid="{0F8E953B-2605-40E3-B528-1A777A19F63A}"/>
    <cellStyle name="Normal 10 45 2 2 3" xfId="33914" xr:uid="{60242069-F25C-46B4-AAB9-4FD1EAFCC383}"/>
    <cellStyle name="Normal 10 45 2 2 4" xfId="39398" xr:uid="{B06039D6-2FAC-463C-A085-AF53AA203F34}"/>
    <cellStyle name="Normal 10 45 2 3" xfId="25691" xr:uid="{60F26ED0-D77D-44D9-A242-6B54C984489D}"/>
    <cellStyle name="Normal 10 45 2 4" xfId="31185" xr:uid="{DC72546B-C61B-42C3-A566-CC50F4F4B317}"/>
    <cellStyle name="Normal 10 45 2 5" xfId="36669" xr:uid="{39C5C458-06CC-4118-8CC6-EEC70F555439}"/>
    <cellStyle name="Normal 10 45 3" xfId="11407" xr:uid="{5853C167-D030-4884-BC46-8B6ABC2AB8FF}"/>
    <cellStyle name="Normal 10 45 4" xfId="20365" xr:uid="{B2000DA9-2EEE-48C3-836F-CEFD66A24F23}"/>
    <cellStyle name="Normal 10 45 4 2" xfId="25921" xr:uid="{1F50A408-95FF-4877-A975-4EB062331BD7}"/>
    <cellStyle name="Normal 10 45 4 3" xfId="31415" xr:uid="{7A22C958-C636-4813-AB5F-5DB8D1BA454D}"/>
    <cellStyle name="Normal 10 45 4 4" xfId="36899" xr:uid="{49C3879D-791E-4ADA-B047-0667E83266F7}"/>
    <cellStyle name="Normal 10 45 5" xfId="23192" xr:uid="{8E8469E9-1235-4AA1-9EA1-3E793A6FAF62}"/>
    <cellStyle name="Normal 10 45 6" xfId="28686" xr:uid="{9175A7C6-9943-4844-AC0B-BC20B3C30D71}"/>
    <cellStyle name="Normal 10 45 7" xfId="34170" xr:uid="{D04EE522-9FB5-4EB2-9B58-728B7950A141}"/>
    <cellStyle name="Normal 10 46" xfId="16642" xr:uid="{34E04419-B2EE-4A63-B9EF-C85EAAD3592A}"/>
    <cellStyle name="Normal 10 47" xfId="22900" xr:uid="{083D820A-EFBA-4938-A140-607C2B9E5F05}"/>
    <cellStyle name="Normal 10 47 2" xfId="28446" xr:uid="{609FF7A7-8C7C-49E1-A54C-731A9C78809D}"/>
    <cellStyle name="Normal 10 47 3" xfId="33936" xr:uid="{923F3344-96A7-4003-AA88-D0D542259BA2}"/>
    <cellStyle name="Normal 10 47 4" xfId="39420" xr:uid="{99359DA1-1DB9-4D5B-917A-5B3822FCD4EE}"/>
    <cellStyle name="Normal 10 48" xfId="6036" xr:uid="{4DE402F9-1AB8-4338-8A16-CE78DFE968C6}"/>
    <cellStyle name="Normal 10 5" xfId="6082" xr:uid="{A2B5A511-DB3E-4405-A2F7-5058A0720137}"/>
    <cellStyle name="Normal 10 5 10" xfId="18907" xr:uid="{918B8346-47FC-469C-B219-7E64C99C186B}"/>
    <cellStyle name="Normal 10 5 11" xfId="22902" xr:uid="{44D243AA-1E70-4AA1-ACFD-B2D16E76423D}"/>
    <cellStyle name="Normal 10 5 11 2" xfId="28448" xr:uid="{CD802B5E-46A3-4AF9-9C32-92460C283116}"/>
    <cellStyle name="Normal 10 5 11 3" xfId="33938" xr:uid="{F5EDA033-5C34-4312-88AC-3AE5EB48A191}"/>
    <cellStyle name="Normal 10 5 11 4" xfId="39422" xr:uid="{A64DC931-ACA9-4E45-8DD1-51EDC516B398}"/>
    <cellStyle name="Normal 10 5 2" xfId="6083" xr:uid="{0A4D7B7C-4441-40E8-9015-AA4C8965E6C7}"/>
    <cellStyle name="Normal 10 5 2 2" xfId="14472" xr:uid="{43EDC747-B740-446B-9C36-E4A72815BF30}"/>
    <cellStyle name="Normal 10 5 2 2 2" xfId="21759" xr:uid="{5B4ACBB7-D9FC-4344-93B8-AAEBC8186B19}"/>
    <cellStyle name="Normal 10 5 2 2 2 2" xfId="27315" xr:uid="{E6FB9B12-612D-4867-BC30-C02524CD0C3A}"/>
    <cellStyle name="Normal 10 5 2 2 2 3" xfId="32809" xr:uid="{0A376DF9-E34F-4B1E-9217-DA1985721F92}"/>
    <cellStyle name="Normal 10 5 2 2 2 4" xfId="38293" xr:uid="{9DC5B584-F4B3-48B5-A6EE-FCFA07D99907}"/>
    <cellStyle name="Normal 10 5 2 2 3" xfId="24586" xr:uid="{4A4059AD-4629-4537-A40E-4CCE62449BAC}"/>
    <cellStyle name="Normal 10 5 2 2 4" xfId="30080" xr:uid="{D2F89148-BCEB-4B49-AD1B-D475B40EFF6F}"/>
    <cellStyle name="Normal 10 5 2 2 5" xfId="35564" xr:uid="{5D67C121-7894-4496-BBCE-CDBCE89D41C4}"/>
    <cellStyle name="Normal 10 5 2 3" xfId="11450" xr:uid="{D08E2658-FF87-471B-9250-7740423D3B15}"/>
    <cellStyle name="Normal 10 5 2 4" xfId="16685" xr:uid="{D1AE2D7A-46AC-423E-B8F8-341A3A7D7AEF}"/>
    <cellStyle name="Normal 10 5 2 5" xfId="18908" xr:uid="{F929AF18-EA61-4536-8DCC-AAE0401AE7A6}"/>
    <cellStyle name="Normal 10 5 2 6" xfId="9132" xr:uid="{7345EDEB-DF36-48C3-B149-6449CE3B7865}"/>
    <cellStyle name="Normal 10 5 2 6 2" xfId="20452" xr:uid="{D3EEFC32-5459-42A3-877E-060A0C25A684}"/>
    <cellStyle name="Normal 10 5 2 6 2 2" xfId="26008" xr:uid="{F44AFF8F-DD57-45C2-AFA0-0EA324652D6D}"/>
    <cellStyle name="Normal 10 5 2 6 2 3" xfId="31502" xr:uid="{4533C612-41BF-4AA6-8067-1B228E55735A}"/>
    <cellStyle name="Normal 10 5 2 6 2 4" xfId="36986" xr:uid="{02F48189-F588-4AB2-8EAE-F268EABD7ED1}"/>
    <cellStyle name="Normal 10 5 2 6 3" xfId="23279" xr:uid="{5C5FA8EF-CD8E-4C98-A1D6-F2063FCA58C3}"/>
    <cellStyle name="Normal 10 5 2 6 4" xfId="28773" xr:uid="{FB837B18-1036-405F-845D-64200A4EB10F}"/>
    <cellStyle name="Normal 10 5 2 6 5" xfId="34257" xr:uid="{8FAD9812-6D53-4508-BD2F-B280B3F7E77D}"/>
    <cellStyle name="Normal 10 5 3" xfId="6084" xr:uid="{D1FF08AB-EF7C-4D1A-98E7-D9EF77842B98}"/>
    <cellStyle name="Normal 10 5 3 2" xfId="14473" xr:uid="{CE2CBA17-D6E0-45E5-9872-B84DED0AAF89}"/>
    <cellStyle name="Normal 10 5 3 2 2" xfId="21760" xr:uid="{3E5676C5-7B92-4591-B8A1-FBE6061FE6DC}"/>
    <cellStyle name="Normal 10 5 3 2 2 2" xfId="27316" xr:uid="{28B11CDE-BBC4-465B-A5BB-CE130FBA99CF}"/>
    <cellStyle name="Normal 10 5 3 2 2 3" xfId="32810" xr:uid="{C118028C-82DB-4FDE-AA8D-F41E9E9CAFB6}"/>
    <cellStyle name="Normal 10 5 3 2 2 4" xfId="38294" xr:uid="{F26FC2CA-406C-4D75-AE40-3ED19FDEFE2E}"/>
    <cellStyle name="Normal 10 5 3 2 3" xfId="24587" xr:uid="{86EC58B5-39A5-4A90-865E-D668DB004B63}"/>
    <cellStyle name="Normal 10 5 3 2 4" xfId="30081" xr:uid="{535210A8-7B2C-4A33-92D8-1D28E1CE9625}"/>
    <cellStyle name="Normal 10 5 3 2 5" xfId="35565" xr:uid="{60C5C2A8-9FF2-4D9F-B637-6F21E6A1E14A}"/>
    <cellStyle name="Normal 10 5 3 3" xfId="18909" xr:uid="{CF6F552C-A5E9-44F8-8BFB-449F721B8506}"/>
    <cellStyle name="Normal 10 5 3 4" xfId="9133" xr:uid="{2FA841B0-2F9B-462B-B8D9-9612464208CE}"/>
    <cellStyle name="Normal 10 5 3 4 2" xfId="20453" xr:uid="{97B0DACD-45CA-4568-B611-CEADDCB868CB}"/>
    <cellStyle name="Normal 10 5 3 4 2 2" xfId="26009" xr:uid="{C8FA922E-AD69-416F-8DDA-403E367CB426}"/>
    <cellStyle name="Normal 10 5 3 4 2 3" xfId="31503" xr:uid="{B60DCEC3-30B5-40F8-A2BD-974D8951AB83}"/>
    <cellStyle name="Normal 10 5 3 4 2 4" xfId="36987" xr:uid="{111337CB-B65E-4659-87F0-142ED720EC4C}"/>
    <cellStyle name="Normal 10 5 3 4 3" xfId="23280" xr:uid="{054B4208-FE06-42F8-8518-9A71790E2391}"/>
    <cellStyle name="Normal 10 5 3 4 4" xfId="28774" xr:uid="{FD931CBC-469A-456D-9DC5-41AE93DE7B71}"/>
    <cellStyle name="Normal 10 5 3 4 5" xfId="34258" xr:uid="{80D4A535-B8B9-4083-BBEC-50D9A10C082A}"/>
    <cellStyle name="Normal 10 5 4" xfId="7305" xr:uid="{64F4A7D0-E5A1-4C0F-9FAB-C49A6BC2D6DC}"/>
    <cellStyle name="Normal 10 5 4 2" xfId="9134" xr:uid="{40A4D136-ECBB-4828-AAAB-D12031044550}"/>
    <cellStyle name="Normal 10 5 4 2 2" xfId="20454" xr:uid="{9B1B974B-B4E8-4E24-8177-0E6722F6CF4B}"/>
    <cellStyle name="Normal 10 5 4 2 2 2" xfId="26010" xr:uid="{E6222075-F37C-4B02-94F4-B97238D6D4E5}"/>
    <cellStyle name="Normal 10 5 4 2 2 3" xfId="31504" xr:uid="{0B82772F-B2E6-4F7D-A5D4-43FCA161D661}"/>
    <cellStyle name="Normal 10 5 4 2 2 4" xfId="36988" xr:uid="{9E5B0896-BF85-4573-97F4-F71C0AFBFBD4}"/>
    <cellStyle name="Normal 10 5 4 2 3" xfId="23281" xr:uid="{98ABA259-E2C0-48F3-BC48-52369A244A68}"/>
    <cellStyle name="Normal 10 5 4 2 4" xfId="28775" xr:uid="{9ABAB6E1-EF8C-4AF8-B450-8E06D1AC0899}"/>
    <cellStyle name="Normal 10 5 4 2 5" xfId="34259" xr:uid="{9AC1E608-6BFD-4772-A714-9FC6153B4D4B}"/>
    <cellStyle name="Normal 10 5 4 3" xfId="20220" xr:uid="{3F50E8F9-2A7B-4FD9-B433-2ED995E863D7}"/>
    <cellStyle name="Normal 10 5 4 3 2" xfId="25776" xr:uid="{67029D0A-36AD-4BDF-8DE2-037A39DD7A4D}"/>
    <cellStyle name="Normal 10 5 4 3 3" xfId="31270" xr:uid="{3E3B90D6-DBAC-4907-AA00-7EC028F51A63}"/>
    <cellStyle name="Normal 10 5 4 3 4" xfId="36754" xr:uid="{39C08551-16D7-447D-B320-D8308ED2DE59}"/>
    <cellStyle name="Normal 10 5 4 4" xfId="23047" xr:uid="{C5351180-15FC-471C-9B9C-2BB88F121C94}"/>
    <cellStyle name="Normal 10 5 4 5" xfId="28539" xr:uid="{594E0A60-9C37-4BCE-B75C-BC94F97030FD}"/>
    <cellStyle name="Normal 10 5 4 6" xfId="34023" xr:uid="{A734A70C-DD59-4B6E-A38A-38DBFC12D021}"/>
    <cellStyle name="Normal 10 5 5" xfId="7341" xr:uid="{9549F0A2-8C49-467A-9D8A-BD60DDE7F903}"/>
    <cellStyle name="Normal 10 5 5 2" xfId="9135" xr:uid="{41D31DED-D36E-406D-89BB-6AAD257CB7F5}"/>
    <cellStyle name="Normal 10 5 5 2 2" xfId="20455" xr:uid="{6C77D57C-B510-4D0C-A694-E823942A1B2D}"/>
    <cellStyle name="Normal 10 5 5 2 2 2" xfId="26011" xr:uid="{D0FBD2A3-F5E4-4736-92F7-98159AD90942}"/>
    <cellStyle name="Normal 10 5 5 2 2 3" xfId="31505" xr:uid="{8026B8E3-2196-43CB-9BC5-1EADA8C565CF}"/>
    <cellStyle name="Normal 10 5 5 2 2 4" xfId="36989" xr:uid="{078EA184-BC1F-4F0E-90E2-1E8AFBBE6614}"/>
    <cellStyle name="Normal 10 5 5 2 3" xfId="23282" xr:uid="{BF156AC9-9170-4617-8731-F6E78F9551AE}"/>
    <cellStyle name="Normal 10 5 5 2 4" xfId="28776" xr:uid="{D2DB1178-50A1-4014-BFE0-2E9AC27669F5}"/>
    <cellStyle name="Normal 10 5 5 2 5" xfId="34260" xr:uid="{AD23C4DE-9C4E-4CEA-AC1C-7CA24897A782}"/>
    <cellStyle name="Normal 10 5 5 3" xfId="20229" xr:uid="{C70A31C6-8A44-49BA-82CD-BE523CF5B5DF}"/>
    <cellStyle name="Normal 10 5 5 3 2" xfId="25785" xr:uid="{C8CA8ABF-81C4-4253-A3BC-C351739FE9F2}"/>
    <cellStyle name="Normal 10 5 5 3 3" xfId="31279" xr:uid="{3F921EE6-5526-49D1-A3DD-54B8BF106F57}"/>
    <cellStyle name="Normal 10 5 5 3 4" xfId="36763" xr:uid="{401B88C2-B5C4-4A9D-849D-8CBC89FA1383}"/>
    <cellStyle name="Normal 10 5 5 4" xfId="23056" xr:uid="{C28D24E9-BA5B-4DD7-A9A2-92F4E7F28B40}"/>
    <cellStyle name="Normal 10 5 5 5" xfId="28548" xr:uid="{94D2DDAA-76CB-4561-8B91-5DCDCC9D8C49}"/>
    <cellStyle name="Normal 10 5 5 6" xfId="34032" xr:uid="{99CC9F9F-0D0C-4728-85B4-F84C0F24A34F}"/>
    <cellStyle name="Normal 10 5 6" xfId="7431" xr:uid="{C691C12F-F297-4AC2-A207-FE630DB4F151}"/>
    <cellStyle name="Normal 10 5 6 2" xfId="9136" xr:uid="{DF4D511F-3FE0-43FF-8D8C-D53EDF9558B5}"/>
    <cellStyle name="Normal 10 5 6 2 2" xfId="20456" xr:uid="{923411F2-3502-4D30-AC97-DDE8C0384A05}"/>
    <cellStyle name="Normal 10 5 6 2 2 2" xfId="26012" xr:uid="{136D7786-BDD7-45F3-8D29-4E622DA0D2B9}"/>
    <cellStyle name="Normal 10 5 6 2 2 3" xfId="31506" xr:uid="{F1FB4D91-B5C3-4238-943A-FD130C003356}"/>
    <cellStyle name="Normal 10 5 6 2 2 4" xfId="36990" xr:uid="{BC4A8FFA-7C51-4C5D-BE82-532B0B7FF216}"/>
    <cellStyle name="Normal 10 5 6 2 3" xfId="23283" xr:uid="{2A1A7587-7A22-48E7-8FA1-A040CE8F06EE}"/>
    <cellStyle name="Normal 10 5 6 2 4" xfId="28777" xr:uid="{1A97703F-6031-45BE-834C-5461A40041E9}"/>
    <cellStyle name="Normal 10 5 6 2 5" xfId="34261" xr:uid="{F486679C-DB5B-4ACF-8089-8B80FD40C719}"/>
    <cellStyle name="Normal 10 5 6 3" xfId="20315" xr:uid="{77F276D1-EF70-4D1E-9FB4-E9D516B4660E}"/>
    <cellStyle name="Normal 10 5 6 3 2" xfId="25871" xr:uid="{0CC8346E-B27F-4A10-9995-A7ED88EC33FA}"/>
    <cellStyle name="Normal 10 5 6 3 3" xfId="31365" xr:uid="{5C4ECE09-3B34-4AB8-877E-FA3DEF7FB8D3}"/>
    <cellStyle name="Normal 10 5 6 3 4" xfId="36849" xr:uid="{38AA8360-9CC7-4442-BDAC-7D99EFF9E62A}"/>
    <cellStyle name="Normal 10 5 6 4" xfId="23142" xr:uid="{109F6C0B-2828-4445-A0B6-F1411746BCE4}"/>
    <cellStyle name="Normal 10 5 6 5" xfId="28634" xr:uid="{1B67C667-9E35-44A6-8638-634E5AC0A1E5}"/>
    <cellStyle name="Normal 10 5 6 6" xfId="34118" xr:uid="{091B0497-6B59-4E35-B54C-1908E7442D00}"/>
    <cellStyle name="Normal 10 5 7" xfId="7483" xr:uid="{093C3FE6-3C96-47A3-8BA9-4278C29CB3B6}"/>
    <cellStyle name="Normal 10 5 7 2" xfId="20367" xr:uid="{81B77877-2373-4257-A16F-60DEB7962E7C}"/>
    <cellStyle name="Normal 10 5 7 2 2" xfId="25923" xr:uid="{28DED3E3-6DC7-4009-9711-737779670AC2}"/>
    <cellStyle name="Normal 10 5 7 2 3" xfId="31417" xr:uid="{4D557737-F636-4F3F-A279-4C6208622D04}"/>
    <cellStyle name="Normal 10 5 7 2 4" xfId="36901" xr:uid="{2398186F-DDD3-4C85-9628-F744C5A2F958}"/>
    <cellStyle name="Normal 10 5 7 3" xfId="23194" xr:uid="{C1EB8FF3-E44C-46E1-92A3-BB2AFE9B63D7}"/>
    <cellStyle name="Normal 10 5 7 4" xfId="28688" xr:uid="{F29025FC-987E-4309-BAC1-DDA81582DF1F}"/>
    <cellStyle name="Normal 10 5 7 5" xfId="34172" xr:uid="{966F3139-12E3-419E-81F4-98DB9EAF4EA5}"/>
    <cellStyle name="Normal 10 5 8" xfId="11449" xr:uid="{623129BC-E3CF-48C3-9582-88E43FC6440B}"/>
    <cellStyle name="Normal 10 5 9" xfId="16684" xr:uid="{3F1CA905-3E5F-409E-A299-085E99BB41D1}"/>
    <cellStyle name="Normal 10 6" xfId="549" xr:uid="{957DC1AC-4F55-4471-8B10-719DDCCE220B}"/>
    <cellStyle name="Normal 10 6 2" xfId="14474" xr:uid="{DA7B097A-E7F9-4899-82D3-8466B2E96C48}"/>
    <cellStyle name="Normal 10 6 2 2" xfId="21761" xr:uid="{10334B34-0B9E-4CB4-89A9-391D17B26699}"/>
    <cellStyle name="Normal 10 6 2 2 2" xfId="27317" xr:uid="{348CE65E-0AB1-499B-BD0A-5E7FE2E092BF}"/>
    <cellStyle name="Normal 10 6 2 2 3" xfId="32811" xr:uid="{5067910B-996C-4C01-9C63-E4038394E074}"/>
    <cellStyle name="Normal 10 6 2 2 4" xfId="38295" xr:uid="{07B25D1A-B2CE-4D45-AE6C-7EAB69541705}"/>
    <cellStyle name="Normal 10 6 2 3" xfId="24588" xr:uid="{D2352FDB-7081-4FE2-8037-D908DA8FA019}"/>
    <cellStyle name="Normal 10 6 2 4" xfId="30082" xr:uid="{1F85C2C0-9512-415F-8D1D-C271CC84BDB6}"/>
    <cellStyle name="Normal 10 6 2 5" xfId="35566" xr:uid="{FCD8D99D-E043-4B03-AD1A-55ED66924DA5}"/>
    <cellStyle name="Normal 10 6 3" xfId="11451" xr:uid="{66992C5A-0718-4EA5-AAC2-2D0B51663C3C}"/>
    <cellStyle name="Normal 10 6 4" xfId="16686" xr:uid="{746F8204-051E-47F3-A1F6-230265976672}"/>
    <cellStyle name="Normal 10 6 5" xfId="18910" xr:uid="{1777E83B-5116-4FF2-8553-861818D9CE67}"/>
    <cellStyle name="Normal 10 6 6" xfId="9137" xr:uid="{FED0CD48-2314-480E-B033-E39272E0CA10}"/>
    <cellStyle name="Normal 10 6 6 2" xfId="20457" xr:uid="{19453033-FA83-4D7B-850B-2B734F080E7F}"/>
    <cellStyle name="Normal 10 6 6 2 2" xfId="26013" xr:uid="{55A75ED9-587C-41CE-893B-EE4118918447}"/>
    <cellStyle name="Normal 10 6 6 2 3" xfId="31507" xr:uid="{9206AAC8-545A-40E4-837F-5ADE4195B646}"/>
    <cellStyle name="Normal 10 6 6 2 4" xfId="36991" xr:uid="{CB8A75E9-FE6E-429F-9070-0D6E733BAEFD}"/>
    <cellStyle name="Normal 10 6 6 3" xfId="23284" xr:uid="{42FD6B42-CC27-4804-AFD9-7F34F21EC36B}"/>
    <cellStyle name="Normal 10 6 6 4" xfId="28778" xr:uid="{BF618127-F689-482C-8DC2-31C3EB5F77E5}"/>
    <cellStyle name="Normal 10 6 6 5" xfId="34262" xr:uid="{FCE88F05-8DE7-45CC-BDC5-2523705B111F}"/>
    <cellStyle name="Normal 10 6 7" xfId="6085" xr:uid="{75B1C07B-74B8-4DF2-9795-E0C7A90A2E19}"/>
    <cellStyle name="Normal 10 7" xfId="6086" xr:uid="{E93BF34A-EC95-4AA6-8B4D-99AB115ACF86}"/>
    <cellStyle name="Normal 10 7 2" xfId="14475" xr:uid="{6654EE93-2B89-4D80-A5FC-B6AF1BB56B24}"/>
    <cellStyle name="Normal 10 7 2 2" xfId="21762" xr:uid="{B6327D07-DF80-4602-A1A5-14811FEDA174}"/>
    <cellStyle name="Normal 10 7 2 2 2" xfId="27318" xr:uid="{B71AAF51-37C5-4739-9726-29153702B02A}"/>
    <cellStyle name="Normal 10 7 2 2 3" xfId="32812" xr:uid="{0F622C0A-20A5-40EE-A134-02F3C19F846A}"/>
    <cellStyle name="Normal 10 7 2 2 4" xfId="38296" xr:uid="{22401724-60BF-4D1F-8170-89E323BAA9D9}"/>
    <cellStyle name="Normal 10 7 2 3" xfId="24589" xr:uid="{0D71AC75-5160-48F8-9B4E-5294C17FA2E6}"/>
    <cellStyle name="Normal 10 7 2 4" xfId="30083" xr:uid="{ACABF4DE-E3ED-46C0-BA8F-8BB968A417AC}"/>
    <cellStyle name="Normal 10 7 2 5" xfId="35567" xr:uid="{67B63123-FB26-4CF4-9D4E-7FD3D8C7D3DB}"/>
    <cellStyle name="Normal 10 7 3" xfId="11452" xr:uid="{92F79BEC-DD41-4E6B-A39A-D048ED4B45C3}"/>
    <cellStyle name="Normal 10 7 4" xfId="16687" xr:uid="{7E5AC500-95BA-4C8E-A2A0-D5B1DBAA1285}"/>
    <cellStyle name="Normal 10 7 5" xfId="18911" xr:uid="{3FCF0ED7-20D1-467F-B484-3B5139F26DCD}"/>
    <cellStyle name="Normal 10 7 6" xfId="9138" xr:uid="{DBE892BB-DCDA-4837-A3DD-D01A1614C04C}"/>
    <cellStyle name="Normal 10 7 6 2" xfId="20458" xr:uid="{136D04CF-3ACD-4DEA-856A-6E92DEF466D6}"/>
    <cellStyle name="Normal 10 7 6 2 2" xfId="26014" xr:uid="{C13997CF-D2D2-44A2-9A98-5F535AA4735D}"/>
    <cellStyle name="Normal 10 7 6 2 3" xfId="31508" xr:uid="{AB337685-E374-4275-B929-A00E47CF347B}"/>
    <cellStyle name="Normal 10 7 6 2 4" xfId="36992" xr:uid="{8B919FF4-7134-4BED-865D-CD6707492643}"/>
    <cellStyle name="Normal 10 7 6 3" xfId="23285" xr:uid="{900E2842-BA3B-4829-B5DD-9CB7B4716F9C}"/>
    <cellStyle name="Normal 10 7 6 4" xfId="28779" xr:uid="{58307986-FFF2-4F80-82CA-E8A03FA46D56}"/>
    <cellStyle name="Normal 10 7 6 5" xfId="34263" xr:uid="{B9B348BC-7770-41F6-BBF4-EDA7B3976C2E}"/>
    <cellStyle name="Normal 10 8" xfId="6087" xr:uid="{7C917D15-EF3A-4FBA-9787-2AC656D25785}"/>
    <cellStyle name="Normal 10 8 2" xfId="14476" xr:uid="{D462F2DD-C5CC-4916-ABC6-C917FFE1D092}"/>
    <cellStyle name="Normal 10 8 2 2" xfId="21763" xr:uid="{E8A79022-C6D9-49C3-82C4-BAC110237AA1}"/>
    <cellStyle name="Normal 10 8 2 2 2" xfId="27319" xr:uid="{4610339E-A1E5-4257-ABD0-AD2D14104ED8}"/>
    <cellStyle name="Normal 10 8 2 2 3" xfId="32813" xr:uid="{2F6222DD-A4EF-41D1-81DA-41B19B1AD16D}"/>
    <cellStyle name="Normal 10 8 2 2 4" xfId="38297" xr:uid="{D51CD2EC-59CB-4DFE-A2B9-18163F0EAFCB}"/>
    <cellStyle name="Normal 10 8 2 3" xfId="24590" xr:uid="{F3F36C28-F50D-4E8D-949C-F8C50FD381E1}"/>
    <cellStyle name="Normal 10 8 2 4" xfId="30084" xr:uid="{E99DC5AD-F632-4E9A-9424-25187598A6B8}"/>
    <cellStyle name="Normal 10 8 2 5" xfId="35568" xr:uid="{D0785CBB-F3FD-4963-ACF4-711EDCB56849}"/>
    <cellStyle name="Normal 10 8 3" xfId="11453" xr:uid="{563A893B-FBC3-4929-8208-A4ED78F4B698}"/>
    <cellStyle name="Normal 10 8 4" xfId="16688" xr:uid="{4713F37C-2EE9-4F44-A399-6B35EDE16F20}"/>
    <cellStyle name="Normal 10 8 5" xfId="18912" xr:uid="{DA6FF487-F98E-491C-927B-AA26376F4B7C}"/>
    <cellStyle name="Normal 10 8 6" xfId="9139" xr:uid="{527A6280-2785-4FA6-AA2E-6EC94DDBAA9E}"/>
    <cellStyle name="Normal 10 8 6 2" xfId="20459" xr:uid="{149FD5B2-7A0A-419E-868D-DCB427569697}"/>
    <cellStyle name="Normal 10 8 6 2 2" xfId="26015" xr:uid="{DA18E09A-4BCF-47BA-918D-7512715E3A86}"/>
    <cellStyle name="Normal 10 8 6 2 3" xfId="31509" xr:uid="{C6B03E5C-7C73-46CF-B598-18C001AB45E8}"/>
    <cellStyle name="Normal 10 8 6 2 4" xfId="36993" xr:uid="{BBC21CA3-86A7-4372-A494-1D4D6ECD1F20}"/>
    <cellStyle name="Normal 10 8 6 3" xfId="23286" xr:uid="{87671698-BC4A-4093-ADE5-72747840D93F}"/>
    <cellStyle name="Normal 10 8 6 4" xfId="28780" xr:uid="{6D93E3DB-3B13-4918-9802-F884D1023DC0}"/>
    <cellStyle name="Normal 10 8 6 5" xfId="34264" xr:uid="{72A78BDD-72D0-42D1-AC11-CEFF8BEF5B7C}"/>
    <cellStyle name="Normal 10 9" xfId="6088" xr:uid="{E0FBFB3A-58EF-42C6-886D-01138D10D3F1}"/>
    <cellStyle name="Normal 10 9 2" xfId="14477" xr:uid="{A1E1169B-08DD-4890-81A2-8BDEB8E3A684}"/>
    <cellStyle name="Normal 10 9 2 2" xfId="21764" xr:uid="{0196308A-E4F6-4D79-BDBE-B611C6CDA50E}"/>
    <cellStyle name="Normal 10 9 2 2 2" xfId="27320" xr:uid="{E14B41FE-B291-42A6-82DF-BB5BB9DE3395}"/>
    <cellStyle name="Normal 10 9 2 2 3" xfId="32814" xr:uid="{5C898EF3-B133-4204-B20B-ED060FFD58A5}"/>
    <cellStyle name="Normal 10 9 2 2 4" xfId="38298" xr:uid="{1BE88A5E-4B79-4365-B59D-F90A6CF813EE}"/>
    <cellStyle name="Normal 10 9 2 3" xfId="24591" xr:uid="{8638FB93-7473-4598-BFC0-2F16A4A65EC4}"/>
    <cellStyle name="Normal 10 9 2 4" xfId="30085" xr:uid="{7531E5A1-8002-44D1-B4DC-F8D13B7CF23C}"/>
    <cellStyle name="Normal 10 9 2 5" xfId="35569" xr:uid="{509E646C-0DA6-4E59-AA5B-7F0776F02ED1}"/>
    <cellStyle name="Normal 10 9 3" xfId="11454" xr:uid="{78AE8F10-D80B-4FEA-88B6-AEF30437E921}"/>
    <cellStyle name="Normal 10 9 4" xfId="16689" xr:uid="{75B5A9D3-A227-4455-B4A6-1FC9E0F12B1C}"/>
    <cellStyle name="Normal 10 9 5" xfId="18913" xr:uid="{A55E2FD3-E428-4AE2-9A05-7C006B068EAB}"/>
    <cellStyle name="Normal 10 9 6" xfId="9140" xr:uid="{13DC14E9-C424-4374-835E-78B850220DE4}"/>
    <cellStyle name="Normal 10 9 6 2" xfId="20460" xr:uid="{D1BC8B1B-23FE-40F3-BC4B-C126E965FD04}"/>
    <cellStyle name="Normal 10 9 6 2 2" xfId="26016" xr:uid="{212F9F6D-B60B-40EC-A311-056B5C865F7F}"/>
    <cellStyle name="Normal 10 9 6 2 3" xfId="31510" xr:uid="{B28A9DE2-E7B3-4658-9477-B418F83ED6E5}"/>
    <cellStyle name="Normal 10 9 6 2 4" xfId="36994" xr:uid="{E840315C-7B79-4AA1-8426-67EBD1932F89}"/>
    <cellStyle name="Normal 10 9 6 3" xfId="23287" xr:uid="{C9205D4C-6ACD-4C78-9D5F-DAD550521118}"/>
    <cellStyle name="Normal 10 9 6 4" xfId="28781" xr:uid="{A2F2A475-5845-4073-B6B5-D9FF21B8DDD4}"/>
    <cellStyle name="Normal 10 9 6 5" xfId="34265" xr:uid="{E481DFB0-4C2D-45EB-9988-A1446CBD07FA}"/>
    <cellStyle name="Normal 100" xfId="22888" xr:uid="{784D39C4-ACD5-4BAB-B798-1B3E99502DB5}"/>
    <cellStyle name="Normal 1000" xfId="40287" xr:uid="{79279973-F501-4B95-9530-090BBA92B300}"/>
    <cellStyle name="Normal 1001" xfId="40288" xr:uid="{1B11F51F-4345-4FB6-91A7-6167D4944CB5}"/>
    <cellStyle name="Normal 1002" xfId="40289" xr:uid="{19029786-10FF-47F9-8B0F-8F86F976BF05}"/>
    <cellStyle name="Normal 1003" xfId="40290" xr:uid="{A0792488-B0FA-45FC-AB1C-BFBC3F0B6531}"/>
    <cellStyle name="Normal 1004" xfId="40291" xr:uid="{11DE5548-81FC-464B-B2F8-32171E0DB736}"/>
    <cellStyle name="Normal 1005" xfId="40292" xr:uid="{6DD898FB-8337-416E-9FF7-154F9592A692}"/>
    <cellStyle name="Normal 1006" xfId="40293" xr:uid="{7CBBB7DA-A042-403C-AFCD-0A2545DD01D7}"/>
    <cellStyle name="Normal 1007" xfId="40294" xr:uid="{F24E3332-43ED-4EC7-8A27-70FC238CD458}"/>
    <cellStyle name="Normal 1008" xfId="40295" xr:uid="{CD0F2FF6-4D55-4237-A895-8E0E509D303D}"/>
    <cellStyle name="Normal 1009" xfId="40296" xr:uid="{416DF287-CDCC-444A-8761-B89C0DD5F2F9}"/>
    <cellStyle name="Normal 101" xfId="22889" xr:uid="{76819053-FBA4-494A-A1F1-DA545B2389C2}"/>
    <cellStyle name="Normal 101 2" xfId="28435" xr:uid="{84EDA4F7-DFCF-4C28-A49C-8C665D0F4E96}"/>
    <cellStyle name="Normal 101 3" xfId="33929" xr:uid="{C138321F-3F27-42EC-A56B-2B2A841E66EA}"/>
    <cellStyle name="Normal 101 4" xfId="39413" xr:uid="{4E37960D-ED7B-43C5-860A-EC87D37AC2A8}"/>
    <cellStyle name="Normal 1010" xfId="40297" xr:uid="{1265EEF7-AFB7-48CA-85AB-22EB44ACCE2C}"/>
    <cellStyle name="Normal 1011" xfId="40298" xr:uid="{C9469FCD-125D-4AAE-8355-89029725E456}"/>
    <cellStyle name="Normal 1012" xfId="40299" xr:uid="{3D131B96-9878-4B58-A180-434BB93306EA}"/>
    <cellStyle name="Normal 1013" xfId="40300" xr:uid="{88EF3A9B-A383-4FFA-87ED-CE4BDBA2533D}"/>
    <cellStyle name="Normal 1014" xfId="40301" xr:uid="{E444228F-64B0-4B38-AF69-4CBFB0E64E0D}"/>
    <cellStyle name="Normal 1015" xfId="40302" xr:uid="{680ACAE9-AF9F-47CB-988C-616652751DEA}"/>
    <cellStyle name="Normal 1016" xfId="458" xr:uid="{64C0A7A6-C366-4A6D-89E5-D0FB7ED02FB8}"/>
    <cellStyle name="Normal 1016 2" xfId="40317" xr:uid="{9CBF896D-FFC5-4A27-AE93-0D9342539844}"/>
    <cellStyle name="Normal 1017" xfId="40303" xr:uid="{C4B1B0C9-54F4-4876-B115-D9989D1E7D16}"/>
    <cellStyle name="Normal 1018" xfId="488" xr:uid="{D3F1F7B9-0600-4876-9DBA-40838E0D5015}"/>
    <cellStyle name="Normal 1018 2" xfId="40346" xr:uid="{76ADDDEA-53E3-46D4-AB45-E87B73953DA4}"/>
    <cellStyle name="Normal 1019" xfId="40304" xr:uid="{43A4D48F-0669-4EEC-BFAA-24F68DAA69FE}"/>
    <cellStyle name="Normal 1019 2" xfId="40400" xr:uid="{25B648A6-A890-4F66-9672-8C21205A393E}"/>
    <cellStyle name="Normal 1019 3" xfId="40391" xr:uid="{B2145FCD-8469-4BBD-AFF6-E0016A61E168}"/>
    <cellStyle name="Normal 102" xfId="22891" xr:uid="{147834C6-A862-4917-9148-4F86344E85B6}"/>
    <cellStyle name="Normal 102 2" xfId="28437" xr:uid="{D97C3C6F-9A7B-4440-8394-AB1B61EE38E4}"/>
    <cellStyle name="Normal 102 3" xfId="33931" xr:uid="{5E62F152-D980-4668-9843-7B4BE3AD484E}"/>
    <cellStyle name="Normal 102 4" xfId="39415" xr:uid="{A8E34084-5B4D-4B95-96E4-037156264C9C}"/>
    <cellStyle name="Normal 1020" xfId="40308" xr:uid="{EED71883-3839-4D51-A497-AAF484A2BCE6}"/>
    <cellStyle name="Normal 1021" xfId="40382" xr:uid="{615FB501-76B8-4A56-8187-01C2D911F91B}"/>
    <cellStyle name="Normal 1022" xfId="512" xr:uid="{0D3C68EA-0CB6-484A-8004-403379917E60}"/>
    <cellStyle name="Normal 1022 2" xfId="40397" xr:uid="{E618C815-A08A-4CBA-8D62-D3A30C4DD13E}"/>
    <cellStyle name="Normal 1023" xfId="40377" xr:uid="{2467505E-8CD6-47D2-9B71-EE9D03DC7AEA}"/>
    <cellStyle name="Normal 1024" xfId="465" xr:uid="{1B60C777-B11E-422B-B5B5-BA28A43AD1D6}"/>
    <cellStyle name="Normal 1024 2" xfId="40378" xr:uid="{50A2BC03-5FCA-4E39-9A3D-E8244879C099}"/>
    <cellStyle name="Normal 1025" xfId="515" xr:uid="{865DB6FD-D039-4146-AA10-EE0A782DD166}"/>
    <cellStyle name="Normal 1026" xfId="514" xr:uid="{E6131064-103A-4E02-A0BA-59424F27693E}"/>
    <cellStyle name="Normal 1027" xfId="516" xr:uid="{974A1460-D018-4766-BC6C-5A48DF17AE2F}"/>
    <cellStyle name="Normal 1028" xfId="40415" xr:uid="{780087E2-167A-457E-8117-FC5BEC2B986A}"/>
    <cellStyle name="Normal 1029" xfId="40416" xr:uid="{2E2C97C0-9ED6-481F-B0BF-1DC5DD15091A}"/>
    <cellStyle name="Normal 103" xfId="22893" xr:uid="{823B52EE-0AF6-46A4-A0E0-F5DA6E8DA199}"/>
    <cellStyle name="Normal 103 2" xfId="28439" xr:uid="{E2EFE297-29B4-4BD2-830B-1993AFB89EE2}"/>
    <cellStyle name="Normal 103 3" xfId="33933" xr:uid="{2A0A4B19-26F9-453F-8B4A-F16518E0D407}"/>
    <cellStyle name="Normal 103 4" xfId="39417" xr:uid="{4E879E06-7628-4FC9-AF50-A7B8FE92299F}"/>
    <cellStyle name="Normal 104" xfId="22918" xr:uid="{0A248B7F-81A3-41C4-BF2F-ADB38BC67CE6}"/>
    <cellStyle name="Normal 104 2" xfId="28464" xr:uid="{8DC34AA6-468A-45F4-B1AA-A9B21E4F2130}"/>
    <cellStyle name="Normal 105" xfId="526" xr:uid="{891EA29E-8F9C-4C08-A00C-F2657794D6F0}"/>
    <cellStyle name="Normal 105 2" xfId="22919" xr:uid="{6F6B90CA-AD70-4E7C-87E5-CC98BD3A8AAF}"/>
    <cellStyle name="Normal 106" xfId="28465" xr:uid="{6D62E821-4466-4B15-A317-73846B4D58F4}"/>
    <cellStyle name="Normal 107" xfId="530" xr:uid="{320BA406-E8A3-4CE0-B1BB-7055B04B5493}"/>
    <cellStyle name="Normal 107 2" xfId="28466" xr:uid="{058A9EFE-B33F-4BC8-9503-6FA4EE3D2E92}"/>
    <cellStyle name="Normal 108" xfId="33950" xr:uid="{30B55F87-8E2D-4A87-8DE4-BE65BD5EC5C4}"/>
    <cellStyle name="Normal 109" xfId="531" xr:uid="{A2E34386-4186-4072-B5BF-C61BCE67338D}"/>
    <cellStyle name="Normal 109 2" xfId="39434" xr:uid="{5048CBF7-E9E8-4204-A35F-C84248137704}"/>
    <cellStyle name="Normal 11" xfId="775" xr:uid="{5650A625-96E3-4F5E-9EA1-5C00E59840E9}"/>
    <cellStyle name="Normal 11 10" xfId="6089" xr:uid="{2336C398-B9D8-47C4-B296-ADB484D22BE6}"/>
    <cellStyle name="Normal 11 2" xfId="6090" xr:uid="{EEC8B950-5269-4C9A-B42E-9BD5A614CA09}"/>
    <cellStyle name="Normal 11 2 2" xfId="6091" xr:uid="{F2E56070-FDF0-4B0C-9265-847231BD9C84}"/>
    <cellStyle name="Normal 11 2 2 2" xfId="14480" xr:uid="{B1637413-E4C7-4368-8D18-DB531BF2D2BB}"/>
    <cellStyle name="Normal 11 2 2 2 2" xfId="21767" xr:uid="{5D49AC68-45FA-456D-B243-CA4E4B54CB9F}"/>
    <cellStyle name="Normal 11 2 2 2 2 2" xfId="27323" xr:uid="{C3DCE852-F130-4E44-A6CD-E674D2544B0E}"/>
    <cellStyle name="Normal 11 2 2 2 2 3" xfId="32817" xr:uid="{4238BE65-54D0-4F1C-8D27-1F239D08B788}"/>
    <cellStyle name="Normal 11 2 2 2 2 4" xfId="38301" xr:uid="{ED27C4D1-081C-4E97-B5A0-C623F0406536}"/>
    <cellStyle name="Normal 11 2 2 2 3" xfId="24594" xr:uid="{724ADFFB-68B1-4A8E-9C34-4EFB1305F30F}"/>
    <cellStyle name="Normal 11 2 2 2 4" xfId="30088" xr:uid="{CCC33EF7-E378-47E5-A523-A40A5CB1D98F}"/>
    <cellStyle name="Normal 11 2 2 2 5" xfId="35572" xr:uid="{CB04EE7F-BA10-4FB2-BE26-76E7E1CFE08A}"/>
    <cellStyle name="Normal 11 2 2 3" xfId="11457" xr:uid="{537901F6-E900-4C96-AACE-4271F6B1748E}"/>
    <cellStyle name="Normal 11 2 2 4" xfId="16692" xr:uid="{57EBB311-E6D1-4AB6-9E79-DA521213C5BE}"/>
    <cellStyle name="Normal 11 2 2 5" xfId="18914" xr:uid="{66303338-0113-419F-9EDD-1F71AB3F24CC}"/>
    <cellStyle name="Normal 11 2 2 6" xfId="9142" xr:uid="{49F3F05E-CB00-40F1-B998-200191BDCE6C}"/>
    <cellStyle name="Normal 11 2 2 6 2" xfId="20462" xr:uid="{F9237EF8-BB10-48F6-BE34-574F0A0C7BEA}"/>
    <cellStyle name="Normal 11 2 2 6 2 2" xfId="26018" xr:uid="{C03742CF-1944-4A1F-892B-297EE554BB0B}"/>
    <cellStyle name="Normal 11 2 2 6 2 3" xfId="31512" xr:uid="{239DB18E-6DA7-491B-BCC1-FC14B524B873}"/>
    <cellStyle name="Normal 11 2 2 6 2 4" xfId="36996" xr:uid="{4AAD092E-B325-4958-B95F-9F9279F6C07C}"/>
    <cellStyle name="Normal 11 2 2 6 3" xfId="23289" xr:uid="{674E359C-F34D-426B-ACD1-E59C76235930}"/>
    <cellStyle name="Normal 11 2 2 6 4" xfId="28783" xr:uid="{9BBAC83B-7235-4B07-BE12-2346A10DF479}"/>
    <cellStyle name="Normal 11 2 2 6 5" xfId="34267" xr:uid="{3D3072F5-66BF-4D97-A68F-2FAC98185ECB}"/>
    <cellStyle name="Normal 11 2 3" xfId="6092" xr:uid="{77BD3F28-26A2-4F3D-927A-78BFB2998914}"/>
    <cellStyle name="Normal 11 2 3 2" xfId="14481" xr:uid="{7BCE1E79-4ADC-42D9-AA32-04D3916C657F}"/>
    <cellStyle name="Normal 11 2 3 2 2" xfId="21768" xr:uid="{5516DE20-97E7-45D0-8486-3A29048C6B6C}"/>
    <cellStyle name="Normal 11 2 3 2 2 2" xfId="27324" xr:uid="{F5BC288F-B015-4220-BEE3-541ECECB266E}"/>
    <cellStyle name="Normal 11 2 3 2 2 3" xfId="32818" xr:uid="{A0C6EF70-D85C-4507-A197-9ADDE33B7C50}"/>
    <cellStyle name="Normal 11 2 3 2 2 4" xfId="38302" xr:uid="{0BF51B45-2679-420B-9B1F-2EDD368588A9}"/>
    <cellStyle name="Normal 11 2 3 2 3" xfId="24595" xr:uid="{F5E97710-E9AF-44E9-A492-7F7DD7EE13D7}"/>
    <cellStyle name="Normal 11 2 3 2 4" xfId="30089" xr:uid="{C641EDBF-58A2-410D-9B6D-67E795165664}"/>
    <cellStyle name="Normal 11 2 3 2 5" xfId="35573" xr:uid="{FA46F7C7-6438-4004-ABED-06FA63E4333E}"/>
    <cellStyle name="Normal 11 2 3 3" xfId="11458" xr:uid="{930FB7B6-A502-4355-B8A5-D5E24B15F591}"/>
    <cellStyle name="Normal 11 2 3 4" xfId="16693" xr:uid="{F743DA93-470B-4B34-A521-ADD4995D72D3}"/>
    <cellStyle name="Normal 11 2 3 5" xfId="18915" xr:uid="{853B7173-A5BC-41D7-8AE6-9C91BF1EDE7C}"/>
    <cellStyle name="Normal 11 2 3 6" xfId="9143" xr:uid="{D4537785-1BBE-4B0B-9486-8D55B402E2BA}"/>
    <cellStyle name="Normal 11 2 3 6 2" xfId="20463" xr:uid="{2EB6A236-D141-40A7-A36F-0FFBA4AEFCCD}"/>
    <cellStyle name="Normal 11 2 3 6 2 2" xfId="26019" xr:uid="{4EEEBC9D-3ED0-424F-B1D3-816119BCA15D}"/>
    <cellStyle name="Normal 11 2 3 6 2 3" xfId="31513" xr:uid="{59450EC8-6289-4AFE-B128-6C83DE306BC5}"/>
    <cellStyle name="Normal 11 2 3 6 2 4" xfId="36997" xr:uid="{9004C99B-D828-4981-AAEE-9A158F258BCD}"/>
    <cellStyle name="Normal 11 2 3 6 3" xfId="23290" xr:uid="{F0045700-5488-4234-AD30-76414A208028}"/>
    <cellStyle name="Normal 11 2 3 6 4" xfId="28784" xr:uid="{1DBBA361-4D9B-477C-B6C6-CFF7DB86E89F}"/>
    <cellStyle name="Normal 11 2 3 6 5" xfId="34268" xr:uid="{D4EB3DB2-AFE8-44B5-A5FF-DCFC2FC044A0}"/>
    <cellStyle name="Normal 11 2 4" xfId="6093" xr:uid="{308FB52B-E58A-49E4-96EA-B45572DAD4B2}"/>
    <cellStyle name="Normal 11 2 4 2" xfId="14482" xr:uid="{7FA932E9-7448-4CFA-AC82-E0C36EC15356}"/>
    <cellStyle name="Normal 11 2 4 2 2" xfId="21769" xr:uid="{6FDE605B-8954-4BED-9C57-17764BC81B8B}"/>
    <cellStyle name="Normal 11 2 4 2 2 2" xfId="27325" xr:uid="{5A5C1844-D340-47AB-8E9F-D9CB3146136B}"/>
    <cellStyle name="Normal 11 2 4 2 2 3" xfId="32819" xr:uid="{F68CCC11-E8BE-41B9-895B-04C3171C4657}"/>
    <cellStyle name="Normal 11 2 4 2 2 4" xfId="38303" xr:uid="{10C398E9-D995-4CD1-B019-FDFA9362BFF2}"/>
    <cellStyle name="Normal 11 2 4 2 3" xfId="24596" xr:uid="{56B0E4F4-9A09-4D97-A07C-0EC9EF7C51A9}"/>
    <cellStyle name="Normal 11 2 4 2 4" xfId="30090" xr:uid="{88EC4A4F-F755-4F1F-8FE9-69690A36049E}"/>
    <cellStyle name="Normal 11 2 4 2 5" xfId="35574" xr:uid="{07AE2CD5-66FC-4930-B1ED-7CD96B217CB7}"/>
    <cellStyle name="Normal 11 2 4 3" xfId="12556" xr:uid="{672015C6-A5B8-42AB-97E0-96C378777DD1}"/>
    <cellStyle name="Normal 11 2 4 4" xfId="9144" xr:uid="{2D4E751B-235F-41F2-BACA-9C7B242269A0}"/>
    <cellStyle name="Normal 11 2 4 4 2" xfId="20464" xr:uid="{579024B6-797E-48E7-A855-0159AE1931B0}"/>
    <cellStyle name="Normal 11 2 4 4 2 2" xfId="26020" xr:uid="{A5158FC4-238F-454E-9297-9E0676335514}"/>
    <cellStyle name="Normal 11 2 4 4 2 3" xfId="31514" xr:uid="{195FF38F-6CA3-4759-B98A-C01DDB521879}"/>
    <cellStyle name="Normal 11 2 4 4 2 4" xfId="36998" xr:uid="{BA35FA52-0B4F-428E-84A5-FA224213531F}"/>
    <cellStyle name="Normal 11 2 4 4 3" xfId="23291" xr:uid="{3534095E-BBFC-4EBC-BD97-E43858175788}"/>
    <cellStyle name="Normal 11 2 4 4 4" xfId="28785" xr:uid="{3424D62C-5F18-4265-90DE-9AEEF021956D}"/>
    <cellStyle name="Normal 11 2 4 4 5" xfId="34269" xr:uid="{5A431BEF-2D45-4ABC-8EE1-DA0BE1C67183}"/>
    <cellStyle name="Normal 11 2 5" xfId="14479" xr:uid="{462C3705-F8DF-4AFF-BEEA-2D9B0793ABBD}"/>
    <cellStyle name="Normal 11 2 5 2" xfId="21766" xr:uid="{317FF63E-95BC-4C73-8D25-BD35E4132B29}"/>
    <cellStyle name="Normal 11 2 5 2 2" xfId="27322" xr:uid="{FE5F3352-E3E5-4E83-9F0B-7EE6633E4CC5}"/>
    <cellStyle name="Normal 11 2 5 2 3" xfId="32816" xr:uid="{BDD8CE7F-0397-4CA6-ADA9-347DBA804441}"/>
    <cellStyle name="Normal 11 2 5 2 4" xfId="38300" xr:uid="{50234431-8159-4277-A7BE-2F1627824B50}"/>
    <cellStyle name="Normal 11 2 5 3" xfId="24593" xr:uid="{5FFB4F39-378F-4C9A-B0D9-77233AC55CE7}"/>
    <cellStyle name="Normal 11 2 5 4" xfId="30087" xr:uid="{84C80938-1F53-4908-AF0A-788127E4DEA5}"/>
    <cellStyle name="Normal 11 2 5 5" xfId="35571" xr:uid="{980AB075-2E92-463F-AFCA-550087FF5A9D}"/>
    <cellStyle name="Normal 11 2 6" xfId="11456" xr:uid="{F0475E56-11E0-4DC4-B78D-008D8B6396B5}"/>
    <cellStyle name="Normal 11 2 7" xfId="16691" xr:uid="{C21C8CD4-5BA2-4300-BA83-14FAEED2E22B}"/>
    <cellStyle name="Normal 11 2 8" xfId="9141" xr:uid="{4D02738F-092F-4693-BE74-705B4F50815B}"/>
    <cellStyle name="Normal 11 2 8 2" xfId="20461" xr:uid="{663F859F-BB32-4E9E-B39C-2454F92817B8}"/>
    <cellStyle name="Normal 11 2 8 2 2" xfId="26017" xr:uid="{0D8D277D-2229-4006-A263-157C557B9242}"/>
    <cellStyle name="Normal 11 2 8 2 3" xfId="31511" xr:uid="{0B56CACF-4EE5-4E27-9A2E-3E3AE596A61F}"/>
    <cellStyle name="Normal 11 2 8 2 4" xfId="36995" xr:uid="{5C31D780-EF97-463F-94E9-94D17C7626F3}"/>
    <cellStyle name="Normal 11 2 8 3" xfId="23288" xr:uid="{B440F877-5085-41F9-96B2-96CEF3D387A4}"/>
    <cellStyle name="Normal 11 2 8 4" xfId="28782" xr:uid="{B5612A4E-9195-418A-8F18-435D1A1572B4}"/>
    <cellStyle name="Normal 11 2 8 5" xfId="34266" xr:uid="{9000711C-FE79-4F3E-AAA5-BC50132A35B5}"/>
    <cellStyle name="Normal 11 3" xfId="6094" xr:uid="{16D5162F-C46F-4BA8-B5D9-C9F01AF42A7E}"/>
    <cellStyle name="Normal 11 3 10" xfId="18916" xr:uid="{246D8ABA-674E-4E20-A602-C33157780ECC}"/>
    <cellStyle name="Normal 11 3 11" xfId="22903" xr:uid="{5A482A4F-DFBC-4B5A-9CD3-5E9F974CABDA}"/>
    <cellStyle name="Normal 11 3 11 2" xfId="28449" xr:uid="{25BA31EB-7DC7-4D90-B83F-002458078167}"/>
    <cellStyle name="Normal 11 3 11 3" xfId="33939" xr:uid="{0A8966BE-231F-4262-9BA9-521FB60192E5}"/>
    <cellStyle name="Normal 11 3 11 4" xfId="39423" xr:uid="{63E8F89F-4B66-4CC7-812A-17290DF71984}"/>
    <cellStyle name="Normal 11 3 2" xfId="6095" xr:uid="{1A89D1FF-A5F9-4B1A-9883-20CE2ECEA6E7}"/>
    <cellStyle name="Normal 11 3 2 2" xfId="14483" xr:uid="{C0298C9E-1FD4-4A69-B648-681CE79A953D}"/>
    <cellStyle name="Normal 11 3 2 2 2" xfId="21770" xr:uid="{DB6206AF-6DD0-4CF1-91E3-8B3AED7D28D8}"/>
    <cellStyle name="Normal 11 3 2 2 2 2" xfId="27326" xr:uid="{5DF1AF62-1780-4476-B8FE-3059AA0F0183}"/>
    <cellStyle name="Normal 11 3 2 2 2 3" xfId="32820" xr:uid="{C584B130-20E1-42C2-B364-FDF2F692A7F2}"/>
    <cellStyle name="Normal 11 3 2 2 2 4" xfId="38304" xr:uid="{B03C6D69-2FFA-48FF-9261-52C974E6FF40}"/>
    <cellStyle name="Normal 11 3 2 2 3" xfId="24597" xr:uid="{F0922FD9-B816-4BD1-BD37-D01B8358DF44}"/>
    <cellStyle name="Normal 11 3 2 2 4" xfId="30091" xr:uid="{13DA18D7-2E76-4B1B-BCA8-DB76A8D51C13}"/>
    <cellStyle name="Normal 11 3 2 2 5" xfId="35575" xr:uid="{021131FA-D26C-4EF9-8A8B-2246ED84207F}"/>
    <cellStyle name="Normal 11 3 2 3" xfId="11460" xr:uid="{73B32E06-1BFD-4FBE-80AE-20774024260B}"/>
    <cellStyle name="Normal 11 3 2 4" xfId="16695" xr:uid="{D1D1008A-32EA-4241-9005-4B437E5A501D}"/>
    <cellStyle name="Normal 11 3 2 5" xfId="18917" xr:uid="{F3284C80-9DE1-4093-B36E-FEC110CC07D8}"/>
    <cellStyle name="Normal 11 3 2 6" xfId="9145" xr:uid="{96771FA7-CDE6-4155-9D63-2B6EAFC0F703}"/>
    <cellStyle name="Normal 11 3 2 6 2" xfId="20465" xr:uid="{83901F49-07D1-4C47-8ED8-4AC615957434}"/>
    <cellStyle name="Normal 11 3 2 6 2 2" xfId="26021" xr:uid="{51ABA8EA-1AB6-4968-A6DC-96644DB7A424}"/>
    <cellStyle name="Normal 11 3 2 6 2 3" xfId="31515" xr:uid="{9E737BCC-E946-448E-B2F7-972E81230641}"/>
    <cellStyle name="Normal 11 3 2 6 2 4" xfId="36999" xr:uid="{660EC962-3613-4ECE-9541-F46C5BFB8E22}"/>
    <cellStyle name="Normal 11 3 2 6 3" xfId="23292" xr:uid="{241CA9A1-3504-46D7-BF35-8F5C66985A98}"/>
    <cellStyle name="Normal 11 3 2 6 4" xfId="28786" xr:uid="{5E372E59-0721-4C07-8F78-F90D5612886E}"/>
    <cellStyle name="Normal 11 3 2 6 5" xfId="34270" xr:uid="{2EA24BD7-02B7-41AD-AC3C-78816D2A2278}"/>
    <cellStyle name="Normal 11 3 3" xfId="6096" xr:uid="{6A6E8B2F-A7FF-43A8-8209-B3D44CF515CB}"/>
    <cellStyle name="Normal 11 3 3 2" xfId="14484" xr:uid="{D5FA1B55-DEC9-4FBB-A09F-D84B43310A51}"/>
    <cellStyle name="Normal 11 3 3 2 2" xfId="21771" xr:uid="{8F52D76C-69C8-4646-8946-94DC5DB0607D}"/>
    <cellStyle name="Normal 11 3 3 2 2 2" xfId="27327" xr:uid="{697B9C13-F4F4-4AAA-907E-E82645D2C0DF}"/>
    <cellStyle name="Normal 11 3 3 2 2 3" xfId="32821" xr:uid="{FDF9FBCF-2686-40CA-8791-2B1C5812E56C}"/>
    <cellStyle name="Normal 11 3 3 2 2 4" xfId="38305" xr:uid="{AEE7A62A-7278-4F9F-AE0E-D2D3D8276286}"/>
    <cellStyle name="Normal 11 3 3 2 3" xfId="24598" xr:uid="{BC742D9F-A254-41A1-9753-DA0CDA47DEF5}"/>
    <cellStyle name="Normal 11 3 3 2 4" xfId="30092" xr:uid="{9523DED7-ECDA-492E-8570-9FB2F2D5A40E}"/>
    <cellStyle name="Normal 11 3 3 2 5" xfId="35576" xr:uid="{EEEB0C96-EA3D-42B7-89ED-3664DA3B2878}"/>
    <cellStyle name="Normal 11 3 3 3" xfId="18918" xr:uid="{37423509-1A4A-40DA-A922-040033F6566F}"/>
    <cellStyle name="Normal 11 3 3 4" xfId="9146" xr:uid="{C050BEED-03D6-41FC-9D3B-FB8958E7263F}"/>
    <cellStyle name="Normal 11 3 3 4 2" xfId="20466" xr:uid="{BFD4ECFD-BB29-47C5-A4FD-9B5A6CC77C45}"/>
    <cellStyle name="Normal 11 3 3 4 2 2" xfId="26022" xr:uid="{99F6AA25-DDCA-4E2C-8C5E-FE0B552BCB34}"/>
    <cellStyle name="Normal 11 3 3 4 2 3" xfId="31516" xr:uid="{6679FC0E-2E6B-4ABD-8DDA-39B5E189480B}"/>
    <cellStyle name="Normal 11 3 3 4 2 4" xfId="37000" xr:uid="{47D5B9BF-1EB6-4188-88AF-5F11D0E4C42C}"/>
    <cellStyle name="Normal 11 3 3 4 3" xfId="23293" xr:uid="{DF85E54E-F60B-427B-842B-CC34E11957E6}"/>
    <cellStyle name="Normal 11 3 3 4 4" xfId="28787" xr:uid="{CF48B22A-1C52-4423-A870-84C52E61C3A1}"/>
    <cellStyle name="Normal 11 3 3 4 5" xfId="34271" xr:uid="{D956B6EB-1E54-47D4-A1F3-F31C2C4642C4}"/>
    <cellStyle name="Normal 11 3 4" xfId="7192" xr:uid="{13DC6604-5A4D-4E01-994C-164F225088D6}"/>
    <cellStyle name="Normal 11 3 4 2" xfId="9147" xr:uid="{2710E582-AA4F-4FCA-8335-ECC4E21EF8AC}"/>
    <cellStyle name="Normal 11 3 4 2 2" xfId="20467" xr:uid="{450C9067-CF9F-49EC-A984-F73A274A45C1}"/>
    <cellStyle name="Normal 11 3 4 2 2 2" xfId="26023" xr:uid="{F6A68E7D-8829-453A-B1E6-99C749993954}"/>
    <cellStyle name="Normal 11 3 4 2 2 3" xfId="31517" xr:uid="{34A2D7F2-B920-4263-8A1E-60D71C0890B1}"/>
    <cellStyle name="Normal 11 3 4 2 2 4" xfId="37001" xr:uid="{1FA60C89-5008-4B58-BC86-920EECA67BB3}"/>
    <cellStyle name="Normal 11 3 4 2 3" xfId="23294" xr:uid="{3FDEC026-5A19-481A-B27F-D193EDC41620}"/>
    <cellStyle name="Normal 11 3 4 2 4" xfId="28788" xr:uid="{F61694CD-CB65-444C-94D2-32B2BFBB5237}"/>
    <cellStyle name="Normal 11 3 4 2 5" xfId="34272" xr:uid="{DD56E080-A633-4BBB-8A45-A1C82F60831D}"/>
    <cellStyle name="Normal 11 3 4 3" xfId="20209" xr:uid="{4A28C3F6-2427-4E25-8439-6A0939B42082}"/>
    <cellStyle name="Normal 11 3 4 3 2" xfId="25765" xr:uid="{FDB45BC7-B13C-4B38-BC44-F93275E93EF2}"/>
    <cellStyle name="Normal 11 3 4 3 3" xfId="31259" xr:uid="{07529435-B4D4-4676-96AB-839E86F9D12A}"/>
    <cellStyle name="Normal 11 3 4 3 4" xfId="36743" xr:uid="{67C910FD-CB7A-4FD2-952F-13B1C17477F0}"/>
    <cellStyle name="Normal 11 3 4 4" xfId="23036" xr:uid="{18B34FF5-2262-4F15-A813-95E858217093}"/>
    <cellStyle name="Normal 11 3 4 5" xfId="28528" xr:uid="{76B4471A-0975-4424-ADBA-7166083EBAAC}"/>
    <cellStyle name="Normal 11 3 4 6" xfId="34012" xr:uid="{E1E9D0D0-41D8-4DBA-825E-D9A08E15731B}"/>
    <cellStyle name="Normal 11 3 5" xfId="7342" xr:uid="{FBCD7395-51B5-4481-AB4E-2D8B58F15953}"/>
    <cellStyle name="Normal 11 3 5 2" xfId="9148" xr:uid="{E8251641-9B62-437A-A2D2-83CB340D2C10}"/>
    <cellStyle name="Normal 11 3 5 2 2" xfId="20468" xr:uid="{C065D28E-95D5-4DE9-9C26-9297E7A78CDA}"/>
    <cellStyle name="Normal 11 3 5 2 2 2" xfId="26024" xr:uid="{224BBE01-D1A1-4D82-8568-CA5C4C6FD32E}"/>
    <cellStyle name="Normal 11 3 5 2 2 3" xfId="31518" xr:uid="{8A63D1E8-C2BD-4C4C-ACA8-BF63C4D69F2D}"/>
    <cellStyle name="Normal 11 3 5 2 2 4" xfId="37002" xr:uid="{075A1681-4BAF-4D10-86D4-122817F290EF}"/>
    <cellStyle name="Normal 11 3 5 2 3" xfId="23295" xr:uid="{4A18350A-B5C2-499C-8705-24422F805328}"/>
    <cellStyle name="Normal 11 3 5 2 4" xfId="28789" xr:uid="{88EDE9FF-F0A2-406A-BD78-19E6B356E9A6}"/>
    <cellStyle name="Normal 11 3 5 2 5" xfId="34273" xr:uid="{ABDFBB42-F321-482C-8716-409F98D0C293}"/>
    <cellStyle name="Normal 11 3 5 3" xfId="20230" xr:uid="{10B4280F-F309-4D94-9249-A6D3BDDD8DF4}"/>
    <cellStyle name="Normal 11 3 5 3 2" xfId="25786" xr:uid="{D895217E-3DD9-4CB3-B175-3D670FEAFBF5}"/>
    <cellStyle name="Normal 11 3 5 3 3" xfId="31280" xr:uid="{11DF061D-4C37-4BB2-AE50-9F2323589BC1}"/>
    <cellStyle name="Normal 11 3 5 3 4" xfId="36764" xr:uid="{8DA752AC-91B3-4DC7-A2CD-C80E49CAE600}"/>
    <cellStyle name="Normal 11 3 5 4" xfId="23057" xr:uid="{E5FBF1F6-FD9F-410F-A044-AB6262F15B85}"/>
    <cellStyle name="Normal 11 3 5 5" xfId="28549" xr:uid="{24E13EAF-DF74-49D9-AB17-351001D4EA95}"/>
    <cellStyle name="Normal 11 3 5 6" xfId="34033" xr:uid="{8131E824-9BE7-4742-9437-A940779885FE}"/>
    <cellStyle name="Normal 11 3 6" xfId="7432" xr:uid="{C9C701A7-ABA8-4E77-BE0E-B29C4BCAA783}"/>
    <cellStyle name="Normal 11 3 6 2" xfId="9149" xr:uid="{EC5A71C0-369F-42E5-BD10-A4B4E1C45F9C}"/>
    <cellStyle name="Normal 11 3 6 2 2" xfId="20469" xr:uid="{89670E3D-B054-4C38-BD65-91E168EB16A4}"/>
    <cellStyle name="Normal 11 3 6 2 2 2" xfId="26025" xr:uid="{3AA9E386-6428-4DDB-9213-82C5EDB6EB1A}"/>
    <cellStyle name="Normal 11 3 6 2 2 3" xfId="31519" xr:uid="{47591442-19AF-4C45-B343-ADED76382C52}"/>
    <cellStyle name="Normal 11 3 6 2 2 4" xfId="37003" xr:uid="{3E47D6C4-1CAB-4851-AD02-5BD1823C156E}"/>
    <cellStyle name="Normal 11 3 6 2 3" xfId="23296" xr:uid="{891D26DD-B224-40ED-85FE-F09657D0D7BD}"/>
    <cellStyle name="Normal 11 3 6 2 4" xfId="28790" xr:uid="{571FB7C2-6064-4309-8158-B355A6144D95}"/>
    <cellStyle name="Normal 11 3 6 2 5" xfId="34274" xr:uid="{6FF4E543-40CD-4399-BBC3-D1D1DE4A97E2}"/>
    <cellStyle name="Normal 11 3 6 3" xfId="20316" xr:uid="{53E505B9-36C9-411F-B55D-71FA61C1953B}"/>
    <cellStyle name="Normal 11 3 6 3 2" xfId="25872" xr:uid="{74E7F16D-1119-4072-BDBE-C129050FB309}"/>
    <cellStyle name="Normal 11 3 6 3 3" xfId="31366" xr:uid="{979ED60F-ADAC-4CA0-AF0D-5A03E30E0BFE}"/>
    <cellStyle name="Normal 11 3 6 3 4" xfId="36850" xr:uid="{B5EC8C7E-9534-489D-BD49-33F880F60EA8}"/>
    <cellStyle name="Normal 11 3 6 4" xfId="23143" xr:uid="{698B36AB-4FCD-4C4A-9013-9F1E0D30E276}"/>
    <cellStyle name="Normal 11 3 6 5" xfId="28635" xr:uid="{F4E3E12E-B4AC-4563-A681-DDA8F544F35D}"/>
    <cellStyle name="Normal 11 3 6 6" xfId="34119" xr:uid="{C1E858CD-37AD-4626-A880-3EF05A9669B6}"/>
    <cellStyle name="Normal 11 3 7" xfId="7484" xr:uid="{E4F5638B-437E-4412-9336-ADCF08E3BE65}"/>
    <cellStyle name="Normal 11 3 7 2" xfId="20368" xr:uid="{E8854225-8796-46DC-83BE-6EB0B07A5664}"/>
    <cellStyle name="Normal 11 3 7 2 2" xfId="25924" xr:uid="{CCC25C8F-B3D4-4946-ABAD-419EC9552F86}"/>
    <cellStyle name="Normal 11 3 7 2 3" xfId="31418" xr:uid="{7D40F225-19A4-4F18-8A20-38146CC64C41}"/>
    <cellStyle name="Normal 11 3 7 2 4" xfId="36902" xr:uid="{DA116D30-7CB5-4C57-AEDE-F57D186F135C}"/>
    <cellStyle name="Normal 11 3 7 3" xfId="23195" xr:uid="{D2FAD8FB-F461-40DE-9A47-011B88AFC253}"/>
    <cellStyle name="Normal 11 3 7 4" xfId="28689" xr:uid="{935A7756-A92B-433E-AA71-7D781D114EFE}"/>
    <cellStyle name="Normal 11 3 7 5" xfId="34173" xr:uid="{BD1C2F20-8FD5-4411-932E-5107AD26E347}"/>
    <cellStyle name="Normal 11 3 8" xfId="11459" xr:uid="{E6FF9665-CF5E-42DF-9541-D6E286159D01}"/>
    <cellStyle name="Normal 11 3 9" xfId="16694" xr:uid="{0CC5324D-2B42-42FC-8E87-701122B051B3}"/>
    <cellStyle name="Normal 11 4" xfId="6097" xr:uid="{C36530F9-EA96-43F1-8606-6A9D5EE42A4B}"/>
    <cellStyle name="Normal 11 4 2" xfId="6098" xr:uid="{89ABD89B-D7B1-4DB8-9F37-03A523393CDA}"/>
    <cellStyle name="Normal 11 4 2 2" xfId="14486" xr:uid="{A9EB2211-E24A-4050-87D7-AF0883753F5A}"/>
    <cellStyle name="Normal 11 4 2 2 2" xfId="21773" xr:uid="{ACBCEAA5-E4AD-41AD-AA4D-CBF3059E8390}"/>
    <cellStyle name="Normal 11 4 2 2 2 2" xfId="27329" xr:uid="{1186B823-56E5-4B10-A64D-2D3C4D508938}"/>
    <cellStyle name="Normal 11 4 2 2 2 3" xfId="32823" xr:uid="{FB1C3361-ADD7-443B-A453-63E99DAB504A}"/>
    <cellStyle name="Normal 11 4 2 2 2 4" xfId="38307" xr:uid="{41DF2A39-B0DC-4503-8C16-A13A9B86C0EA}"/>
    <cellStyle name="Normal 11 4 2 2 3" xfId="24600" xr:uid="{C1B0054C-CF34-424C-83BC-6CA1821BAC03}"/>
    <cellStyle name="Normal 11 4 2 2 4" xfId="30094" xr:uid="{D6EEE8C5-2AEC-4708-AF2E-253BB9F16D56}"/>
    <cellStyle name="Normal 11 4 2 2 5" xfId="35578" xr:uid="{71490F33-313A-4163-9FB0-8E6FE8154106}"/>
    <cellStyle name="Normal 11 4 2 3" xfId="11462" xr:uid="{7DD9DA5A-2846-45DD-8C64-76166CAC17E8}"/>
    <cellStyle name="Normal 11 4 2 4" xfId="16697" xr:uid="{4AFCC14D-56A2-48EA-B90A-0BCCCC0C6871}"/>
    <cellStyle name="Normal 11 4 2 5" xfId="18919" xr:uid="{2EFB9E02-FC70-41D7-B778-56117A7C145F}"/>
    <cellStyle name="Normal 11 4 2 6" xfId="9151" xr:uid="{B1B948A8-F5E8-4491-9F86-4277D77763F4}"/>
    <cellStyle name="Normal 11 4 2 6 2" xfId="20471" xr:uid="{09508CBA-781C-494C-826C-176417973B9B}"/>
    <cellStyle name="Normal 11 4 2 6 2 2" xfId="26027" xr:uid="{71B992E8-6AD5-49DA-8DAB-E98669121320}"/>
    <cellStyle name="Normal 11 4 2 6 2 3" xfId="31521" xr:uid="{5F64F07E-EC98-41E1-899C-FAC66A8B7DA5}"/>
    <cellStyle name="Normal 11 4 2 6 2 4" xfId="37005" xr:uid="{E3F2A647-4422-401C-9907-6FC42D74851F}"/>
    <cellStyle name="Normal 11 4 2 6 3" xfId="23298" xr:uid="{0750E165-C891-43F7-81E8-0122190D8B8D}"/>
    <cellStyle name="Normal 11 4 2 6 4" xfId="28792" xr:uid="{0B8D9F72-2AF2-48DB-B452-437BE313D207}"/>
    <cellStyle name="Normal 11 4 2 6 5" xfId="34276" xr:uid="{DCD591CD-9A44-42E1-B55B-DFB4999D9BE8}"/>
    <cellStyle name="Normal 11 4 3" xfId="6099" xr:uid="{3FA3F0EA-1224-4EC5-A9B1-AE1C88D37295}"/>
    <cellStyle name="Normal 11 4 3 2" xfId="14487" xr:uid="{11118BDC-E43E-46CC-9BEF-2C4A41B17501}"/>
    <cellStyle name="Normal 11 4 3 2 2" xfId="21774" xr:uid="{FDE1A80B-336D-4D90-9A2A-47D651319B21}"/>
    <cellStyle name="Normal 11 4 3 2 2 2" xfId="27330" xr:uid="{C102D50A-EF8C-4F6C-ABA3-D5E4D6BA2F4A}"/>
    <cellStyle name="Normal 11 4 3 2 2 3" xfId="32824" xr:uid="{24B11F3A-8E02-448D-B2EC-AF12F6253310}"/>
    <cellStyle name="Normal 11 4 3 2 2 4" xfId="38308" xr:uid="{72172217-C7BA-4BD4-923D-1897EECEBC26}"/>
    <cellStyle name="Normal 11 4 3 2 3" xfId="24601" xr:uid="{F7470AF3-A3A2-4B3A-8E0C-4A21A725FC9B}"/>
    <cellStyle name="Normal 11 4 3 2 4" xfId="30095" xr:uid="{BD213730-2411-4485-AFE5-3E95E0446B4E}"/>
    <cellStyle name="Normal 11 4 3 2 5" xfId="35579" xr:uid="{2FA21A92-96EC-4B41-8A1A-48B5C4E7B17D}"/>
    <cellStyle name="Normal 11 4 3 3" xfId="11463" xr:uid="{EBE72AB4-8987-40D9-81FD-603532F6599F}"/>
    <cellStyle name="Normal 11 4 3 4" xfId="16698" xr:uid="{DA144E2B-B685-4C71-B54D-6B32D696B50C}"/>
    <cellStyle name="Normal 11 4 3 5" xfId="18920" xr:uid="{A37A9E1C-A1D3-4F72-A430-2DE6FC53C68F}"/>
    <cellStyle name="Normal 11 4 3 6" xfId="9152" xr:uid="{B20A6DB7-A895-4C2E-9C0E-243B460AA27A}"/>
    <cellStyle name="Normal 11 4 3 6 2" xfId="20472" xr:uid="{60C49C6C-ACEF-48EC-B74A-0EEB4962A189}"/>
    <cellStyle name="Normal 11 4 3 6 2 2" xfId="26028" xr:uid="{AB66B971-8D12-484A-B836-58852458A673}"/>
    <cellStyle name="Normal 11 4 3 6 2 3" xfId="31522" xr:uid="{6910D1E9-0C09-467F-AC6D-5049473C6E48}"/>
    <cellStyle name="Normal 11 4 3 6 2 4" xfId="37006" xr:uid="{F9C1BCBC-1663-4A21-BA7C-58ED0BD30CD8}"/>
    <cellStyle name="Normal 11 4 3 6 3" xfId="23299" xr:uid="{142E684F-016B-4F36-BEFE-897F90FF0290}"/>
    <cellStyle name="Normal 11 4 3 6 4" xfId="28793" xr:uid="{A19295C2-EBBB-4A5F-913C-698467C0BC79}"/>
    <cellStyle name="Normal 11 4 3 6 5" xfId="34277" xr:uid="{43390464-24E5-453D-9825-F0BC9E4D24C3}"/>
    <cellStyle name="Normal 11 4 4" xfId="6100" xr:uid="{91665024-6306-475F-B690-B73242E50105}"/>
    <cellStyle name="Normal 11 4 4 2" xfId="14488" xr:uid="{FBFCA29D-81D7-4425-B32C-287CFAA99CC0}"/>
    <cellStyle name="Normal 11 4 4 2 2" xfId="21775" xr:uid="{9E953C1E-FDE5-4C9E-8BFB-171292BD13B9}"/>
    <cellStyle name="Normal 11 4 4 2 2 2" xfId="27331" xr:uid="{273E8F4F-E6A8-4FBE-B8D3-D8FA982651DE}"/>
    <cellStyle name="Normal 11 4 4 2 2 3" xfId="32825" xr:uid="{20D87798-68E5-4841-805A-78671F2B9AC0}"/>
    <cellStyle name="Normal 11 4 4 2 2 4" xfId="38309" xr:uid="{682FE797-673F-4AE0-9B3B-F9DBC27EC838}"/>
    <cellStyle name="Normal 11 4 4 2 3" xfId="24602" xr:uid="{E6224353-302D-487C-B7E8-FD33802A7C0B}"/>
    <cellStyle name="Normal 11 4 4 2 4" xfId="30096" xr:uid="{AD66EF48-76BF-4638-BA96-713748C32570}"/>
    <cellStyle name="Normal 11 4 4 2 5" xfId="35580" xr:uid="{31C139E6-9813-434E-A359-4C035FC85839}"/>
    <cellStyle name="Normal 11 4 4 3" xfId="12557" xr:uid="{853BDFE7-7B9E-4417-878F-46E52F3DEEC1}"/>
    <cellStyle name="Normal 11 4 4 4" xfId="9153" xr:uid="{E6E5BBEE-F903-422C-95F5-76B3212073E7}"/>
    <cellStyle name="Normal 11 4 4 4 2" xfId="20473" xr:uid="{3B41C470-F029-400A-A324-37E9985DD807}"/>
    <cellStyle name="Normal 11 4 4 4 2 2" xfId="26029" xr:uid="{ABF640FF-BF76-4DF8-BAA5-B8F69A954515}"/>
    <cellStyle name="Normal 11 4 4 4 2 3" xfId="31523" xr:uid="{75A7E98B-2FE4-4A42-8FCD-89CA04DC4B98}"/>
    <cellStyle name="Normal 11 4 4 4 2 4" xfId="37007" xr:uid="{C35DECBF-DC31-4AE3-9DCB-78CA674A7597}"/>
    <cellStyle name="Normal 11 4 4 4 3" xfId="23300" xr:uid="{C01B0D61-C6C4-4588-B143-D7D7F1620064}"/>
    <cellStyle name="Normal 11 4 4 4 4" xfId="28794" xr:uid="{B01846EA-E29F-4F58-BA1F-9BD3B4CE8915}"/>
    <cellStyle name="Normal 11 4 4 4 5" xfId="34278" xr:uid="{8269903C-67C2-492F-A3F4-32416758864B}"/>
    <cellStyle name="Normal 11 4 5" xfId="14485" xr:uid="{6FCE8AB7-8929-4D48-928D-E1595B7DFCA1}"/>
    <cellStyle name="Normal 11 4 5 2" xfId="21772" xr:uid="{29BEEBD3-1024-4F79-9714-EDF685902FC0}"/>
    <cellStyle name="Normal 11 4 5 2 2" xfId="27328" xr:uid="{7A3CDFF5-180D-4F36-B2B1-DCAD05FE4977}"/>
    <cellStyle name="Normal 11 4 5 2 3" xfId="32822" xr:uid="{06D9D01A-A2F5-400B-A471-2C6F911D1EFB}"/>
    <cellStyle name="Normal 11 4 5 2 4" xfId="38306" xr:uid="{8F94173C-5DCD-4DAB-9600-5B9CB82BD761}"/>
    <cellStyle name="Normal 11 4 5 3" xfId="24599" xr:uid="{94FF9F80-E9DE-4FAC-9543-B148D5DD52DE}"/>
    <cellStyle name="Normal 11 4 5 4" xfId="30093" xr:uid="{072142E8-6F66-4438-8749-B707037A187B}"/>
    <cellStyle name="Normal 11 4 5 5" xfId="35577" xr:uid="{D5708385-017D-4F9F-88F6-8B7DCCE59871}"/>
    <cellStyle name="Normal 11 4 6" xfId="11461" xr:uid="{D8C8CB84-8FA8-4388-B3D3-17400FB33A37}"/>
    <cellStyle name="Normal 11 4 7" xfId="16696" xr:uid="{20962C2E-1E54-48AD-8158-0BB59B5B5782}"/>
    <cellStyle name="Normal 11 4 8" xfId="9150" xr:uid="{89BDAA01-6144-4F4F-904D-5CF185304EE6}"/>
    <cellStyle name="Normal 11 4 8 2" xfId="20470" xr:uid="{44298BCF-8EDE-40C9-825B-2F1E339891C6}"/>
    <cellStyle name="Normal 11 4 8 2 2" xfId="26026" xr:uid="{2B534324-97A7-49B3-B9D0-B6F92964AB84}"/>
    <cellStyle name="Normal 11 4 8 2 3" xfId="31520" xr:uid="{C0BF9197-21EB-4673-8EBC-053740FF9C4D}"/>
    <cellStyle name="Normal 11 4 8 2 4" xfId="37004" xr:uid="{30773E97-73ED-49A9-BCA0-DDB5150B0F6B}"/>
    <cellStyle name="Normal 11 4 8 3" xfId="23297" xr:uid="{AA71ED45-CA48-453D-A43F-A4894841A191}"/>
    <cellStyle name="Normal 11 4 8 4" xfId="28791" xr:uid="{5784BBF4-8BDB-43FB-95F5-0E44A7E43971}"/>
    <cellStyle name="Normal 11 4 8 5" xfId="34275" xr:uid="{143C329B-8EA3-4237-B3A8-F082F9074455}"/>
    <cellStyle name="Normal 11 5" xfId="6101" xr:uid="{908A332C-2BDD-4FA4-9BEA-C36BD6A6D859}"/>
    <cellStyle name="Normal 11 5 2" xfId="14489" xr:uid="{5A660EA4-D0F7-4261-A161-AAC860988603}"/>
    <cellStyle name="Normal 11 5 2 2" xfId="21776" xr:uid="{13F821A9-C1DE-4882-A717-DD7896C130D2}"/>
    <cellStyle name="Normal 11 5 2 2 2" xfId="27332" xr:uid="{25274DC9-3033-460E-A520-237C0E8C2DE1}"/>
    <cellStyle name="Normal 11 5 2 2 3" xfId="32826" xr:uid="{6EFC738A-B799-496A-8D25-34D45D9A251F}"/>
    <cellStyle name="Normal 11 5 2 2 4" xfId="38310" xr:uid="{DD8A9FA8-46FE-4B9D-9AFC-C17B09227E44}"/>
    <cellStyle name="Normal 11 5 2 3" xfId="24603" xr:uid="{463F5682-FE59-4C27-A8EE-FF5375990E8D}"/>
    <cellStyle name="Normal 11 5 2 4" xfId="30097" xr:uid="{6E3CA24B-7FDE-406A-94CD-1D849739BEDB}"/>
    <cellStyle name="Normal 11 5 2 5" xfId="35581" xr:uid="{5894AA83-C5E9-40D0-9CB9-25EE17511D9A}"/>
    <cellStyle name="Normal 11 5 3" xfId="11464" xr:uid="{A53E80FB-78C6-498C-B54A-B0C99D75C41E}"/>
    <cellStyle name="Normal 11 5 4" xfId="16699" xr:uid="{829691F7-D519-4C0B-A42F-2AAB25684BDD}"/>
    <cellStyle name="Normal 11 5 5" xfId="18921" xr:uid="{915EF4E9-2659-42C6-89FD-397BBDD5E581}"/>
    <cellStyle name="Normal 11 5 6" xfId="9154" xr:uid="{1B5A9B28-D58C-4554-9B73-5135EE9CD5BD}"/>
    <cellStyle name="Normal 11 5 6 2" xfId="20474" xr:uid="{51C2D180-E44C-4D3A-A63E-5573752B2993}"/>
    <cellStyle name="Normal 11 5 6 2 2" xfId="26030" xr:uid="{035D0521-235B-4AE9-B190-6F9A2FA9B351}"/>
    <cellStyle name="Normal 11 5 6 2 3" xfId="31524" xr:uid="{7208264A-0182-436E-A666-22A385068DBE}"/>
    <cellStyle name="Normal 11 5 6 2 4" xfId="37008" xr:uid="{207962A4-B465-4DDB-9C99-C75ED477BD83}"/>
    <cellStyle name="Normal 11 5 6 3" xfId="23301" xr:uid="{81EDA3B2-8008-40EA-B08E-047756AFBBAD}"/>
    <cellStyle name="Normal 11 5 6 4" xfId="28795" xr:uid="{C822D6E6-E446-4C5D-948F-67D97848678C}"/>
    <cellStyle name="Normal 11 5 6 5" xfId="34279" xr:uid="{A588376C-30BD-45CC-A0C7-9244BCF8BE35}"/>
    <cellStyle name="Normal 11 6" xfId="6102" xr:uid="{9C2275F3-20B5-4350-9ECE-77199B4E18A5}"/>
    <cellStyle name="Normal 11 6 2" xfId="14490" xr:uid="{BCE6780A-6C32-42CC-A6DB-959D474B017D}"/>
    <cellStyle name="Normal 11 6 2 2" xfId="21777" xr:uid="{7F3812D0-1178-4D7A-ACA4-B2274F8C3839}"/>
    <cellStyle name="Normal 11 6 2 2 2" xfId="27333" xr:uid="{04686681-72CE-4315-ABCC-18DEAEC0B23C}"/>
    <cellStyle name="Normal 11 6 2 2 3" xfId="32827" xr:uid="{B4A64E67-60FF-440D-B4C9-C360B46195EA}"/>
    <cellStyle name="Normal 11 6 2 2 4" xfId="38311" xr:uid="{0D063B87-B0E0-4A99-A13B-587B6564166D}"/>
    <cellStyle name="Normal 11 6 2 3" xfId="24604" xr:uid="{31CE2E55-130F-46F3-A1C7-1777B9063B46}"/>
    <cellStyle name="Normal 11 6 2 4" xfId="30098" xr:uid="{475DAF66-6804-4CAF-A11E-CD67CF52A56D}"/>
    <cellStyle name="Normal 11 6 2 5" xfId="35582" xr:uid="{12C3C6C5-8F18-4665-B823-CAE383E10C62}"/>
    <cellStyle name="Normal 11 6 3" xfId="18922" xr:uid="{B82E2787-C8D8-4791-BCBC-68C2B3F3A04B}"/>
    <cellStyle name="Normal 11 6 4" xfId="9155" xr:uid="{3B8CDE12-D102-4AD8-97C5-6EB04257DA9D}"/>
    <cellStyle name="Normal 11 6 4 2" xfId="20475" xr:uid="{6DC2EAD3-0E7B-4CAE-9F87-02259366AE94}"/>
    <cellStyle name="Normal 11 6 4 2 2" xfId="26031" xr:uid="{733B5830-2318-4C04-BF8B-75B5D451BE2B}"/>
    <cellStyle name="Normal 11 6 4 2 3" xfId="31525" xr:uid="{0B220B04-BE8F-43F6-A89E-99228CDCB7E0}"/>
    <cellStyle name="Normal 11 6 4 2 4" xfId="37009" xr:uid="{644780AB-7863-440F-AF7A-839A700C4C83}"/>
    <cellStyle name="Normal 11 6 4 3" xfId="23302" xr:uid="{5585BBB1-AB64-4D43-A436-D491C7A9268D}"/>
    <cellStyle name="Normal 11 6 4 4" xfId="28796" xr:uid="{61EE47D6-7C80-497A-A31B-9EA45E8F8514}"/>
    <cellStyle name="Normal 11 6 4 5" xfId="34280" xr:uid="{661DC838-C73B-4741-8D33-0663DDC6F1DC}"/>
    <cellStyle name="Normal 11 7" xfId="14478" xr:uid="{4A1D1A2D-CBFC-4232-AAFA-C570A687B77E}"/>
    <cellStyle name="Normal 11 7 2" xfId="21765" xr:uid="{0E1C1747-7F5D-461C-9B94-E28FC5C64B3E}"/>
    <cellStyle name="Normal 11 7 2 2" xfId="27321" xr:uid="{3656B6C4-7472-4FF9-B7CD-300031A5DA59}"/>
    <cellStyle name="Normal 11 7 2 3" xfId="32815" xr:uid="{21D3233E-D34D-4AA3-8A55-A9F57C0C3ED0}"/>
    <cellStyle name="Normal 11 7 2 4" xfId="38299" xr:uid="{B42A5A6A-8EEF-4F86-9072-E9D34A42693C}"/>
    <cellStyle name="Normal 11 7 3" xfId="24592" xr:uid="{1DEFB533-E514-49C0-BDAF-49822E002F34}"/>
    <cellStyle name="Normal 11 7 4" xfId="30086" xr:uid="{FBD6072C-64F4-42C1-A3BF-0B807113E175}"/>
    <cellStyle name="Normal 11 7 5" xfId="35570" xr:uid="{52555DF5-DD83-405E-AF56-2399D0385F91}"/>
    <cellStyle name="Normal 11 8" xfId="11455" xr:uid="{6F6554DD-EE52-4B85-B0E6-2BCF0D8A3197}"/>
    <cellStyle name="Normal 11 9" xfId="16690" xr:uid="{A61FDA35-9C00-417E-8874-1510610EBA5D}"/>
    <cellStyle name="Normal 110" xfId="39436" xr:uid="{6F95ED63-595C-46B7-9023-7A5F7EBEA053}"/>
    <cellStyle name="Normal 1101" xfId="40373" xr:uid="{0D164956-86B1-4AD0-BF48-395F99B2DF8A}"/>
    <cellStyle name="Normal 111" xfId="39437" xr:uid="{F28AED13-C423-4C46-8142-6C1F26F310E8}"/>
    <cellStyle name="Normal 112" xfId="39439" xr:uid="{29D64D3B-0B9F-4BFF-B91A-F3BD304887B4}"/>
    <cellStyle name="Normal 113" xfId="39441" xr:uid="{C7138A1E-1880-4572-8D48-7356E17AE752}"/>
    <cellStyle name="Normal 114" xfId="39442" xr:uid="{AAAF4319-F277-4D94-BA03-AE3816446171}"/>
    <cellStyle name="Normal 115" xfId="39443" xr:uid="{B582F4E0-DBE9-4BFB-BE36-929AF0CF1D73}"/>
    <cellStyle name="Normal 116" xfId="39444" xr:uid="{E581601E-73BC-48C1-AC1B-E62DF928C0CF}"/>
    <cellStyle name="Normal 117" xfId="39445" xr:uid="{161A3B8C-329D-44DD-BAFC-D6E9265EDF9F}"/>
    <cellStyle name="Normal 118" xfId="39446" xr:uid="{A9424FE8-5126-4269-A52F-0572662DA4F0}"/>
    <cellStyle name="Normal 119" xfId="39447" xr:uid="{D92068E6-EB3D-411A-9A82-F3B2FE079EF6}"/>
    <cellStyle name="Normal 12" xfId="46" xr:uid="{00000000-0005-0000-0000-0000C5000000}"/>
    <cellStyle name="Normal 12 10" xfId="453" xr:uid="{287A384F-E386-42F2-A7DD-4D385D6A9B3B}"/>
    <cellStyle name="Normal 12 11" xfId="16700" xr:uid="{1405A8D0-A407-4B24-AFDA-42D7F87B6A21}"/>
    <cellStyle name="Normal 12 12" xfId="18923" xr:uid="{D12235DB-2495-4BEA-82FC-AA25190B181C}"/>
    <cellStyle name="Normal 12 13" xfId="9156" xr:uid="{1245BBF9-CA45-4896-92B0-B9D48488E475}"/>
    <cellStyle name="Normal 12 13 2" xfId="20476" xr:uid="{EF6EDDCB-CA59-4198-A30A-FE93CD4289A9}"/>
    <cellStyle name="Normal 12 13 2 2" xfId="26032" xr:uid="{BE6DBC12-18ED-4C15-9365-72DED85FAFE7}"/>
    <cellStyle name="Normal 12 13 2 3" xfId="31526" xr:uid="{025D1479-C003-440C-A172-F334BE443E77}"/>
    <cellStyle name="Normal 12 13 2 4" xfId="37010" xr:uid="{E9035831-F5D9-47F9-A6D8-DBEEA720B7C8}"/>
    <cellStyle name="Normal 12 13 3" xfId="23303" xr:uid="{B3EE8956-DCA0-4C1D-A177-0FE75B62D96C}"/>
    <cellStyle name="Normal 12 13 4" xfId="28797" xr:uid="{7E401C4E-B481-46CD-8DB8-7014EC3F94DA}"/>
    <cellStyle name="Normal 12 13 5" xfId="34281" xr:uid="{2021CAC7-3F12-40DB-8DEE-304AE55DE3CE}"/>
    <cellStyle name="Normal 12 14" xfId="22904" xr:uid="{A95A1B67-8C92-4681-89EE-5C85792E8C21}"/>
    <cellStyle name="Normal 12 14 2" xfId="28450" xr:uid="{08A72BFE-13C5-4476-96A4-BB1CF9192D4F}"/>
    <cellStyle name="Normal 12 15" xfId="6103" xr:uid="{A2F54580-789F-4CAF-BD03-C61453DAE073}"/>
    <cellStyle name="Normal 12 2" xfId="776" xr:uid="{8BE8B276-AB79-403D-865B-2FEAEFB43DCA}"/>
    <cellStyle name="Normal 12 2 10" xfId="449" xr:uid="{B0AD5315-078C-484C-8AF6-30EE85487BFD}"/>
    <cellStyle name="Normal 12 2 10 2" xfId="40212" xr:uid="{28A14C65-7970-459E-9A58-CB57EE677038}"/>
    <cellStyle name="Normal 12 2 11" xfId="18924" xr:uid="{EDC80766-F85B-4C70-99D7-1227D3396929}"/>
    <cellStyle name="Normal 12 2 12" xfId="9157" xr:uid="{E317D7B9-A162-4D00-A7C2-54BF76E4765E}"/>
    <cellStyle name="Normal 12 2 12 2" xfId="20477" xr:uid="{FF08730B-9E95-42C7-81F5-2E822270EF26}"/>
    <cellStyle name="Normal 12 2 12 2 2" xfId="26033" xr:uid="{33FD9693-21E7-4AAC-8937-78DFD9B3211B}"/>
    <cellStyle name="Normal 12 2 12 2 3" xfId="31527" xr:uid="{54B9D8AC-736F-454E-9A0D-9D0C7E1F9725}"/>
    <cellStyle name="Normal 12 2 12 2 4" xfId="37011" xr:uid="{D02A72E9-3B36-4458-8FEB-13A4706B1016}"/>
    <cellStyle name="Normal 12 2 12 3" xfId="23304" xr:uid="{6AFEF3B9-E6EB-4AA9-9A1B-B3926F9BFA7B}"/>
    <cellStyle name="Normal 12 2 12 4" xfId="28798" xr:uid="{19E24FFB-688A-4217-BDDE-20CB7F87A2B3}"/>
    <cellStyle name="Normal 12 2 12 5" xfId="34282" xr:uid="{70F9E573-A625-4AD9-93AF-44822F65826B}"/>
    <cellStyle name="Normal 12 2 13" xfId="6104" xr:uid="{F9ED81C8-97BF-4035-B69A-997F426CD5B8}"/>
    <cellStyle name="Normal 12 2 2" xfId="6105" xr:uid="{190D17BA-7033-4ECC-B9B5-3D84CD0BACDD}"/>
    <cellStyle name="Normal 12 2 2 2" xfId="6106" xr:uid="{57268328-5B0F-4541-BA77-0324CFA5EBD5}"/>
    <cellStyle name="Normal 12 2 2 2 2" xfId="14494" xr:uid="{03B5710D-8129-406D-B02A-6C37E0555D56}"/>
    <cellStyle name="Normal 12 2 2 2 2 2" xfId="21781" xr:uid="{5B56CCDC-7595-4DC8-899D-6110968BFBCF}"/>
    <cellStyle name="Normal 12 2 2 2 2 2 2" xfId="27337" xr:uid="{5C86D265-BEAA-4AA4-825F-4E7DA69DD173}"/>
    <cellStyle name="Normal 12 2 2 2 2 2 3" xfId="32831" xr:uid="{2DACF373-66E5-4E00-9EAF-195CC231DF91}"/>
    <cellStyle name="Normal 12 2 2 2 2 2 4" xfId="38315" xr:uid="{14BF73E3-B7CA-4E4A-8CBD-AB126E6FCE8A}"/>
    <cellStyle name="Normal 12 2 2 2 2 3" xfId="24608" xr:uid="{868774C8-DA14-4627-9388-73AF714967C0}"/>
    <cellStyle name="Normal 12 2 2 2 2 4" xfId="30102" xr:uid="{02A7EBEF-BD1E-4CA4-BCA4-BCCAB01496BC}"/>
    <cellStyle name="Normal 12 2 2 2 2 5" xfId="35586" xr:uid="{6FC3984C-973F-4A9D-8B8C-AC4EAEB77BC0}"/>
    <cellStyle name="Normal 12 2 2 2 3" xfId="11467" xr:uid="{EA50F2C6-B2AF-4255-B133-62B21D3B92FC}"/>
    <cellStyle name="Normal 12 2 2 2 4" xfId="16702" xr:uid="{A2FDFF84-23A9-4A85-B3DA-EB597CC6B715}"/>
    <cellStyle name="Normal 12 2 2 2 5" xfId="18926" xr:uid="{C6B659A6-BEEE-4CFB-A67F-98C12CB263A2}"/>
    <cellStyle name="Normal 12 2 2 2 6" xfId="9159" xr:uid="{AF17294D-A327-40E6-801D-E57792FD11FA}"/>
    <cellStyle name="Normal 12 2 2 2 6 2" xfId="20479" xr:uid="{CF034EAB-8F3A-4AE8-850E-FC862A13CE3C}"/>
    <cellStyle name="Normal 12 2 2 2 6 2 2" xfId="26035" xr:uid="{84B5784D-F738-4C5C-8831-CB06CA105429}"/>
    <cellStyle name="Normal 12 2 2 2 6 2 3" xfId="31529" xr:uid="{2A08C32B-3B1C-491C-B8EC-D5A13307B676}"/>
    <cellStyle name="Normal 12 2 2 2 6 2 4" xfId="37013" xr:uid="{E4BD29AF-A8FD-4238-B274-B83011761E24}"/>
    <cellStyle name="Normal 12 2 2 2 6 3" xfId="23306" xr:uid="{1D90E11E-6257-4197-97BD-8877A10665DC}"/>
    <cellStyle name="Normal 12 2 2 2 6 4" xfId="28800" xr:uid="{3BF170A8-1D70-48B1-BE2D-1168DD6FEC67}"/>
    <cellStyle name="Normal 12 2 2 2 6 5" xfId="34284" xr:uid="{469AC2BC-B4BC-460E-8C42-A5DCFE042994}"/>
    <cellStyle name="Normal 12 2 2 3" xfId="7306" xr:uid="{941DDC83-7A11-4E82-BAF7-DAFE3D30B84A}"/>
    <cellStyle name="Normal 12 2 2 3 2" xfId="14495" xr:uid="{611DC3AB-A2E7-446C-B2D6-4E40BFA371F9}"/>
    <cellStyle name="Normal 12 2 2 3 2 2" xfId="21782" xr:uid="{B947C312-F71B-41B5-9DAF-E820C3A56415}"/>
    <cellStyle name="Normal 12 2 2 3 2 2 2" xfId="27338" xr:uid="{9AF9280E-F57E-4560-8E83-2BDBB8C8EF9A}"/>
    <cellStyle name="Normal 12 2 2 3 2 2 3" xfId="32832" xr:uid="{6D23AEDD-28CF-49F4-A8DC-D0232AA93EC6}"/>
    <cellStyle name="Normal 12 2 2 3 2 2 4" xfId="38316" xr:uid="{1817A18F-5DE2-404D-B007-C242EF3FD226}"/>
    <cellStyle name="Normal 12 2 2 3 2 3" xfId="24609" xr:uid="{75620BC9-0FD7-43D7-8318-55E7BA941C69}"/>
    <cellStyle name="Normal 12 2 2 3 2 4" xfId="30103" xr:uid="{DC712800-6B5F-4AC8-A151-0A0594E92C8F}"/>
    <cellStyle name="Normal 12 2 2 3 2 5" xfId="35587" xr:uid="{0DEDD433-29E6-453D-AC4E-26A8E3764A30}"/>
    <cellStyle name="Normal 12 2 2 3 3" xfId="12559" xr:uid="{42318024-92B2-41A6-B375-2386364E9F56}"/>
    <cellStyle name="Normal 12 2 2 3 4" xfId="9160" xr:uid="{482D176C-DA7B-4232-8FD2-59366E7BB595}"/>
    <cellStyle name="Normal 12 2 2 3 4 2" xfId="20480" xr:uid="{B1E19E90-861D-4547-938D-66B2B873B727}"/>
    <cellStyle name="Normal 12 2 2 3 4 2 2" xfId="26036" xr:uid="{273A24E5-7DF0-4727-A01F-92310A407479}"/>
    <cellStyle name="Normal 12 2 2 3 4 2 3" xfId="31530" xr:uid="{07D828A2-E14B-48F1-92B5-19793D1BCDB3}"/>
    <cellStyle name="Normal 12 2 2 3 4 2 4" xfId="37014" xr:uid="{F25A34C3-9CB6-448E-8AE2-7A0C3F45284F}"/>
    <cellStyle name="Normal 12 2 2 3 4 3" xfId="23307" xr:uid="{CA1C003E-2258-4CC8-B335-CCAE0089660E}"/>
    <cellStyle name="Normal 12 2 2 3 4 4" xfId="28801" xr:uid="{2FBD7FBC-89FB-483A-93EB-A6A6C42E079C}"/>
    <cellStyle name="Normal 12 2 2 3 4 5" xfId="34285" xr:uid="{D27A46DF-7E9C-4A1E-8A8D-8B98EE07F0D0}"/>
    <cellStyle name="Normal 12 2 2 4" xfId="456" xr:uid="{DD7FC670-2961-4BEB-A64F-5FFF1E51F859}"/>
    <cellStyle name="Normal 12 2 2 4 2" xfId="20481" xr:uid="{E96D7C02-1046-4EF2-9F44-D46DB037068E}"/>
    <cellStyle name="Normal 12 2 2 4 2 2" xfId="26037" xr:uid="{830DCC73-E92A-48A1-8E9D-163775CBA9B7}"/>
    <cellStyle name="Normal 12 2 2 4 2 3" xfId="31531" xr:uid="{9EBAB2DA-FDC7-4944-BC0B-CEB47330EA0B}"/>
    <cellStyle name="Normal 12 2 2 4 2 4" xfId="37015" xr:uid="{56E50FCB-E179-4DD7-86D8-12D60787651A}"/>
    <cellStyle name="Normal 12 2 2 4 3" xfId="23308" xr:uid="{A9376982-B097-402A-A22F-42DF30CDE741}"/>
    <cellStyle name="Normal 12 2 2 4 4" xfId="28802" xr:uid="{24EB7476-C30F-45F9-BDEF-AF2F79744D9A}"/>
    <cellStyle name="Normal 12 2 2 4 5" xfId="34286" xr:uid="{46E59E9E-EBF0-4073-9F86-EA9C001A4A7E}"/>
    <cellStyle name="Normal 12 2 2 4 6" xfId="40307" xr:uid="{8DE4A960-7EB3-41C8-83A8-3713CBEE3FBC}"/>
    <cellStyle name="Normal 12 2 2 4 6 2" xfId="40395" xr:uid="{3A5E7962-8B3E-434D-B6F1-68476C8AC58B}"/>
    <cellStyle name="Normal 12 2 2 4 7" xfId="40315" xr:uid="{60ACE553-8500-4BAF-9D76-0AF5CBD93446}"/>
    <cellStyle name="Normal 12 2 2 5" xfId="14493" xr:uid="{175478ED-5EE1-4DF9-8C13-BA9B03A63084}"/>
    <cellStyle name="Normal 12 2 2 5 2" xfId="21780" xr:uid="{898EE05C-DBDD-4FD7-903E-4ADE99F1DC81}"/>
    <cellStyle name="Normal 12 2 2 5 2 2" xfId="27336" xr:uid="{C92D6132-F996-460F-A2CE-C39FE1217BC8}"/>
    <cellStyle name="Normal 12 2 2 5 2 3" xfId="32830" xr:uid="{2F979087-1E27-4F5D-B280-C81528532D84}"/>
    <cellStyle name="Normal 12 2 2 5 2 4" xfId="38314" xr:uid="{3FC4E71E-E453-4504-9E48-0780CE338561}"/>
    <cellStyle name="Normal 12 2 2 5 3" xfId="24607" xr:uid="{5DF02531-0258-4547-9728-4904FEEC2467}"/>
    <cellStyle name="Normal 12 2 2 5 4" xfId="30101" xr:uid="{2D1BC130-2356-421E-9A77-ACB436940844}"/>
    <cellStyle name="Normal 12 2 2 5 5" xfId="35585" xr:uid="{089BA5B3-9955-4E06-BC74-3FDE72F7B6A0}"/>
    <cellStyle name="Normal 12 2 2 6" xfId="11466" xr:uid="{9E2E28CA-35FF-4C79-AC64-CE0A03542D72}"/>
    <cellStyle name="Normal 12 2 2 7" xfId="16701" xr:uid="{E53B2F17-EE17-443B-B75D-36F676B17234}"/>
    <cellStyle name="Normal 12 2 2 8" xfId="18925" xr:uid="{F9DD05F4-D029-4E1F-B898-386066721E69}"/>
    <cellStyle name="Normal 12 2 2 9" xfId="9158" xr:uid="{49E47456-DE1B-499B-9432-30167D1E5CA2}"/>
    <cellStyle name="Normal 12 2 2 9 2" xfId="20478" xr:uid="{6068527A-6093-4187-B39C-6F537B684582}"/>
    <cellStyle name="Normal 12 2 2 9 2 2" xfId="26034" xr:uid="{1D29CDB2-4B46-4EDE-ABC5-4DA0ADD04610}"/>
    <cellStyle name="Normal 12 2 2 9 2 3" xfId="31528" xr:uid="{7F1FC2F5-F3E6-422E-8171-A27C196CFF09}"/>
    <cellStyle name="Normal 12 2 2 9 2 4" xfId="37012" xr:uid="{1E89B191-B08F-4A82-A582-C50DA4C4095D}"/>
    <cellStyle name="Normal 12 2 2 9 3" xfId="23305" xr:uid="{7441B902-AB1E-4576-9142-88C4653B6DE7}"/>
    <cellStyle name="Normal 12 2 2 9 4" xfId="28799" xr:uid="{648B52CA-4B08-48E0-BD07-D721B0B69DEB}"/>
    <cellStyle name="Normal 12 2 2 9 5" xfId="34283" xr:uid="{630AD151-5C67-4E0B-B155-6C5589000305}"/>
    <cellStyle name="Normal 12 2 3" xfId="6107" xr:uid="{0E803CCB-A898-4DED-97D3-4DC8CE5A81A3}"/>
    <cellStyle name="Normal 12 2 3 10" xfId="9161" xr:uid="{79182091-020B-446A-A621-A9F3D2249C3A}"/>
    <cellStyle name="Normal 12 2 3 10 2" xfId="20482" xr:uid="{6284DFE5-DE75-460C-8331-EF053B22A2FB}"/>
    <cellStyle name="Normal 12 2 3 10 2 2" xfId="26038" xr:uid="{7AD3CD17-E6F7-4718-8BB1-746380AD7112}"/>
    <cellStyle name="Normal 12 2 3 10 2 3" xfId="31532" xr:uid="{AE3BD2F6-3406-4C8E-9323-1E21D2CA7039}"/>
    <cellStyle name="Normal 12 2 3 10 2 4" xfId="37016" xr:uid="{7468752D-B0C0-4C28-8CF2-FC135D9F81E2}"/>
    <cellStyle name="Normal 12 2 3 10 3" xfId="23309" xr:uid="{90F03B18-D423-443C-B03F-3EB17BC3F5B4}"/>
    <cellStyle name="Normal 12 2 3 10 4" xfId="28803" xr:uid="{8733D95D-8870-42E9-AC19-58AAD6A03490}"/>
    <cellStyle name="Normal 12 2 3 10 5" xfId="34287" xr:uid="{09317057-AF68-482F-80A9-96DC1355608D}"/>
    <cellStyle name="Normal 12 2 3 2" xfId="6108" xr:uid="{5004C756-E197-4A21-BC7B-B363B13C4690}"/>
    <cellStyle name="Normal 12 2 3 2 2" xfId="14497" xr:uid="{C0F2A618-8BAF-4140-AE8E-892DF9370972}"/>
    <cellStyle name="Normal 12 2 3 2 2 2" xfId="21784" xr:uid="{9E0BF1A9-C990-4AB6-8DFB-65F4B921824E}"/>
    <cellStyle name="Normal 12 2 3 2 2 2 2" xfId="27340" xr:uid="{CEDFD7AA-4309-45BC-8176-2DBDBD2FC07E}"/>
    <cellStyle name="Normal 12 2 3 2 2 2 3" xfId="32834" xr:uid="{E6477265-3676-4DA3-869D-FB91BECB25C3}"/>
    <cellStyle name="Normal 12 2 3 2 2 2 4" xfId="38318" xr:uid="{300CE20D-6A02-4010-B4EC-D011B8BE8008}"/>
    <cellStyle name="Normal 12 2 3 2 2 3" xfId="24611" xr:uid="{AE0895D5-E417-443E-AC95-107D31F6CB5E}"/>
    <cellStyle name="Normal 12 2 3 2 2 4" xfId="30105" xr:uid="{A471557E-12AD-435D-8537-D1B51533A408}"/>
    <cellStyle name="Normal 12 2 3 2 2 5" xfId="35589" xr:uid="{1B39AD0D-7243-4A3B-A8C6-4D975F7366C4}"/>
    <cellStyle name="Normal 12 2 3 2 3" xfId="11469" xr:uid="{CCDE5235-DB74-489D-87DD-859A8F2B55DE}"/>
    <cellStyle name="Normal 12 2 3 2 4" xfId="16704" xr:uid="{97B29EBF-C419-48BD-ADF7-78C985D147C7}"/>
    <cellStyle name="Normal 12 2 3 2 5" xfId="18928" xr:uid="{FB7EE3C5-E126-48A5-9A14-B50A2085D46F}"/>
    <cellStyle name="Normal 12 2 3 2 6" xfId="9162" xr:uid="{2804B829-FE75-4AEA-A6E6-49B10729F279}"/>
    <cellStyle name="Normal 12 2 3 2 6 2" xfId="20483" xr:uid="{4BA74781-C822-4033-955A-5984728E5F3E}"/>
    <cellStyle name="Normal 12 2 3 2 6 2 2" xfId="26039" xr:uid="{C3DA853F-38C4-4D39-8317-B483095073D3}"/>
    <cellStyle name="Normal 12 2 3 2 6 2 3" xfId="31533" xr:uid="{469A4B16-F856-4FA3-ABC7-E08B318E5552}"/>
    <cellStyle name="Normal 12 2 3 2 6 2 4" xfId="37017" xr:uid="{17664DB8-3FB1-41D7-B0D4-E4245C678939}"/>
    <cellStyle name="Normal 12 2 3 2 6 3" xfId="23310" xr:uid="{227AA4F0-4B31-4875-8B21-96C4280F5495}"/>
    <cellStyle name="Normal 12 2 3 2 6 4" xfId="28804" xr:uid="{2A844664-88B0-4621-A74E-BEE2EA64242C}"/>
    <cellStyle name="Normal 12 2 3 2 6 5" xfId="34288" xr:uid="{137BAAD9-7950-4C7C-96D5-3108B7680D94}"/>
    <cellStyle name="Normal 12 2 3 3" xfId="6109" xr:uid="{73649246-95C7-42F1-B319-599BA52EC538}"/>
    <cellStyle name="Normal 12 2 3 3 2" xfId="14498" xr:uid="{B6BA83B7-72CD-4551-A2CF-C79AF83929D6}"/>
    <cellStyle name="Normal 12 2 3 3 2 2" xfId="21785" xr:uid="{BDC99F5A-B039-4598-B4CE-24CA0687A479}"/>
    <cellStyle name="Normal 12 2 3 3 2 2 2" xfId="27341" xr:uid="{A6575A49-D7E0-4FDD-9495-BAB5D852C8E4}"/>
    <cellStyle name="Normal 12 2 3 3 2 2 3" xfId="32835" xr:uid="{E8486427-D588-4895-813C-C7175FC102B8}"/>
    <cellStyle name="Normal 12 2 3 3 2 2 4" xfId="38319" xr:uid="{A114C5AE-3BAC-4659-AE55-3ACEA21B86E8}"/>
    <cellStyle name="Normal 12 2 3 3 2 3" xfId="24612" xr:uid="{61EA21FD-2165-4A20-A0D1-4E90C87F0311}"/>
    <cellStyle name="Normal 12 2 3 3 2 4" xfId="30106" xr:uid="{CE7DFFA4-85AF-4357-9A7F-93A8CE4546A7}"/>
    <cellStyle name="Normal 12 2 3 3 2 5" xfId="35590" xr:uid="{C354577D-B0D2-418E-9CD5-EB9A1900B31F}"/>
    <cellStyle name="Normal 12 2 3 3 3" xfId="12560" xr:uid="{7B09FDB7-2FE3-40D2-8539-156C8B3A3887}"/>
    <cellStyle name="Normal 12 2 3 3 4" xfId="18929" xr:uid="{57290574-6EA5-4DB9-9657-DF57A6769EE2}"/>
    <cellStyle name="Normal 12 2 3 3 5" xfId="9163" xr:uid="{F7FEE022-263E-457D-A24F-9E187A535929}"/>
    <cellStyle name="Normal 12 2 3 3 5 2" xfId="20484" xr:uid="{6FDE5C24-DD4A-440E-B9AC-81796F0B2153}"/>
    <cellStyle name="Normal 12 2 3 3 5 2 2" xfId="26040" xr:uid="{137C9F19-F88F-4460-9037-74BEED874B05}"/>
    <cellStyle name="Normal 12 2 3 3 5 2 3" xfId="31534" xr:uid="{9AE68FD8-F211-4E75-8243-6E0551381FC9}"/>
    <cellStyle name="Normal 12 2 3 3 5 2 4" xfId="37018" xr:uid="{4BD987D9-5800-4E66-85F9-F4ABCBA9E451}"/>
    <cellStyle name="Normal 12 2 3 3 5 3" xfId="23311" xr:uid="{8C6930D2-A66E-4A77-899B-A0DA7599041B}"/>
    <cellStyle name="Normal 12 2 3 3 5 4" xfId="28805" xr:uid="{7602DBDB-3BE8-4C7E-A09F-40937FD5C51C}"/>
    <cellStyle name="Normal 12 2 3 3 5 5" xfId="34289" xr:uid="{2F9566F6-1132-46A0-90BD-6E395E3E0BE3}"/>
    <cellStyle name="Normal 12 2 3 4" xfId="7307" xr:uid="{866370FD-E36C-4AA3-B273-267AA7DA2352}"/>
    <cellStyle name="Normal 12 2 3 4 2" xfId="20083" xr:uid="{AC54E70B-279F-4675-A59A-D37081019B56}"/>
    <cellStyle name="Normal 12 2 3 4 3" xfId="9164" xr:uid="{3A34AF14-37DE-4E08-91AA-AAE0FD0A5B10}"/>
    <cellStyle name="Normal 12 2 3 4 3 2" xfId="20485" xr:uid="{C2D03CB3-F0BC-4AE4-ABFF-EBDBF34E5A50}"/>
    <cellStyle name="Normal 12 2 3 4 3 2 2" xfId="26041" xr:uid="{66B0C5D2-A3B6-460C-A586-A6AD85A02EB9}"/>
    <cellStyle name="Normal 12 2 3 4 3 2 3" xfId="31535" xr:uid="{92FF514C-4FCB-4921-ACAD-BB2AF0478CEB}"/>
    <cellStyle name="Normal 12 2 3 4 3 2 4" xfId="37019" xr:uid="{765A178F-6E94-4F0B-8F38-DB35C41BC61D}"/>
    <cellStyle name="Normal 12 2 3 4 3 3" xfId="23312" xr:uid="{9E568628-E8E7-419E-A6F0-51A816DF153A}"/>
    <cellStyle name="Normal 12 2 3 4 3 4" xfId="28806" xr:uid="{2190DEED-A9D9-4648-9CCA-C53B313FCA67}"/>
    <cellStyle name="Normal 12 2 3 4 3 5" xfId="34290" xr:uid="{E39930BC-AD4E-4066-BD74-BBA1FFFA6125}"/>
    <cellStyle name="Normal 12 2 3 5" xfId="9165" xr:uid="{ABD383A7-7410-4673-B454-053792FB6BFB}"/>
    <cellStyle name="Normal 12 2 3 5 2" xfId="20486" xr:uid="{E8CA81E5-A636-4DA4-B799-BD4932B8631D}"/>
    <cellStyle name="Normal 12 2 3 5 2 2" xfId="26042" xr:uid="{E1FCA116-8170-4078-913B-EC8C2E56243C}"/>
    <cellStyle name="Normal 12 2 3 5 2 3" xfId="31536" xr:uid="{893F1AF0-50F5-4107-B706-9770B64AAB98}"/>
    <cellStyle name="Normal 12 2 3 5 2 4" xfId="37020" xr:uid="{9B79CC99-1EBF-4EF8-99B0-51AFEB5D4B79}"/>
    <cellStyle name="Normal 12 2 3 5 3" xfId="23313" xr:uid="{8BDB9E5B-863A-4E40-AC58-104B7BF9BEE2}"/>
    <cellStyle name="Normal 12 2 3 5 4" xfId="28807" xr:uid="{CDA90D1B-7DF0-4BD1-8AAD-922A5FF826E0}"/>
    <cellStyle name="Normal 12 2 3 5 5" xfId="34291" xr:uid="{BFCBCB1F-4F44-413B-8EA8-91D3AF348E65}"/>
    <cellStyle name="Normal 12 2 3 6" xfId="14496" xr:uid="{240D7197-FDBB-443B-BD9E-1DA0235AA258}"/>
    <cellStyle name="Normal 12 2 3 6 2" xfId="21783" xr:uid="{47ED0EE1-4B47-42AF-9149-59EBF75A7E44}"/>
    <cellStyle name="Normal 12 2 3 6 2 2" xfId="27339" xr:uid="{EEB820A8-25CD-4757-8414-3CCB4F394AB6}"/>
    <cellStyle name="Normal 12 2 3 6 2 3" xfId="32833" xr:uid="{F47E567A-9C67-4453-9EC9-DE0ED1A0018D}"/>
    <cellStyle name="Normal 12 2 3 6 2 4" xfId="38317" xr:uid="{A98DE23C-1B87-43A8-A607-4FF6BB7745E1}"/>
    <cellStyle name="Normal 12 2 3 6 3" xfId="24610" xr:uid="{B893ED1C-863A-4858-BFD3-44562B2491A3}"/>
    <cellStyle name="Normal 12 2 3 6 4" xfId="30104" xr:uid="{E54EA8A1-C8FB-4C19-8094-2E346166FE5F}"/>
    <cellStyle name="Normal 12 2 3 6 5" xfId="35588" xr:uid="{B0974EAC-DC04-493E-855B-E1881B044689}"/>
    <cellStyle name="Normal 12 2 3 7" xfId="11468" xr:uid="{3DA273C8-75AE-48B9-B88E-461CB87CFA1F}"/>
    <cellStyle name="Normal 12 2 3 8" xfId="16703" xr:uid="{7E68EA86-7634-4C88-B392-AAD435AEF7EA}"/>
    <cellStyle name="Normal 12 2 3 9" xfId="18927" xr:uid="{1DF7CE0E-19FE-42C4-ACEC-AD864DBDC504}"/>
    <cellStyle name="Normal 12 2 4" xfId="6110" xr:uid="{A37CE9BD-A175-4280-BAAB-05095A58E02F}"/>
    <cellStyle name="Normal 12 2 4 2" xfId="14499" xr:uid="{AE55150F-48C9-4BBA-B097-48B6839B541B}"/>
    <cellStyle name="Normal 12 2 4 2 2" xfId="21786" xr:uid="{1CF2A948-9E7A-417D-88E3-1AE17A69D04A}"/>
    <cellStyle name="Normal 12 2 4 2 2 2" xfId="27342" xr:uid="{8E2E92CF-C1CA-435D-BB31-8BD74F3D4069}"/>
    <cellStyle name="Normal 12 2 4 2 2 3" xfId="32836" xr:uid="{D0E11ACA-A5A1-4252-A1CF-508FABD1E4A3}"/>
    <cellStyle name="Normal 12 2 4 2 2 4" xfId="38320" xr:uid="{7A09D208-295A-4F5D-AC38-992B8041C68A}"/>
    <cellStyle name="Normal 12 2 4 2 3" xfId="24613" xr:uid="{F66A7D09-27C2-41E0-9863-D1DC96A008C6}"/>
    <cellStyle name="Normal 12 2 4 2 4" xfId="30107" xr:uid="{6EC1617A-A2C0-48F8-BBC8-4FBDEE70194D}"/>
    <cellStyle name="Normal 12 2 4 2 5" xfId="35591" xr:uid="{FE7DAB18-E453-47C0-943A-5C82CEE4BA11}"/>
    <cellStyle name="Normal 12 2 4 3" xfId="11470" xr:uid="{E04DD0EB-8658-49CA-8755-476B05AF6D6B}"/>
    <cellStyle name="Normal 12 2 4 4" xfId="16705" xr:uid="{765C6488-CF2A-4CD3-B262-D428D7710B5E}"/>
    <cellStyle name="Normal 12 2 4 5" xfId="18930" xr:uid="{79BC50CA-4155-4DA8-A758-8A6961149A18}"/>
    <cellStyle name="Normal 12 2 4 6" xfId="9166" xr:uid="{B9317CFE-7DD5-4827-A780-E8B9449FC5F7}"/>
    <cellStyle name="Normal 12 2 4 6 2" xfId="20487" xr:uid="{AF7D3EB7-B861-4A42-82DE-4BCF51FA441A}"/>
    <cellStyle name="Normal 12 2 4 6 2 2" xfId="26043" xr:uid="{7DDEA87E-715E-4720-9618-F7AAA97E77AA}"/>
    <cellStyle name="Normal 12 2 4 6 2 3" xfId="31537" xr:uid="{DE23D7D8-F7CA-4AAE-8F95-5873840E52CB}"/>
    <cellStyle name="Normal 12 2 4 6 2 4" xfId="37021" xr:uid="{BF814475-D40E-41EF-A27A-52D6E5938494}"/>
    <cellStyle name="Normal 12 2 4 6 3" xfId="23314" xr:uid="{5D44584E-BBB9-4573-A915-88236B2B3D21}"/>
    <cellStyle name="Normal 12 2 4 6 4" xfId="28808" xr:uid="{EFE10307-D807-4EC2-A515-34C311C357EB}"/>
    <cellStyle name="Normal 12 2 4 6 5" xfId="34292" xr:uid="{44CC8681-3DB8-4501-84C6-7098A3D3394B}"/>
    <cellStyle name="Normal 12 2 5" xfId="6111" xr:uid="{F5433067-C9CD-40DF-B86C-52318C464DD7}"/>
    <cellStyle name="Normal 12 2 5 2" xfId="14500" xr:uid="{95E93943-04AF-40EC-88B2-5CF8EE17D26B}"/>
    <cellStyle name="Normal 12 2 5 2 2" xfId="21787" xr:uid="{AFAE1D09-2CDB-442B-83E8-6061552F55D1}"/>
    <cellStyle name="Normal 12 2 5 2 2 2" xfId="27343" xr:uid="{4E841592-10E2-4108-900C-85442BF5B41E}"/>
    <cellStyle name="Normal 12 2 5 2 2 3" xfId="32837" xr:uid="{58F9058A-5D5A-488A-9A50-5E50A87BEF7E}"/>
    <cellStyle name="Normal 12 2 5 2 2 4" xfId="38321" xr:uid="{AD88E632-5FF2-429D-B4F1-4614A3D2CD77}"/>
    <cellStyle name="Normal 12 2 5 2 3" xfId="24614" xr:uid="{EC5976D0-F294-4404-9FDB-D535482AEC0F}"/>
    <cellStyle name="Normal 12 2 5 2 4" xfId="30108" xr:uid="{C5008EF0-6D34-4388-8001-F730E74BED0B}"/>
    <cellStyle name="Normal 12 2 5 2 5" xfId="35592" xr:uid="{6F0C8817-61F2-43B9-94AA-20BD9189DCCC}"/>
    <cellStyle name="Normal 12 2 5 3" xfId="11471" xr:uid="{4D3D8023-DFB7-40A8-AA60-21CFCAB8A342}"/>
    <cellStyle name="Normal 12 2 5 4" xfId="16706" xr:uid="{BE817C27-0B11-49F4-A8DD-82D0150CB11D}"/>
    <cellStyle name="Normal 12 2 5 5" xfId="18931" xr:uid="{A84332A9-6D92-4E76-9CD9-4A4841B5FD57}"/>
    <cellStyle name="Normal 12 2 5 6" xfId="9167" xr:uid="{3E6623BB-B568-4972-A1F9-5C3D6DBF8274}"/>
    <cellStyle name="Normal 12 2 5 6 2" xfId="20488" xr:uid="{4CEC9942-2092-461B-AD3B-68EC07836B7F}"/>
    <cellStyle name="Normal 12 2 5 6 2 2" xfId="26044" xr:uid="{7DDA3F17-B260-4A07-83AA-A28026D768CE}"/>
    <cellStyle name="Normal 12 2 5 6 2 3" xfId="31538" xr:uid="{B180FFE2-61CB-4108-9D13-757395D36A1D}"/>
    <cellStyle name="Normal 12 2 5 6 2 4" xfId="37022" xr:uid="{C57AC247-59ED-4D91-B83D-75B3ACD24DA3}"/>
    <cellStyle name="Normal 12 2 5 6 3" xfId="23315" xr:uid="{945DEE11-B03A-4F32-A329-6963C478E036}"/>
    <cellStyle name="Normal 12 2 5 6 4" xfId="28809" xr:uid="{6720C68F-8A8A-4533-B0AB-1D635FF294D7}"/>
    <cellStyle name="Normal 12 2 5 6 5" xfId="34293" xr:uid="{AF512106-4AE8-4FC8-9847-EEFBF7EA7A63}"/>
    <cellStyle name="Normal 12 2 6" xfId="7194" xr:uid="{D5EC7308-6FE4-41D9-8D5A-6971AFB30643}"/>
    <cellStyle name="Normal 12 2 6 2" xfId="14501" xr:uid="{2716A018-1358-49B8-8BFD-2D4CB1AE7CCE}"/>
    <cellStyle name="Normal 12 2 6 2 2" xfId="21788" xr:uid="{C3EF3A8D-4392-40AB-8EB1-86CA157A1E90}"/>
    <cellStyle name="Normal 12 2 6 2 2 2" xfId="27344" xr:uid="{2A2A9783-366E-4945-BA81-C249F41BE36D}"/>
    <cellStyle name="Normal 12 2 6 2 2 3" xfId="32838" xr:uid="{775206CB-4DEB-4700-B153-9E80B5A080B1}"/>
    <cellStyle name="Normal 12 2 6 2 2 4" xfId="38322" xr:uid="{4C1196F2-079F-461B-8F7B-AC76B7578067}"/>
    <cellStyle name="Normal 12 2 6 2 3" xfId="24615" xr:uid="{05AA5D70-3B43-4A3D-AFD7-1F9D11CF3EEE}"/>
    <cellStyle name="Normal 12 2 6 2 4" xfId="30109" xr:uid="{0E1F94C5-B5A6-4CA2-96D7-54669CF3A738}"/>
    <cellStyle name="Normal 12 2 6 2 5" xfId="35593" xr:uid="{A008EA4E-9102-416B-B26D-33808F4D2789}"/>
    <cellStyle name="Normal 12 2 6 3" xfId="12558" xr:uid="{FAC74DB1-086A-4342-85A9-B6F03C1E6F9E}"/>
    <cellStyle name="Normal 12 2 6 4" xfId="19999" xr:uid="{7C294A8C-AC1B-4A24-A476-8B0779AB61EB}"/>
    <cellStyle name="Normal 12 2 6 5" xfId="9168" xr:uid="{8FF36148-0988-4675-9EE4-C893EC47F6D2}"/>
    <cellStyle name="Normal 12 2 6 5 2" xfId="20489" xr:uid="{7AF52617-C9A8-4EF2-BEE8-AAD1B84BDD9A}"/>
    <cellStyle name="Normal 12 2 6 5 2 2" xfId="26045" xr:uid="{C9C06454-D0E6-4019-AA68-BB335760ABCF}"/>
    <cellStyle name="Normal 12 2 6 5 2 3" xfId="31539" xr:uid="{03FE5667-C2F6-472D-BA22-2338799B799F}"/>
    <cellStyle name="Normal 12 2 6 5 2 4" xfId="37023" xr:uid="{7F1EF03E-B7F2-4E2C-BBDD-684007A8EC49}"/>
    <cellStyle name="Normal 12 2 6 5 3" xfId="23316" xr:uid="{98EBC26D-7554-4B1E-A790-BE6F6050994C}"/>
    <cellStyle name="Normal 12 2 6 5 4" xfId="28810" xr:uid="{29D107CC-571A-4FFE-A72A-B72203416901}"/>
    <cellStyle name="Normal 12 2 6 5 5" xfId="34294" xr:uid="{9A1AC344-69F3-4D6F-A195-5E3748B84742}"/>
    <cellStyle name="Normal 12 2 7" xfId="9169" xr:uid="{DF6DE1A9-0836-4E48-93A8-7882371CA86B}"/>
    <cellStyle name="Normal 12 2 7 2" xfId="20490" xr:uid="{6D32EDAA-BA80-498A-B2B0-DFE8B855E4DA}"/>
    <cellStyle name="Normal 12 2 7 2 2" xfId="26046" xr:uid="{9878FBE0-80B1-4A6C-999C-6E55F2F99824}"/>
    <cellStyle name="Normal 12 2 7 2 3" xfId="31540" xr:uid="{F0AA08DF-3189-4099-A9A8-D5ACB078DF9E}"/>
    <cellStyle name="Normal 12 2 7 2 4" xfId="37024" xr:uid="{841CA96D-7875-4559-81EB-2A387AFD695A}"/>
    <cellStyle name="Normal 12 2 7 3" xfId="23317" xr:uid="{2911B10E-4EE0-4C5F-AEAE-666830A9C252}"/>
    <cellStyle name="Normal 12 2 7 4" xfId="28811" xr:uid="{EBC06032-821F-4B75-BD22-BC034EE50A40}"/>
    <cellStyle name="Normal 12 2 7 5" xfId="34295" xr:uid="{A96F2F48-92CE-407D-9B1A-57E9669641D1}"/>
    <cellStyle name="Normal 12 2 8" xfId="14492" xr:uid="{03AC3847-F033-42CF-BA49-C03C96BDB2E7}"/>
    <cellStyle name="Normal 12 2 8 2" xfId="21779" xr:uid="{1AC0C946-4ADD-42FA-860F-71896D12BF47}"/>
    <cellStyle name="Normal 12 2 8 2 2" xfId="27335" xr:uid="{059BC541-38CD-4CA3-971B-443B1F9B58A0}"/>
    <cellStyle name="Normal 12 2 8 2 3" xfId="32829" xr:uid="{1C2AAA9F-03CA-447E-BA10-F6B6027C8E49}"/>
    <cellStyle name="Normal 12 2 8 2 4" xfId="38313" xr:uid="{4D20DCD0-0B19-4D97-878B-95DE0CFC23C9}"/>
    <cellStyle name="Normal 12 2 8 3" xfId="24606" xr:uid="{1EB5295A-EA70-4910-A806-9DD82DFADCDA}"/>
    <cellStyle name="Normal 12 2 8 4" xfId="30100" xr:uid="{6A8054DB-D3F0-4D73-B347-C413209F9D19}"/>
    <cellStyle name="Normal 12 2 8 5" xfId="35584" xr:uid="{E871842A-9410-4AFA-BF20-0C1E4B3B6EC9}"/>
    <cellStyle name="Normal 12 2 9" xfId="11465" xr:uid="{1634F5D9-0C3B-424C-97C5-42A106C3F12F}"/>
    <cellStyle name="Normal 12 3" xfId="6112" xr:uid="{E185FF66-030D-4818-BD93-FFA0052D3074}"/>
    <cellStyle name="Normal 12 3 2" xfId="6113" xr:uid="{FFA4AB53-D205-44FE-A9F5-6A54B7D93BF0}"/>
    <cellStyle name="Normal 12 3 2 2" xfId="14503" xr:uid="{123AA164-13DE-4BBB-AEA5-7E5E136C6DD7}"/>
    <cellStyle name="Normal 12 3 2 2 2" xfId="21790" xr:uid="{3F861AF1-CD3E-43C5-8D52-2197A7207265}"/>
    <cellStyle name="Normal 12 3 2 2 2 2" xfId="27346" xr:uid="{165BC082-2B4F-417D-9AED-4C722F815FF5}"/>
    <cellStyle name="Normal 12 3 2 2 2 3" xfId="32840" xr:uid="{1D2B08FB-2C10-4BBD-B29C-5D954D534B5B}"/>
    <cellStyle name="Normal 12 3 2 2 2 4" xfId="38324" xr:uid="{889C379A-E941-4B46-A15B-17FFF0CCDF35}"/>
    <cellStyle name="Normal 12 3 2 2 3" xfId="24617" xr:uid="{011C5499-3A84-43E2-8A7A-D2FC1656EE32}"/>
    <cellStyle name="Normal 12 3 2 2 4" xfId="30111" xr:uid="{71823F0A-6985-41D5-B362-A7300A3747DF}"/>
    <cellStyle name="Normal 12 3 2 2 5" xfId="35595" xr:uid="{606E628F-8DD9-4D07-B654-5959E33B735E}"/>
    <cellStyle name="Normal 12 3 2 3" xfId="11473" xr:uid="{38A30034-DBDE-4F2C-822B-05BDEBDA78DD}"/>
    <cellStyle name="Normal 12 3 2 4" xfId="16708" xr:uid="{529C0716-6D96-4B18-8A79-4C8FD4B988D7}"/>
    <cellStyle name="Normal 12 3 2 5" xfId="18933" xr:uid="{9BB304D8-1B6B-48A8-8AB2-FF0FDDDAF854}"/>
    <cellStyle name="Normal 12 3 2 6" xfId="9171" xr:uid="{0FDB0F67-8A15-4B81-AC2F-231CC671ED5C}"/>
    <cellStyle name="Normal 12 3 2 6 2" xfId="20492" xr:uid="{363D5718-F6DA-47AC-95B9-06A3CA75D2F7}"/>
    <cellStyle name="Normal 12 3 2 6 2 2" xfId="26048" xr:uid="{C61A65C1-E3AB-4753-A54A-CA8A3029F589}"/>
    <cellStyle name="Normal 12 3 2 6 2 3" xfId="31542" xr:uid="{1A78F382-015D-404A-8429-783B5A2B2583}"/>
    <cellStyle name="Normal 12 3 2 6 2 4" xfId="37026" xr:uid="{188FD404-7ED7-4E57-96B8-A4EB9E8DF006}"/>
    <cellStyle name="Normal 12 3 2 6 3" xfId="23319" xr:uid="{BE8FBBF1-4468-471A-BDD4-0E0CA26A1F6C}"/>
    <cellStyle name="Normal 12 3 2 6 4" xfId="28813" xr:uid="{CFCF1734-2B9F-4E34-A4B3-5C4715B65B77}"/>
    <cellStyle name="Normal 12 3 2 6 5" xfId="34297" xr:uid="{AE6599E9-983F-4CE8-9511-78B6BBF84EAB}"/>
    <cellStyle name="Normal 12 3 3" xfId="7195" xr:uid="{6D658285-3C86-4394-9C9B-8F201E8C4E49}"/>
    <cellStyle name="Normal 12 3 3 2" xfId="14504" xr:uid="{60046C04-0C16-41FC-ABFC-A376BB5CFB7A}"/>
    <cellStyle name="Normal 12 3 3 2 2" xfId="21791" xr:uid="{5C336556-20AC-4F71-95A1-D0583F50889A}"/>
    <cellStyle name="Normal 12 3 3 2 2 2" xfId="27347" xr:uid="{2FB0D031-CA7F-49C5-8F88-29EB54643E8B}"/>
    <cellStyle name="Normal 12 3 3 2 2 3" xfId="32841" xr:uid="{EF854802-6A36-435D-AA92-732366011CB6}"/>
    <cellStyle name="Normal 12 3 3 2 2 4" xfId="38325" xr:uid="{9D9DB077-9441-4E49-9EFF-971417C5C6F4}"/>
    <cellStyle name="Normal 12 3 3 2 3" xfId="24618" xr:uid="{585FA542-45E4-4A5D-B157-218ABFE594BD}"/>
    <cellStyle name="Normal 12 3 3 2 4" xfId="30112" xr:uid="{990E767F-A15B-4107-8669-04452026B180}"/>
    <cellStyle name="Normal 12 3 3 2 5" xfId="35596" xr:uid="{22840091-0BC6-498B-A8FC-0CBFD59BF5F6}"/>
    <cellStyle name="Normal 12 3 3 3" xfId="12561" xr:uid="{906D46E0-5907-42AC-883D-59ADFAA4CC2E}"/>
    <cellStyle name="Normal 12 3 3 4" xfId="9172" xr:uid="{3DB0FA49-8A41-4B11-86F4-7B063231F9A2}"/>
    <cellStyle name="Normal 12 3 3 4 2" xfId="20493" xr:uid="{43DD04CB-FAB4-4992-83F1-F3694A104F3D}"/>
    <cellStyle name="Normal 12 3 3 4 2 2" xfId="26049" xr:uid="{68733018-93E0-4CAD-B593-4DEC41DE1FFC}"/>
    <cellStyle name="Normal 12 3 3 4 2 3" xfId="31543" xr:uid="{A11652D0-65B6-4E90-9A09-F0B7FF4ED633}"/>
    <cellStyle name="Normal 12 3 3 4 2 4" xfId="37027" xr:uid="{D69CBDB2-5FDA-48C2-B9F6-207C158B8A5C}"/>
    <cellStyle name="Normal 12 3 3 4 3" xfId="23320" xr:uid="{FA6913EF-7A04-49CD-981F-D6B3E70E3F3F}"/>
    <cellStyle name="Normal 12 3 3 4 4" xfId="28814" xr:uid="{769E4822-CC0E-41F4-9D38-6E8741C0F807}"/>
    <cellStyle name="Normal 12 3 3 4 5" xfId="34298" xr:uid="{6A7D8A6B-9A63-4CDC-97A6-98D4C0DCB183}"/>
    <cellStyle name="Normal 12 3 4" xfId="9173" xr:uid="{73D8FDF6-D4B9-485B-9A9F-846007ABFC28}"/>
    <cellStyle name="Normal 12 3 4 2" xfId="20494" xr:uid="{F3D6A154-D891-476F-A2BF-2909B3821465}"/>
    <cellStyle name="Normal 12 3 4 2 2" xfId="26050" xr:uid="{6D26A43D-403C-4C19-976C-75D3C876762E}"/>
    <cellStyle name="Normal 12 3 4 2 3" xfId="31544" xr:uid="{BC0FAF5D-C3B5-4CBF-9312-3331BEA4CB24}"/>
    <cellStyle name="Normal 12 3 4 2 4" xfId="37028" xr:uid="{1E6B4A42-3132-42C4-A3DD-26A61636628B}"/>
    <cellStyle name="Normal 12 3 4 3" xfId="23321" xr:uid="{5F87D658-EF4E-4219-955B-D412BF5BFDBA}"/>
    <cellStyle name="Normal 12 3 4 4" xfId="28815" xr:uid="{CD7A1A27-6BA1-4E9E-BE5C-F37ABDDF3C0E}"/>
    <cellStyle name="Normal 12 3 4 5" xfId="34299" xr:uid="{E81CBFE8-1B36-4D86-AEE4-E1D7D0D2392D}"/>
    <cellStyle name="Normal 12 3 5" xfId="14502" xr:uid="{6440A5C7-CC56-4E55-B3FE-C8925CC28A31}"/>
    <cellStyle name="Normal 12 3 5 2" xfId="21789" xr:uid="{B43C6C95-0E5C-4F97-A6EE-3D5934BE4702}"/>
    <cellStyle name="Normal 12 3 5 2 2" xfId="27345" xr:uid="{9915139A-F5D1-43DD-95AA-C33B8D3F852F}"/>
    <cellStyle name="Normal 12 3 5 2 3" xfId="32839" xr:uid="{ACC33C95-BB37-4D10-99E9-DD4BA132DE0D}"/>
    <cellStyle name="Normal 12 3 5 2 4" xfId="38323" xr:uid="{2F67E9E5-7623-4773-BE09-6907BBF9E215}"/>
    <cellStyle name="Normal 12 3 5 3" xfId="24616" xr:uid="{1507716C-62C2-484E-BAF1-0CE4F7233F15}"/>
    <cellStyle name="Normal 12 3 5 4" xfId="30110" xr:uid="{C5C96D69-FC06-4DD6-B58A-83EDBDC0821E}"/>
    <cellStyle name="Normal 12 3 5 5" xfId="35594" xr:uid="{8AF05EC3-06B9-4B1B-AA36-8C549C78396E}"/>
    <cellStyle name="Normal 12 3 6" xfId="11472" xr:uid="{F497DD7F-DAC3-4F87-B277-7565D6888CA5}"/>
    <cellStyle name="Normal 12 3 7" xfId="16707" xr:uid="{919E7F34-53E7-4FB0-8802-701702400E59}"/>
    <cellStyle name="Normal 12 3 8" xfId="18932" xr:uid="{4EBDEB9E-F0CE-43E2-B3A5-EDE7FEB1D358}"/>
    <cellStyle name="Normal 12 3 9" xfId="9170" xr:uid="{95EAA392-8DB3-4232-A3D6-7CDA406CF337}"/>
    <cellStyle name="Normal 12 3 9 2" xfId="20491" xr:uid="{31D83518-A96B-426D-9C9A-17E01F640ECB}"/>
    <cellStyle name="Normal 12 3 9 2 2" xfId="26047" xr:uid="{D659B51F-1698-4F55-AC16-F8B8D05934F1}"/>
    <cellStyle name="Normal 12 3 9 2 3" xfId="31541" xr:uid="{B7EEFD71-D93D-4D79-9A98-74B3EF53A44F}"/>
    <cellStyle name="Normal 12 3 9 2 4" xfId="37025" xr:uid="{AE419574-8F4C-4935-8943-503A017B46BE}"/>
    <cellStyle name="Normal 12 3 9 3" xfId="23318" xr:uid="{86F47DA9-E158-4403-8FA9-6E0FA19B4CE0}"/>
    <cellStyle name="Normal 12 3 9 4" xfId="28812" xr:uid="{07D09F6D-3CE2-4CA1-96EE-1B6B3518AD75}"/>
    <cellStyle name="Normal 12 3 9 5" xfId="34296" xr:uid="{341D7141-D6B2-4FBA-845F-C067B13AC0CC}"/>
    <cellStyle name="Normal 12 4" xfId="6114" xr:uid="{D23B1162-CC23-4C98-ADB5-10E58B500B28}"/>
    <cellStyle name="Normal 12 4 2" xfId="6115" xr:uid="{CCED378E-84BE-48EB-82F0-CB4431EDA2D6}"/>
    <cellStyle name="Normal 12 4 2 2" xfId="14506" xr:uid="{6F7F4E26-D28C-4B9B-A0C5-F6893F75920D}"/>
    <cellStyle name="Normal 12 4 2 2 2" xfId="21793" xr:uid="{BC0B9234-6F10-4F10-A546-C32DBB8123EB}"/>
    <cellStyle name="Normal 12 4 2 2 2 2" xfId="27349" xr:uid="{DE45F2B2-D428-4224-8695-C840CEB33E30}"/>
    <cellStyle name="Normal 12 4 2 2 2 3" xfId="32843" xr:uid="{56C1777A-65EA-4871-A567-3F4BFA0B5A75}"/>
    <cellStyle name="Normal 12 4 2 2 2 4" xfId="38327" xr:uid="{90BD75BA-515B-4337-8D0C-A07B154760CB}"/>
    <cellStyle name="Normal 12 4 2 2 3" xfId="24620" xr:uid="{FCAA9C6C-9144-4F72-9026-5E926A5A6B1C}"/>
    <cellStyle name="Normal 12 4 2 2 4" xfId="30114" xr:uid="{DCA0E80D-9B13-4416-AC58-89CDFEB812B8}"/>
    <cellStyle name="Normal 12 4 2 2 5" xfId="35598" xr:uid="{74EBD3E3-C971-44E9-B950-CB752C4DC26E}"/>
    <cellStyle name="Normal 12 4 2 3" xfId="11475" xr:uid="{73BCFE95-C7FC-4DA5-BC3D-67B735EF22A6}"/>
    <cellStyle name="Normal 12 4 2 4" xfId="16710" xr:uid="{17315534-9CF9-4149-B210-D6F0E195FA81}"/>
    <cellStyle name="Normal 12 4 2 5" xfId="18935" xr:uid="{0293DF1E-B5D6-41E1-B771-2A8C935E3D26}"/>
    <cellStyle name="Normal 12 4 2 6" xfId="9175" xr:uid="{4969B94C-F1D3-4F5A-9E2B-E0AAB3B0B857}"/>
    <cellStyle name="Normal 12 4 2 6 2" xfId="20496" xr:uid="{10C47B34-EBC0-49C3-A25F-95CF147B9CBE}"/>
    <cellStyle name="Normal 12 4 2 6 2 2" xfId="26052" xr:uid="{60DF1716-5D45-477B-8159-36CFF34B3E68}"/>
    <cellStyle name="Normal 12 4 2 6 2 3" xfId="31546" xr:uid="{0AD1FD46-3491-4964-8026-95C3B14E45B7}"/>
    <cellStyle name="Normal 12 4 2 6 2 4" xfId="37030" xr:uid="{6AC4EC6D-C7F0-4184-A338-CA2433C49489}"/>
    <cellStyle name="Normal 12 4 2 6 3" xfId="23323" xr:uid="{2EED74C7-81F9-4F01-A710-44D2149BAE8F}"/>
    <cellStyle name="Normal 12 4 2 6 4" xfId="28817" xr:uid="{3135A0AC-C78A-4A6A-8484-993A7DACDEB4}"/>
    <cellStyle name="Normal 12 4 2 6 5" xfId="34301" xr:uid="{0BD48668-B201-4665-B695-BD7C28FFFF6A}"/>
    <cellStyle name="Normal 12 4 3" xfId="7308" xr:uid="{2E3CEF83-E135-4C5F-85B3-20F731159D7B}"/>
    <cellStyle name="Normal 12 4 3 2" xfId="14507" xr:uid="{A5905485-1798-4FC2-9DC5-A58B75A09E94}"/>
    <cellStyle name="Normal 12 4 3 2 2" xfId="21794" xr:uid="{EECC8B2B-3A89-41D2-961A-086BEB507DFF}"/>
    <cellStyle name="Normal 12 4 3 2 2 2" xfId="27350" xr:uid="{AFD05D92-168A-4673-B0A4-83EE04B4894B}"/>
    <cellStyle name="Normal 12 4 3 2 2 3" xfId="32844" xr:uid="{705E0483-26BF-4350-9A62-E0ED55066780}"/>
    <cellStyle name="Normal 12 4 3 2 2 4" xfId="38328" xr:uid="{DCC24057-97AD-4555-AD2E-A542BF658412}"/>
    <cellStyle name="Normal 12 4 3 2 3" xfId="24621" xr:uid="{2AC7E748-20BD-4115-9F72-5A3FEF762537}"/>
    <cellStyle name="Normal 12 4 3 2 4" xfId="30115" xr:uid="{164D7466-6776-4AA1-A5E9-F9EE6A69B584}"/>
    <cellStyle name="Normal 12 4 3 2 5" xfId="35599" xr:uid="{1623100F-08A0-47F4-BDEB-0E483F8081DA}"/>
    <cellStyle name="Normal 12 4 3 3" xfId="12562" xr:uid="{FAB0FE14-D8E2-4C00-AED7-6CB20C720764}"/>
    <cellStyle name="Normal 12 4 3 4" xfId="9176" xr:uid="{3BC1CD28-A8C5-46BF-95C0-47BBE87AD80A}"/>
    <cellStyle name="Normal 12 4 3 4 2" xfId="20497" xr:uid="{3DD716A9-E17A-401D-B18E-481039882B6D}"/>
    <cellStyle name="Normal 12 4 3 4 2 2" xfId="26053" xr:uid="{92035B8A-6110-41DE-A1DF-66089EA84A98}"/>
    <cellStyle name="Normal 12 4 3 4 2 3" xfId="31547" xr:uid="{86889DB6-C540-4DF3-9D50-A301B5EBA4AF}"/>
    <cellStyle name="Normal 12 4 3 4 2 4" xfId="37031" xr:uid="{92C108F3-BB93-46B0-8376-336FE7871AC1}"/>
    <cellStyle name="Normal 12 4 3 4 3" xfId="23324" xr:uid="{97505618-7B0A-42DD-BD54-29874F991013}"/>
    <cellStyle name="Normal 12 4 3 4 4" xfId="28818" xr:uid="{1BB153BE-C79F-4BFC-8E99-63596D4C96DA}"/>
    <cellStyle name="Normal 12 4 3 4 5" xfId="34302" xr:uid="{EFA48BEF-8D98-408E-B9E2-673E4E11AFC4}"/>
    <cellStyle name="Normal 12 4 4" xfId="9177" xr:uid="{DCF701FF-190B-4A20-864F-12FAB8F328FB}"/>
    <cellStyle name="Normal 12 4 4 2" xfId="20498" xr:uid="{C3F4B7F8-283F-4733-AD91-71C13F7B685E}"/>
    <cellStyle name="Normal 12 4 4 2 2" xfId="26054" xr:uid="{6EDB1828-49B6-4285-AA4A-4F7DA0AEB548}"/>
    <cellStyle name="Normal 12 4 4 2 3" xfId="31548" xr:uid="{C8FA1D6F-F286-44B8-BD32-DD9B3C651EA8}"/>
    <cellStyle name="Normal 12 4 4 2 4" xfId="37032" xr:uid="{250858A2-BBF1-43CB-98AF-912DFD60B3DF}"/>
    <cellStyle name="Normal 12 4 4 3" xfId="23325" xr:uid="{EE490716-D725-4998-B189-950F6B6845B0}"/>
    <cellStyle name="Normal 12 4 4 4" xfId="28819" xr:uid="{01BCB342-025A-4494-97B6-A195F8B89B68}"/>
    <cellStyle name="Normal 12 4 4 5" xfId="34303" xr:uid="{81102473-9450-4921-BCEB-96FE42356556}"/>
    <cellStyle name="Normal 12 4 5" xfId="14505" xr:uid="{1B480D78-1201-4F11-89D4-08CA1F6532BE}"/>
    <cellStyle name="Normal 12 4 5 2" xfId="21792" xr:uid="{4CA50C14-DB63-4F63-A65C-8288463BDAB1}"/>
    <cellStyle name="Normal 12 4 5 2 2" xfId="27348" xr:uid="{C6EEFBEF-B9AA-407C-9D7D-047D05375F43}"/>
    <cellStyle name="Normal 12 4 5 2 3" xfId="32842" xr:uid="{9CF63859-AC5C-48B4-BEE8-EEA1EC45266C}"/>
    <cellStyle name="Normal 12 4 5 2 4" xfId="38326" xr:uid="{BB44BAD3-7325-4A3F-AE53-1D79FF35C98A}"/>
    <cellStyle name="Normal 12 4 5 3" xfId="24619" xr:uid="{4C1D102B-17EB-4547-97A8-254FC5D98559}"/>
    <cellStyle name="Normal 12 4 5 4" xfId="30113" xr:uid="{FAE8B77E-B0A9-4AF4-855E-D5E906070FB9}"/>
    <cellStyle name="Normal 12 4 5 5" xfId="35597" xr:uid="{9C3C9433-67B3-4180-A7CF-E82A5A326686}"/>
    <cellStyle name="Normal 12 4 6" xfId="11474" xr:uid="{94AEE29B-904C-489F-BAD5-05C24437B17C}"/>
    <cellStyle name="Normal 12 4 7" xfId="16709" xr:uid="{D718D3FF-B6E7-451B-966E-B701D3DED447}"/>
    <cellStyle name="Normal 12 4 8" xfId="18934" xr:uid="{A0A7C7BA-6E52-47F9-A54C-A815687286B2}"/>
    <cellStyle name="Normal 12 4 9" xfId="9174" xr:uid="{84299ACE-55E1-4193-8F89-19AD30C8C8D6}"/>
    <cellStyle name="Normal 12 4 9 2" xfId="20495" xr:uid="{E0C65308-72BE-4092-AD23-E39BCD24BC1C}"/>
    <cellStyle name="Normal 12 4 9 2 2" xfId="26051" xr:uid="{CC9F6817-B247-4E2F-9B99-02EC181EAEB8}"/>
    <cellStyle name="Normal 12 4 9 2 3" xfId="31545" xr:uid="{69FE584C-287A-4384-B281-3D75986F99DB}"/>
    <cellStyle name="Normal 12 4 9 2 4" xfId="37029" xr:uid="{49F01508-8B0A-4677-8D8D-011FFE8D5C52}"/>
    <cellStyle name="Normal 12 4 9 3" xfId="23322" xr:uid="{44BEFC2F-FBBF-4975-841A-827FD2B7A00D}"/>
    <cellStyle name="Normal 12 4 9 4" xfId="28816" xr:uid="{AB32F52C-F7CD-42F8-9B1F-E7C881F4211B}"/>
    <cellStyle name="Normal 12 4 9 5" xfId="34300" xr:uid="{70F597F3-FCEF-401E-9B91-771118AFA9DE}"/>
    <cellStyle name="Normal 12 5" xfId="6116" xr:uid="{C1D64ABB-8F73-43B2-8770-9F5B5B2916FC}"/>
    <cellStyle name="Normal 12 5 10" xfId="16711" xr:uid="{537D8861-1877-479E-9BE1-37560AA4C751}"/>
    <cellStyle name="Normal 12 5 11" xfId="18936" xr:uid="{BAA38DAE-953A-4E07-BAC1-8E94E5336DF4}"/>
    <cellStyle name="Normal 12 5 12" xfId="9178" xr:uid="{F967EFF2-8B64-4CFD-8FE2-A8ECA4EDA23A}"/>
    <cellStyle name="Normal 12 5 12 2" xfId="20499" xr:uid="{193EE905-61F9-4E78-8F70-E69CA88C32AE}"/>
    <cellStyle name="Normal 12 5 12 2 2" xfId="26055" xr:uid="{23A595A7-9D13-4030-A666-159EB263C8BA}"/>
    <cellStyle name="Normal 12 5 12 2 3" xfId="31549" xr:uid="{F0526638-C657-44C6-A5F8-DFB77291A3ED}"/>
    <cellStyle name="Normal 12 5 12 2 4" xfId="37033" xr:uid="{362E8094-B082-45A2-BD82-A0AFA7EF71FE}"/>
    <cellStyle name="Normal 12 5 12 3" xfId="23326" xr:uid="{7DE16046-D633-4D94-8DB3-15120E36FFE3}"/>
    <cellStyle name="Normal 12 5 12 4" xfId="28820" xr:uid="{76FD62A5-E41E-4CA0-94B6-BAA6865B419D}"/>
    <cellStyle name="Normal 12 5 12 5" xfId="34304" xr:uid="{83C9471B-479F-4B8B-AA8C-7E9E0DED83C4}"/>
    <cellStyle name="Normal 12 5 13" xfId="22905" xr:uid="{C7922531-B7D5-466B-B524-CD4A8C7B0BA3}"/>
    <cellStyle name="Normal 12 5 13 2" xfId="28451" xr:uid="{F0C2E20E-822E-4B37-B23D-FA6815196CC1}"/>
    <cellStyle name="Normal 12 5 2" xfId="6117" xr:uid="{6445D64C-ABD8-40C8-AC0C-C92DC3C7B912}"/>
    <cellStyle name="Normal 12 5 2 2" xfId="6118" xr:uid="{F5A0354C-ECC3-4945-8142-6F68C1A0C5B3}"/>
    <cellStyle name="Normal 12 5 2 2 2" xfId="14510" xr:uid="{A91D3B75-6F08-45D1-99D0-92DF9C4965DB}"/>
    <cellStyle name="Normal 12 5 2 2 2 2" xfId="21797" xr:uid="{3617C5AF-47B8-4515-9A69-DCA5F3460793}"/>
    <cellStyle name="Normal 12 5 2 2 2 2 2" xfId="27353" xr:uid="{60755857-AED3-44AD-BF3D-01735ECF21B7}"/>
    <cellStyle name="Normal 12 5 2 2 2 2 3" xfId="32847" xr:uid="{8CD520EA-FD78-4484-A968-E157580A2B3F}"/>
    <cellStyle name="Normal 12 5 2 2 2 2 4" xfId="38331" xr:uid="{EA6843D8-90C5-4095-9536-C3E9EBCA1FE4}"/>
    <cellStyle name="Normal 12 5 2 2 2 3" xfId="24624" xr:uid="{125DAF43-0EA8-460E-AFFF-FC797B645AB9}"/>
    <cellStyle name="Normal 12 5 2 2 2 4" xfId="30118" xr:uid="{BB21EC70-96F8-4C91-8227-C31F48C23FF6}"/>
    <cellStyle name="Normal 12 5 2 2 2 5" xfId="35602" xr:uid="{CEB0604B-8CE0-42EB-8806-A20047372455}"/>
    <cellStyle name="Normal 12 5 2 2 3" xfId="11478" xr:uid="{3B8B2442-CF25-4E5F-9A18-4DBAF4B6881E}"/>
    <cellStyle name="Normal 12 5 2 2 4" xfId="16713" xr:uid="{E8436ED0-8264-4A0C-8582-6A160A96DBF8}"/>
    <cellStyle name="Normal 12 5 2 2 5" xfId="18938" xr:uid="{43C22C06-E713-4041-B741-E3033B7F1C2A}"/>
    <cellStyle name="Normal 12 5 2 2 6" xfId="9180" xr:uid="{5747759C-5D4C-453D-9D49-3B99FBA7E842}"/>
    <cellStyle name="Normal 12 5 2 2 6 2" xfId="20501" xr:uid="{92373FE2-E82C-4655-A2B6-2317A59BD680}"/>
    <cellStyle name="Normal 12 5 2 2 6 2 2" xfId="26057" xr:uid="{023D718D-5748-468C-959E-5E743D098137}"/>
    <cellStyle name="Normal 12 5 2 2 6 2 3" xfId="31551" xr:uid="{66A29E1A-6DE0-443E-AC17-039661434E96}"/>
    <cellStyle name="Normal 12 5 2 2 6 2 4" xfId="37035" xr:uid="{5C52E850-CCE8-4362-8D89-9CCC65FA769D}"/>
    <cellStyle name="Normal 12 5 2 2 6 3" xfId="23328" xr:uid="{7A6C1543-3C92-4B02-B822-49644268CD0B}"/>
    <cellStyle name="Normal 12 5 2 2 6 4" xfId="28822" xr:uid="{A8EF0BD2-1465-4A04-B7AB-EF5F3F6F6761}"/>
    <cellStyle name="Normal 12 5 2 2 6 5" xfId="34306" xr:uid="{81B902BC-DD18-49C6-A96B-92646EE50F39}"/>
    <cellStyle name="Normal 12 5 2 3" xfId="14509" xr:uid="{4E7EF589-12CB-4A0B-B8CF-AEF4411930BA}"/>
    <cellStyle name="Normal 12 5 2 3 2" xfId="21796" xr:uid="{EC25C4E5-3683-49A0-BA32-D818E6E02523}"/>
    <cellStyle name="Normal 12 5 2 3 2 2" xfId="27352" xr:uid="{6AD53C63-A69B-4622-B8E9-6E067F5049A9}"/>
    <cellStyle name="Normal 12 5 2 3 2 3" xfId="32846" xr:uid="{27457672-1E8C-49AC-9F7F-1CA0A7F0F92B}"/>
    <cellStyle name="Normal 12 5 2 3 2 4" xfId="38330" xr:uid="{549ECD19-01A4-4AFF-A0C7-72499F9BD608}"/>
    <cellStyle name="Normal 12 5 2 3 3" xfId="24623" xr:uid="{13835227-1DAD-42C8-9F37-06D4D5275303}"/>
    <cellStyle name="Normal 12 5 2 3 4" xfId="30117" xr:uid="{21DF2C3F-DDBD-436A-B190-6E087159D48F}"/>
    <cellStyle name="Normal 12 5 2 3 5" xfId="35601" xr:uid="{AA02B29B-169F-491E-838A-277CB1F13FEF}"/>
    <cellStyle name="Normal 12 5 2 4" xfId="11477" xr:uid="{EEA2B5C8-5515-4937-BDC9-549477885BC2}"/>
    <cellStyle name="Normal 12 5 2 5" xfId="16712" xr:uid="{C8E07784-2661-4D44-A027-2377153EBE1B}"/>
    <cellStyle name="Normal 12 5 2 6" xfId="18937" xr:uid="{AB008EE5-7C1A-4CA4-A408-F2BFEEBC2137}"/>
    <cellStyle name="Normal 12 5 2 7" xfId="9179" xr:uid="{D672DDC3-2B2B-4B8F-B235-50B5E7C04171}"/>
    <cellStyle name="Normal 12 5 2 7 2" xfId="20500" xr:uid="{737C980E-5651-4632-AD76-B7F54B4DC744}"/>
    <cellStyle name="Normal 12 5 2 7 2 2" xfId="26056" xr:uid="{1C3370F5-E6DB-406D-9228-4F9797D38C5C}"/>
    <cellStyle name="Normal 12 5 2 7 2 3" xfId="31550" xr:uid="{2870065D-E825-4034-B6F6-4A380FF9F3CF}"/>
    <cellStyle name="Normal 12 5 2 7 2 4" xfId="37034" xr:uid="{6FF930CE-53EB-49A1-9FBB-9B39CEED75B1}"/>
    <cellStyle name="Normal 12 5 2 7 3" xfId="23327" xr:uid="{C8F64E4E-E380-4533-B5B9-0600D39B4B8A}"/>
    <cellStyle name="Normal 12 5 2 7 4" xfId="28821" xr:uid="{ECF305F4-E5F5-43CA-80F7-FF2A0761DC5E}"/>
    <cellStyle name="Normal 12 5 2 7 5" xfId="34305" xr:uid="{20AAF859-E80F-4A33-AA11-93836E4DA530}"/>
    <cellStyle name="Normal 12 5 3" xfId="6119" xr:uid="{E59F69CE-4589-4BE5-BA58-2386E6975353}"/>
    <cellStyle name="Normal 12 5 3 2" xfId="14511" xr:uid="{1303C0B0-7D62-4C17-BC91-EA51638D64DB}"/>
    <cellStyle name="Normal 12 5 3 2 2" xfId="21798" xr:uid="{42D4D429-AC78-4C1A-A8C5-9CD2BCD2D475}"/>
    <cellStyle name="Normal 12 5 3 2 2 2" xfId="27354" xr:uid="{E59A6142-53D9-4736-8A37-68043B4EF4EC}"/>
    <cellStyle name="Normal 12 5 3 2 2 3" xfId="32848" xr:uid="{1B2B66F5-7BEE-4CC5-8E3A-D674FD2B7324}"/>
    <cellStyle name="Normal 12 5 3 2 2 4" xfId="38332" xr:uid="{65FB2C49-ABC5-4370-A529-4A283A69285C}"/>
    <cellStyle name="Normal 12 5 3 2 3" xfId="24625" xr:uid="{C399DA25-71A7-4E01-A453-0A3CBCEA3657}"/>
    <cellStyle name="Normal 12 5 3 2 4" xfId="30119" xr:uid="{8154219B-A499-4F08-A365-F4379C7AD664}"/>
    <cellStyle name="Normal 12 5 3 2 5" xfId="35603" xr:uid="{31550258-0B4A-46B5-9D34-88FE2F262384}"/>
    <cellStyle name="Normal 12 5 3 3" xfId="11479" xr:uid="{9850E780-5105-4B8A-8E48-2D5CD09341CB}"/>
    <cellStyle name="Normal 12 5 3 4" xfId="16714" xr:uid="{54030705-F410-419A-A74E-3B946103D7DD}"/>
    <cellStyle name="Normal 12 5 3 5" xfId="18939" xr:uid="{D388C9DD-01EF-4687-8A2E-099BC1189490}"/>
    <cellStyle name="Normal 12 5 3 6" xfId="9181" xr:uid="{656BE9D8-C471-49C0-8E79-901A0F6DF8B8}"/>
    <cellStyle name="Normal 12 5 3 6 2" xfId="20502" xr:uid="{7597D191-E51B-4379-97A4-2F01D92AF084}"/>
    <cellStyle name="Normal 12 5 3 6 2 2" xfId="26058" xr:uid="{0DC6A5D9-C93F-4007-93B6-F52C2C47F362}"/>
    <cellStyle name="Normal 12 5 3 6 2 3" xfId="31552" xr:uid="{379BEBEE-F54E-4C79-BAA8-C82225309033}"/>
    <cellStyle name="Normal 12 5 3 6 2 4" xfId="37036" xr:uid="{2F76D29A-5488-48D1-A103-735E03170844}"/>
    <cellStyle name="Normal 12 5 3 6 3" xfId="23329" xr:uid="{88F743BF-F907-417A-800F-B74F8F5CAA30}"/>
    <cellStyle name="Normal 12 5 3 6 4" xfId="28823" xr:uid="{65BF8A0D-8E3F-4038-A115-33582D00D25F}"/>
    <cellStyle name="Normal 12 5 3 6 5" xfId="34307" xr:uid="{7EC2BD5A-B846-447B-9A72-6541AB57EEC5}"/>
    <cellStyle name="Normal 12 5 4" xfId="6120" xr:uid="{D8144EBB-0E9D-4A56-B882-6E70D0E625C4}"/>
    <cellStyle name="Normal 12 5 4 2" xfId="14512" xr:uid="{D3B57B20-0D2E-4975-B7B7-5587F9353239}"/>
    <cellStyle name="Normal 12 5 4 2 2" xfId="21799" xr:uid="{3BE31BE5-E3CA-4B66-95E5-165DAED4607C}"/>
    <cellStyle name="Normal 12 5 4 2 2 2" xfId="27355" xr:uid="{C21143FE-4FFB-4565-BD06-F8FE6335CE8E}"/>
    <cellStyle name="Normal 12 5 4 2 2 3" xfId="32849" xr:uid="{F83195BD-9619-4C1A-93F8-9BACFF9D05A9}"/>
    <cellStyle name="Normal 12 5 4 2 2 4" xfId="38333" xr:uid="{4E2BAB1B-476A-4BD6-A06C-A58BBBABCA8A}"/>
    <cellStyle name="Normal 12 5 4 2 3" xfId="24626" xr:uid="{3FFF37EA-6DA6-4DAA-BBF5-90CD13222A2D}"/>
    <cellStyle name="Normal 12 5 4 2 4" xfId="30120" xr:uid="{2B0E88F3-62DA-44EB-8618-213D923E1092}"/>
    <cellStyle name="Normal 12 5 4 2 5" xfId="35604" xr:uid="{9DCAD9D8-1AFC-48F8-BB60-3A4AB5565215}"/>
    <cellStyle name="Normal 12 5 4 3" xfId="11480" xr:uid="{60B50592-9502-4F10-BDC2-945BC3CB0E49}"/>
    <cellStyle name="Normal 12 5 4 4" xfId="16715" xr:uid="{733FD452-C171-4DBB-AB60-9EF4E24BCA70}"/>
    <cellStyle name="Normal 12 5 4 5" xfId="18940" xr:uid="{20B31149-93B9-4B9F-BE2B-B0E44F3D87FE}"/>
    <cellStyle name="Normal 12 5 4 6" xfId="9182" xr:uid="{625A4690-DB4D-46A9-8FB6-5804F64ECACD}"/>
    <cellStyle name="Normal 12 5 4 6 2" xfId="20503" xr:uid="{01B1BDEC-DB42-4951-8380-2D3395BF317E}"/>
    <cellStyle name="Normal 12 5 4 6 2 2" xfId="26059" xr:uid="{D7FD76C1-7AE9-4020-9058-D7E17FF6BA98}"/>
    <cellStyle name="Normal 12 5 4 6 2 3" xfId="31553" xr:uid="{F0BF9D2C-4005-4F3C-A258-C72B92F60A0B}"/>
    <cellStyle name="Normal 12 5 4 6 2 4" xfId="37037" xr:uid="{F3D7B098-0013-425E-A84D-784C96FB3BF0}"/>
    <cellStyle name="Normal 12 5 4 6 3" xfId="23330" xr:uid="{FF0C6B71-B4CB-46E5-94C3-1266195A4842}"/>
    <cellStyle name="Normal 12 5 4 6 4" xfId="28824" xr:uid="{316F00C8-B9B8-4B25-88FA-B1ADE8148108}"/>
    <cellStyle name="Normal 12 5 4 6 5" xfId="34308" xr:uid="{6BF0702C-5CB7-4CC8-92A4-4A740471B27E}"/>
    <cellStyle name="Normal 12 5 5" xfId="6121" xr:uid="{0FB1504C-F39C-4BFC-ADE1-1C8639717B64}"/>
    <cellStyle name="Normal 12 5 5 2" xfId="14513" xr:uid="{F5C27D5E-4B3D-4183-A296-37C6D6035ED4}"/>
    <cellStyle name="Normal 12 5 5 2 2" xfId="21800" xr:uid="{81EA66EF-ABA2-4644-8B88-A7192F2775C8}"/>
    <cellStyle name="Normal 12 5 5 2 2 2" xfId="27356" xr:uid="{B69C40C7-4707-454C-A5AA-2625A4486433}"/>
    <cellStyle name="Normal 12 5 5 2 2 3" xfId="32850" xr:uid="{E95F0AAE-42C9-4CEF-B90F-9A0083096340}"/>
    <cellStyle name="Normal 12 5 5 2 2 4" xfId="38334" xr:uid="{01891DA5-8A8D-4DE2-B37F-E4A5421D1B33}"/>
    <cellStyle name="Normal 12 5 5 2 3" xfId="24627" xr:uid="{04D45A6A-CC49-4096-95A0-5C82BCE41412}"/>
    <cellStyle name="Normal 12 5 5 2 4" xfId="30121" xr:uid="{FD1231FE-3558-493D-B2D5-2D71B51AF8D0}"/>
    <cellStyle name="Normal 12 5 5 2 5" xfId="35605" xr:uid="{23DA8B96-04D8-4A07-801C-B7AA4FE4D57D}"/>
    <cellStyle name="Normal 12 5 5 3" xfId="11481" xr:uid="{A37DA27B-CA6B-47C9-93CC-6DCF3D63DF1F}"/>
    <cellStyle name="Normal 12 5 5 4" xfId="16716" xr:uid="{822783C3-E671-477F-9FB3-A89B2B64B287}"/>
    <cellStyle name="Normal 12 5 5 5" xfId="18941" xr:uid="{7F785E98-ED2E-41EF-A37E-659AFE494B6A}"/>
    <cellStyle name="Normal 12 5 5 6" xfId="9183" xr:uid="{FE413007-6517-4E80-9411-9114B2A44633}"/>
    <cellStyle name="Normal 12 5 5 6 2" xfId="20504" xr:uid="{10A9A6E3-0396-4B8A-BF82-5036E1D0342F}"/>
    <cellStyle name="Normal 12 5 5 6 2 2" xfId="26060" xr:uid="{93B7C74F-ECCF-41EB-A13F-1567DBA9551F}"/>
    <cellStyle name="Normal 12 5 5 6 2 3" xfId="31554" xr:uid="{AD7D85FF-5DC8-4746-BF5D-85599D73AB58}"/>
    <cellStyle name="Normal 12 5 5 6 2 4" xfId="37038" xr:uid="{FC9E564D-7531-4DC1-AC8F-8EEB57994FD0}"/>
    <cellStyle name="Normal 12 5 5 6 3" xfId="23331" xr:uid="{5A859350-4397-41D2-B7AD-2BCD7FA93377}"/>
    <cellStyle name="Normal 12 5 5 6 4" xfId="28825" xr:uid="{6A122B4C-6088-43A6-A13B-8F3347A6D39D}"/>
    <cellStyle name="Normal 12 5 5 6 5" xfId="34309" xr:uid="{4F508CCE-1465-40B3-9773-875AEC30157D}"/>
    <cellStyle name="Normal 12 5 6" xfId="7309" xr:uid="{45BC67D7-B17F-4F41-9B5A-778701B8BC6D}"/>
    <cellStyle name="Normal 12 5 6 2" xfId="14514" xr:uid="{9D0AFA15-1CE4-4F29-8359-36FD6C69586C}"/>
    <cellStyle name="Normal 12 5 6 2 2" xfId="21801" xr:uid="{32F11AD8-F650-4C4A-B00A-ADD8BCD69D08}"/>
    <cellStyle name="Normal 12 5 6 2 2 2" xfId="27357" xr:uid="{077CA7FA-0D2C-4D19-930D-C6134171AEBC}"/>
    <cellStyle name="Normal 12 5 6 2 2 3" xfId="32851" xr:uid="{5DE01F8D-AC29-4305-9E53-43AC7E5C6BA8}"/>
    <cellStyle name="Normal 12 5 6 2 2 4" xfId="38335" xr:uid="{D8519AF1-9D1B-4AFB-977A-1D7B35820A8E}"/>
    <cellStyle name="Normal 12 5 6 2 3" xfId="24628" xr:uid="{30D0EA5A-63B4-4040-B94C-FD4BB1A61EB4}"/>
    <cellStyle name="Normal 12 5 6 2 4" xfId="30122" xr:uid="{807DF134-91A4-41D8-9C54-009E8DC733CC}"/>
    <cellStyle name="Normal 12 5 6 2 5" xfId="35606" xr:uid="{CEB45728-B8C5-4653-BE7F-408F72614279}"/>
    <cellStyle name="Normal 12 5 6 3" xfId="10376" xr:uid="{9CE98B5B-6ADE-4806-A59C-840A39345C50}"/>
    <cellStyle name="Normal 12 5 6 4" xfId="9184" xr:uid="{EA4017B3-85CB-4B60-8DD1-6354EA6FF1C1}"/>
    <cellStyle name="Normal 12 5 6 4 2" xfId="20505" xr:uid="{53EC7C21-5F36-40B0-931A-619A0D694B20}"/>
    <cellStyle name="Normal 12 5 6 4 2 2" xfId="26061" xr:uid="{2C07B26E-4597-4DA7-A478-6060D4C8438E}"/>
    <cellStyle name="Normal 12 5 6 4 2 3" xfId="31555" xr:uid="{2AF9C428-37CC-4436-BD20-05BC7555DE88}"/>
    <cellStyle name="Normal 12 5 6 4 2 4" xfId="37039" xr:uid="{33841A0E-6A89-4724-BD67-CE574E52C98D}"/>
    <cellStyle name="Normal 12 5 6 4 3" xfId="23332" xr:uid="{5297A55E-8D4A-4CAC-A108-00CC34B69AC3}"/>
    <cellStyle name="Normal 12 5 6 4 4" xfId="28826" xr:uid="{22586247-4825-4929-9977-2F7FC520A1B1}"/>
    <cellStyle name="Normal 12 5 6 4 5" xfId="34310" xr:uid="{1232885A-3EC7-4AA7-9D25-9F9E2390EF39}"/>
    <cellStyle name="Normal 12 5 7" xfId="9185" xr:uid="{6B28583C-1253-41EA-A16D-F7A9E44F03AB}"/>
    <cellStyle name="Normal 12 5 7 2" xfId="20506" xr:uid="{CDDE40A3-B226-4CF8-B7F3-EF5CF8A7BBBF}"/>
    <cellStyle name="Normal 12 5 7 2 2" xfId="26062" xr:uid="{4156C414-0B87-43EA-A5FC-210067166B1E}"/>
    <cellStyle name="Normal 12 5 7 2 3" xfId="31556" xr:uid="{EBF96580-3B10-4EC3-A3F7-E5AF76F35E0A}"/>
    <cellStyle name="Normal 12 5 7 2 4" xfId="37040" xr:uid="{733E6EB8-0239-456A-A7F2-88725BD13B67}"/>
    <cellStyle name="Normal 12 5 7 3" xfId="23333" xr:uid="{017C216E-2254-45E0-B32B-972880EFA5D6}"/>
    <cellStyle name="Normal 12 5 7 4" xfId="28827" xr:uid="{9996AA93-C68A-4208-AC8F-E53980F40DF1}"/>
    <cellStyle name="Normal 12 5 7 5" xfId="34311" xr:uid="{1AE91830-9FB2-47BA-BFC3-0C964D3A842A}"/>
    <cellStyle name="Normal 12 5 8" xfId="14508" xr:uid="{E3B85D78-4B1E-4E3E-9F34-9DB2C27D5B40}"/>
    <cellStyle name="Normal 12 5 8 2" xfId="21795" xr:uid="{24FE974A-AAAF-443B-8E96-47814F1DC553}"/>
    <cellStyle name="Normal 12 5 8 2 2" xfId="27351" xr:uid="{7FB9DD74-8240-471B-A987-46241162601C}"/>
    <cellStyle name="Normal 12 5 8 2 3" xfId="32845" xr:uid="{148E1320-5FB0-42E7-8043-360A810203AE}"/>
    <cellStyle name="Normal 12 5 8 2 4" xfId="38329" xr:uid="{A2FCE6AD-CDA8-45EF-AB59-E3BCF12BE3FF}"/>
    <cellStyle name="Normal 12 5 8 3" xfId="24622" xr:uid="{EF1E7B23-B8D1-45E9-B0A1-4DCB4E9CE792}"/>
    <cellStyle name="Normal 12 5 8 4" xfId="30116" xr:uid="{6B7E59C9-08CB-4A25-BDD1-858133CB8714}"/>
    <cellStyle name="Normal 12 5 8 5" xfId="35600" xr:uid="{5E0B1CFA-7563-4DA6-A710-D9C3D01ABE37}"/>
    <cellStyle name="Normal 12 5 9" xfId="11476" xr:uid="{6B0FD34B-F700-4213-881F-ED2039C21E97}"/>
    <cellStyle name="Normal 12 6" xfId="6122" xr:uid="{1CD9D7E3-EBED-4A9C-8E2D-8EA690238AB9}"/>
    <cellStyle name="Normal 12 6 2" xfId="14515" xr:uid="{EAAE3970-A9DF-47EB-B75A-9DA5E4F7BBBB}"/>
    <cellStyle name="Normal 12 6 2 2" xfId="21802" xr:uid="{18888798-93C7-4E07-A600-0439D3629825}"/>
    <cellStyle name="Normal 12 6 2 2 2" xfId="27358" xr:uid="{BD2BCA2F-CE7C-45AF-9536-63106395A40B}"/>
    <cellStyle name="Normal 12 6 2 2 3" xfId="32852" xr:uid="{22CD205B-B9A9-4726-A41B-D48F66311375}"/>
    <cellStyle name="Normal 12 6 2 2 4" xfId="38336" xr:uid="{E6B01869-9317-40E3-966F-15B3E88F8243}"/>
    <cellStyle name="Normal 12 6 2 3" xfId="24629" xr:uid="{46D7FA71-A2BC-4CEA-8411-9FE54D17FA97}"/>
    <cellStyle name="Normal 12 6 2 4" xfId="30123" xr:uid="{5B525D89-1FBF-4F6F-BE26-EE5C46309D4F}"/>
    <cellStyle name="Normal 12 6 2 5" xfId="35607" xr:uid="{289C2AB8-FABB-4A37-BAF2-DFC471B695EE}"/>
    <cellStyle name="Normal 12 6 3" xfId="11482" xr:uid="{8F6D183D-D5F0-4F69-98B8-8E4354C1A3B0}"/>
    <cellStyle name="Normal 12 6 4" xfId="16717" xr:uid="{6E72F148-C3CA-4974-A6B9-6559101F5FFA}"/>
    <cellStyle name="Normal 12 6 5" xfId="18942" xr:uid="{5A56327E-98E1-493F-975E-9BE385DFB441}"/>
    <cellStyle name="Normal 12 6 6" xfId="9186" xr:uid="{800C8E6A-9E83-4900-8C2A-69FCA5905E13}"/>
    <cellStyle name="Normal 12 6 6 2" xfId="20507" xr:uid="{C49426E6-D724-45DA-8C2E-EE7A689E48B1}"/>
    <cellStyle name="Normal 12 6 6 2 2" xfId="26063" xr:uid="{1A4882D6-4BE1-4E44-BB3C-F7544C19C9AD}"/>
    <cellStyle name="Normal 12 6 6 2 3" xfId="31557" xr:uid="{E34F8205-3FE8-45BB-97AD-BD66EA1C870E}"/>
    <cellStyle name="Normal 12 6 6 2 4" xfId="37041" xr:uid="{D37875D9-B6E9-4B9E-BCFD-9D0683466583}"/>
    <cellStyle name="Normal 12 6 6 3" xfId="23334" xr:uid="{F5AAF36A-CA00-431E-A947-F41D77819264}"/>
    <cellStyle name="Normal 12 6 6 4" xfId="28828" xr:uid="{EE4656F5-0D32-43F5-8DDF-1D03FF3993A2}"/>
    <cellStyle name="Normal 12 6 6 5" xfId="34312" xr:uid="{A39E2973-5802-4A62-B2E4-B3C965DA6EBE}"/>
    <cellStyle name="Normal 12 7" xfId="7193" xr:uid="{1B41414B-18C0-475D-B3B8-6B00A0D12A85}"/>
    <cellStyle name="Normal 12 7 2" xfId="19998" xr:uid="{BEF2E9F2-2E4F-45B5-9EB5-56D4A0D53391}"/>
    <cellStyle name="Normal 12 7 3" xfId="9187" xr:uid="{024EC917-7480-4974-877D-CC62A39E542E}"/>
    <cellStyle name="Normal 12 7 3 2" xfId="20508" xr:uid="{9F6689C8-F1F4-48A1-886A-42E63DF687C3}"/>
    <cellStyle name="Normal 12 7 3 2 2" xfId="26064" xr:uid="{9BCF6F57-0FC2-4DA6-9696-D4A70D7C1606}"/>
    <cellStyle name="Normal 12 7 3 2 3" xfId="31558" xr:uid="{0AEBAE57-56B3-4D38-9278-03119AA0B7BB}"/>
    <cellStyle name="Normal 12 7 3 2 4" xfId="37042" xr:uid="{4B22B441-EEAE-4FD9-BDE8-46BC6B027CED}"/>
    <cellStyle name="Normal 12 7 3 3" xfId="23335" xr:uid="{C1820C0E-DBE8-4C4B-B06B-ADAE387EDF2A}"/>
    <cellStyle name="Normal 12 7 3 4" xfId="28829" xr:uid="{FCD7E6E4-B218-423A-9B10-5EDE45192540}"/>
    <cellStyle name="Normal 12 7 3 5" xfId="34313" xr:uid="{E57CDAC3-1E8E-401A-8283-481430113BC6}"/>
    <cellStyle name="Normal 12 8" xfId="9188" xr:uid="{F3173105-32DB-483F-8617-DBB65E261EC2}"/>
    <cellStyle name="Normal 12 8 2" xfId="20509" xr:uid="{1B8A34AF-CED8-4A64-B2BC-8DF40DFF7189}"/>
    <cellStyle name="Normal 12 8 2 2" xfId="26065" xr:uid="{1ECCBC06-752A-43EB-B1D8-C5D82DAFAA1F}"/>
    <cellStyle name="Normal 12 8 2 3" xfId="31559" xr:uid="{A68B2E71-F4B6-45C1-91A6-FCD910E2711A}"/>
    <cellStyle name="Normal 12 8 2 4" xfId="37043" xr:uid="{3E8BD7C6-9946-473B-BC6A-C4E13B91F148}"/>
    <cellStyle name="Normal 12 8 3" xfId="23336" xr:uid="{34E25D26-B625-4AD4-8B21-D8A062049653}"/>
    <cellStyle name="Normal 12 8 4" xfId="28830" xr:uid="{59834897-5F27-411D-B792-F7F4C77A4184}"/>
    <cellStyle name="Normal 12 8 5" xfId="34314" xr:uid="{158156D4-7D9F-405B-B663-EF799BEF3544}"/>
    <cellStyle name="Normal 12 9" xfId="14491" xr:uid="{34D342D5-71A6-494C-BAE0-EF77F330E3C0}"/>
    <cellStyle name="Normal 12 9 2" xfId="21778" xr:uid="{5439C204-3BCF-46EA-B084-04602B965B95}"/>
    <cellStyle name="Normal 12 9 2 2" xfId="27334" xr:uid="{F5D707DC-8BB7-48DA-978E-4C18A950EB2A}"/>
    <cellStyle name="Normal 12 9 2 3" xfId="32828" xr:uid="{AD0649A4-36CF-4916-8D96-DFA30D5A6C55}"/>
    <cellStyle name="Normal 12 9 2 4" xfId="38312" xr:uid="{1B12DC7D-C5DA-4470-82E7-7B13EA2F39D6}"/>
    <cellStyle name="Normal 12 9 3" xfId="24605" xr:uid="{1685B4DD-2A67-4BA5-AFCD-5FB981A21CAD}"/>
    <cellStyle name="Normal 12 9 4" xfId="30099" xr:uid="{A3FA6B51-192F-421D-9112-06900B513340}"/>
    <cellStyle name="Normal 12 9 5" xfId="35583" xr:uid="{16275E36-1F5A-4C6E-A817-EC339BFED79B}"/>
    <cellStyle name="Normal 120" xfId="39448" xr:uid="{2B44880B-7E84-46E5-B326-258DDB012EBD}"/>
    <cellStyle name="Normal 121" xfId="39449" xr:uid="{21D6ACC2-7B58-4916-9C81-51B7F80855E1}"/>
    <cellStyle name="Normal 122" xfId="39450" xr:uid="{8CEBB268-9281-41BB-AF59-680B0C46B9B2}"/>
    <cellStyle name="Normal 123" xfId="39451" xr:uid="{35B7C548-6CB6-435C-8269-25A2751F9AE9}"/>
    <cellStyle name="Normal 124" xfId="39453" xr:uid="{9D304324-75D0-4BDE-BB7C-1D5E0167AE1B}"/>
    <cellStyle name="Normal 125" xfId="451" xr:uid="{F82A8333-6383-4A30-A77F-806A8ED8F07B}"/>
    <cellStyle name="Normal 125 2" xfId="40306" xr:uid="{D972CBBA-83D7-4C1A-98F3-3C59B40B4D87}"/>
    <cellStyle name="Normal 125 2 2" xfId="40401" xr:uid="{3135B229-9A4A-46B3-8552-6B39073693AC}"/>
    <cellStyle name="Normal 125 2 3" xfId="40393" xr:uid="{AD3E926D-40CD-4FE9-ADA7-1BD19DF99B2F}"/>
    <cellStyle name="Normal 125 3" xfId="40310" xr:uid="{CCA8302F-22B6-4D7B-B5D5-16238E3964E6}"/>
    <cellStyle name="Normal 126" xfId="518" xr:uid="{9F9EAE9A-5596-4006-8517-08FCF21AD367}"/>
    <cellStyle name="Normal 127" xfId="39455" xr:uid="{4857D8DE-A716-4B16-A114-15067CF76C98}"/>
    <cellStyle name="Normal 128" xfId="39456" xr:uid="{68E11683-C9CE-4F2C-B76A-64B3F85351F0}"/>
    <cellStyle name="Normal 129" xfId="39457" xr:uid="{CBC34C4F-21E6-4904-AFC2-0193DB3C69C4}"/>
    <cellStyle name="Normal 13" xfId="777" xr:uid="{D2C9709C-8BE6-4534-A125-F68F1DB802E1}"/>
    <cellStyle name="Normal 13 10" xfId="6124" xr:uid="{A661F780-F935-449C-BF7A-BE42622A8F22}"/>
    <cellStyle name="Normal 13 10 2" xfId="14517" xr:uid="{8507EDD5-ACC6-40A1-8BCF-22DBE95E7325}"/>
    <cellStyle name="Normal 13 10 2 2" xfId="21804" xr:uid="{5CF0BACA-8E96-46E1-AC9F-718480C3CD4D}"/>
    <cellStyle name="Normal 13 10 2 2 2" xfId="27360" xr:uid="{D0E3F669-A209-4578-9526-14ACEF2DED1C}"/>
    <cellStyle name="Normal 13 10 2 2 3" xfId="32854" xr:uid="{16A70E39-5334-414E-B086-9DA666298AE6}"/>
    <cellStyle name="Normal 13 10 2 2 4" xfId="38338" xr:uid="{7D9C21F7-4138-4FE7-B21D-D032D3319F2C}"/>
    <cellStyle name="Normal 13 10 2 3" xfId="24631" xr:uid="{2C235279-6E3C-4D49-B0B2-EBFB033EE098}"/>
    <cellStyle name="Normal 13 10 2 4" xfId="30125" xr:uid="{6D1AE5EA-5B9E-4462-B126-49B796B44FCA}"/>
    <cellStyle name="Normal 13 10 2 5" xfId="35609" xr:uid="{95188C52-5B0C-4D75-B3B4-E9623661BC00}"/>
    <cellStyle name="Normal 13 10 3" xfId="11484" xr:uid="{98512646-D4F7-466F-A774-BE1506F4E4C0}"/>
    <cellStyle name="Normal 13 10 4" xfId="16719" xr:uid="{F43704C4-E973-4707-A40F-9506AD14AC9E}"/>
    <cellStyle name="Normal 13 10 5" xfId="18944" xr:uid="{0E934D24-44F8-4672-AB89-FEDCD10EDFB0}"/>
    <cellStyle name="Normal 13 10 6" xfId="9190" xr:uid="{D8006C3C-59C3-474A-ACBE-330F4C814F21}"/>
    <cellStyle name="Normal 13 10 6 2" xfId="20511" xr:uid="{FD22B329-0E1A-4CB7-9E24-1BC2F857152D}"/>
    <cellStyle name="Normal 13 10 6 2 2" xfId="26067" xr:uid="{63B6F05C-9E22-4764-9C4E-881C6CDB6342}"/>
    <cellStyle name="Normal 13 10 6 2 3" xfId="31561" xr:uid="{497E1D2A-1378-4A6E-9A72-90757EF8BB26}"/>
    <cellStyle name="Normal 13 10 6 2 4" xfId="37045" xr:uid="{C38E85F4-EF41-4424-8E24-7562DC0FB5B5}"/>
    <cellStyle name="Normal 13 10 6 3" xfId="23338" xr:uid="{BC8C02C2-622B-4E89-8637-B39A8169B6DB}"/>
    <cellStyle name="Normal 13 10 6 4" xfId="28832" xr:uid="{078C2554-83D5-436D-8B2D-B3ADB6CF8926}"/>
    <cellStyle name="Normal 13 10 6 5" xfId="34316" xr:uid="{5E9539AF-D61C-4723-AAAD-8723C3DA0044}"/>
    <cellStyle name="Normal 13 11" xfId="6125" xr:uid="{D2E5694A-D3B0-4E26-8C26-2A95C1A68369}"/>
    <cellStyle name="Normal 13 11 2" xfId="14518" xr:uid="{CF3D701C-02F2-468B-BA64-569AF5DB7563}"/>
    <cellStyle name="Normal 13 11 2 2" xfId="21805" xr:uid="{811D6DD0-3E51-45A9-9488-152D7711286A}"/>
    <cellStyle name="Normal 13 11 2 2 2" xfId="27361" xr:uid="{88C13635-C4F3-4193-98CA-2BA2F59FE589}"/>
    <cellStyle name="Normal 13 11 2 2 3" xfId="32855" xr:uid="{1D1F2E5D-A67F-463B-B7D4-4704063FDDD7}"/>
    <cellStyle name="Normal 13 11 2 2 4" xfId="38339" xr:uid="{71A01CE4-AC3C-4D83-AA31-4BAE1B777FB0}"/>
    <cellStyle name="Normal 13 11 2 3" xfId="24632" xr:uid="{73026721-6740-4014-9254-D57FF5AC0D1D}"/>
    <cellStyle name="Normal 13 11 2 4" xfId="30126" xr:uid="{C0E07D3C-0208-4CE1-B307-8F11AAC0E4C1}"/>
    <cellStyle name="Normal 13 11 2 5" xfId="35610" xr:uid="{8B257953-BCC0-4560-9127-422A61167F98}"/>
    <cellStyle name="Normal 13 11 3" xfId="11485" xr:uid="{9EDD535A-22A2-4871-9D66-E49BCD1232C2}"/>
    <cellStyle name="Normal 13 11 4" xfId="16720" xr:uid="{9AB66D51-9D1F-44F7-8B5C-2519EA8823A9}"/>
    <cellStyle name="Normal 13 11 5" xfId="18945" xr:uid="{16EEFB61-342C-48C3-8912-EF41CCF11F89}"/>
    <cellStyle name="Normal 13 11 6" xfId="9191" xr:uid="{FB776F56-693A-496F-B694-070E73D0AC60}"/>
    <cellStyle name="Normal 13 11 6 2" xfId="20512" xr:uid="{DD991831-A8FE-4D93-8353-FFE166D9349E}"/>
    <cellStyle name="Normal 13 11 6 2 2" xfId="26068" xr:uid="{41F285DD-B94F-4D8D-81DC-3CBDA11D5BDD}"/>
    <cellStyle name="Normal 13 11 6 2 3" xfId="31562" xr:uid="{61542F6A-CC3C-4587-AD70-3FD74A7CEB90}"/>
    <cellStyle name="Normal 13 11 6 2 4" xfId="37046" xr:uid="{467A2350-68E3-4019-B3B2-BC75F41D7EB8}"/>
    <cellStyle name="Normal 13 11 6 3" xfId="23339" xr:uid="{39F2C491-63F5-4D37-ADE6-80D56CEEABD8}"/>
    <cellStyle name="Normal 13 11 6 4" xfId="28833" xr:uid="{7CDD3BEE-D8F7-4211-B6F8-DAB6D6643190}"/>
    <cellStyle name="Normal 13 11 6 5" xfId="34317" xr:uid="{640B456D-1C32-4BB4-8BE7-77B8C47B7BB9}"/>
    <cellStyle name="Normal 13 12" xfId="6126" xr:uid="{BF47391E-3779-415F-B44E-B64C396CB8ED}"/>
    <cellStyle name="Normal 13 12 2" xfId="14519" xr:uid="{4FA00566-D025-4CF1-A4F5-CD456BAFB2AC}"/>
    <cellStyle name="Normal 13 12 2 2" xfId="21806" xr:uid="{CCCE71CC-2A76-4C5A-9BB5-3CAA4ACE62B8}"/>
    <cellStyle name="Normal 13 12 2 2 2" xfId="27362" xr:uid="{C601DBF1-FCE8-41A8-9882-DC9536B4A165}"/>
    <cellStyle name="Normal 13 12 2 2 3" xfId="32856" xr:uid="{2DC7ED6F-9782-40BC-B55B-A168D310E019}"/>
    <cellStyle name="Normal 13 12 2 2 4" xfId="38340" xr:uid="{3A6FBA7C-5C15-4C9F-BDBC-9087146592F6}"/>
    <cellStyle name="Normal 13 12 2 3" xfId="24633" xr:uid="{D4789887-6002-436E-85F8-EA109A2DCFDB}"/>
    <cellStyle name="Normal 13 12 2 4" xfId="30127" xr:uid="{B5DA1AD1-F3EC-4FF0-B837-54BC571D1630}"/>
    <cellStyle name="Normal 13 12 2 5" xfId="35611" xr:uid="{9647BF75-3146-4B34-9D9A-0B74C5106F82}"/>
    <cellStyle name="Normal 13 12 3" xfId="11486" xr:uid="{BD8EA48D-2DB3-415F-9523-26ED2E5951F1}"/>
    <cellStyle name="Normal 13 12 4" xfId="16721" xr:uid="{9119D6B0-5FFD-4A87-AEDB-13C561D057CE}"/>
    <cellStyle name="Normal 13 12 5" xfId="18946" xr:uid="{5D9E0669-A9A0-49AD-99F4-C63ACF16BD15}"/>
    <cellStyle name="Normal 13 12 6" xfId="9192" xr:uid="{5CC9C36E-90C6-45EE-BA81-673BE154A370}"/>
    <cellStyle name="Normal 13 12 6 2" xfId="20513" xr:uid="{6A6D9A73-7460-4794-8A4C-F3D08893EE7E}"/>
    <cellStyle name="Normal 13 12 6 2 2" xfId="26069" xr:uid="{9AB5E7E0-BEFE-45D9-9AD9-985E6AECD8D4}"/>
    <cellStyle name="Normal 13 12 6 2 3" xfId="31563" xr:uid="{0A955A89-7E66-4B46-B251-B548127B449A}"/>
    <cellStyle name="Normal 13 12 6 2 4" xfId="37047" xr:uid="{55CA965C-ABFA-45ED-BB87-FA1E0DB4285C}"/>
    <cellStyle name="Normal 13 12 6 3" xfId="23340" xr:uid="{AAEFB088-914E-4E16-8B4C-9E1E68841E99}"/>
    <cellStyle name="Normal 13 12 6 4" xfId="28834" xr:uid="{2730FBEE-B8D9-4C07-BEF0-FE90E21BE0A9}"/>
    <cellStyle name="Normal 13 12 6 5" xfId="34318" xr:uid="{0DFA7767-FB10-45FC-908E-48CA55AF08C2}"/>
    <cellStyle name="Normal 13 13" xfId="6127" xr:uid="{140E5F0A-5A63-45A5-BE73-729C382F9541}"/>
    <cellStyle name="Normal 13 13 2" xfId="14520" xr:uid="{334BB2C8-7BB5-47F9-B144-DA39704CFCDA}"/>
    <cellStyle name="Normal 13 13 2 2" xfId="21807" xr:uid="{FE91A979-FB41-4A07-85CA-EC1E207E4B3D}"/>
    <cellStyle name="Normal 13 13 2 2 2" xfId="27363" xr:uid="{DC4FAB46-4592-4135-8E8C-30ECA0001D51}"/>
    <cellStyle name="Normal 13 13 2 2 3" xfId="32857" xr:uid="{C1098314-9373-4C69-8981-B109A2FD0C85}"/>
    <cellStyle name="Normal 13 13 2 2 4" xfId="38341" xr:uid="{EB6AB7B3-1475-4084-8AE5-C74E5478572E}"/>
    <cellStyle name="Normal 13 13 2 3" xfId="24634" xr:uid="{53016B56-B5BE-4DBF-8750-15B60C85C784}"/>
    <cellStyle name="Normal 13 13 2 4" xfId="30128" xr:uid="{C8DE187C-189E-4DB6-B664-22518E1F9602}"/>
    <cellStyle name="Normal 13 13 2 5" xfId="35612" xr:uid="{125BF1D8-39C7-4E2A-B4E7-7FBCA4B01D67}"/>
    <cellStyle name="Normal 13 13 3" xfId="11487" xr:uid="{C1087D34-A137-4E79-A400-02972C2CA832}"/>
    <cellStyle name="Normal 13 13 4" xfId="16722" xr:uid="{59E3739E-E49F-4F33-BD0E-BA07C5C8E49B}"/>
    <cellStyle name="Normal 13 13 5" xfId="18947" xr:uid="{AB5B754A-41C0-4539-BB1F-ADEF4E1ADB1F}"/>
    <cellStyle name="Normal 13 13 6" xfId="9193" xr:uid="{93C9C04E-297E-4B43-8A31-13E860A38E9D}"/>
    <cellStyle name="Normal 13 13 6 2" xfId="20514" xr:uid="{6162237B-4BBE-45DC-A1F9-CE154558B688}"/>
    <cellStyle name="Normal 13 13 6 2 2" xfId="26070" xr:uid="{BE9A8FDE-C9D9-4824-A32D-49B2FAA4FEE6}"/>
    <cellStyle name="Normal 13 13 6 2 3" xfId="31564" xr:uid="{1667E231-C7F4-405B-9C97-46D3599038A3}"/>
    <cellStyle name="Normal 13 13 6 2 4" xfId="37048" xr:uid="{0DE1AC40-3319-4FDA-9602-0B537BC771E3}"/>
    <cellStyle name="Normal 13 13 6 3" xfId="23341" xr:uid="{77FC59D0-0380-4866-A604-4C600E1900C6}"/>
    <cellStyle name="Normal 13 13 6 4" xfId="28835" xr:uid="{F4CABDD3-EEE1-432E-9DD6-DFABE5EF10F2}"/>
    <cellStyle name="Normal 13 13 6 5" xfId="34319" xr:uid="{490861FA-C6BB-40E1-94E5-6FE80FE9F604}"/>
    <cellStyle name="Normal 13 14" xfId="6128" xr:uid="{29A1E1E9-2070-4194-BC98-697FEC37215F}"/>
    <cellStyle name="Normal 13 14 2" xfId="14521" xr:uid="{4EB439C0-3A7C-46C3-AC1E-4CE5E8DA6E4F}"/>
    <cellStyle name="Normal 13 14 2 2" xfId="21808" xr:uid="{2178D1DC-FDBB-4EE9-BEC5-33ADC46C206E}"/>
    <cellStyle name="Normal 13 14 2 2 2" xfId="27364" xr:uid="{C2E3EDDE-C8F9-4A97-90CE-8BBE4743D527}"/>
    <cellStyle name="Normal 13 14 2 2 3" xfId="32858" xr:uid="{DEC3DDDA-13D4-48FC-B5B4-EC73F99D2020}"/>
    <cellStyle name="Normal 13 14 2 2 4" xfId="38342" xr:uid="{E91E8820-1C2C-469A-9A90-AE3BE79C94EF}"/>
    <cellStyle name="Normal 13 14 2 3" xfId="24635" xr:uid="{B55B1EF2-9715-4AE7-88D7-4C75DFD5400B}"/>
    <cellStyle name="Normal 13 14 2 4" xfId="30129" xr:uid="{C685A2ED-8C83-4DD7-A09D-8B490E9C82ED}"/>
    <cellStyle name="Normal 13 14 2 5" xfId="35613" xr:uid="{9607BF23-8D9F-47A4-BD40-BB0F0DB33E3C}"/>
    <cellStyle name="Normal 13 14 3" xfId="11488" xr:uid="{61E7625D-27FC-478E-A85F-7C60FA7CD6F4}"/>
    <cellStyle name="Normal 13 14 4" xfId="16723" xr:uid="{DC446713-A598-48B9-9C3F-19249A68D03F}"/>
    <cellStyle name="Normal 13 14 5" xfId="18948" xr:uid="{D8681E3E-EE56-4425-ADA5-F3F541076923}"/>
    <cellStyle name="Normal 13 14 6" xfId="9194" xr:uid="{2B8BC500-B930-49FA-B256-715CAB2DC604}"/>
    <cellStyle name="Normal 13 14 6 2" xfId="20515" xr:uid="{CB6370FB-3E26-4195-9E6D-342B8F2B597F}"/>
    <cellStyle name="Normal 13 14 6 2 2" xfId="26071" xr:uid="{C88B7EB0-B82F-47C2-A301-AB4583E6EC14}"/>
    <cellStyle name="Normal 13 14 6 2 3" xfId="31565" xr:uid="{7AD82C3E-06BA-449B-ABC3-F2DCD5EC9775}"/>
    <cellStyle name="Normal 13 14 6 2 4" xfId="37049" xr:uid="{C436CB9E-E56D-4540-95A1-EDF1B0268265}"/>
    <cellStyle name="Normal 13 14 6 3" xfId="23342" xr:uid="{8033974B-2582-406A-9082-07735A467C9D}"/>
    <cellStyle name="Normal 13 14 6 4" xfId="28836" xr:uid="{4A5C2E81-99C4-4332-8647-B3520B6FBF84}"/>
    <cellStyle name="Normal 13 14 6 5" xfId="34320" xr:uid="{09374AA5-EB52-4EAE-AAE6-A22BCA8EA2BF}"/>
    <cellStyle name="Normal 13 15" xfId="6129" xr:uid="{A4DBA358-4963-4191-8443-3378E95F71A5}"/>
    <cellStyle name="Normal 13 15 2" xfId="14522" xr:uid="{CD4883EF-50A1-4379-BC6A-1110073E7A26}"/>
    <cellStyle name="Normal 13 15 2 2" xfId="21809" xr:uid="{E9A2BEF3-58DB-44D8-9374-330C428B17FC}"/>
    <cellStyle name="Normal 13 15 2 2 2" xfId="27365" xr:uid="{887D6284-31C0-4BAE-ADAB-333F9F68C235}"/>
    <cellStyle name="Normal 13 15 2 2 3" xfId="32859" xr:uid="{5705454E-4A6E-4D58-B668-C19EFA42801B}"/>
    <cellStyle name="Normal 13 15 2 2 4" xfId="38343" xr:uid="{F953345B-2858-49B7-8B37-FE022896DB19}"/>
    <cellStyle name="Normal 13 15 2 3" xfId="24636" xr:uid="{E033655F-F0B4-4AE6-8D17-B13A9E8DF074}"/>
    <cellStyle name="Normal 13 15 2 4" xfId="30130" xr:uid="{8A103389-5220-4938-B044-523751DF17C0}"/>
    <cellStyle name="Normal 13 15 2 5" xfId="35614" xr:uid="{7EF1D628-260E-4D4E-B8D8-2B62CD1A9696}"/>
    <cellStyle name="Normal 13 15 3" xfId="11489" xr:uid="{18F0CF2C-54CE-4A2C-8B2F-E2FD6CB0CEC2}"/>
    <cellStyle name="Normal 13 15 4" xfId="16724" xr:uid="{08627A8E-75BA-4DB3-BAD4-A0AF22403DE4}"/>
    <cellStyle name="Normal 13 15 5" xfId="18949" xr:uid="{70C5C078-D7EB-48F0-A2FE-2A1AF0F05076}"/>
    <cellStyle name="Normal 13 15 6" xfId="9195" xr:uid="{81A9154C-5AAD-4ADF-AEBD-7CE5B45EBABA}"/>
    <cellStyle name="Normal 13 15 6 2" xfId="20516" xr:uid="{34052EB4-466A-40B1-AC18-364BE51A0171}"/>
    <cellStyle name="Normal 13 15 6 2 2" xfId="26072" xr:uid="{2653EAEA-5829-4D34-95A6-DCB90FAA4F3E}"/>
    <cellStyle name="Normal 13 15 6 2 3" xfId="31566" xr:uid="{7E28A21E-5E81-41D0-97D5-16AC42C4D07C}"/>
    <cellStyle name="Normal 13 15 6 2 4" xfId="37050" xr:uid="{878BCC90-13B6-4B4B-8DEC-62D7BF34AC10}"/>
    <cellStyle name="Normal 13 15 6 3" xfId="23343" xr:uid="{5B949A6F-F581-4A77-9A73-866269E229FC}"/>
    <cellStyle name="Normal 13 15 6 4" xfId="28837" xr:uid="{6C2B89CE-44B8-4486-BAE2-87F8A1DB4349}"/>
    <cellStyle name="Normal 13 15 6 5" xfId="34321" xr:uid="{AB1E915D-5748-438C-A357-0A2F992183F3}"/>
    <cellStyle name="Normal 13 16" xfId="6130" xr:uid="{6BF37C47-7470-4B29-98DF-0E92CDE3FE16}"/>
    <cellStyle name="Normal 13 16 2" xfId="14523" xr:uid="{C6893A1B-1110-470A-A3EB-DE70376A9270}"/>
    <cellStyle name="Normal 13 16 2 2" xfId="21810" xr:uid="{3A3AAC0F-A014-4D21-9891-4039BA681DF8}"/>
    <cellStyle name="Normal 13 16 2 2 2" xfId="27366" xr:uid="{C29DB53A-0426-4596-AEE0-1C318447237B}"/>
    <cellStyle name="Normal 13 16 2 2 3" xfId="32860" xr:uid="{56B0051E-9C1A-4BEA-AE4B-AD0D207A4096}"/>
    <cellStyle name="Normal 13 16 2 2 4" xfId="38344" xr:uid="{D5D947FC-FA67-436A-8BEE-2D663490C87F}"/>
    <cellStyle name="Normal 13 16 2 3" xfId="24637" xr:uid="{D7DEB7EE-D0C5-4FE3-9F49-6F7473D3BF98}"/>
    <cellStyle name="Normal 13 16 2 4" xfId="30131" xr:uid="{CD60EEEF-A5AC-4A1A-B002-B6FF76FDDFC6}"/>
    <cellStyle name="Normal 13 16 2 5" xfId="35615" xr:uid="{76104C83-05B4-4645-ABBD-17C78A8AA3F6}"/>
    <cellStyle name="Normal 13 16 3" xfId="11490" xr:uid="{C8CBE511-04CD-4698-9521-0B55B6698BAB}"/>
    <cellStyle name="Normal 13 16 4" xfId="16725" xr:uid="{7168A796-D1A8-407A-9EE2-A754DFF82EB5}"/>
    <cellStyle name="Normal 13 16 5" xfId="18950" xr:uid="{05B66C38-1276-48AA-9C0E-72BE21F0855C}"/>
    <cellStyle name="Normal 13 16 6" xfId="9196" xr:uid="{CD2DB40B-AB1B-4C39-95E0-B6B3C32FFF4D}"/>
    <cellStyle name="Normal 13 16 6 2" xfId="20517" xr:uid="{7722341E-3BF6-4020-AA40-CE4CF2A8F374}"/>
    <cellStyle name="Normal 13 16 6 2 2" xfId="26073" xr:uid="{6B1D89DE-E2FF-4E8F-8F9A-B3D7FDB53582}"/>
    <cellStyle name="Normal 13 16 6 2 3" xfId="31567" xr:uid="{B6EC7045-C3C6-412B-9EED-1CE856000EAC}"/>
    <cellStyle name="Normal 13 16 6 2 4" xfId="37051" xr:uid="{1BFD11D3-344D-4B91-B8DF-D7D4DF2F5F40}"/>
    <cellStyle name="Normal 13 16 6 3" xfId="23344" xr:uid="{AF763835-5508-40B7-B0F6-3C7CA0367696}"/>
    <cellStyle name="Normal 13 16 6 4" xfId="28838" xr:uid="{18A3FE0A-E388-4B0C-B28F-B0B0C34AB7ED}"/>
    <cellStyle name="Normal 13 16 6 5" xfId="34322" xr:uid="{D0C68329-D732-4C5C-A846-8AC3BA1D0F24}"/>
    <cellStyle name="Normal 13 17" xfId="6131" xr:uid="{FEC3C37E-5A52-4421-850F-16FE5375B7BF}"/>
    <cellStyle name="Normal 13 17 2" xfId="14524" xr:uid="{18E96032-B21B-4713-9B38-ECE18C73FDE5}"/>
    <cellStyle name="Normal 13 17 2 2" xfId="21811" xr:uid="{E0214E5D-E965-4FBC-8494-AA2BACDFF6C8}"/>
    <cellStyle name="Normal 13 17 2 2 2" xfId="27367" xr:uid="{21DEB92B-6932-4AD3-B411-9D55BF7FADF9}"/>
    <cellStyle name="Normal 13 17 2 2 3" xfId="32861" xr:uid="{E633C99C-10D5-4111-AD42-607969230C8D}"/>
    <cellStyle name="Normal 13 17 2 2 4" xfId="38345" xr:uid="{5A371467-A4D6-4256-B140-72777643FDF0}"/>
    <cellStyle name="Normal 13 17 2 3" xfId="24638" xr:uid="{94E5A751-85F3-4164-98CB-2CDE14F6E90B}"/>
    <cellStyle name="Normal 13 17 2 4" xfId="30132" xr:uid="{C62C135C-530D-4D8C-8188-3D84FCBEE38D}"/>
    <cellStyle name="Normal 13 17 2 5" xfId="35616" xr:uid="{5B1DA733-5AF1-4C0B-AF9C-CC8B15F81E7E}"/>
    <cellStyle name="Normal 13 17 3" xfId="11491" xr:uid="{1F5D9B6D-8745-42CB-AE57-023204527EC5}"/>
    <cellStyle name="Normal 13 17 4" xfId="16726" xr:uid="{15D922F0-FF1D-4F63-9163-661723E92FB8}"/>
    <cellStyle name="Normal 13 17 5" xfId="18951" xr:uid="{11B30F6E-FFFD-46D4-B50B-44C71BE25FBF}"/>
    <cellStyle name="Normal 13 17 6" xfId="9197" xr:uid="{DE966C5D-3F9D-4B8E-BBBF-8F8C8515AA75}"/>
    <cellStyle name="Normal 13 17 6 2" xfId="20518" xr:uid="{1293402C-1634-4AD0-A09C-5DB60D1B1DB8}"/>
    <cellStyle name="Normal 13 17 6 2 2" xfId="26074" xr:uid="{9AC19C94-50BF-4B51-A99C-F65C9039134A}"/>
    <cellStyle name="Normal 13 17 6 2 3" xfId="31568" xr:uid="{F6E06CDD-D081-4D82-9649-01C5425E76C0}"/>
    <cellStyle name="Normal 13 17 6 2 4" xfId="37052" xr:uid="{513194C7-8869-4D05-8B42-14066DFCE2EB}"/>
    <cellStyle name="Normal 13 17 6 3" xfId="23345" xr:uid="{E2BED47A-C20C-4DD8-ADCA-85F50129B013}"/>
    <cellStyle name="Normal 13 17 6 4" xfId="28839" xr:uid="{250B8EA5-A569-4B0F-A179-429236AE0132}"/>
    <cellStyle name="Normal 13 17 6 5" xfId="34323" xr:uid="{24369A84-E436-4A5E-9E06-5170CAA420C2}"/>
    <cellStyle name="Normal 13 18" xfId="6132" xr:uid="{CCDAD600-8C19-43D3-ADF1-478814F06C3A}"/>
    <cellStyle name="Normal 13 18 2" xfId="14525" xr:uid="{FE771D84-B7E1-4770-95B9-0AA9EA75454F}"/>
    <cellStyle name="Normal 13 18 2 2" xfId="21812" xr:uid="{BB8AFEA4-20F8-41B1-8119-D4C559F88B96}"/>
    <cellStyle name="Normal 13 18 2 2 2" xfId="27368" xr:uid="{6A0A8324-B7D7-496B-B7C2-55D3E14C867E}"/>
    <cellStyle name="Normal 13 18 2 2 3" xfId="32862" xr:uid="{7C4ECD68-0945-4C6D-85AE-34739486EA59}"/>
    <cellStyle name="Normal 13 18 2 2 4" xfId="38346" xr:uid="{0687DF38-990A-4836-A988-F48E27B0D95D}"/>
    <cellStyle name="Normal 13 18 2 3" xfId="24639" xr:uid="{9C1B3642-62EF-45DF-B7B2-125A2E60B63E}"/>
    <cellStyle name="Normal 13 18 2 4" xfId="30133" xr:uid="{040EE16F-E57C-4533-AD6E-CE91F0D3B73C}"/>
    <cellStyle name="Normal 13 18 2 5" xfId="35617" xr:uid="{5B1E1E6B-F0F3-4CBF-9CEE-C6BA68D6D4F7}"/>
    <cellStyle name="Normal 13 18 3" xfId="11492" xr:uid="{E853F7EC-BDEC-4CBB-B4E3-F4A6EE689A90}"/>
    <cellStyle name="Normal 13 18 4" xfId="16727" xr:uid="{5937DB29-5BBA-461E-9B1E-1F941899C308}"/>
    <cellStyle name="Normal 13 18 5" xfId="18952" xr:uid="{72CD8DED-B6D4-4CCD-9D59-263B0DC8237A}"/>
    <cellStyle name="Normal 13 18 6" xfId="9198" xr:uid="{95DEAC82-9179-4B69-8A15-332F7C95BEA4}"/>
    <cellStyle name="Normal 13 18 6 2" xfId="20519" xr:uid="{38274405-9E4F-4BF4-8D22-0D318DA4F24A}"/>
    <cellStyle name="Normal 13 18 6 2 2" xfId="26075" xr:uid="{B4F1656F-C65D-4CE1-B18A-55C8AB90E8AB}"/>
    <cellStyle name="Normal 13 18 6 2 3" xfId="31569" xr:uid="{DF496234-9D0E-423C-A9B9-19634989D858}"/>
    <cellStyle name="Normal 13 18 6 2 4" xfId="37053" xr:uid="{BD70B22C-3E9D-4B04-8BE9-444E53B35178}"/>
    <cellStyle name="Normal 13 18 6 3" xfId="23346" xr:uid="{28826EC7-57CF-4223-8CE3-BFED936C13C3}"/>
    <cellStyle name="Normal 13 18 6 4" xfId="28840" xr:uid="{D6C3CF21-72FE-4DD9-9C98-AA7B29682134}"/>
    <cellStyle name="Normal 13 18 6 5" xfId="34324" xr:uid="{B3785570-E0ED-41D1-B461-AC4CFC5F3FB6}"/>
    <cellStyle name="Normal 13 19" xfId="6133" xr:uid="{A5550D59-AA60-4879-A0BB-019E182063A6}"/>
    <cellStyle name="Normal 13 19 2" xfId="14526" xr:uid="{D405A1AE-9C4A-410D-9BA4-799E45761C0F}"/>
    <cellStyle name="Normal 13 19 2 2" xfId="21813" xr:uid="{4FDA08CC-E55E-4666-B28A-8EA0FB9EE7DD}"/>
    <cellStyle name="Normal 13 19 2 2 2" xfId="27369" xr:uid="{8F51ED49-75DE-41F0-9CA0-183A98B673DB}"/>
    <cellStyle name="Normal 13 19 2 2 3" xfId="32863" xr:uid="{7B2F7750-492C-453D-AC56-F0A2EA292767}"/>
    <cellStyle name="Normal 13 19 2 2 4" xfId="38347" xr:uid="{B735AE77-CE10-4C34-9B32-6ABBB4EBD863}"/>
    <cellStyle name="Normal 13 19 2 3" xfId="24640" xr:uid="{B1119313-2387-4275-B5FE-B9EA714D420D}"/>
    <cellStyle name="Normal 13 19 2 4" xfId="30134" xr:uid="{EBDEE80F-7BEA-4312-B283-7B71799DA76E}"/>
    <cellStyle name="Normal 13 19 2 5" xfId="35618" xr:uid="{C2B490EB-D6EB-4FA8-AF0E-D89B552CD39D}"/>
    <cellStyle name="Normal 13 19 3" xfId="11493" xr:uid="{046A4D27-6D8F-488E-8977-00A6D6B6B261}"/>
    <cellStyle name="Normal 13 19 4" xfId="16728" xr:uid="{C651AD07-782F-464B-9506-B65C839E7DFC}"/>
    <cellStyle name="Normal 13 19 5" xfId="18953" xr:uid="{6EEA10A2-128A-46B5-B544-C99F426CC317}"/>
    <cellStyle name="Normal 13 19 6" xfId="9199" xr:uid="{65EFF8EC-4DE6-452C-8A70-33C2B051450F}"/>
    <cellStyle name="Normal 13 19 6 2" xfId="20520" xr:uid="{7D48B234-B529-43D3-B628-01421F5BE331}"/>
    <cellStyle name="Normal 13 19 6 2 2" xfId="26076" xr:uid="{EA044F13-695E-4C7A-AD0A-500F97D2C9DF}"/>
    <cellStyle name="Normal 13 19 6 2 3" xfId="31570" xr:uid="{D575EA68-2045-4511-891E-04BA8115C079}"/>
    <cellStyle name="Normal 13 19 6 2 4" xfId="37054" xr:uid="{C5341135-42DE-4C6D-9EC9-A243FB186209}"/>
    <cellStyle name="Normal 13 19 6 3" xfId="23347" xr:uid="{3EA63C15-D91B-45AB-9E6E-EDC5FC1246DB}"/>
    <cellStyle name="Normal 13 19 6 4" xfId="28841" xr:uid="{3E4F1A60-74DF-4A23-8D87-70364F16A682}"/>
    <cellStyle name="Normal 13 19 6 5" xfId="34325" xr:uid="{4CD48885-6E4E-43C2-AA2C-102E7FDEC5AB}"/>
    <cellStyle name="Normal 13 2" xfId="6134" xr:uid="{F6243106-9035-4482-A6A7-7C83FFA5436E}"/>
    <cellStyle name="Normal 13 2 2" xfId="14527" xr:uid="{A3102A17-049C-4C41-A926-C17429927A62}"/>
    <cellStyle name="Normal 13 2 2 2" xfId="21814" xr:uid="{C34015AE-473E-46EE-B67E-92860F15FD81}"/>
    <cellStyle name="Normal 13 2 2 2 2" xfId="27370" xr:uid="{1DC87ABC-1E7F-43AB-9646-23DF542D7090}"/>
    <cellStyle name="Normal 13 2 2 2 3" xfId="32864" xr:uid="{24CBB05E-BA76-4CA1-90BB-142ABF2590EF}"/>
    <cellStyle name="Normal 13 2 2 2 4" xfId="38348" xr:uid="{C4D71F61-2B8D-464D-A913-1908EF19FDC7}"/>
    <cellStyle name="Normal 13 2 2 3" xfId="24641" xr:uid="{FF06470C-BBE7-42F6-90E9-FA27CBF70307}"/>
    <cellStyle name="Normal 13 2 2 4" xfId="30135" xr:uid="{920CBDD3-C553-4C72-A96E-15717B07C76E}"/>
    <cellStyle name="Normal 13 2 2 5" xfId="35619" xr:uid="{5BA3E97C-E76F-4E1E-96C1-9A80C6185274}"/>
    <cellStyle name="Normal 13 2 3" xfId="11494" xr:uid="{9CFF4DCE-B080-4EDE-96B8-BA971D6BBF2C}"/>
    <cellStyle name="Normal 13 2 4" xfId="16729" xr:uid="{ADEC586A-CFA6-48F7-B522-08A33B9BD16C}"/>
    <cellStyle name="Normal 13 2 5" xfId="18954" xr:uid="{CB93EF5E-2546-4D41-A749-9F40B86C86A4}"/>
    <cellStyle name="Normal 13 2 6" xfId="9200" xr:uid="{D563E34A-DE62-4F2E-B2D5-464062A3074F}"/>
    <cellStyle name="Normal 13 2 6 2" xfId="20521" xr:uid="{C00C4168-EFDA-411F-9E34-C1975242677A}"/>
    <cellStyle name="Normal 13 2 6 2 2" xfId="26077" xr:uid="{DD129561-3A73-431B-97F6-0002115052C6}"/>
    <cellStyle name="Normal 13 2 6 2 3" xfId="31571" xr:uid="{77AAD36A-0DDE-4429-AE3B-7C1FAC2D74D5}"/>
    <cellStyle name="Normal 13 2 6 2 4" xfId="37055" xr:uid="{CEF43ED4-492B-4B3D-A03A-4C1FDD251DFD}"/>
    <cellStyle name="Normal 13 2 6 3" xfId="23348" xr:uid="{799D07DF-0B62-4A9F-837B-523DF0DBA200}"/>
    <cellStyle name="Normal 13 2 6 4" xfId="28842" xr:uid="{587D934A-C9C6-4B44-AE30-678F9A3FE636}"/>
    <cellStyle name="Normal 13 2 6 5" xfId="34326" xr:uid="{40D60543-0CF4-4162-8924-815FE137EE1F}"/>
    <cellStyle name="Normal 13 20" xfId="6135" xr:uid="{D40C363D-7744-498E-A1EE-3304B69AA025}"/>
    <cellStyle name="Normal 13 20 2" xfId="14528" xr:uid="{FD00EE1B-8C1B-46AA-9BBA-4B06BAA72453}"/>
    <cellStyle name="Normal 13 20 2 2" xfId="21815" xr:uid="{79535D1A-8DDF-477C-A299-77842364EDE9}"/>
    <cellStyle name="Normal 13 20 2 2 2" xfId="27371" xr:uid="{DEEDDEB4-A854-433B-ACA0-9503D891338A}"/>
    <cellStyle name="Normal 13 20 2 2 3" xfId="32865" xr:uid="{B2F8F245-F6E0-41FD-A062-7E4CD66AD2B5}"/>
    <cellStyle name="Normal 13 20 2 2 4" xfId="38349" xr:uid="{E509F762-BE51-46B7-AD67-E1537C4D9ABC}"/>
    <cellStyle name="Normal 13 20 2 3" xfId="24642" xr:uid="{1C498B67-A9F2-4D2B-9675-E4872477BA3F}"/>
    <cellStyle name="Normal 13 20 2 4" xfId="30136" xr:uid="{D23F351C-5AB7-491A-A7DA-A2958C6196CE}"/>
    <cellStyle name="Normal 13 20 2 5" xfId="35620" xr:uid="{8A0C45A8-7F99-44FF-9DC6-F74EFA2FB44A}"/>
    <cellStyle name="Normal 13 20 3" xfId="11495" xr:uid="{0BDBAE8F-54AB-40E4-9206-E1D9DFE9A9A1}"/>
    <cellStyle name="Normal 13 20 4" xfId="16730" xr:uid="{778FEAD1-7903-4EFE-9A68-EC03B9D37B41}"/>
    <cellStyle name="Normal 13 20 5" xfId="18955" xr:uid="{5BF8C530-40B3-47AF-B3E3-A2385827A7AF}"/>
    <cellStyle name="Normal 13 20 6" xfId="9201" xr:uid="{EBFD80A5-7B63-4334-8247-A07C1BA8F7DE}"/>
    <cellStyle name="Normal 13 20 6 2" xfId="20522" xr:uid="{36069BFC-7B09-4E4C-9718-1086E4B6353C}"/>
    <cellStyle name="Normal 13 20 6 2 2" xfId="26078" xr:uid="{80AA6358-E231-4EA8-8EEF-5CE067BBECD5}"/>
    <cellStyle name="Normal 13 20 6 2 3" xfId="31572" xr:uid="{17CD1BCA-3D7D-4E17-AC5E-C6A625A156ED}"/>
    <cellStyle name="Normal 13 20 6 2 4" xfId="37056" xr:uid="{C84BAB6B-B73B-41E8-B676-329EDE8E13D7}"/>
    <cellStyle name="Normal 13 20 6 3" xfId="23349" xr:uid="{35BE5722-E155-4859-A2D2-79C8C562196E}"/>
    <cellStyle name="Normal 13 20 6 4" xfId="28843" xr:uid="{64C1CBDC-C546-401A-B5DC-1B4167A47DB1}"/>
    <cellStyle name="Normal 13 20 6 5" xfId="34327" xr:uid="{FDB2B665-7FB1-47AB-9D80-E78DC41471C3}"/>
    <cellStyle name="Normal 13 21" xfId="6136" xr:uid="{96ADE65F-B434-4B41-AD4F-2AC2AEFF0D1E}"/>
    <cellStyle name="Normal 13 21 2" xfId="14529" xr:uid="{0B256BA3-6C29-4E8D-8284-2F17BDC4BE6E}"/>
    <cellStyle name="Normal 13 21 2 2" xfId="21816" xr:uid="{2D671D1A-3B7A-4C07-BDA7-F882FD18FDFF}"/>
    <cellStyle name="Normal 13 21 2 2 2" xfId="27372" xr:uid="{A6D53323-03B7-44EA-8D73-DEB799E87C8B}"/>
    <cellStyle name="Normal 13 21 2 2 3" xfId="32866" xr:uid="{2DE808AA-EA43-4FCF-902C-D11D1B73C920}"/>
    <cellStyle name="Normal 13 21 2 2 4" xfId="38350" xr:uid="{CCA90A33-D5D3-4E65-8310-30A425B9C2D7}"/>
    <cellStyle name="Normal 13 21 2 3" xfId="24643" xr:uid="{23B7E3B7-D0D0-43CE-92A4-85C78D8E58E3}"/>
    <cellStyle name="Normal 13 21 2 4" xfId="30137" xr:uid="{5C6177CF-92A1-421F-8221-BA3CF31A9AD4}"/>
    <cellStyle name="Normal 13 21 2 5" xfId="35621" xr:uid="{3583C3F5-6052-470B-AC56-7BFDE52EECA2}"/>
    <cellStyle name="Normal 13 21 3" xfId="11496" xr:uid="{2D2E1F28-0D64-4377-A8D5-20DCD5F4A04D}"/>
    <cellStyle name="Normal 13 21 4" xfId="16731" xr:uid="{6DF963E2-3178-49C3-9A48-16C247C10894}"/>
    <cellStyle name="Normal 13 21 5" xfId="18956" xr:uid="{F034FDB3-ADB3-46CA-9018-12FBE99B4055}"/>
    <cellStyle name="Normal 13 21 6" xfId="9202" xr:uid="{FE172A3B-4204-4BEB-A9C9-B28DBC805C98}"/>
    <cellStyle name="Normal 13 21 6 2" xfId="20523" xr:uid="{457173C0-D93A-4F7C-8ACE-15F380373670}"/>
    <cellStyle name="Normal 13 21 6 2 2" xfId="26079" xr:uid="{8A7554C8-58F8-452D-98AA-4EB66D9A8870}"/>
    <cellStyle name="Normal 13 21 6 2 3" xfId="31573" xr:uid="{BD944C1F-8E87-4DFD-B3A5-AA318317E038}"/>
    <cellStyle name="Normal 13 21 6 2 4" xfId="37057" xr:uid="{443E5EDA-DCF6-478D-947F-5A8535D3488A}"/>
    <cellStyle name="Normal 13 21 6 3" xfId="23350" xr:uid="{4166C407-16E4-41CA-82CA-87F782C8F75E}"/>
    <cellStyle name="Normal 13 21 6 4" xfId="28844" xr:uid="{5F0C4CD1-C3E3-42E4-94B7-F7F96628F72D}"/>
    <cellStyle name="Normal 13 21 6 5" xfId="34328" xr:uid="{E3CE39A0-3EF7-440A-9FC3-71CB6432E939}"/>
    <cellStyle name="Normal 13 22" xfId="6137" xr:uid="{088F8070-ABF8-46F2-B632-4E41DA560FDB}"/>
    <cellStyle name="Normal 13 22 2" xfId="14530" xr:uid="{85A17F9D-4569-4D2F-9B1B-9BD05AA4B3D4}"/>
    <cellStyle name="Normal 13 22 2 2" xfId="21817" xr:uid="{855BEE37-A8F1-4E86-8599-BC88DC2C134A}"/>
    <cellStyle name="Normal 13 22 2 2 2" xfId="27373" xr:uid="{C56E53FB-5285-49A3-A589-7389A52E6338}"/>
    <cellStyle name="Normal 13 22 2 2 3" xfId="32867" xr:uid="{2FB94810-5E7A-42FB-AE55-7D2D68493067}"/>
    <cellStyle name="Normal 13 22 2 2 4" xfId="38351" xr:uid="{D44590ED-92BF-45BE-812A-AF91D71653F0}"/>
    <cellStyle name="Normal 13 22 2 3" xfId="24644" xr:uid="{63E51302-7FD5-4D43-B2ED-542DC796A1BE}"/>
    <cellStyle name="Normal 13 22 2 4" xfId="30138" xr:uid="{13C2ABE5-D3E8-4862-964E-C2538E21F736}"/>
    <cellStyle name="Normal 13 22 2 5" xfId="35622" xr:uid="{2422E51E-6B4E-4674-AF85-1E100ED5EE12}"/>
    <cellStyle name="Normal 13 22 3" xfId="11497" xr:uid="{26416589-1099-4E15-9B4D-67AF283C81E6}"/>
    <cellStyle name="Normal 13 22 4" xfId="16732" xr:uid="{816CEA78-BB8F-44F5-8A7A-569CFC7C1155}"/>
    <cellStyle name="Normal 13 22 5" xfId="18957" xr:uid="{88EA3D31-1A80-4698-81F7-AC48DEC49EE2}"/>
    <cellStyle name="Normal 13 22 6" xfId="9203" xr:uid="{7065D6ED-0C8D-4C9F-9994-D3494724778F}"/>
    <cellStyle name="Normal 13 22 6 2" xfId="20524" xr:uid="{AF0A1772-DE9D-4A5F-AF0D-BDFC3D96E181}"/>
    <cellStyle name="Normal 13 22 6 2 2" xfId="26080" xr:uid="{BADE2251-9424-47DE-B58C-D18CE30BC5F4}"/>
    <cellStyle name="Normal 13 22 6 2 3" xfId="31574" xr:uid="{BD410ACE-D53B-408F-806D-5D1CBFF8218E}"/>
    <cellStyle name="Normal 13 22 6 2 4" xfId="37058" xr:uid="{3EC8CCD2-0160-49E4-A34F-74B39D953A52}"/>
    <cellStyle name="Normal 13 22 6 3" xfId="23351" xr:uid="{9529F83A-35A0-4539-BE31-97583C69CC16}"/>
    <cellStyle name="Normal 13 22 6 4" xfId="28845" xr:uid="{0149F325-4ACB-4828-A90B-808530588443}"/>
    <cellStyle name="Normal 13 22 6 5" xfId="34329" xr:uid="{B14FFFA0-0DF3-401B-B627-458063D40A66}"/>
    <cellStyle name="Normal 13 23" xfId="6138" xr:uid="{9C5E992B-D54B-4290-8A9A-9B2EABD3808E}"/>
    <cellStyle name="Normal 13 23 2" xfId="14531" xr:uid="{6E3D09C4-C030-4F68-82CB-1B8731800B2E}"/>
    <cellStyle name="Normal 13 23 2 2" xfId="21818" xr:uid="{CF81770E-4B04-4CE9-874F-6A0161E93A31}"/>
    <cellStyle name="Normal 13 23 2 2 2" xfId="27374" xr:uid="{B702C236-D43F-4D79-8A73-3EF71A4CC547}"/>
    <cellStyle name="Normal 13 23 2 2 3" xfId="32868" xr:uid="{FE375014-A68B-4297-81C3-F748EA7E822A}"/>
    <cellStyle name="Normal 13 23 2 2 4" xfId="38352" xr:uid="{F399DF66-9BBC-4AB4-B4B0-C804764C9E51}"/>
    <cellStyle name="Normal 13 23 2 3" xfId="24645" xr:uid="{57C21E8B-F806-43CC-A72B-BE3FA5811BFA}"/>
    <cellStyle name="Normal 13 23 2 4" xfId="30139" xr:uid="{5B030AF1-0357-4D2C-98E4-1D7E3B6A7750}"/>
    <cellStyle name="Normal 13 23 2 5" xfId="35623" xr:uid="{3A4C742E-E1FB-476B-BF29-75A54E636309}"/>
    <cellStyle name="Normal 13 23 3" xfId="11498" xr:uid="{FA364F64-9571-47D2-98E1-4EAB77FAC2E1}"/>
    <cellStyle name="Normal 13 23 4" xfId="16733" xr:uid="{85097939-CA3D-42C6-AA8D-148EE3784B11}"/>
    <cellStyle name="Normal 13 23 5" xfId="18958" xr:uid="{5B0B0789-A2D7-4C73-BB53-3A39F335056B}"/>
    <cellStyle name="Normal 13 23 6" xfId="9204" xr:uid="{E2A7AE98-B670-4EEE-B924-508C83A567F7}"/>
    <cellStyle name="Normal 13 23 6 2" xfId="20525" xr:uid="{4FD940FD-C7C0-48CB-97B4-AB5709C1A139}"/>
    <cellStyle name="Normal 13 23 6 2 2" xfId="26081" xr:uid="{85FA5DDA-0FC9-4B05-9CA1-271F650CED80}"/>
    <cellStyle name="Normal 13 23 6 2 3" xfId="31575" xr:uid="{593BB6C6-5D27-4F9C-96C0-1A2EFE079C54}"/>
    <cellStyle name="Normal 13 23 6 2 4" xfId="37059" xr:uid="{08E70F2E-BB68-47E1-97F9-51459F86ED64}"/>
    <cellStyle name="Normal 13 23 6 3" xfId="23352" xr:uid="{92FBDCDE-512A-4F95-949A-764166162E88}"/>
    <cellStyle name="Normal 13 23 6 4" xfId="28846" xr:uid="{385866EF-32E5-476E-8411-327ACF6114EA}"/>
    <cellStyle name="Normal 13 23 6 5" xfId="34330" xr:uid="{484DB045-902E-41F4-AE38-E782984FFAC1}"/>
    <cellStyle name="Normal 13 24" xfId="6139" xr:uid="{14441CEA-314D-4820-B689-05DDE81850AA}"/>
    <cellStyle name="Normal 13 24 2" xfId="14532" xr:uid="{98E8EEAF-AAD8-4A41-AC08-4B2E480129E7}"/>
    <cellStyle name="Normal 13 24 2 2" xfId="21819" xr:uid="{2BBAC540-C62A-418A-9C22-7290117C9D37}"/>
    <cellStyle name="Normal 13 24 2 2 2" xfId="27375" xr:uid="{6D7FCE0E-5BA4-495D-8047-A87799E088B1}"/>
    <cellStyle name="Normal 13 24 2 2 3" xfId="32869" xr:uid="{A4B4DF8A-D166-4D8B-A5C7-A1AA16EA1C6F}"/>
    <cellStyle name="Normal 13 24 2 2 4" xfId="38353" xr:uid="{A17CB762-98DB-43B5-A085-D71C166D577C}"/>
    <cellStyle name="Normal 13 24 2 3" xfId="24646" xr:uid="{B47CB59F-73D2-4E80-B620-45C1A4A8380F}"/>
    <cellStyle name="Normal 13 24 2 4" xfId="30140" xr:uid="{EDC478AC-DE46-4C9F-9838-A5BFD1647A22}"/>
    <cellStyle name="Normal 13 24 2 5" xfId="35624" xr:uid="{7AB23D0B-38EE-4923-A326-71C004C9F09E}"/>
    <cellStyle name="Normal 13 24 3" xfId="11499" xr:uid="{8F2468B6-45CD-4ACB-A988-C7A00DF8D72C}"/>
    <cellStyle name="Normal 13 24 4" xfId="16734" xr:uid="{99CA43C1-5BBB-4F19-88ED-EEB8D13D8A9D}"/>
    <cellStyle name="Normal 13 24 5" xfId="18959" xr:uid="{FD807871-F06E-4AA7-9894-68368039F492}"/>
    <cellStyle name="Normal 13 24 6" xfId="9205" xr:uid="{5D5FE4CC-7606-4041-944C-0BA3EC8445CB}"/>
    <cellStyle name="Normal 13 24 6 2" xfId="20526" xr:uid="{6672DDBC-F8B5-42C6-B275-702753C8A2DC}"/>
    <cellStyle name="Normal 13 24 6 2 2" xfId="26082" xr:uid="{9F1B3138-DA81-497D-924B-6FDF4D997D42}"/>
    <cellStyle name="Normal 13 24 6 2 3" xfId="31576" xr:uid="{38187AA1-CE00-483C-9F4B-9C7CFBF70211}"/>
    <cellStyle name="Normal 13 24 6 2 4" xfId="37060" xr:uid="{1D60DCA1-114D-4EAD-9AAF-0287F144B399}"/>
    <cellStyle name="Normal 13 24 6 3" xfId="23353" xr:uid="{62617C70-55B4-47C2-B165-D9DA8531F513}"/>
    <cellStyle name="Normal 13 24 6 4" xfId="28847" xr:uid="{F844C9D8-04A1-49C8-8FDF-2BB93AF4CA59}"/>
    <cellStyle name="Normal 13 24 6 5" xfId="34331" xr:uid="{29B39C0D-3FA6-48A1-84D6-F2F13E877B81}"/>
    <cellStyle name="Normal 13 25" xfId="6140" xr:uid="{538574CB-BCF2-47C0-A77E-84EB38660A74}"/>
    <cellStyle name="Normal 13 25 2" xfId="14533" xr:uid="{9322391B-D33D-4D8F-8B50-BE035D222144}"/>
    <cellStyle name="Normal 13 25 2 2" xfId="21820" xr:uid="{F0B778F3-3124-4E98-8704-AE37D289AF36}"/>
    <cellStyle name="Normal 13 25 2 2 2" xfId="27376" xr:uid="{D4BD5671-4489-40C8-AABC-14171F3A3F97}"/>
    <cellStyle name="Normal 13 25 2 2 3" xfId="32870" xr:uid="{737BBB2A-A7E9-4A04-8E3C-38E557AA5E3D}"/>
    <cellStyle name="Normal 13 25 2 2 4" xfId="38354" xr:uid="{4CC0FB1B-2227-401D-9E73-9C7E10448D05}"/>
    <cellStyle name="Normal 13 25 2 3" xfId="24647" xr:uid="{6AD24624-C3BC-4A68-AD05-011E7C861A0D}"/>
    <cellStyle name="Normal 13 25 2 4" xfId="30141" xr:uid="{4C644A8F-2073-4376-B4A7-EE9B1299904D}"/>
    <cellStyle name="Normal 13 25 2 5" xfId="35625" xr:uid="{9E2F15C8-93A6-4268-BDB5-3E3B91F7C26C}"/>
    <cellStyle name="Normal 13 25 3" xfId="11500" xr:uid="{83B412F5-54E2-46F5-9F7A-DA285D01FDB6}"/>
    <cellStyle name="Normal 13 25 4" xfId="16735" xr:uid="{300CBA5C-C644-4D4C-97FA-DA1D7151E9A6}"/>
    <cellStyle name="Normal 13 25 5" xfId="18960" xr:uid="{E3CD4D9B-6B2C-4A6A-83B8-6C383D9C11CD}"/>
    <cellStyle name="Normal 13 25 6" xfId="9206" xr:uid="{EB3DA774-9C36-4E0B-9709-5AFBBF58D636}"/>
    <cellStyle name="Normal 13 25 6 2" xfId="20527" xr:uid="{5F89B865-0819-441D-BA38-1E52E8B7F385}"/>
    <cellStyle name="Normal 13 25 6 2 2" xfId="26083" xr:uid="{BCFAA172-5BBE-4EB4-A859-B8824739423F}"/>
    <cellStyle name="Normal 13 25 6 2 3" xfId="31577" xr:uid="{D9326DD0-6CB0-402C-AA7C-2CE727A9411C}"/>
    <cellStyle name="Normal 13 25 6 2 4" xfId="37061" xr:uid="{E0989D1F-5054-4111-A23B-5F4379D0ED05}"/>
    <cellStyle name="Normal 13 25 6 3" xfId="23354" xr:uid="{A64E7F0D-74D3-4280-A7F7-452C224692AD}"/>
    <cellStyle name="Normal 13 25 6 4" xfId="28848" xr:uid="{C00CC509-BBD5-4671-A5E0-671199E9CC54}"/>
    <cellStyle name="Normal 13 25 6 5" xfId="34332" xr:uid="{DC00C1F8-304C-4DDC-9332-9661CF6E8164}"/>
    <cellStyle name="Normal 13 26" xfId="6141" xr:uid="{1A1D1809-37D0-4FB7-878B-0555574289FA}"/>
    <cellStyle name="Normal 13 26 2" xfId="14534" xr:uid="{B001AF25-870C-44EA-B071-E3DA79901497}"/>
    <cellStyle name="Normal 13 26 2 2" xfId="21821" xr:uid="{0A43A79C-BE6F-41A6-B904-186640252393}"/>
    <cellStyle name="Normal 13 26 2 2 2" xfId="27377" xr:uid="{36A470E6-E786-485E-83B9-AA1CAD185D0E}"/>
    <cellStyle name="Normal 13 26 2 2 3" xfId="32871" xr:uid="{6691F068-331A-4422-B23C-D55EAA62B934}"/>
    <cellStyle name="Normal 13 26 2 2 4" xfId="38355" xr:uid="{391B4FD9-EE13-4456-89A8-DB76DB6B5948}"/>
    <cellStyle name="Normal 13 26 2 3" xfId="24648" xr:uid="{2345E7A4-9F76-438A-B399-4686B1FC9AB5}"/>
    <cellStyle name="Normal 13 26 2 4" xfId="30142" xr:uid="{B64D4AD6-C4FA-4AC6-B6C1-78F7FBD242AA}"/>
    <cellStyle name="Normal 13 26 2 5" xfId="35626" xr:uid="{73FEA34F-DE16-454D-A745-BD9B9AF98284}"/>
    <cellStyle name="Normal 13 26 3" xfId="11501" xr:uid="{F605CE9E-0269-45F1-B0CA-6BC6533C3A3A}"/>
    <cellStyle name="Normal 13 26 4" xfId="16736" xr:uid="{AA205D7C-2214-45B1-8376-C5B022460043}"/>
    <cellStyle name="Normal 13 26 5" xfId="18961" xr:uid="{22C29CD2-46BD-46CC-A21E-40399C8034E4}"/>
    <cellStyle name="Normal 13 26 6" xfId="9207" xr:uid="{CC3A90D7-6F67-4AEA-B8BB-C390E70FD870}"/>
    <cellStyle name="Normal 13 26 6 2" xfId="20528" xr:uid="{F2BED6C6-D2C3-48DE-8688-D74C38269156}"/>
    <cellStyle name="Normal 13 26 6 2 2" xfId="26084" xr:uid="{77F8AAB8-3AA5-45B5-B0EB-75F0293BA425}"/>
    <cellStyle name="Normal 13 26 6 2 3" xfId="31578" xr:uid="{D04BEA16-D235-4795-B83C-94B30410988F}"/>
    <cellStyle name="Normal 13 26 6 2 4" xfId="37062" xr:uid="{A10F04CD-238C-4838-8E74-2631A28907B1}"/>
    <cellStyle name="Normal 13 26 6 3" xfId="23355" xr:uid="{863C28BA-28C9-414D-B4EA-40095D949489}"/>
    <cellStyle name="Normal 13 26 6 4" xfId="28849" xr:uid="{FA98F961-CEFC-4536-9E38-E3FB04553BC6}"/>
    <cellStyle name="Normal 13 26 6 5" xfId="34333" xr:uid="{63094FCD-CD82-4545-B4CE-D40D4CC3E15B}"/>
    <cellStyle name="Normal 13 27" xfId="6142" xr:uid="{AD050B19-9339-4224-AB83-336E33D7534D}"/>
    <cellStyle name="Normal 13 27 2" xfId="14535" xr:uid="{C29555A5-988F-45F6-8BD9-56DF34D73AAE}"/>
    <cellStyle name="Normal 13 27 2 2" xfId="21822" xr:uid="{12C97EC7-26D2-433A-82FF-CCD31E19D8B3}"/>
    <cellStyle name="Normal 13 27 2 2 2" xfId="27378" xr:uid="{D244F71E-46E6-4565-B275-265724DB7501}"/>
    <cellStyle name="Normal 13 27 2 2 3" xfId="32872" xr:uid="{5F12C0E2-2883-407C-82F5-FB99DB780F97}"/>
    <cellStyle name="Normal 13 27 2 2 4" xfId="38356" xr:uid="{C7CD0DE5-DC74-4DA4-BA1F-7DA183B6E21B}"/>
    <cellStyle name="Normal 13 27 2 3" xfId="24649" xr:uid="{BB6953A2-EF20-4832-BF53-4B85AA3E3CE2}"/>
    <cellStyle name="Normal 13 27 2 4" xfId="30143" xr:uid="{245B4219-864B-4466-93A7-BA2831EA19CA}"/>
    <cellStyle name="Normal 13 27 2 5" xfId="35627" xr:uid="{1CA56BF7-5DBE-43B6-A909-7EF2C2A47E9E}"/>
    <cellStyle name="Normal 13 27 3" xfId="11502" xr:uid="{2B6E5CB1-ECFB-443B-9C54-1E113705FCB8}"/>
    <cellStyle name="Normal 13 27 4" xfId="16737" xr:uid="{8F018B03-77A5-48C7-9F51-6972A4D46C01}"/>
    <cellStyle name="Normal 13 27 5" xfId="18962" xr:uid="{ED3CFAF7-5862-4099-BB3D-CD4ECBC79817}"/>
    <cellStyle name="Normal 13 27 6" xfId="9208" xr:uid="{30DAB7B7-CE52-4C7F-8AF9-948F276E5517}"/>
    <cellStyle name="Normal 13 27 6 2" xfId="20529" xr:uid="{6CEF4D0A-BAD8-4EB9-9929-1C5A2063A8A8}"/>
    <cellStyle name="Normal 13 27 6 2 2" xfId="26085" xr:uid="{4F5BC076-1AED-4E38-B8AF-6245986EE7BA}"/>
    <cellStyle name="Normal 13 27 6 2 3" xfId="31579" xr:uid="{F9A7CCC1-CBA6-44FB-870E-E3E76C9142AA}"/>
    <cellStyle name="Normal 13 27 6 2 4" xfId="37063" xr:uid="{291CEE0D-3F2B-4749-A8A8-E7317B0D1BBC}"/>
    <cellStyle name="Normal 13 27 6 3" xfId="23356" xr:uid="{F28CC87D-0FB4-417C-B49C-C820729650CA}"/>
    <cellStyle name="Normal 13 27 6 4" xfId="28850" xr:uid="{5F2E00A1-E285-4542-B99C-D59D9A34BA7F}"/>
    <cellStyle name="Normal 13 27 6 5" xfId="34334" xr:uid="{F58AC388-6F61-4836-9C8A-502978EAD7B5}"/>
    <cellStyle name="Normal 13 28" xfId="6143" xr:uid="{3B52A781-A24F-4F0D-BECD-89DAAA587D18}"/>
    <cellStyle name="Normal 13 28 2" xfId="14536" xr:uid="{F3F21721-8C4C-40D4-832C-BE44D96982C9}"/>
    <cellStyle name="Normal 13 28 2 2" xfId="21823" xr:uid="{0ABDD170-F542-4637-8750-B3DA7EAC6F1C}"/>
    <cellStyle name="Normal 13 28 2 2 2" xfId="27379" xr:uid="{9FA07CDA-B086-48DD-A53E-15A602DCC2C8}"/>
    <cellStyle name="Normal 13 28 2 2 3" xfId="32873" xr:uid="{F479A0E8-B373-4AB3-8D1B-2936ED5B3A66}"/>
    <cellStyle name="Normal 13 28 2 2 4" xfId="38357" xr:uid="{371FC165-E641-468C-9EF8-196E5785E52F}"/>
    <cellStyle name="Normal 13 28 2 3" xfId="24650" xr:uid="{3587B7F5-3F0F-4FCF-A021-DCCC056E6B87}"/>
    <cellStyle name="Normal 13 28 2 4" xfId="30144" xr:uid="{10DDF33C-6762-47C9-87AB-A17493B98D11}"/>
    <cellStyle name="Normal 13 28 2 5" xfId="35628" xr:uid="{93EC1226-F767-4300-9806-45AFFA36B8F2}"/>
    <cellStyle name="Normal 13 28 3" xfId="11503" xr:uid="{918E4E7F-BE08-4519-90E2-BF16CAB08680}"/>
    <cellStyle name="Normal 13 28 4" xfId="16738" xr:uid="{F8D363BD-5574-40F5-88DB-14CD2319DC3C}"/>
    <cellStyle name="Normal 13 28 5" xfId="18963" xr:uid="{2F36A606-3DA8-49C7-A91F-1C5B44BD61FE}"/>
    <cellStyle name="Normal 13 28 6" xfId="9209" xr:uid="{021ED048-B6E8-412D-A56B-12142029F067}"/>
    <cellStyle name="Normal 13 28 6 2" xfId="20530" xr:uid="{74728AEA-ED05-4CC6-943E-E4940825CB4F}"/>
    <cellStyle name="Normal 13 28 6 2 2" xfId="26086" xr:uid="{A8437BAA-BEC6-4E80-910D-91FD8AA38415}"/>
    <cellStyle name="Normal 13 28 6 2 3" xfId="31580" xr:uid="{4D6310E8-A88D-4437-80C0-82DDDF966610}"/>
    <cellStyle name="Normal 13 28 6 2 4" xfId="37064" xr:uid="{68DC8672-159A-482D-9F00-D1EA48EFBC88}"/>
    <cellStyle name="Normal 13 28 6 3" xfId="23357" xr:uid="{38D6409D-BDF2-4E81-BD2F-4208381041DD}"/>
    <cellStyle name="Normal 13 28 6 4" xfId="28851" xr:uid="{098B7F88-CECF-48CF-A9A5-932476E61578}"/>
    <cellStyle name="Normal 13 28 6 5" xfId="34335" xr:uid="{9F400A6D-F384-4ACB-8B90-90E7A11A1CFD}"/>
    <cellStyle name="Normal 13 29" xfId="6144" xr:uid="{5CEB13C1-0178-4604-BD5F-8BDC6827EDFB}"/>
    <cellStyle name="Normal 13 29 2" xfId="14537" xr:uid="{221052B1-8F68-45AB-83EB-2E5F94E111C1}"/>
    <cellStyle name="Normal 13 29 2 2" xfId="21824" xr:uid="{0CB65214-B2D6-4EF5-8C2B-FBB6BF60B6B6}"/>
    <cellStyle name="Normal 13 29 2 2 2" xfId="27380" xr:uid="{C577E1A6-4DA6-46A4-883A-F8ABD6835A07}"/>
    <cellStyle name="Normal 13 29 2 2 3" xfId="32874" xr:uid="{5C0E2DD0-1791-4441-8B42-888B534C374B}"/>
    <cellStyle name="Normal 13 29 2 2 4" xfId="38358" xr:uid="{A33DF909-4CF3-4D3D-996C-F4782E269E2A}"/>
    <cellStyle name="Normal 13 29 2 3" xfId="24651" xr:uid="{7DE6D56B-FCD3-41A5-AB28-1D122AECFDB7}"/>
    <cellStyle name="Normal 13 29 2 4" xfId="30145" xr:uid="{3DDECA38-FA1B-4D9E-8829-8EB439C867A2}"/>
    <cellStyle name="Normal 13 29 2 5" xfId="35629" xr:uid="{657B3015-99E4-4465-9D4E-711C8483C56C}"/>
    <cellStyle name="Normal 13 29 3" xfId="11504" xr:uid="{F4A350EC-B7E4-495B-A769-5C3662F32EBB}"/>
    <cellStyle name="Normal 13 29 4" xfId="16739" xr:uid="{AE26F859-0655-4181-B92B-B872E25B911A}"/>
    <cellStyle name="Normal 13 29 5" xfId="18964" xr:uid="{4EDA11DC-B1D7-4257-9119-7A81840D2062}"/>
    <cellStyle name="Normal 13 29 6" xfId="9210" xr:uid="{27B49CC1-7158-4E6A-A189-BB4DED0F7D27}"/>
    <cellStyle name="Normal 13 29 6 2" xfId="20531" xr:uid="{88536CEB-9E1A-4FD4-8B7C-0001F499BAD5}"/>
    <cellStyle name="Normal 13 29 6 2 2" xfId="26087" xr:uid="{550C2B03-D67A-4A73-81CE-8A4EE5520F70}"/>
    <cellStyle name="Normal 13 29 6 2 3" xfId="31581" xr:uid="{EBD2B925-DE8E-4B67-967D-9487BA038753}"/>
    <cellStyle name="Normal 13 29 6 2 4" xfId="37065" xr:uid="{6A6B9AF7-5F23-431C-AF11-E439D311D851}"/>
    <cellStyle name="Normal 13 29 6 3" xfId="23358" xr:uid="{9F1E3BFB-805C-4B3B-B7BE-BB0BC76BCE84}"/>
    <cellStyle name="Normal 13 29 6 4" xfId="28852" xr:uid="{310903AB-1D88-4069-AAFC-4B1406B8CA77}"/>
    <cellStyle name="Normal 13 29 6 5" xfId="34336" xr:uid="{8406E298-281D-43A4-9095-28B89CEC785B}"/>
    <cellStyle name="Normal 13 3" xfId="6145" xr:uid="{E879AF65-47A4-4781-87A7-035B4CEE300D}"/>
    <cellStyle name="Normal 13 3 2" xfId="14538" xr:uid="{333BD786-E8FA-455F-9CEF-57713014EB4F}"/>
    <cellStyle name="Normal 13 3 2 2" xfId="21825" xr:uid="{C851C00E-00F4-4550-8253-B17D7911A40F}"/>
    <cellStyle name="Normal 13 3 2 2 2" xfId="27381" xr:uid="{399B8DC5-8EF9-477D-8370-B27E126B6AAE}"/>
    <cellStyle name="Normal 13 3 2 2 3" xfId="32875" xr:uid="{D6A37EFA-D719-4836-B4B5-034413F99001}"/>
    <cellStyle name="Normal 13 3 2 2 4" xfId="38359" xr:uid="{D1CF3A38-17FC-4940-A433-71025CB9149C}"/>
    <cellStyle name="Normal 13 3 2 3" xfId="24652" xr:uid="{2250A463-4C7C-45BB-A32E-FA917B043801}"/>
    <cellStyle name="Normal 13 3 2 4" xfId="30146" xr:uid="{F0A7FB0C-39B2-4684-B4CA-3421EAF8C2B5}"/>
    <cellStyle name="Normal 13 3 2 5" xfId="35630" xr:uid="{B0BA6437-572A-43A5-BC66-20F01D56DB33}"/>
    <cellStyle name="Normal 13 3 3" xfId="11505" xr:uid="{F560581C-B7D1-4DAA-8CD8-CDE559AA5622}"/>
    <cellStyle name="Normal 13 3 4" xfId="16740" xr:uid="{CA6D588A-2FF2-499E-A69A-B6651C566868}"/>
    <cellStyle name="Normal 13 3 5" xfId="18965" xr:uid="{30DC4B76-245F-44D8-AFBB-475F7E49D492}"/>
    <cellStyle name="Normal 13 3 6" xfId="9211" xr:uid="{49F26E5F-FE62-47D9-BD3B-5EC9C2B92537}"/>
    <cellStyle name="Normal 13 3 6 2" xfId="20532" xr:uid="{5CBF2FC2-AF8D-454A-8375-30488CAE08E2}"/>
    <cellStyle name="Normal 13 3 6 2 2" xfId="26088" xr:uid="{C7014AFD-EE8B-429D-9AD4-0B9CD9E17B9D}"/>
    <cellStyle name="Normal 13 3 6 2 3" xfId="31582" xr:uid="{5EC4EA7A-9142-4BEE-AFAA-AF99BA2ECECF}"/>
    <cellStyle name="Normal 13 3 6 2 4" xfId="37066" xr:uid="{AABC1393-DEB2-40AB-BADC-DEA42CEA0D38}"/>
    <cellStyle name="Normal 13 3 6 3" xfId="23359" xr:uid="{409D9484-AE4C-4B43-A0BB-031F18E2BE28}"/>
    <cellStyle name="Normal 13 3 6 4" xfId="28853" xr:uid="{86A9EBFE-5F5E-455D-99CA-23C191CE60F5}"/>
    <cellStyle name="Normal 13 3 6 5" xfId="34337" xr:uid="{70F4B60A-358D-4C82-A986-2A21F08B4538}"/>
    <cellStyle name="Normal 13 30" xfId="6146" xr:uid="{15B53809-6766-432C-8B0D-34DB49FD8291}"/>
    <cellStyle name="Normal 13 30 2" xfId="14539" xr:uid="{D033456E-E831-4DCD-B52B-B2FDBBA185F4}"/>
    <cellStyle name="Normal 13 30 2 2" xfId="21826" xr:uid="{3F70A5D9-F07C-4001-91B8-D8B1ECC7FC5D}"/>
    <cellStyle name="Normal 13 30 2 2 2" xfId="27382" xr:uid="{25CE7144-D756-4D9E-A9F5-F81A90C052BB}"/>
    <cellStyle name="Normal 13 30 2 2 3" xfId="32876" xr:uid="{7CD38AA4-D4AC-42B5-BB39-7672B1B3D378}"/>
    <cellStyle name="Normal 13 30 2 2 4" xfId="38360" xr:uid="{16065F84-5D16-47D1-AF49-7D321757092B}"/>
    <cellStyle name="Normal 13 30 2 3" xfId="24653" xr:uid="{E2C6FF7A-6D95-4F15-A155-28AF5FAD1861}"/>
    <cellStyle name="Normal 13 30 2 4" xfId="30147" xr:uid="{A63519A2-615B-44C4-B701-C316AEE674D0}"/>
    <cellStyle name="Normal 13 30 2 5" xfId="35631" xr:uid="{077713F5-3D61-4E98-8878-F89AB2166477}"/>
    <cellStyle name="Normal 13 30 3" xfId="11506" xr:uid="{72D5A75C-0EC7-40DC-B999-AE03ECD1DD4A}"/>
    <cellStyle name="Normal 13 30 4" xfId="16741" xr:uid="{FA985CDA-24F9-4D06-8084-FB7039663693}"/>
    <cellStyle name="Normal 13 30 5" xfId="18966" xr:uid="{5C30EF63-2CEE-425A-968D-824CC059F574}"/>
    <cellStyle name="Normal 13 30 6" xfId="9212" xr:uid="{765E466D-B2C1-4735-9196-D39CE511501E}"/>
    <cellStyle name="Normal 13 30 6 2" xfId="20533" xr:uid="{6D595E1E-E5E7-4A52-A3E4-7448E4B7C89C}"/>
    <cellStyle name="Normal 13 30 6 2 2" xfId="26089" xr:uid="{BE501EF6-7175-493E-9C29-39C41216F50B}"/>
    <cellStyle name="Normal 13 30 6 2 3" xfId="31583" xr:uid="{74730A2E-3FD4-4421-BE5E-873E2820D4FE}"/>
    <cellStyle name="Normal 13 30 6 2 4" xfId="37067" xr:uid="{999D1818-3DB1-464A-AD40-A15A54AA1682}"/>
    <cellStyle name="Normal 13 30 6 3" xfId="23360" xr:uid="{B05111F8-40CC-463D-BC6A-30A3AA188922}"/>
    <cellStyle name="Normal 13 30 6 4" xfId="28854" xr:uid="{76F2F934-5BCE-4C4F-9FCC-1AE5FE34F20E}"/>
    <cellStyle name="Normal 13 30 6 5" xfId="34338" xr:uid="{26D2F4D7-61E9-4B10-9424-942EACB633D7}"/>
    <cellStyle name="Normal 13 31" xfId="6147" xr:uid="{F19AD640-C95D-40C7-B645-F3173AA6814A}"/>
    <cellStyle name="Normal 13 31 2" xfId="14540" xr:uid="{C1B7BC4A-3E65-4296-8141-695163EBBEB9}"/>
    <cellStyle name="Normal 13 31 2 2" xfId="21827" xr:uid="{7BF55F97-9609-460E-99A6-626E220C2C23}"/>
    <cellStyle name="Normal 13 31 2 2 2" xfId="27383" xr:uid="{37A1A661-93C4-4417-8152-03F6E60E7CC0}"/>
    <cellStyle name="Normal 13 31 2 2 3" xfId="32877" xr:uid="{3DB1DC8B-87FF-4D57-A8B1-ECE6125ED8DB}"/>
    <cellStyle name="Normal 13 31 2 2 4" xfId="38361" xr:uid="{FB483C2B-3A73-4DB2-BD4A-578893886254}"/>
    <cellStyle name="Normal 13 31 2 3" xfId="24654" xr:uid="{AE288363-ABE3-4D57-99AB-58934A304701}"/>
    <cellStyle name="Normal 13 31 2 4" xfId="30148" xr:uid="{00730A14-25B5-41F5-A1A1-ABE56C8A3B64}"/>
    <cellStyle name="Normal 13 31 2 5" xfId="35632" xr:uid="{980F1B62-FDCA-42B5-9DC6-B4226301E3E4}"/>
    <cellStyle name="Normal 13 31 3" xfId="11507" xr:uid="{BD2D9CDB-0063-4DCB-B0F1-D08FAB138CAD}"/>
    <cellStyle name="Normal 13 31 4" xfId="16742" xr:uid="{A089917E-824C-4607-99D5-146AB4D1ACBD}"/>
    <cellStyle name="Normal 13 31 5" xfId="18967" xr:uid="{9707BA44-6557-4343-8C65-6EA3CD361D37}"/>
    <cellStyle name="Normal 13 31 6" xfId="9213" xr:uid="{A1840472-8CAB-4EF3-A5E1-B4C9741D6354}"/>
    <cellStyle name="Normal 13 31 6 2" xfId="20534" xr:uid="{3AE40494-C655-498A-891E-0696F7D732FC}"/>
    <cellStyle name="Normal 13 31 6 2 2" xfId="26090" xr:uid="{17C6450C-A4E0-41F7-BB96-AF967CC48B33}"/>
    <cellStyle name="Normal 13 31 6 2 3" xfId="31584" xr:uid="{009C6ED8-264D-4D8B-8806-B210C69726AC}"/>
    <cellStyle name="Normal 13 31 6 2 4" xfId="37068" xr:uid="{05EC6226-EF75-48CF-B9FC-BAD4F017FFDC}"/>
    <cellStyle name="Normal 13 31 6 3" xfId="23361" xr:uid="{E4E008BC-CE65-47C2-BE7C-0A4E857A80CF}"/>
    <cellStyle name="Normal 13 31 6 4" xfId="28855" xr:uid="{57432576-02DB-4793-A4EE-77359D6EAF5D}"/>
    <cellStyle name="Normal 13 31 6 5" xfId="34339" xr:uid="{CAC294C2-953A-4384-B783-D792778719AC}"/>
    <cellStyle name="Normal 13 32" xfId="6148" xr:uid="{A5F7E7D8-5151-49E4-B45F-185966AB4D62}"/>
    <cellStyle name="Normal 13 32 2" xfId="14541" xr:uid="{A8E61BB7-5D2A-4A92-BD2D-2BE706F758C1}"/>
    <cellStyle name="Normal 13 32 2 2" xfId="21828" xr:uid="{FB9E794B-3CA2-49DB-8553-3B7513DD4217}"/>
    <cellStyle name="Normal 13 32 2 2 2" xfId="27384" xr:uid="{8FDF08E8-43C9-4CAC-B0A3-EE1CF978D72C}"/>
    <cellStyle name="Normal 13 32 2 2 3" xfId="32878" xr:uid="{D029A04A-F586-40F4-A985-B56DD39A12C1}"/>
    <cellStyle name="Normal 13 32 2 2 4" xfId="38362" xr:uid="{D82B21F3-32C4-41B6-9037-617D13F35C3F}"/>
    <cellStyle name="Normal 13 32 2 3" xfId="24655" xr:uid="{062328EE-B952-4FB6-897C-2769B9C9ECF9}"/>
    <cellStyle name="Normal 13 32 2 4" xfId="30149" xr:uid="{BF7184A7-A134-41EB-8107-919CFBAFF919}"/>
    <cellStyle name="Normal 13 32 2 5" xfId="35633" xr:uid="{315F863C-B641-476C-BB99-A4F784ADC8DD}"/>
    <cellStyle name="Normal 13 32 3" xfId="11508" xr:uid="{8D5D499C-1643-4ADA-A1E7-33E83B72EB25}"/>
    <cellStyle name="Normal 13 32 4" xfId="16743" xr:uid="{9C015002-EC28-4FAD-934D-49AF988BFF13}"/>
    <cellStyle name="Normal 13 32 5" xfId="18968" xr:uid="{79ED60E7-9B77-42A3-B3AD-B4F9A69503C8}"/>
    <cellStyle name="Normal 13 32 6" xfId="9214" xr:uid="{3E9463A9-C2C0-4331-9E20-2270183884F8}"/>
    <cellStyle name="Normal 13 32 6 2" xfId="20535" xr:uid="{FB0E0D04-497D-4284-BB45-E10BC2F9260D}"/>
    <cellStyle name="Normal 13 32 6 2 2" xfId="26091" xr:uid="{856E9889-4255-4975-B59A-680D1CB38F6F}"/>
    <cellStyle name="Normal 13 32 6 2 3" xfId="31585" xr:uid="{0775D5BE-4D2E-4F42-B24F-B8486B6C3FC3}"/>
    <cellStyle name="Normal 13 32 6 2 4" xfId="37069" xr:uid="{4F76A113-00E8-48C0-B385-FE67A1051E0E}"/>
    <cellStyle name="Normal 13 32 6 3" xfId="23362" xr:uid="{D2CC3A55-7421-47B4-A45E-F9E62C079101}"/>
    <cellStyle name="Normal 13 32 6 4" xfId="28856" xr:uid="{0E6202A4-8C35-4873-8D15-43C653D57DDE}"/>
    <cellStyle name="Normal 13 32 6 5" xfId="34340" xr:uid="{3CD4AD48-5E55-4988-A3F2-A42D82C387AB}"/>
    <cellStyle name="Normal 13 33" xfId="6149" xr:uid="{E832D9C8-4771-4E3B-BA84-AFAE3570C90F}"/>
    <cellStyle name="Normal 13 33 2" xfId="14542" xr:uid="{102E2CB6-2F01-469A-B835-655E5A8E734C}"/>
    <cellStyle name="Normal 13 33 2 2" xfId="21829" xr:uid="{9137E048-32FF-4CCF-AF69-E56A1D058F96}"/>
    <cellStyle name="Normal 13 33 2 2 2" xfId="27385" xr:uid="{39421ECB-7E67-436B-934B-7D525D05941E}"/>
    <cellStyle name="Normal 13 33 2 2 3" xfId="32879" xr:uid="{9352D979-C32D-48FB-90F7-7D3FF55EF301}"/>
    <cellStyle name="Normal 13 33 2 2 4" xfId="38363" xr:uid="{9DFF5417-C845-46DC-98C5-DC6462E4A6D1}"/>
    <cellStyle name="Normal 13 33 2 3" xfId="24656" xr:uid="{AD3C0F02-92AD-47CF-9846-611C325387EC}"/>
    <cellStyle name="Normal 13 33 2 4" xfId="30150" xr:uid="{0A769880-7FD6-4E77-80A2-91BB92C1DCC3}"/>
    <cellStyle name="Normal 13 33 2 5" xfId="35634" xr:uid="{060AE59F-8C51-4D34-83A2-5C24664808FC}"/>
    <cellStyle name="Normal 13 33 3" xfId="11509" xr:uid="{FC5E12A7-0D3E-40A3-ACEB-07DFEC02483A}"/>
    <cellStyle name="Normal 13 33 4" xfId="16744" xr:uid="{749F172F-ACB2-475E-B544-69412BB5C65E}"/>
    <cellStyle name="Normal 13 33 5" xfId="18969" xr:uid="{3266E036-7865-42C7-9716-2A3D1206CFB0}"/>
    <cellStyle name="Normal 13 33 6" xfId="9215" xr:uid="{F4152964-7DD0-4423-949E-2DB94D1C595F}"/>
    <cellStyle name="Normal 13 33 6 2" xfId="20536" xr:uid="{E81E5302-CD41-4E13-88BE-4856E2423A48}"/>
    <cellStyle name="Normal 13 33 6 2 2" xfId="26092" xr:uid="{D96F141D-A416-4F75-885F-A7E574EE438C}"/>
    <cellStyle name="Normal 13 33 6 2 3" xfId="31586" xr:uid="{A290EB90-99AE-48AA-ACE8-1162D12047F3}"/>
    <cellStyle name="Normal 13 33 6 2 4" xfId="37070" xr:uid="{431A2CA0-0370-4111-A9DF-12612911A6DD}"/>
    <cellStyle name="Normal 13 33 6 3" xfId="23363" xr:uid="{1A74535F-43FE-45C7-AFA4-A1232A0C1F6F}"/>
    <cellStyle name="Normal 13 33 6 4" xfId="28857" xr:uid="{DA18C168-3466-498B-B8EF-9E08F42FE6DB}"/>
    <cellStyle name="Normal 13 33 6 5" xfId="34341" xr:uid="{83BF7900-7360-44A0-A569-3361F6773939}"/>
    <cellStyle name="Normal 13 34" xfId="6150" xr:uid="{BBB27B81-81C9-4072-9431-7B1EA7F38EA4}"/>
    <cellStyle name="Normal 13 34 2" xfId="14543" xr:uid="{28BDA033-B610-4A54-B230-C5A486240777}"/>
    <cellStyle name="Normal 13 34 2 2" xfId="21830" xr:uid="{4CF79A63-A020-403B-908C-B684AA357B5C}"/>
    <cellStyle name="Normal 13 34 2 2 2" xfId="27386" xr:uid="{438EFDE6-3BEF-4B97-B308-50EC3E5048B5}"/>
    <cellStyle name="Normal 13 34 2 2 3" xfId="32880" xr:uid="{ADEABCE1-8BF6-46ED-A52E-1790D34D3051}"/>
    <cellStyle name="Normal 13 34 2 2 4" xfId="38364" xr:uid="{516F4642-46B2-496A-A216-CCA73B771461}"/>
    <cellStyle name="Normal 13 34 2 3" xfId="24657" xr:uid="{D5B6AFC6-77CB-4F25-A456-D793DA2DE658}"/>
    <cellStyle name="Normal 13 34 2 4" xfId="30151" xr:uid="{73D9E7E7-438A-4BDC-9759-D49A52D172D9}"/>
    <cellStyle name="Normal 13 34 2 5" xfId="35635" xr:uid="{9A46044B-9C47-4EFF-BAF2-04F8C474DED3}"/>
    <cellStyle name="Normal 13 34 3" xfId="11510" xr:uid="{C8138731-F2F1-49DE-AACA-58B7FB87C022}"/>
    <cellStyle name="Normal 13 34 4" xfId="16745" xr:uid="{53F54348-B66C-484D-A0B0-26509C08AF28}"/>
    <cellStyle name="Normal 13 34 5" xfId="18970" xr:uid="{B4E2DFAC-5592-4D1F-B7F2-D845411D543C}"/>
    <cellStyle name="Normal 13 34 6" xfId="9216" xr:uid="{3394D6BE-1F5C-4ACC-A892-127388E9479D}"/>
    <cellStyle name="Normal 13 34 6 2" xfId="20537" xr:uid="{D45A9D71-E0D9-427C-9332-C8E8D99A8E6F}"/>
    <cellStyle name="Normal 13 34 6 2 2" xfId="26093" xr:uid="{7A99E795-85F0-4B55-B396-B203CC7CBF4F}"/>
    <cellStyle name="Normal 13 34 6 2 3" xfId="31587" xr:uid="{259AC941-DA95-4A6C-B330-DF6C2A556612}"/>
    <cellStyle name="Normal 13 34 6 2 4" xfId="37071" xr:uid="{BBB105DB-AD53-41BE-BDB8-F164339844E4}"/>
    <cellStyle name="Normal 13 34 6 3" xfId="23364" xr:uid="{FBF241DD-E23A-44C8-8B58-9F2FDB39893F}"/>
    <cellStyle name="Normal 13 34 6 4" xfId="28858" xr:uid="{94B22965-850D-47C5-AA9A-E704CCEC4AD3}"/>
    <cellStyle name="Normal 13 34 6 5" xfId="34342" xr:uid="{E36E65E8-E04D-44D3-A446-58A7002AABE8}"/>
    <cellStyle name="Normal 13 35" xfId="6151" xr:uid="{3401ACB0-C4D7-444A-8691-5DA1FE9BE552}"/>
    <cellStyle name="Normal 13 35 2" xfId="14544" xr:uid="{729CD019-E575-4FF2-A8C9-5604CB267BF2}"/>
    <cellStyle name="Normal 13 35 2 2" xfId="21831" xr:uid="{AB97FF54-5247-4575-A3D7-1C77DEC5E1AA}"/>
    <cellStyle name="Normal 13 35 2 2 2" xfId="27387" xr:uid="{E38DE37F-9B5E-4B4C-9ED8-E8400DAD67AB}"/>
    <cellStyle name="Normal 13 35 2 2 3" xfId="32881" xr:uid="{891454C9-5B7E-4F6B-A1CA-655342159655}"/>
    <cellStyle name="Normal 13 35 2 2 4" xfId="38365" xr:uid="{AD398B78-92FC-4A73-8AB3-55B69C61AAE0}"/>
    <cellStyle name="Normal 13 35 2 3" xfId="24658" xr:uid="{24CDB7F7-311E-4A3B-B24A-A0F1DFA083CB}"/>
    <cellStyle name="Normal 13 35 2 4" xfId="30152" xr:uid="{7207023B-B364-48DC-A8BD-41F8860B1304}"/>
    <cellStyle name="Normal 13 35 2 5" xfId="35636" xr:uid="{9FC98035-4C1B-4691-81D4-0DAF403DDEF7}"/>
    <cellStyle name="Normal 13 35 3" xfId="11511" xr:uid="{234E1874-4BFF-4C1F-8ACC-32EC4348EAAA}"/>
    <cellStyle name="Normal 13 35 4" xfId="16746" xr:uid="{9C3EA465-9A55-4AEB-B520-8500C9954796}"/>
    <cellStyle name="Normal 13 35 5" xfId="18971" xr:uid="{5380C9D9-1ED6-4A1E-99BB-81F49F426B3C}"/>
    <cellStyle name="Normal 13 35 6" xfId="9217" xr:uid="{A699A323-046D-4B82-A0F3-68DA77BDEF74}"/>
    <cellStyle name="Normal 13 35 6 2" xfId="20538" xr:uid="{0A564BEB-940D-4A91-9E01-3988CE8BD8E6}"/>
    <cellStyle name="Normal 13 35 6 2 2" xfId="26094" xr:uid="{66183EFB-C199-4F86-9011-73090C6616DF}"/>
    <cellStyle name="Normal 13 35 6 2 3" xfId="31588" xr:uid="{394869EB-1A29-408B-9401-10E0432E495F}"/>
    <cellStyle name="Normal 13 35 6 2 4" xfId="37072" xr:uid="{AAEDC3F3-0177-444E-BA5C-5037034D1663}"/>
    <cellStyle name="Normal 13 35 6 3" xfId="23365" xr:uid="{44A445F9-193A-474A-93C9-84652928E8AB}"/>
    <cellStyle name="Normal 13 35 6 4" xfId="28859" xr:uid="{2855670C-1442-421E-871E-11F5B77D628C}"/>
    <cellStyle name="Normal 13 35 6 5" xfId="34343" xr:uid="{82822EA0-7973-4DD4-9C58-376A41DCA607}"/>
    <cellStyle name="Normal 13 36" xfId="6152" xr:uid="{FEBA1E70-1E6A-43F7-BD36-06A7A4D08116}"/>
    <cellStyle name="Normal 13 36 2" xfId="14545" xr:uid="{1D9C155F-16F3-4E7C-937B-9E807A00C1E2}"/>
    <cellStyle name="Normal 13 36 2 2" xfId="21832" xr:uid="{82105BBB-5548-4B3E-8D2F-16D652B8F17A}"/>
    <cellStyle name="Normal 13 36 2 2 2" xfId="27388" xr:uid="{6E616BC5-D988-47E3-B95E-DE7E14BB41CE}"/>
    <cellStyle name="Normal 13 36 2 2 3" xfId="32882" xr:uid="{804B4C33-A33A-42BD-830D-4206404DA423}"/>
    <cellStyle name="Normal 13 36 2 2 4" xfId="38366" xr:uid="{E81D7626-1E7B-42A3-BD64-0AD256BD9878}"/>
    <cellStyle name="Normal 13 36 2 3" xfId="24659" xr:uid="{DDC21FD1-A4ED-4451-8E25-0F5E391EB737}"/>
    <cellStyle name="Normal 13 36 2 4" xfId="30153" xr:uid="{4E3BAADF-C106-4040-A201-7DE85E4729A2}"/>
    <cellStyle name="Normal 13 36 2 5" xfId="35637" xr:uid="{E20054E0-567C-45FD-A9AD-D15FFB7DB7FA}"/>
    <cellStyle name="Normal 13 36 3" xfId="11512" xr:uid="{3FDFA5B4-9E46-47A1-9E5A-49EF9FBA87F4}"/>
    <cellStyle name="Normal 13 36 4" xfId="16747" xr:uid="{349CC0B5-59F4-4C52-A418-CA2182CC0883}"/>
    <cellStyle name="Normal 13 36 5" xfId="18972" xr:uid="{88921616-751C-4BBD-98B8-15EA76CC946D}"/>
    <cellStyle name="Normal 13 36 6" xfId="9218" xr:uid="{CF43D373-B826-4DEE-BD5F-00BA0616045B}"/>
    <cellStyle name="Normal 13 36 6 2" xfId="20539" xr:uid="{FBAC6FB7-A129-41F9-9326-868AF5D51ED8}"/>
    <cellStyle name="Normal 13 36 6 2 2" xfId="26095" xr:uid="{06F302E9-81A1-48E7-936F-5E790EAA7A8A}"/>
    <cellStyle name="Normal 13 36 6 2 3" xfId="31589" xr:uid="{8611C7AB-E68A-48BD-BD8D-7BE4EEADB91D}"/>
    <cellStyle name="Normal 13 36 6 2 4" xfId="37073" xr:uid="{426587F2-3C1C-49EE-9538-55647FF8FCA3}"/>
    <cellStyle name="Normal 13 36 6 3" xfId="23366" xr:uid="{2B757D73-9CAA-4444-86D4-164268BC61F0}"/>
    <cellStyle name="Normal 13 36 6 4" xfId="28860" xr:uid="{8950B91D-CC85-44DA-B4CD-591F1F3EF65C}"/>
    <cellStyle name="Normal 13 36 6 5" xfId="34344" xr:uid="{2DBCE01C-8634-4102-B421-D4F316CA5B40}"/>
    <cellStyle name="Normal 13 37" xfId="6153" xr:uid="{0DEF911A-4AB6-44B3-A9EB-50D243DF97C5}"/>
    <cellStyle name="Normal 13 37 2" xfId="14546" xr:uid="{2C6A50A8-DA07-46C3-A078-315629B60F7C}"/>
    <cellStyle name="Normal 13 37 2 2" xfId="21833" xr:uid="{663A8DA6-C57A-4050-B6C7-837B1D43FA5D}"/>
    <cellStyle name="Normal 13 37 2 2 2" xfId="27389" xr:uid="{F2D8514D-6500-4DF1-B86E-450C66D2475A}"/>
    <cellStyle name="Normal 13 37 2 2 3" xfId="32883" xr:uid="{10629040-F9D4-4A01-A67E-D67292959A53}"/>
    <cellStyle name="Normal 13 37 2 2 4" xfId="38367" xr:uid="{288F547E-B4C3-4A33-BEE3-C72BD5A9E8BC}"/>
    <cellStyle name="Normal 13 37 2 3" xfId="24660" xr:uid="{B2C9AAB2-4E77-42DB-BD19-538285DAB3B8}"/>
    <cellStyle name="Normal 13 37 2 4" xfId="30154" xr:uid="{6F6C737E-DC2C-4A8C-9210-9AA7AB5D28F1}"/>
    <cellStyle name="Normal 13 37 2 5" xfId="35638" xr:uid="{5BCE8B38-548B-41EE-B151-1C27876AE898}"/>
    <cellStyle name="Normal 13 37 3" xfId="11513" xr:uid="{537495C9-1B83-4AC5-B836-9369F8582397}"/>
    <cellStyle name="Normal 13 37 4" xfId="16748" xr:uid="{B0B33411-5C56-47C8-8311-B71920E4E242}"/>
    <cellStyle name="Normal 13 37 5" xfId="18973" xr:uid="{44D865DE-078C-4E28-9824-82E8603D721C}"/>
    <cellStyle name="Normal 13 37 6" xfId="9219" xr:uid="{2D0FFFC6-8708-48E9-A74B-9F7799038305}"/>
    <cellStyle name="Normal 13 37 6 2" xfId="20540" xr:uid="{71DD4AD3-D105-440F-A223-182760F00A5C}"/>
    <cellStyle name="Normal 13 37 6 2 2" xfId="26096" xr:uid="{D5BBC969-4873-454A-83B2-6D0CE0E4C2AC}"/>
    <cellStyle name="Normal 13 37 6 2 3" xfId="31590" xr:uid="{3FCA2386-2AE0-475D-B565-8528F784EFAB}"/>
    <cellStyle name="Normal 13 37 6 2 4" xfId="37074" xr:uid="{FB7FF84D-A730-4473-A86A-F07566273074}"/>
    <cellStyle name="Normal 13 37 6 3" xfId="23367" xr:uid="{C79F1C00-4E8D-4B7F-9C5E-4445BA6765EE}"/>
    <cellStyle name="Normal 13 37 6 4" xfId="28861" xr:uid="{E5FA705B-F77F-431A-9010-3EC250225251}"/>
    <cellStyle name="Normal 13 37 6 5" xfId="34345" xr:uid="{1C8B4527-EBD9-442A-9751-7D4930898AA2}"/>
    <cellStyle name="Normal 13 38" xfId="6154" xr:uid="{0259E661-A035-4519-89A0-7E430E945E52}"/>
    <cellStyle name="Normal 13 38 2" xfId="14547" xr:uid="{F542A1B8-4C34-417C-8C5F-C0CF116DA925}"/>
    <cellStyle name="Normal 13 38 2 2" xfId="21834" xr:uid="{6DD3D757-3685-4832-BBAF-FEE5B942DCDD}"/>
    <cellStyle name="Normal 13 38 2 2 2" xfId="27390" xr:uid="{679ED78D-AD14-4AF7-BC4D-952A412FC25F}"/>
    <cellStyle name="Normal 13 38 2 2 3" xfId="32884" xr:uid="{5AD14705-D774-46E1-8D09-5FAE21C40C81}"/>
    <cellStyle name="Normal 13 38 2 2 4" xfId="38368" xr:uid="{CF397D7A-1F56-4BB6-B9B7-3351394C7F9E}"/>
    <cellStyle name="Normal 13 38 2 3" xfId="24661" xr:uid="{5A2475C2-23B2-42B7-9A35-C532CEAFAD33}"/>
    <cellStyle name="Normal 13 38 2 4" xfId="30155" xr:uid="{4B6CF060-5770-4AF9-84C9-A023D1C6ACBD}"/>
    <cellStyle name="Normal 13 38 2 5" xfId="35639" xr:uid="{48A7AEC4-E80F-4BE5-AA9D-E3BBC55773AD}"/>
    <cellStyle name="Normal 13 38 3" xfId="11514" xr:uid="{FD857955-D313-44BB-8A7A-D86B7DE11A76}"/>
    <cellStyle name="Normal 13 38 4" xfId="16749" xr:uid="{B9D8F1A2-A28E-4B8E-B53E-1E5631D20848}"/>
    <cellStyle name="Normal 13 38 5" xfId="18974" xr:uid="{F34D0518-1708-483D-B8D1-6A21B1082138}"/>
    <cellStyle name="Normal 13 38 6" xfId="9220" xr:uid="{8959501D-D472-4573-8DD8-216588A03E84}"/>
    <cellStyle name="Normal 13 38 6 2" xfId="20541" xr:uid="{4A47C3AC-0386-4547-98DE-1A21BCEFA00D}"/>
    <cellStyle name="Normal 13 38 6 2 2" xfId="26097" xr:uid="{F19540BF-E0CE-4401-A7F1-B5628660F6D6}"/>
    <cellStyle name="Normal 13 38 6 2 3" xfId="31591" xr:uid="{2AB5F9BD-F7A9-47DF-90A0-CBDE03675438}"/>
    <cellStyle name="Normal 13 38 6 2 4" xfId="37075" xr:uid="{6C06C0FA-7CB2-47E7-A9D6-3FDC8D90CCA6}"/>
    <cellStyle name="Normal 13 38 6 3" xfId="23368" xr:uid="{E2D91A35-9383-4D11-8B88-A6B345A58A60}"/>
    <cellStyle name="Normal 13 38 6 4" xfId="28862" xr:uid="{C7011B97-3605-4ACC-8493-5E2E838AE4F0}"/>
    <cellStyle name="Normal 13 38 6 5" xfId="34346" xr:uid="{E52DCB5A-E0C8-4390-B2E9-E7F92BF4D03F}"/>
    <cellStyle name="Normal 13 39" xfId="6155" xr:uid="{2D4709DF-9CA9-4281-8E1D-9D71499B563B}"/>
    <cellStyle name="Normal 13 39 2" xfId="14548" xr:uid="{A488CD63-C504-47ED-84B5-92339079375B}"/>
    <cellStyle name="Normal 13 39 2 2" xfId="21835" xr:uid="{2934B52E-357A-48D0-9867-53A6CF3C6F02}"/>
    <cellStyle name="Normal 13 39 2 2 2" xfId="27391" xr:uid="{68C3D196-5B50-415F-BDB6-C6F7C1769FA8}"/>
    <cellStyle name="Normal 13 39 2 2 3" xfId="32885" xr:uid="{D54ED8C1-5003-43A4-87FF-B7D69B64FD92}"/>
    <cellStyle name="Normal 13 39 2 2 4" xfId="38369" xr:uid="{41FE2CC1-4998-4A36-ABAD-C4BCC6C89451}"/>
    <cellStyle name="Normal 13 39 2 3" xfId="24662" xr:uid="{7438797F-AAA1-41DA-AD50-D7D318F0F9C1}"/>
    <cellStyle name="Normal 13 39 2 4" xfId="30156" xr:uid="{EC1692FD-C050-4EBE-8AAB-EB8A3940C3D9}"/>
    <cellStyle name="Normal 13 39 2 5" xfId="35640" xr:uid="{A10826C1-3269-4794-9C1A-15DC21F9F550}"/>
    <cellStyle name="Normal 13 39 3" xfId="12563" xr:uid="{AE69CB25-2BE8-4022-B78E-13A4F413CB91}"/>
    <cellStyle name="Normal 13 39 4" xfId="18975" xr:uid="{621F1D76-343D-4DAC-A97A-801E6A3156A7}"/>
    <cellStyle name="Normal 13 39 5" xfId="9221" xr:uid="{CFF2CE53-B5BD-4B13-9D7C-CEC5EBE899B4}"/>
    <cellStyle name="Normal 13 39 5 2" xfId="20542" xr:uid="{A8EBB2DD-DC48-44F9-B4CF-A68ED0B2BB79}"/>
    <cellStyle name="Normal 13 39 5 2 2" xfId="26098" xr:uid="{45532AC4-2F27-4D9A-9552-5D567469FF06}"/>
    <cellStyle name="Normal 13 39 5 2 3" xfId="31592" xr:uid="{D7BFADBF-51FB-4A50-8AF7-4E50912C2CFA}"/>
    <cellStyle name="Normal 13 39 5 2 4" xfId="37076" xr:uid="{6D085125-75BC-49DE-B005-F0C616FBC850}"/>
    <cellStyle name="Normal 13 39 5 3" xfId="23369" xr:uid="{572B7B86-9056-47C4-B7D8-0C7AE772CA2C}"/>
    <cellStyle name="Normal 13 39 5 4" xfId="28863" xr:uid="{BC35A245-B242-42B8-B045-9B63C1EC4848}"/>
    <cellStyle name="Normal 13 39 5 5" xfId="34347" xr:uid="{49CD9253-CBDD-4F20-9EB5-54EEBBA1A257}"/>
    <cellStyle name="Normal 13 4" xfId="6156" xr:uid="{C35E0121-00FC-4459-B6A0-A422B29ECC82}"/>
    <cellStyle name="Normal 13 4 2" xfId="14549" xr:uid="{7959388E-B73E-4479-BBB3-0037E05B74BC}"/>
    <cellStyle name="Normal 13 4 2 2" xfId="21836" xr:uid="{5AD31F69-0A28-423C-B73C-FF7CA2B0C5FA}"/>
    <cellStyle name="Normal 13 4 2 2 2" xfId="27392" xr:uid="{6A70F637-E372-4FF5-8B61-D3D92E1566F2}"/>
    <cellStyle name="Normal 13 4 2 2 3" xfId="32886" xr:uid="{98574508-5260-42B8-84CB-0F2C188E2DD2}"/>
    <cellStyle name="Normal 13 4 2 2 4" xfId="38370" xr:uid="{606091CB-BC53-420F-857E-D700A7B886E2}"/>
    <cellStyle name="Normal 13 4 2 3" xfId="24663" xr:uid="{4C875AE7-6F87-4EB2-AA01-4603BD13D902}"/>
    <cellStyle name="Normal 13 4 2 4" xfId="30157" xr:uid="{84DEB5F1-13C4-40AC-AC88-459CD17EFF7A}"/>
    <cellStyle name="Normal 13 4 2 5" xfId="35641" xr:uid="{0BC33687-8B6F-4FF0-B556-38065785C05B}"/>
    <cellStyle name="Normal 13 4 3" xfId="11515" xr:uid="{41B324E7-1A2E-4C13-84D2-CFCBA7EBC59F}"/>
    <cellStyle name="Normal 13 4 4" xfId="16750" xr:uid="{17D0BED7-D685-4E68-8A07-A40DB4C2F8F2}"/>
    <cellStyle name="Normal 13 4 5" xfId="18976" xr:uid="{E4087266-104D-4E37-9503-371950FEFEB2}"/>
    <cellStyle name="Normal 13 4 6" xfId="9222" xr:uid="{3DA32628-DDFA-4794-B62B-E54DA93223DB}"/>
    <cellStyle name="Normal 13 4 6 2" xfId="20543" xr:uid="{2115AB58-95BD-4D3A-93BC-7AB867E448CC}"/>
    <cellStyle name="Normal 13 4 6 2 2" xfId="26099" xr:uid="{39BEDEE2-450C-44FB-8DA0-F02077800D0E}"/>
    <cellStyle name="Normal 13 4 6 2 3" xfId="31593" xr:uid="{5FF9E76C-560B-45B1-8430-69D2FE25F496}"/>
    <cellStyle name="Normal 13 4 6 2 4" xfId="37077" xr:uid="{C756C4C2-2D9F-4165-AA9B-E95EBB3F6571}"/>
    <cellStyle name="Normal 13 4 6 3" xfId="23370" xr:uid="{A7A914D5-7DDC-4F58-A634-B6E54F19FB30}"/>
    <cellStyle name="Normal 13 4 6 4" xfId="28864" xr:uid="{E245F07F-7F0E-4309-B0BB-FBB26A90B42E}"/>
    <cellStyle name="Normal 13 4 6 5" xfId="34348" xr:uid="{D6D59AF3-77CA-4F77-A683-09048E06EC64}"/>
    <cellStyle name="Normal 13 40" xfId="7196" xr:uid="{4E51EE91-9E73-43B8-94E2-A7EEA43A5CB8}"/>
    <cellStyle name="Normal 13 40 2" xfId="20000" xr:uid="{A3EBC3B2-D553-4EB2-A5F1-AA8E1B6E9704}"/>
    <cellStyle name="Normal 13 40 3" xfId="9223" xr:uid="{38EC54A1-2367-4609-89B8-05EE8B6C203F}"/>
    <cellStyle name="Normal 13 40 3 2" xfId="20544" xr:uid="{C813CFD9-A2C2-44E0-8C89-8167D741445C}"/>
    <cellStyle name="Normal 13 40 3 2 2" xfId="26100" xr:uid="{0DE864B2-1D2D-460E-BB5F-9434701773A7}"/>
    <cellStyle name="Normal 13 40 3 2 3" xfId="31594" xr:uid="{9AFAC9F0-C3F4-4E28-8933-2B0EE2D35BFC}"/>
    <cellStyle name="Normal 13 40 3 2 4" xfId="37078" xr:uid="{0CBDBD0D-181A-4AA9-97F8-D848CC8FF591}"/>
    <cellStyle name="Normal 13 40 3 3" xfId="23371" xr:uid="{91195834-AB83-415F-A923-3B5FAF251B5C}"/>
    <cellStyle name="Normal 13 40 3 4" xfId="28865" xr:uid="{268C5A9E-73A7-4F62-98D0-558213701219}"/>
    <cellStyle name="Normal 13 40 3 5" xfId="34349" xr:uid="{C6A15EFB-0CFF-4F20-968A-3C9D3F844B11}"/>
    <cellStyle name="Normal 13 41" xfId="9224" xr:uid="{56006889-8A7B-4C57-B564-34EF72EB4B62}"/>
    <cellStyle name="Normal 13 41 2" xfId="20545" xr:uid="{06BC4B70-7DF4-472B-86E7-9FE9C11672A4}"/>
    <cellStyle name="Normal 13 41 2 2" xfId="26101" xr:uid="{3152DB47-19B5-4717-9F66-C230038FE135}"/>
    <cellStyle name="Normal 13 41 2 3" xfId="31595" xr:uid="{A4BFB2DE-121B-473E-A526-C38E0E2B2848}"/>
    <cellStyle name="Normal 13 41 2 4" xfId="37079" xr:uid="{ECA21A23-39F4-43D9-94CD-81ED2E5AEFE7}"/>
    <cellStyle name="Normal 13 41 3" xfId="23372" xr:uid="{2CD0C33B-8124-482A-B313-511B14375585}"/>
    <cellStyle name="Normal 13 41 4" xfId="28866" xr:uid="{71D749F8-D7BA-40F1-A89E-A9E4C1C80390}"/>
    <cellStyle name="Normal 13 41 5" xfId="34350" xr:uid="{F6984350-B3F5-4E86-B7DC-41199A97C46A}"/>
    <cellStyle name="Normal 13 42" xfId="14516" xr:uid="{A2C03986-3D96-44C8-A82E-555E3EEDE549}"/>
    <cellStyle name="Normal 13 42 2" xfId="21803" xr:uid="{A506C23D-9184-44E5-8E86-573E72E5DDE9}"/>
    <cellStyle name="Normal 13 42 2 2" xfId="27359" xr:uid="{C3052FB8-E0E7-4C4B-8E21-0C6EAE87ADE6}"/>
    <cellStyle name="Normal 13 42 2 3" xfId="32853" xr:uid="{C31465FC-972B-4A17-950D-E30B07860F07}"/>
    <cellStyle name="Normal 13 42 2 4" xfId="38337" xr:uid="{344FA673-51B2-4F9A-AF85-91DCB917C595}"/>
    <cellStyle name="Normal 13 42 3" xfId="24630" xr:uid="{2A25EC56-E9F7-458E-A963-4A4B435A5F4A}"/>
    <cellStyle name="Normal 13 42 4" xfId="30124" xr:uid="{39B6AE06-1E16-491F-8940-64D1341F914D}"/>
    <cellStyle name="Normal 13 42 5" xfId="35608" xr:uid="{452DD18C-1E03-419D-8319-D3642C640EEC}"/>
    <cellStyle name="Normal 13 43" xfId="11483" xr:uid="{A2AB382E-44E2-4BAB-9621-7DCF9BFCB3A0}"/>
    <cellStyle name="Normal 13 44" xfId="16718" xr:uid="{87958272-C172-4638-88B8-99D8FBB2E1DE}"/>
    <cellStyle name="Normal 13 45" xfId="18943" xr:uid="{EF534CA4-F1AA-4CFC-B8E0-39EAFF8E93F0}"/>
    <cellStyle name="Normal 13 46" xfId="9189" xr:uid="{3F8E7955-B635-46E0-990D-814B7D45862A}"/>
    <cellStyle name="Normal 13 46 2" xfId="20510" xr:uid="{570A82C6-6F05-4D03-AC40-C2912A6946C8}"/>
    <cellStyle name="Normal 13 46 2 2" xfId="26066" xr:uid="{171F8EE7-6AFA-4F41-B901-3853AB75DF9D}"/>
    <cellStyle name="Normal 13 46 2 3" xfId="31560" xr:uid="{434A129E-07A1-4964-9B9C-5096AE08A974}"/>
    <cellStyle name="Normal 13 46 2 4" xfId="37044" xr:uid="{8F75D565-8215-4D64-8472-7DFFB0EA1D28}"/>
    <cellStyle name="Normal 13 46 3" xfId="23337" xr:uid="{4C62E375-5B6B-4048-BA68-D6B7F6A4B0F6}"/>
    <cellStyle name="Normal 13 46 4" xfId="28831" xr:uid="{AC5D107B-1171-48A9-BFAF-91E67781488A}"/>
    <cellStyle name="Normal 13 46 5" xfId="34315" xr:uid="{C4F40EC2-C023-4FD0-BE93-9E94E041E418}"/>
    <cellStyle name="Normal 13 47" xfId="6123" xr:uid="{6DC12B6B-3BD6-4BD8-BF19-5E5FE05F3EA2}"/>
    <cellStyle name="Normal 13 5" xfId="6157" xr:uid="{0914CB64-48A8-40C9-93B8-2F4BECFCA113}"/>
    <cellStyle name="Normal 13 5 2" xfId="14550" xr:uid="{91BF6B18-2064-4A5D-8438-DD4DF4AD7E78}"/>
    <cellStyle name="Normal 13 5 2 2" xfId="21837" xr:uid="{633A930C-1D38-4728-AF17-B4A7B617B03B}"/>
    <cellStyle name="Normal 13 5 2 2 2" xfId="27393" xr:uid="{CE43417B-9722-4108-AE35-0B33420FE7D5}"/>
    <cellStyle name="Normal 13 5 2 2 3" xfId="32887" xr:uid="{10609676-B884-434B-945D-55EDA7047258}"/>
    <cellStyle name="Normal 13 5 2 2 4" xfId="38371" xr:uid="{4352C781-202A-45EB-B451-417B010480C3}"/>
    <cellStyle name="Normal 13 5 2 3" xfId="24664" xr:uid="{52A7C8CC-E5B9-4868-8F12-9DD4BB3D6D57}"/>
    <cellStyle name="Normal 13 5 2 4" xfId="30158" xr:uid="{1068FE8D-1ADF-4988-9D23-757DC9A0C9BD}"/>
    <cellStyle name="Normal 13 5 2 5" xfId="35642" xr:uid="{104A51FB-C6E4-45A0-8788-9ECF944986D2}"/>
    <cellStyle name="Normal 13 5 3" xfId="11516" xr:uid="{E62FF46D-D52E-4F1F-A3F8-68E562400B80}"/>
    <cellStyle name="Normal 13 5 4" xfId="16751" xr:uid="{D9AA2EBC-19AA-4E69-8CBB-8F8555D2F8CC}"/>
    <cellStyle name="Normal 13 5 5" xfId="18977" xr:uid="{69603982-7559-45FE-9287-D4AE66E17DDA}"/>
    <cellStyle name="Normal 13 5 6" xfId="9225" xr:uid="{1F42653F-34FF-4500-B779-E7ABED1E18D8}"/>
    <cellStyle name="Normal 13 5 6 2" xfId="20546" xr:uid="{ABB8CD90-9B1C-4DBA-ADA0-CCC93AE4743B}"/>
    <cellStyle name="Normal 13 5 6 2 2" xfId="26102" xr:uid="{2F651514-ED7B-496B-83B8-8FE79C87334F}"/>
    <cellStyle name="Normal 13 5 6 2 3" xfId="31596" xr:uid="{CB5ED7AE-5B0C-4534-97A6-78194B04CC7B}"/>
    <cellStyle name="Normal 13 5 6 2 4" xfId="37080" xr:uid="{F79D2601-8BB9-4DB8-95E1-19B11AA3CCF9}"/>
    <cellStyle name="Normal 13 5 6 3" xfId="23373" xr:uid="{95D7BE06-708B-4A4C-8B78-0239F50B371B}"/>
    <cellStyle name="Normal 13 5 6 4" xfId="28867" xr:uid="{1851624C-3D84-410B-BAF0-C2C6FE6EF760}"/>
    <cellStyle name="Normal 13 5 6 5" xfId="34351" xr:uid="{A2F54199-87A6-4714-818E-E6292339AE32}"/>
    <cellStyle name="Normal 13 6" xfId="6158" xr:uid="{CC7B4D7B-B0AE-4342-9F5D-C88F7F27EB84}"/>
    <cellStyle name="Normal 13 6 2" xfId="14551" xr:uid="{AD38C668-8250-4B56-AF7F-DF5EF93970F5}"/>
    <cellStyle name="Normal 13 6 2 2" xfId="21838" xr:uid="{8F25BCD7-E5D5-4EBE-B2B5-6CC06B6C9C0D}"/>
    <cellStyle name="Normal 13 6 2 2 2" xfId="27394" xr:uid="{208059B9-7A87-48E9-895D-85F84C598484}"/>
    <cellStyle name="Normal 13 6 2 2 3" xfId="32888" xr:uid="{54928D5F-493F-4523-8E1B-7F767CEBE6AE}"/>
    <cellStyle name="Normal 13 6 2 2 4" xfId="38372" xr:uid="{2B3EC7C9-E544-4177-9B70-3B7C79E861E5}"/>
    <cellStyle name="Normal 13 6 2 3" xfId="24665" xr:uid="{24432C5E-202D-4A62-BD75-7D1476E00849}"/>
    <cellStyle name="Normal 13 6 2 4" xfId="30159" xr:uid="{7B81CE9A-5D18-43D0-9F21-487DDBFDADCD}"/>
    <cellStyle name="Normal 13 6 2 5" xfId="35643" xr:uid="{E33345A6-714C-4618-8AA1-F7FCA047EE3E}"/>
    <cellStyle name="Normal 13 6 3" xfId="11517" xr:uid="{557A88C3-B833-47A1-88D3-733DE956E726}"/>
    <cellStyle name="Normal 13 6 4" xfId="16752" xr:uid="{9CF74B92-ABA6-4B4E-ADFF-92C5104440D7}"/>
    <cellStyle name="Normal 13 6 5" xfId="18978" xr:uid="{5B0DB0D8-37ED-43DE-B263-B031D0CE7409}"/>
    <cellStyle name="Normal 13 6 6" xfId="9226" xr:uid="{E60646CA-84D3-4ECC-A899-8B75A6281426}"/>
    <cellStyle name="Normal 13 6 6 2" xfId="20547" xr:uid="{089417D5-8F2B-4FBC-9C33-6163AEB56782}"/>
    <cellStyle name="Normal 13 6 6 2 2" xfId="26103" xr:uid="{69550FE7-858C-450F-9ADE-DE5F7C24A22D}"/>
    <cellStyle name="Normal 13 6 6 2 3" xfId="31597" xr:uid="{2A6F3E13-E482-4649-8765-485042B1ED10}"/>
    <cellStyle name="Normal 13 6 6 2 4" xfId="37081" xr:uid="{F8CA850E-23B6-4D84-9671-033E55809C5A}"/>
    <cellStyle name="Normal 13 6 6 3" xfId="23374" xr:uid="{4FEF5516-2B20-435F-BEF4-1DC1201B3AF5}"/>
    <cellStyle name="Normal 13 6 6 4" xfId="28868" xr:uid="{A58C4587-14F0-4FCA-A411-0EB9A5F69208}"/>
    <cellStyle name="Normal 13 6 6 5" xfId="34352" xr:uid="{06757324-C31A-4E13-ADD7-E72957F1C6F2}"/>
    <cellStyle name="Normal 13 7" xfId="6159" xr:uid="{5BCEA2E7-D446-4E13-9483-03C3CCB52E83}"/>
    <cellStyle name="Normal 13 7 2" xfId="14552" xr:uid="{05660313-54C0-4AB9-9589-5E7494F9966F}"/>
    <cellStyle name="Normal 13 7 2 2" xfId="21839" xr:uid="{256C6CA8-16BE-4FC5-806E-F740FB51993F}"/>
    <cellStyle name="Normal 13 7 2 2 2" xfId="27395" xr:uid="{E4CF2C7E-F10E-440C-84FC-8BBB7A8ED528}"/>
    <cellStyle name="Normal 13 7 2 2 3" xfId="32889" xr:uid="{85C13B08-CA45-4484-9F0A-D67BA94FF6DC}"/>
    <cellStyle name="Normal 13 7 2 2 4" xfId="38373" xr:uid="{11AD403B-E0FB-4F70-AF68-B3F275EE71F2}"/>
    <cellStyle name="Normal 13 7 2 3" xfId="24666" xr:uid="{AEF626DF-7BF8-46FF-96F8-090A6059619A}"/>
    <cellStyle name="Normal 13 7 2 4" xfId="30160" xr:uid="{646EFB1F-F125-466B-880C-274E0CE81F52}"/>
    <cellStyle name="Normal 13 7 2 5" xfId="35644" xr:uid="{5C017745-DFF7-4846-B0C7-D5846D4957B3}"/>
    <cellStyle name="Normal 13 7 3" xfId="11518" xr:uid="{0B722A56-7091-456E-BBB4-3248DAF62F32}"/>
    <cellStyle name="Normal 13 7 4" xfId="16753" xr:uid="{A78E4F57-ADBA-487C-89A1-3FA63349335D}"/>
    <cellStyle name="Normal 13 7 5" xfId="18979" xr:uid="{24CD5680-C326-4B48-8417-ECE0DB4CDDB8}"/>
    <cellStyle name="Normal 13 7 6" xfId="9227" xr:uid="{E3B0DF76-E92E-4085-B995-63D7DF47A707}"/>
    <cellStyle name="Normal 13 7 6 2" xfId="20548" xr:uid="{FFB6E312-1BEF-401D-BA08-2673D67252A8}"/>
    <cellStyle name="Normal 13 7 6 2 2" xfId="26104" xr:uid="{BD874F6A-809C-44BF-BD8F-BBF7FB0ECCDF}"/>
    <cellStyle name="Normal 13 7 6 2 3" xfId="31598" xr:uid="{152337CE-DF19-4919-A8AF-5F6830A00565}"/>
    <cellStyle name="Normal 13 7 6 2 4" xfId="37082" xr:uid="{1BAC5838-7E53-4941-908F-5BBD78A29838}"/>
    <cellStyle name="Normal 13 7 6 3" xfId="23375" xr:uid="{7B6E9048-9C41-4FDF-9C17-A7855EA4585C}"/>
    <cellStyle name="Normal 13 7 6 4" xfId="28869" xr:uid="{E6DB9AE3-042A-404C-94FE-2BDD1B7DCEB6}"/>
    <cellStyle name="Normal 13 7 6 5" xfId="34353" xr:uid="{6C300FA8-7244-4EB3-9F15-2D141F44D26D}"/>
    <cellStyle name="Normal 13 8" xfId="6160" xr:uid="{FCD62EA7-08D1-402A-981B-7D1EE949EB2A}"/>
    <cellStyle name="Normal 13 8 2" xfId="14553" xr:uid="{EDDCFB0D-AE81-4DE5-A819-857A12B33F8D}"/>
    <cellStyle name="Normal 13 8 2 2" xfId="21840" xr:uid="{A6CA142F-5FC6-4418-850B-449A9DF31F64}"/>
    <cellStyle name="Normal 13 8 2 2 2" xfId="27396" xr:uid="{326271DE-BEB9-4264-A574-B597E7BE2B00}"/>
    <cellStyle name="Normal 13 8 2 2 3" xfId="32890" xr:uid="{4EB971FF-8E5F-4F80-A4BE-73CD7B201CC9}"/>
    <cellStyle name="Normal 13 8 2 2 4" xfId="38374" xr:uid="{F092C45E-91F6-490F-8ED3-5949B048E2B6}"/>
    <cellStyle name="Normal 13 8 2 3" xfId="24667" xr:uid="{4579DF76-F562-4944-A64A-985A57FFE6F0}"/>
    <cellStyle name="Normal 13 8 2 4" xfId="30161" xr:uid="{28EC5D92-1D82-4146-B299-F9288699B81C}"/>
    <cellStyle name="Normal 13 8 2 5" xfId="35645" xr:uid="{7ACBCABB-146A-406E-A747-6EF618B02A34}"/>
    <cellStyle name="Normal 13 8 3" xfId="11519" xr:uid="{8C3A06BF-540E-466E-B861-C1B0CE146489}"/>
    <cellStyle name="Normal 13 8 4" xfId="16754" xr:uid="{1DD17944-149D-4B6C-B0BE-F0C90F669A4B}"/>
    <cellStyle name="Normal 13 8 5" xfId="18980" xr:uid="{8881D278-F434-4131-AEF3-9317DE7C8B2D}"/>
    <cellStyle name="Normal 13 8 6" xfId="9228" xr:uid="{438C29BF-0DA3-4B81-B648-3C715FC087BA}"/>
    <cellStyle name="Normal 13 8 6 2" xfId="20549" xr:uid="{D0634970-7A02-4482-9497-3221F09527ED}"/>
    <cellStyle name="Normal 13 8 6 2 2" xfId="26105" xr:uid="{646881E6-649B-4CA4-9D6B-97CE9DFD85A2}"/>
    <cellStyle name="Normal 13 8 6 2 3" xfId="31599" xr:uid="{9AEFB11E-CB34-4F02-9322-41487069F97B}"/>
    <cellStyle name="Normal 13 8 6 2 4" xfId="37083" xr:uid="{A057DF5C-30E2-4748-91D7-F13E3C088049}"/>
    <cellStyle name="Normal 13 8 6 3" xfId="23376" xr:uid="{6BCA391A-3FDF-4F64-813B-D3EAEA3A798C}"/>
    <cellStyle name="Normal 13 8 6 4" xfId="28870" xr:uid="{C7D11E5C-BCF9-4446-9789-B9E61FF5D84C}"/>
    <cellStyle name="Normal 13 8 6 5" xfId="34354" xr:uid="{312C14A1-F83C-48A2-AF4D-6EAA9B81F1B1}"/>
    <cellStyle name="Normal 13 9" xfId="6161" xr:uid="{84CD9319-A53C-442C-A5D0-7E4D10DF87D5}"/>
    <cellStyle name="Normal 13 9 2" xfId="14554" xr:uid="{E4F607A4-1FC3-41DA-B9E8-72EC54E6DB11}"/>
    <cellStyle name="Normal 13 9 2 2" xfId="21841" xr:uid="{046C241F-0BD1-4044-A694-2E93EBB54DE7}"/>
    <cellStyle name="Normal 13 9 2 2 2" xfId="27397" xr:uid="{CB0D2031-5819-4BEB-9070-0626E0659C7F}"/>
    <cellStyle name="Normal 13 9 2 2 3" xfId="32891" xr:uid="{BF53FD90-7EBD-4D00-B669-0E0646FD1E32}"/>
    <cellStyle name="Normal 13 9 2 2 4" xfId="38375" xr:uid="{2EBF80CE-800F-416D-A5C6-C08DFD29682B}"/>
    <cellStyle name="Normal 13 9 2 3" xfId="24668" xr:uid="{ED7B46F1-E0C7-4911-829F-0F40BC492A64}"/>
    <cellStyle name="Normal 13 9 2 4" xfId="30162" xr:uid="{B2EE4514-4564-4DFD-B63F-8DE9C2240004}"/>
    <cellStyle name="Normal 13 9 2 5" xfId="35646" xr:uid="{9CB0DF96-7836-433F-A29E-3F9DCFC691DD}"/>
    <cellStyle name="Normal 13 9 3" xfId="11520" xr:uid="{E22F8E0A-D9D5-4563-8FAB-FE4F9E84F3D7}"/>
    <cellStyle name="Normal 13 9 4" xfId="16755" xr:uid="{CEEF1111-DD38-432B-8C7F-3AA14BE59586}"/>
    <cellStyle name="Normal 13 9 5" xfId="18981" xr:uid="{42F8DEF1-FDF1-42D8-AB41-24F464B52F07}"/>
    <cellStyle name="Normal 13 9 6" xfId="9229" xr:uid="{47155345-B7B4-4B7C-A1A7-8761D6C2D955}"/>
    <cellStyle name="Normal 13 9 6 2" xfId="20550" xr:uid="{7D1F6129-F2F8-4D12-8CB2-9F82B31AA93A}"/>
    <cellStyle name="Normal 13 9 6 2 2" xfId="26106" xr:uid="{D0C1A7D8-ED43-412E-B15A-7E24D420B41E}"/>
    <cellStyle name="Normal 13 9 6 2 3" xfId="31600" xr:uid="{9627FE53-DC04-4751-A940-44E0A74CD2E1}"/>
    <cellStyle name="Normal 13 9 6 2 4" xfId="37084" xr:uid="{859D1AB2-9BE0-4C78-B7FD-09E76E62F65C}"/>
    <cellStyle name="Normal 13 9 6 3" xfId="23377" xr:uid="{F899E234-1032-4308-AA23-A5DE113E7818}"/>
    <cellStyle name="Normal 13 9 6 4" xfId="28871" xr:uid="{8BC642D1-5628-4B53-A003-2D4186C8B83F}"/>
    <cellStyle name="Normal 13 9 6 5" xfId="34355" xr:uid="{BDABEAED-38F9-4FB3-95CB-932BB3B6F47B}"/>
    <cellStyle name="Normal 130" xfId="39458" xr:uid="{8A01E9E8-8179-4864-940F-CFAFE667F9C7}"/>
    <cellStyle name="Normal 131" xfId="39459" xr:uid="{A7B1B1F6-71A4-43B3-8290-7AB4FDDF6550}"/>
    <cellStyle name="Normal 132" xfId="39460" xr:uid="{8DDADED9-078D-4BBE-9678-DC578556BE8B}"/>
    <cellStyle name="Normal 132 2" xfId="39472" xr:uid="{63E56D3D-2C6D-4182-8D90-165E7845B119}"/>
    <cellStyle name="Normal 133" xfId="39461" xr:uid="{69FC4E70-A078-4FEB-AF4D-9FA786652B05}"/>
    <cellStyle name="Normal 134" xfId="39462" xr:uid="{555BA29E-5FA7-4029-9811-EA331C4243A9}"/>
    <cellStyle name="Normal 135" xfId="39463" xr:uid="{464C726A-9F91-47EA-88DC-B2994EA3DCB9}"/>
    <cellStyle name="Normal 135 2" xfId="39471" xr:uid="{436453D7-D97B-49EE-B686-A53EEE75BCDE}"/>
    <cellStyle name="Normal 136" xfId="39464" xr:uid="{E506153B-F956-4CDC-8472-37F684AD6839}"/>
    <cellStyle name="Normal 137" xfId="39465" xr:uid="{68EA7F81-B167-494D-9EC2-3D4C84921180}"/>
    <cellStyle name="Normal 138" xfId="39466" xr:uid="{A4E0E51C-A8F4-43E1-9F74-E7251D14423C}"/>
    <cellStyle name="Normal 139" xfId="39467" xr:uid="{CFC77BB8-58C1-41A2-955F-C7629B6346B0}"/>
    <cellStyle name="Normal 14" xfId="533" xr:uid="{537BE722-15DA-4DAA-ACF0-47C02B765C42}"/>
    <cellStyle name="Normal 14 10" xfId="6163" xr:uid="{09A981A8-87BC-428B-BE9E-5D46B2EA520A}"/>
    <cellStyle name="Normal 14 10 2" xfId="14556" xr:uid="{315E1ED8-B531-4D08-AE97-030BD226BA12}"/>
    <cellStyle name="Normal 14 10 2 2" xfId="21843" xr:uid="{2B15D343-2EFE-4FE1-BA38-DD2051C48348}"/>
    <cellStyle name="Normal 14 10 2 2 2" xfId="27399" xr:uid="{794A67C6-3689-40AD-B9E0-B5BF2DFEBB98}"/>
    <cellStyle name="Normal 14 10 2 2 3" xfId="32893" xr:uid="{8871E441-8B64-4203-9F23-89B882E94260}"/>
    <cellStyle name="Normal 14 10 2 2 4" xfId="38377" xr:uid="{019C3175-A62D-49C2-A12E-D09FDEB1111C}"/>
    <cellStyle name="Normal 14 10 2 3" xfId="24670" xr:uid="{36F515C8-DD1B-485E-918A-7E7345933E2F}"/>
    <cellStyle name="Normal 14 10 2 4" xfId="30164" xr:uid="{FF2A4CBA-CB66-47D2-8D5B-ED3F4AE1D56D}"/>
    <cellStyle name="Normal 14 10 2 5" xfId="35648" xr:uid="{B317C357-98B5-4150-A022-A768C08FA541}"/>
    <cellStyle name="Normal 14 10 3" xfId="11522" xr:uid="{87E6951A-8FE9-4167-A7A1-062554F9C449}"/>
    <cellStyle name="Normal 14 10 4" xfId="16757" xr:uid="{FE17E194-D700-4FB6-86D4-8CEF13C59030}"/>
    <cellStyle name="Normal 14 10 5" xfId="18983" xr:uid="{05EF500B-322E-4234-B397-4414B2FFD368}"/>
    <cellStyle name="Normal 14 10 6" xfId="9231" xr:uid="{033D257A-7D3C-4556-99B0-475D900736F5}"/>
    <cellStyle name="Normal 14 10 6 2" xfId="20552" xr:uid="{7F6B213E-B31A-4737-BBAA-EAF82580167A}"/>
    <cellStyle name="Normal 14 10 6 2 2" xfId="26108" xr:uid="{0AF46D06-97A1-44AE-AEE3-6C13C195C9D2}"/>
    <cellStyle name="Normal 14 10 6 2 3" xfId="31602" xr:uid="{AD7CB8FB-1C53-49AD-8A5F-473E19E1EE91}"/>
    <cellStyle name="Normal 14 10 6 2 4" xfId="37086" xr:uid="{7C3396D7-28D0-4533-9D53-4C469C590B31}"/>
    <cellStyle name="Normal 14 10 6 3" xfId="23379" xr:uid="{909AF0E2-548C-447B-8965-14742A5E0198}"/>
    <cellStyle name="Normal 14 10 6 4" xfId="28873" xr:uid="{B31C1F71-0AF9-4A32-8E7A-A0252EFC4822}"/>
    <cellStyle name="Normal 14 10 6 5" xfId="34357" xr:uid="{4B083314-20F4-48DE-B498-D5BFCF5A9088}"/>
    <cellStyle name="Normal 14 11" xfId="6164" xr:uid="{158A49B4-FE36-4135-ACE5-2D0D229778CD}"/>
    <cellStyle name="Normal 14 11 2" xfId="14557" xr:uid="{14CA65CF-1F5E-427C-9DD5-3251AD65FF97}"/>
    <cellStyle name="Normal 14 11 2 2" xfId="21844" xr:uid="{35422717-808B-403D-A8B3-A087E32EB556}"/>
    <cellStyle name="Normal 14 11 2 2 2" xfId="27400" xr:uid="{6AA7719B-AA39-4CF7-83B4-344AC54909FA}"/>
    <cellStyle name="Normal 14 11 2 2 3" xfId="32894" xr:uid="{A30A7EA7-7855-48C9-AE64-EF798C4587D2}"/>
    <cellStyle name="Normal 14 11 2 2 4" xfId="38378" xr:uid="{301A1099-DC41-4C9B-8D71-C1F6B68F52FF}"/>
    <cellStyle name="Normal 14 11 2 3" xfId="24671" xr:uid="{1F8259B2-5ACA-499C-90D3-9FFB731B499F}"/>
    <cellStyle name="Normal 14 11 2 4" xfId="30165" xr:uid="{E7AE84DF-2B1F-4C3D-BE4C-79DBCD9BA4DA}"/>
    <cellStyle name="Normal 14 11 2 5" xfId="35649" xr:uid="{EC20DB27-029E-46E6-A521-1BF3BC71F5ED}"/>
    <cellStyle name="Normal 14 11 3" xfId="11523" xr:uid="{4FD16537-4B55-4A27-A9B2-871F991EE74B}"/>
    <cellStyle name="Normal 14 11 4" xfId="16758" xr:uid="{023ECBD9-5207-4503-848B-57D3954B6394}"/>
    <cellStyle name="Normal 14 11 5" xfId="18984" xr:uid="{19AEF5B1-3F81-4FC0-A8C6-ACD9AB4DDCCA}"/>
    <cellStyle name="Normal 14 11 6" xfId="9232" xr:uid="{5B3CD354-CC17-4A90-B2D2-5D433DDAD969}"/>
    <cellStyle name="Normal 14 11 6 2" xfId="20553" xr:uid="{C9AB0231-3849-4A2A-B0CE-0AC8B5C5FB93}"/>
    <cellStyle name="Normal 14 11 6 2 2" xfId="26109" xr:uid="{94FFD1E5-A7B5-4A19-A74A-5590AEF164E1}"/>
    <cellStyle name="Normal 14 11 6 2 3" xfId="31603" xr:uid="{71A7500C-2DAE-4A41-B4FA-87173A2005F8}"/>
    <cellStyle name="Normal 14 11 6 2 4" xfId="37087" xr:uid="{F540DACA-FDA8-4FEB-8610-ADA591DE1EAC}"/>
    <cellStyle name="Normal 14 11 6 3" xfId="23380" xr:uid="{9CEACE03-7954-4E5F-AE00-350FB1F7AECB}"/>
    <cellStyle name="Normal 14 11 6 4" xfId="28874" xr:uid="{4C976F31-20B3-498E-91CC-4BE5D41F7652}"/>
    <cellStyle name="Normal 14 11 6 5" xfId="34358" xr:uid="{A9C72BFD-327C-4B68-82C6-7F8346DFCEF2}"/>
    <cellStyle name="Normal 14 12" xfId="6165" xr:uid="{346E1A0F-762D-4722-83A7-6E2CF7E12197}"/>
    <cellStyle name="Normal 14 12 2" xfId="14558" xr:uid="{2941E4FB-4F12-4ED9-BB35-3B5E288329BD}"/>
    <cellStyle name="Normal 14 12 2 2" xfId="21845" xr:uid="{F32C40C2-D9EE-444C-81C2-AABF38B583C8}"/>
    <cellStyle name="Normal 14 12 2 2 2" xfId="27401" xr:uid="{1661BD43-9B7A-4B32-AC99-D5BE440BE3D2}"/>
    <cellStyle name="Normal 14 12 2 2 3" xfId="32895" xr:uid="{7E4092F1-E622-450F-849A-4509224B087B}"/>
    <cellStyle name="Normal 14 12 2 2 4" xfId="38379" xr:uid="{8452AC37-F49E-4560-9E1A-B4CC957C4B5E}"/>
    <cellStyle name="Normal 14 12 2 3" xfId="24672" xr:uid="{C67028A8-7FF0-4655-ABCF-ED261EB848EA}"/>
    <cellStyle name="Normal 14 12 2 4" xfId="30166" xr:uid="{1EEEDB6B-A655-46F3-9009-1F1CACCAC8C4}"/>
    <cellStyle name="Normal 14 12 2 5" xfId="35650" xr:uid="{F0394910-C232-413E-AD36-C55F8AE00FAD}"/>
    <cellStyle name="Normal 14 12 3" xfId="11524" xr:uid="{4A9BB4A5-1453-4CF8-B582-727E6E0316B0}"/>
    <cellStyle name="Normal 14 12 4" xfId="16759" xr:uid="{7F3D506F-E8E7-4527-BBF5-FF91AB2D0C73}"/>
    <cellStyle name="Normal 14 12 5" xfId="18985" xr:uid="{37CA0BC3-826E-48B7-91C5-32613F206B9D}"/>
    <cellStyle name="Normal 14 12 6" xfId="9233" xr:uid="{E3CD84DE-F394-4685-8EB2-45545F507904}"/>
    <cellStyle name="Normal 14 12 6 2" xfId="20554" xr:uid="{478C1F3C-5194-4FAD-9608-8792F60CCA84}"/>
    <cellStyle name="Normal 14 12 6 2 2" xfId="26110" xr:uid="{4D36DAEB-EFA1-4C4D-84D9-79730A37F0BE}"/>
    <cellStyle name="Normal 14 12 6 2 3" xfId="31604" xr:uid="{DF939321-973D-4C97-A72E-D5A2CB3D8A56}"/>
    <cellStyle name="Normal 14 12 6 2 4" xfId="37088" xr:uid="{73A35C4A-7831-4F37-8119-8430FC8E8BED}"/>
    <cellStyle name="Normal 14 12 6 3" xfId="23381" xr:uid="{A1D62714-AC28-4581-A56A-C94DA7553204}"/>
    <cellStyle name="Normal 14 12 6 4" xfId="28875" xr:uid="{5C3D6B0F-F3D7-4D93-B70E-D3C9CE4CAF6A}"/>
    <cellStyle name="Normal 14 12 6 5" xfId="34359" xr:uid="{62A0F550-D5AB-466D-93BD-B2D970229BF6}"/>
    <cellStyle name="Normal 14 13" xfId="6166" xr:uid="{55F90C24-16BF-4942-82FB-AC2541CA7E91}"/>
    <cellStyle name="Normal 14 13 2" xfId="14559" xr:uid="{FE5AB4F1-535E-4133-AA3F-ED9BA4ACDB25}"/>
    <cellStyle name="Normal 14 13 2 2" xfId="21846" xr:uid="{AB6B5B83-11FE-449D-8956-AAE5B0ED6453}"/>
    <cellStyle name="Normal 14 13 2 2 2" xfId="27402" xr:uid="{1CFD1034-6DE5-44E5-A91B-2322472782D1}"/>
    <cellStyle name="Normal 14 13 2 2 3" xfId="32896" xr:uid="{4F92C41B-2133-4CA8-A0AE-65EBDFC44122}"/>
    <cellStyle name="Normal 14 13 2 2 4" xfId="38380" xr:uid="{B26E5E4C-461F-418B-BAAE-876EF8CDD359}"/>
    <cellStyle name="Normal 14 13 2 3" xfId="24673" xr:uid="{4D871985-AD15-4D30-A638-E55E51F71606}"/>
    <cellStyle name="Normal 14 13 2 4" xfId="30167" xr:uid="{1429575C-E943-40DE-885C-A932E9C3332A}"/>
    <cellStyle name="Normal 14 13 2 5" xfId="35651" xr:uid="{1AF3D4BA-DE42-48C3-AE9D-A5332D818466}"/>
    <cellStyle name="Normal 14 13 3" xfId="11525" xr:uid="{6BFB6FAC-6FB0-48DB-862E-16E558EB3E47}"/>
    <cellStyle name="Normal 14 13 4" xfId="16760" xr:uid="{501EF73D-EF7B-488C-8E3B-4D4A25C631B5}"/>
    <cellStyle name="Normal 14 13 5" xfId="18986" xr:uid="{E05E9A62-306D-485F-8E99-02F7202795FA}"/>
    <cellStyle name="Normal 14 13 6" xfId="9234" xr:uid="{3BBD4496-F096-45F3-893E-F7F73DAB429D}"/>
    <cellStyle name="Normal 14 13 6 2" xfId="20555" xr:uid="{B6A22B98-BA62-456A-A4CC-8CE42AA62D99}"/>
    <cellStyle name="Normal 14 13 6 2 2" xfId="26111" xr:uid="{D3513DB8-A33C-4049-928D-3BEEE66E8EBF}"/>
    <cellStyle name="Normal 14 13 6 2 3" xfId="31605" xr:uid="{98A42C82-0EE0-4CE0-ACF9-27071D323B04}"/>
    <cellStyle name="Normal 14 13 6 2 4" xfId="37089" xr:uid="{BEF9C165-1507-4534-AAD6-628294ECF48A}"/>
    <cellStyle name="Normal 14 13 6 3" xfId="23382" xr:uid="{BEC6633F-24E4-4686-AA13-7E5B7D5EE5AB}"/>
    <cellStyle name="Normal 14 13 6 4" xfId="28876" xr:uid="{BFE43DC4-C2AE-4750-8E89-53D839F873FF}"/>
    <cellStyle name="Normal 14 13 6 5" xfId="34360" xr:uid="{C70EB104-926B-4B38-A84B-D1E11BA719E8}"/>
    <cellStyle name="Normal 14 14" xfId="6167" xr:uid="{AF8C0925-9043-4218-B7B9-E406A8ADF4EE}"/>
    <cellStyle name="Normal 14 14 2" xfId="14560" xr:uid="{A3F4108A-7491-4768-9B29-280E5AAC6C42}"/>
    <cellStyle name="Normal 14 14 2 2" xfId="21847" xr:uid="{72E289A1-1AD4-41E7-ACB0-29B8E3171F49}"/>
    <cellStyle name="Normal 14 14 2 2 2" xfId="27403" xr:uid="{D0345087-6BA6-47D5-B2F9-A238FEB6960F}"/>
    <cellStyle name="Normal 14 14 2 2 3" xfId="32897" xr:uid="{6A199DEB-A280-45C3-99BC-3FE7881304D4}"/>
    <cellStyle name="Normal 14 14 2 2 4" xfId="38381" xr:uid="{B106C26F-81EC-41FE-BB59-662E22AFAC74}"/>
    <cellStyle name="Normal 14 14 2 3" xfId="24674" xr:uid="{2F0F4AD1-BB94-4237-B4D6-74ABEFCD4430}"/>
    <cellStyle name="Normal 14 14 2 4" xfId="30168" xr:uid="{371E88AE-B487-4228-92E2-9B075B3EB048}"/>
    <cellStyle name="Normal 14 14 2 5" xfId="35652" xr:uid="{4F168E53-CB25-403A-B6CC-ADD8E018769B}"/>
    <cellStyle name="Normal 14 14 3" xfId="11526" xr:uid="{237D0324-F297-4076-A6A6-56D3B5A4509B}"/>
    <cellStyle name="Normal 14 14 4" xfId="16761" xr:uid="{09E6ECC5-C468-49FB-B216-A578DFB7AA32}"/>
    <cellStyle name="Normal 14 14 5" xfId="18987" xr:uid="{46F7795C-E12A-43D8-9019-9716400F7D8E}"/>
    <cellStyle name="Normal 14 14 6" xfId="9235" xr:uid="{72C47B7E-7D40-4004-89A7-B9E157A7CB9A}"/>
    <cellStyle name="Normal 14 14 6 2" xfId="20556" xr:uid="{413D1A80-0EDB-4ED7-B1E5-99B1F2481E0B}"/>
    <cellStyle name="Normal 14 14 6 2 2" xfId="26112" xr:uid="{0FA19AE6-E8EF-49C2-9295-331A68304C9D}"/>
    <cellStyle name="Normal 14 14 6 2 3" xfId="31606" xr:uid="{95243918-710E-4B52-AA21-C65228C50921}"/>
    <cellStyle name="Normal 14 14 6 2 4" xfId="37090" xr:uid="{B560A1F3-C042-497A-8593-C8D3B59485E8}"/>
    <cellStyle name="Normal 14 14 6 3" xfId="23383" xr:uid="{4D492C9C-7132-4068-AA32-FBBDA9FBE4A3}"/>
    <cellStyle name="Normal 14 14 6 4" xfId="28877" xr:uid="{3B9C33AC-A97E-4B9A-80FB-52B7DAA25270}"/>
    <cellStyle name="Normal 14 14 6 5" xfId="34361" xr:uid="{7CDF5EC0-EC2C-4852-A42E-BB0DF8E8898E}"/>
    <cellStyle name="Normal 14 15" xfId="6168" xr:uid="{F175391C-8700-43BD-AEBE-9EDB8CD28045}"/>
    <cellStyle name="Normal 14 15 2" xfId="14561" xr:uid="{DCE1C757-185D-475A-AB38-12C5B38772A4}"/>
    <cellStyle name="Normal 14 15 2 2" xfId="21848" xr:uid="{E2A74673-E0C4-4731-BEA7-31FE15A4A9F0}"/>
    <cellStyle name="Normal 14 15 2 2 2" xfId="27404" xr:uid="{E45AB403-B8C9-4CEA-8001-D5178347A24F}"/>
    <cellStyle name="Normal 14 15 2 2 3" xfId="32898" xr:uid="{586C8B36-9961-426C-9098-D76949FB27B4}"/>
    <cellStyle name="Normal 14 15 2 2 4" xfId="38382" xr:uid="{90761032-CDC7-4D68-ACD8-97935E8126E9}"/>
    <cellStyle name="Normal 14 15 2 3" xfId="24675" xr:uid="{39826365-CF9C-41AC-832F-FA81AAF0E271}"/>
    <cellStyle name="Normal 14 15 2 4" xfId="30169" xr:uid="{812069BA-9C3F-4A15-B72E-2CA30138385F}"/>
    <cellStyle name="Normal 14 15 2 5" xfId="35653" xr:uid="{1A60FDEC-7F10-410E-8487-70528DC3F8C7}"/>
    <cellStyle name="Normal 14 15 3" xfId="11527" xr:uid="{1CCF068B-21E0-45BC-88D8-FC44634FD3AE}"/>
    <cellStyle name="Normal 14 15 4" xfId="16762" xr:uid="{13BE29CB-C144-47C9-B4C3-E0EAF7EDB5BE}"/>
    <cellStyle name="Normal 14 15 5" xfId="18988" xr:uid="{CAA17E76-06E6-4965-A1BF-4194BFC1DDCC}"/>
    <cellStyle name="Normal 14 15 6" xfId="9236" xr:uid="{0534A149-E24E-4B55-9BF7-618EB7D2F583}"/>
    <cellStyle name="Normal 14 15 6 2" xfId="20557" xr:uid="{78967D44-8547-48B6-8744-462377CFE049}"/>
    <cellStyle name="Normal 14 15 6 2 2" xfId="26113" xr:uid="{B5FF34EA-5D83-465F-B664-902F048EFDA4}"/>
    <cellStyle name="Normal 14 15 6 2 3" xfId="31607" xr:uid="{FDC9EF2B-78AC-49C8-9188-EC3FBECB4BA2}"/>
    <cellStyle name="Normal 14 15 6 2 4" xfId="37091" xr:uid="{2298774B-2941-4A04-A2B4-A7550B2F1150}"/>
    <cellStyle name="Normal 14 15 6 3" xfId="23384" xr:uid="{6CDDAEB5-691B-4D68-AF3C-2FA36AE6EF2D}"/>
    <cellStyle name="Normal 14 15 6 4" xfId="28878" xr:uid="{3F17C5E5-F244-4ADE-82AF-6CA46CCB4EF3}"/>
    <cellStyle name="Normal 14 15 6 5" xfId="34362" xr:uid="{5C2AC34F-ACE6-42BF-ADCF-DCCBB4C30DC2}"/>
    <cellStyle name="Normal 14 16" xfId="6169" xr:uid="{671EC71F-C371-4116-8F71-C6A12A9CEED7}"/>
    <cellStyle name="Normal 14 16 2" xfId="14562" xr:uid="{6E761BC1-C98C-4E92-8BDA-63D4E823940C}"/>
    <cellStyle name="Normal 14 16 2 2" xfId="21849" xr:uid="{E349EC21-C887-46F8-A5C6-ABD0576E4125}"/>
    <cellStyle name="Normal 14 16 2 2 2" xfId="27405" xr:uid="{8619493A-881C-4980-9A5C-C2999D9CBE86}"/>
    <cellStyle name="Normal 14 16 2 2 3" xfId="32899" xr:uid="{86EDD420-FB60-4CD0-8140-F43569C31501}"/>
    <cellStyle name="Normal 14 16 2 2 4" xfId="38383" xr:uid="{759C8D42-7E87-4959-91D1-D6736CD6144E}"/>
    <cellStyle name="Normal 14 16 2 3" xfId="24676" xr:uid="{160BA378-D2CD-493A-A3D9-741887D77987}"/>
    <cellStyle name="Normal 14 16 2 4" xfId="30170" xr:uid="{28FE0408-7C5E-4BD4-858C-CA30A6DCA2B7}"/>
    <cellStyle name="Normal 14 16 2 5" xfId="35654" xr:uid="{649C791D-C5C6-47CB-A999-F431C3388BCA}"/>
    <cellStyle name="Normal 14 16 3" xfId="11528" xr:uid="{B794C7EE-1746-4CE5-9D20-F5D7C8C47CE3}"/>
    <cellStyle name="Normal 14 16 4" xfId="16763" xr:uid="{562FB8D1-170B-4152-A3E7-202DB984C559}"/>
    <cellStyle name="Normal 14 16 5" xfId="18989" xr:uid="{8B2343AE-5897-4647-BCA0-5141ED9D1E34}"/>
    <cellStyle name="Normal 14 16 6" xfId="9237" xr:uid="{09731439-545A-4BA4-B24F-3B8CFD364598}"/>
    <cellStyle name="Normal 14 16 6 2" xfId="20558" xr:uid="{EC4D3B80-B4FD-410E-8738-7E647E3314FC}"/>
    <cellStyle name="Normal 14 16 6 2 2" xfId="26114" xr:uid="{CE5040D6-2518-4CB4-A724-2CB482E41550}"/>
    <cellStyle name="Normal 14 16 6 2 3" xfId="31608" xr:uid="{1EDB30D6-FE75-4FEB-A922-41C1A7E46781}"/>
    <cellStyle name="Normal 14 16 6 2 4" xfId="37092" xr:uid="{1575F7D3-089D-4610-9F9F-39FD44B4E7CC}"/>
    <cellStyle name="Normal 14 16 6 3" xfId="23385" xr:uid="{6EE93A0E-7156-46AF-A2EA-5CF31F004ADD}"/>
    <cellStyle name="Normal 14 16 6 4" xfId="28879" xr:uid="{F0279B7A-FCB6-4D02-A2D5-424A1E66FA00}"/>
    <cellStyle name="Normal 14 16 6 5" xfId="34363" xr:uid="{B75E78C8-89AA-43B6-9159-656E4B829E68}"/>
    <cellStyle name="Normal 14 17" xfId="6170" xr:uid="{1D8D2775-A1F6-423A-BAE9-EC5B3AE3FD45}"/>
    <cellStyle name="Normal 14 17 2" xfId="14563" xr:uid="{0C450E2F-3B62-41B4-8DEC-5768B0EF77E2}"/>
    <cellStyle name="Normal 14 17 2 2" xfId="21850" xr:uid="{CBF81107-25BD-4FEE-BA9E-6B847DA15908}"/>
    <cellStyle name="Normal 14 17 2 2 2" xfId="27406" xr:uid="{25DE7A4A-ED88-43D4-A897-788A06E6945C}"/>
    <cellStyle name="Normal 14 17 2 2 3" xfId="32900" xr:uid="{8BB55656-5D8A-44B8-9AB4-BB9F8A4A8E19}"/>
    <cellStyle name="Normal 14 17 2 2 4" xfId="38384" xr:uid="{82D823C5-28D8-4031-96F2-B37F6350638F}"/>
    <cellStyle name="Normal 14 17 2 3" xfId="24677" xr:uid="{C1C0C949-B30F-4E6D-A28E-1B0E0F05227B}"/>
    <cellStyle name="Normal 14 17 2 4" xfId="30171" xr:uid="{79C87F2B-CB85-47FE-8368-901ABF21F12B}"/>
    <cellStyle name="Normal 14 17 2 5" xfId="35655" xr:uid="{3BBDABB7-E5D4-42B2-9B59-86B10A6F2CE7}"/>
    <cellStyle name="Normal 14 17 3" xfId="11529" xr:uid="{D3B611FF-1F13-4BE3-8893-A363DDFFC462}"/>
    <cellStyle name="Normal 14 17 4" xfId="16764" xr:uid="{D7E2A27E-AE1C-4654-B556-08FBC1C8EC80}"/>
    <cellStyle name="Normal 14 17 5" xfId="18990" xr:uid="{F3466178-7A99-428C-8258-9C7161422A81}"/>
    <cellStyle name="Normal 14 17 6" xfId="9238" xr:uid="{FD59C5FC-251A-46BB-B8F4-46D035936D60}"/>
    <cellStyle name="Normal 14 17 6 2" xfId="20559" xr:uid="{359A2F6C-FF56-4262-B03B-B101BF59C074}"/>
    <cellStyle name="Normal 14 17 6 2 2" xfId="26115" xr:uid="{9F9E6A91-B0E2-40D3-B700-DB7135F126BC}"/>
    <cellStyle name="Normal 14 17 6 2 3" xfId="31609" xr:uid="{0F7CA272-A99A-4940-BB32-D181387A53E2}"/>
    <cellStyle name="Normal 14 17 6 2 4" xfId="37093" xr:uid="{C1B3FE8C-2FBD-402A-874E-B137D91EAA9C}"/>
    <cellStyle name="Normal 14 17 6 3" xfId="23386" xr:uid="{1C32204E-DB69-4DB3-A19F-83CBBDA38BFE}"/>
    <cellStyle name="Normal 14 17 6 4" xfId="28880" xr:uid="{17A6FAEE-D056-4E6E-8F08-0EEF10EDECCB}"/>
    <cellStyle name="Normal 14 17 6 5" xfId="34364" xr:uid="{EF021330-6EA4-4DEB-B8B2-77B06300FA9A}"/>
    <cellStyle name="Normal 14 18" xfId="6171" xr:uid="{F708FD00-25DF-4A48-B1BF-A3ECCAC02AA4}"/>
    <cellStyle name="Normal 14 18 2" xfId="14564" xr:uid="{CE53C0A5-C1B9-4075-9123-451232D2D98E}"/>
    <cellStyle name="Normal 14 18 2 2" xfId="21851" xr:uid="{4B37ED52-07F0-4A5D-AB7D-FE42BE3A4A82}"/>
    <cellStyle name="Normal 14 18 2 2 2" xfId="27407" xr:uid="{14BE8C71-A8BC-4D39-B40C-FB25D71D3CD1}"/>
    <cellStyle name="Normal 14 18 2 2 3" xfId="32901" xr:uid="{D1C204CD-4C2C-4780-A278-2FD310EA8DD8}"/>
    <cellStyle name="Normal 14 18 2 2 4" xfId="38385" xr:uid="{97419C26-7B88-44E1-8B44-1EDC97BAE637}"/>
    <cellStyle name="Normal 14 18 2 3" xfId="24678" xr:uid="{5400B8E4-E7E2-439B-A9AA-B311048B951E}"/>
    <cellStyle name="Normal 14 18 2 4" xfId="30172" xr:uid="{72463DAB-61A1-46B3-9554-7E07E2B4D568}"/>
    <cellStyle name="Normal 14 18 2 5" xfId="35656" xr:uid="{F87B6B9C-361D-4C09-9755-346A3A51024A}"/>
    <cellStyle name="Normal 14 18 3" xfId="11530" xr:uid="{5D43569E-FD5B-429B-8817-FC4A9D50C96C}"/>
    <cellStyle name="Normal 14 18 4" xfId="16765" xr:uid="{F0818588-1BD3-4E04-A285-4E9243ABB2F4}"/>
    <cellStyle name="Normal 14 18 5" xfId="18991" xr:uid="{3C853DF4-704A-4117-B817-283D49FBCBC5}"/>
    <cellStyle name="Normal 14 18 6" xfId="9239" xr:uid="{734504B2-ADD9-4BE7-975F-27BBC57425D1}"/>
    <cellStyle name="Normal 14 18 6 2" xfId="20560" xr:uid="{4F952713-3482-4304-97D2-9005883E3DCE}"/>
    <cellStyle name="Normal 14 18 6 2 2" xfId="26116" xr:uid="{28589AB4-628A-47B3-B838-75EFB90956AA}"/>
    <cellStyle name="Normal 14 18 6 2 3" xfId="31610" xr:uid="{88F19957-A4EA-4B35-8BF5-564328E31120}"/>
    <cellStyle name="Normal 14 18 6 2 4" xfId="37094" xr:uid="{2B5DB0FC-5E98-4DDF-A6CA-C59B5EEADB42}"/>
    <cellStyle name="Normal 14 18 6 3" xfId="23387" xr:uid="{AB3570AB-CA6C-41A1-99C8-0454BD7B8509}"/>
    <cellStyle name="Normal 14 18 6 4" xfId="28881" xr:uid="{5247C930-8089-45D7-A72D-9E6C47752707}"/>
    <cellStyle name="Normal 14 18 6 5" xfId="34365" xr:uid="{24CE2966-EE23-4B1E-AADC-53E80C187E64}"/>
    <cellStyle name="Normal 14 19" xfId="6172" xr:uid="{1A378FA5-C02D-4DD8-993F-7E304391CEC0}"/>
    <cellStyle name="Normal 14 19 2" xfId="14565" xr:uid="{C940F869-E820-4FCB-9B22-BDA93AA016C4}"/>
    <cellStyle name="Normal 14 19 2 2" xfId="21852" xr:uid="{78A0BB42-0F0D-44E0-A6B7-5B1CDF33ACE4}"/>
    <cellStyle name="Normal 14 19 2 2 2" xfId="27408" xr:uid="{93EF0596-DD29-4B41-9CFB-2E8A7CB0C511}"/>
    <cellStyle name="Normal 14 19 2 2 3" xfId="32902" xr:uid="{DBAF17B8-E4C9-48E6-9611-9B7C027FD165}"/>
    <cellStyle name="Normal 14 19 2 2 4" xfId="38386" xr:uid="{1B22A5C2-3601-4EDD-8284-39958CB6B617}"/>
    <cellStyle name="Normal 14 19 2 3" xfId="24679" xr:uid="{162DD2C6-EF20-4290-B4B2-C859BA29F5CC}"/>
    <cellStyle name="Normal 14 19 2 4" xfId="30173" xr:uid="{F4C9B7D4-7B10-4415-8549-25C73FD6720B}"/>
    <cellStyle name="Normal 14 19 2 5" xfId="35657" xr:uid="{6D9E3068-F292-43EE-9451-2A2D682D3B35}"/>
    <cellStyle name="Normal 14 19 3" xfId="11531" xr:uid="{7BC09A67-86AA-45F5-8A64-A873C376A100}"/>
    <cellStyle name="Normal 14 19 4" xfId="16766" xr:uid="{45DA1287-8AD7-4B6D-B0C2-63F58E1A226D}"/>
    <cellStyle name="Normal 14 19 5" xfId="18992" xr:uid="{1D82F8B2-A35C-4CDB-BFEA-9FB7FD78E349}"/>
    <cellStyle name="Normal 14 19 6" xfId="9240" xr:uid="{DE193DD8-EA8F-4C25-B317-93E28C80E48F}"/>
    <cellStyle name="Normal 14 19 6 2" xfId="20561" xr:uid="{5ABCBF2C-19FC-4F5D-AE1C-D3C2979038F3}"/>
    <cellStyle name="Normal 14 19 6 2 2" xfId="26117" xr:uid="{EE816766-D3C5-411B-94CF-91A001F963EC}"/>
    <cellStyle name="Normal 14 19 6 2 3" xfId="31611" xr:uid="{FB6F900A-46C1-4D2B-BD6C-7ADBC2839FF8}"/>
    <cellStyle name="Normal 14 19 6 2 4" xfId="37095" xr:uid="{0A4367BE-DA73-4C59-92B9-154E3791E37A}"/>
    <cellStyle name="Normal 14 19 6 3" xfId="23388" xr:uid="{B41978C0-D909-4A97-BDA4-C80EB2A82611}"/>
    <cellStyle name="Normal 14 19 6 4" xfId="28882" xr:uid="{D87F9C5B-75B6-4F98-AAD3-FD8907B36BDD}"/>
    <cellStyle name="Normal 14 19 6 5" xfId="34366" xr:uid="{CC2F3659-8D42-458B-A057-084690A987D0}"/>
    <cellStyle name="Normal 14 2" xfId="779" xr:uid="{F77DAAD6-3E53-4DBF-B238-06AFD52FF667}"/>
    <cellStyle name="Normal 14 2 2" xfId="14566" xr:uid="{B9787EF8-7FAC-4299-9EA8-28CFFC663EA9}"/>
    <cellStyle name="Normal 14 2 2 2" xfId="21853" xr:uid="{E78C5899-9216-4B8D-9F90-A9482FBB448B}"/>
    <cellStyle name="Normal 14 2 2 2 2" xfId="27409" xr:uid="{8B88D4B2-D806-4A7B-8B9C-52F5F04B34B4}"/>
    <cellStyle name="Normal 14 2 2 2 3" xfId="32903" xr:uid="{D79F3305-C80B-45D6-AEF5-83CAFFFA07F2}"/>
    <cellStyle name="Normal 14 2 2 2 4" xfId="38387" xr:uid="{CE741E23-C17A-4EB3-96C9-B0AE0C9BA74B}"/>
    <cellStyle name="Normal 14 2 2 3" xfId="24680" xr:uid="{446F4BFE-655F-46BA-AB4E-55F34CFA38B2}"/>
    <cellStyle name="Normal 14 2 2 4" xfId="30174" xr:uid="{E28B5840-CCB5-4C3A-9E0A-87479DF50FA8}"/>
    <cellStyle name="Normal 14 2 2 5" xfId="35658" xr:uid="{0F693DCD-9D44-4639-9C2D-7A82534464C4}"/>
    <cellStyle name="Normal 14 2 3" xfId="11532" xr:uid="{838D307E-443E-4296-93A2-57231206CA3D}"/>
    <cellStyle name="Normal 14 2 4" xfId="16767" xr:uid="{699D52C6-53D0-43CD-9AF7-491943594BCD}"/>
    <cellStyle name="Normal 14 2 5" xfId="18993" xr:uid="{63597BF2-3583-4042-BB84-C9DC000B9DD5}"/>
    <cellStyle name="Normal 14 2 6" xfId="9241" xr:uid="{9E2C8A06-D7C9-4BD9-A4ED-4104A150B940}"/>
    <cellStyle name="Normal 14 2 6 2" xfId="20562" xr:uid="{53C0DB13-095A-44F8-8DDB-5C37569A6CB2}"/>
    <cellStyle name="Normal 14 2 6 2 2" xfId="26118" xr:uid="{D7091973-4782-4463-A68F-7ACA63065142}"/>
    <cellStyle name="Normal 14 2 6 2 3" xfId="31612" xr:uid="{876E8609-E7E8-483F-993E-337037BF13F2}"/>
    <cellStyle name="Normal 14 2 6 2 4" xfId="37096" xr:uid="{7CB93A82-E592-4DAD-877A-A0D2241D1C74}"/>
    <cellStyle name="Normal 14 2 6 3" xfId="23389" xr:uid="{6003F3C7-E9EF-4C79-AC89-69D2465A575F}"/>
    <cellStyle name="Normal 14 2 6 4" xfId="28883" xr:uid="{41FE5E7B-6A05-47FC-9BB4-3BDBFE5086E1}"/>
    <cellStyle name="Normal 14 2 6 5" xfId="34367" xr:uid="{C2B28D4D-FF5C-4B3A-8E6D-5CECC48D9EEB}"/>
    <cellStyle name="Normal 14 2 7" xfId="6173" xr:uid="{C2034735-2586-4D5F-9519-0FC1A8663A59}"/>
    <cellStyle name="Normal 14 20" xfId="6174" xr:uid="{D53384C8-10A0-4231-9F93-D09A8F2D13BC}"/>
    <cellStyle name="Normal 14 20 2" xfId="14567" xr:uid="{F8B6BB53-6A8A-49AF-80BC-6E24C37F1F66}"/>
    <cellStyle name="Normal 14 20 2 2" xfId="21854" xr:uid="{DE6A9B5B-5BA8-43B8-AB57-DD283D5BEEB9}"/>
    <cellStyle name="Normal 14 20 2 2 2" xfId="27410" xr:uid="{385856A2-C4F5-404B-9F25-F1828534DD51}"/>
    <cellStyle name="Normal 14 20 2 2 3" xfId="32904" xr:uid="{41F6C508-7B8B-4F78-A8DA-2CEF07EF88EA}"/>
    <cellStyle name="Normal 14 20 2 2 4" xfId="38388" xr:uid="{C104D1A9-F037-4963-A94E-EBB6659A3AC4}"/>
    <cellStyle name="Normal 14 20 2 3" xfId="24681" xr:uid="{93E2C43C-396C-4CF5-BD9F-2B4B5C61296C}"/>
    <cellStyle name="Normal 14 20 2 4" xfId="30175" xr:uid="{56D897C1-646B-42D7-98DC-1939A0601B99}"/>
    <cellStyle name="Normal 14 20 2 5" xfId="35659" xr:uid="{368E7C4D-94CC-4D4C-AB9E-2E19D6709E1A}"/>
    <cellStyle name="Normal 14 20 3" xfId="11533" xr:uid="{10A727FC-498A-4012-9B1B-C65C1772A15A}"/>
    <cellStyle name="Normal 14 20 4" xfId="16768" xr:uid="{332528E8-3FB2-4F28-9F35-ACD2E6E3281D}"/>
    <cellStyle name="Normal 14 20 5" xfId="18994" xr:uid="{52017B05-9395-40F9-859C-75F14EA807E7}"/>
    <cellStyle name="Normal 14 20 6" xfId="9242" xr:uid="{03780A9B-063D-4DE2-AF4A-07276E13F863}"/>
    <cellStyle name="Normal 14 20 6 2" xfId="20563" xr:uid="{47A5F454-E58A-4E6C-A139-FADA9667C825}"/>
    <cellStyle name="Normal 14 20 6 2 2" xfId="26119" xr:uid="{0740FDBD-8B5A-4C5D-AD81-B4830A2BB85B}"/>
    <cellStyle name="Normal 14 20 6 2 3" xfId="31613" xr:uid="{A0408819-EABD-4773-81C5-00103A1C10AC}"/>
    <cellStyle name="Normal 14 20 6 2 4" xfId="37097" xr:uid="{25E09619-AE2F-406F-B88F-B6CED40D4472}"/>
    <cellStyle name="Normal 14 20 6 3" xfId="23390" xr:uid="{16074CB9-666E-4D2B-9875-47806AA74C9D}"/>
    <cellStyle name="Normal 14 20 6 4" xfId="28884" xr:uid="{45206E49-DA78-40B2-9CA7-632A94A078E3}"/>
    <cellStyle name="Normal 14 20 6 5" xfId="34368" xr:uid="{3702C767-BBA9-482F-826B-A16258C63860}"/>
    <cellStyle name="Normal 14 21" xfId="6175" xr:uid="{69BB5BA1-6BF1-4E6D-B0C1-0FB46489ED70}"/>
    <cellStyle name="Normal 14 21 2" xfId="14568" xr:uid="{5594E48D-41DD-4A06-8AEE-B263FFDC22A7}"/>
    <cellStyle name="Normal 14 21 2 2" xfId="21855" xr:uid="{0D99499F-AC26-4790-A580-19D9779F9810}"/>
    <cellStyle name="Normal 14 21 2 2 2" xfId="27411" xr:uid="{92E36A6C-6D0E-4678-B40E-4745D0F6F177}"/>
    <cellStyle name="Normal 14 21 2 2 3" xfId="32905" xr:uid="{6F95D332-2A51-4AAC-93F2-E028A6820296}"/>
    <cellStyle name="Normal 14 21 2 2 4" xfId="38389" xr:uid="{3CDAED4B-F246-45F7-9140-E3E6765EEBEF}"/>
    <cellStyle name="Normal 14 21 2 3" xfId="24682" xr:uid="{4F1C7490-6368-4778-907E-B34961B562EE}"/>
    <cellStyle name="Normal 14 21 2 4" xfId="30176" xr:uid="{5ED5766C-D90A-49BD-930C-A67E60A75099}"/>
    <cellStyle name="Normal 14 21 2 5" xfId="35660" xr:uid="{21FDCF54-94B5-43C3-ACF3-9882938629F1}"/>
    <cellStyle name="Normal 14 21 3" xfId="11534" xr:uid="{CB9FF558-4EEC-434F-BC13-7A97C25FA607}"/>
    <cellStyle name="Normal 14 21 4" xfId="16769" xr:uid="{69FABD2F-5AF5-4FC3-A02E-708D41034BC0}"/>
    <cellStyle name="Normal 14 21 5" xfId="18995" xr:uid="{A908A0EE-F0F2-4C3A-901F-20CE660458A2}"/>
    <cellStyle name="Normal 14 21 6" xfId="9243" xr:uid="{6F887316-9AC3-4956-8897-9C78E6888A50}"/>
    <cellStyle name="Normal 14 21 6 2" xfId="20564" xr:uid="{37C03380-B45B-459E-9A51-EE152ADCF66D}"/>
    <cellStyle name="Normal 14 21 6 2 2" xfId="26120" xr:uid="{9AF35541-8FFE-47AF-99F5-215C48FD6C1B}"/>
    <cellStyle name="Normal 14 21 6 2 3" xfId="31614" xr:uid="{878FC0E1-661A-4F14-8E8C-F0F00F646855}"/>
    <cellStyle name="Normal 14 21 6 2 4" xfId="37098" xr:uid="{77E226FA-7E00-452C-ABB4-087D4ED2C49B}"/>
    <cellStyle name="Normal 14 21 6 3" xfId="23391" xr:uid="{C22A1DFD-68BF-4CCB-AA11-A78C777DC134}"/>
    <cellStyle name="Normal 14 21 6 4" xfId="28885" xr:uid="{6C36E8B0-A7DC-4474-8192-F4F16FC076F6}"/>
    <cellStyle name="Normal 14 21 6 5" xfId="34369" xr:uid="{BE83C979-0811-483E-AB3A-8D0A8EA53583}"/>
    <cellStyle name="Normal 14 22" xfId="6176" xr:uid="{6542EC35-1CAB-4D04-86F4-6C8D51EEC072}"/>
    <cellStyle name="Normal 14 22 2" xfId="14569" xr:uid="{B885BF67-1B60-4381-9181-CB760216EB55}"/>
    <cellStyle name="Normal 14 22 2 2" xfId="21856" xr:uid="{93735A58-36AF-44F6-A6D4-A005AD2853E3}"/>
    <cellStyle name="Normal 14 22 2 2 2" xfId="27412" xr:uid="{A3BFAE5E-3F56-4E27-90AA-5B809666691E}"/>
    <cellStyle name="Normal 14 22 2 2 3" xfId="32906" xr:uid="{024F37FD-CFBC-4546-9912-6690B589023B}"/>
    <cellStyle name="Normal 14 22 2 2 4" xfId="38390" xr:uid="{AAC76936-3D47-465E-8462-0B6C8BF77558}"/>
    <cellStyle name="Normal 14 22 2 3" xfId="24683" xr:uid="{95970EA5-F5A4-46D6-A799-B19053BD5224}"/>
    <cellStyle name="Normal 14 22 2 4" xfId="30177" xr:uid="{B7FCA6E9-258E-4D70-8491-F1474EE23A4E}"/>
    <cellStyle name="Normal 14 22 2 5" xfId="35661" xr:uid="{D3F959A5-9946-40B4-9F60-CE68A4BC5B7D}"/>
    <cellStyle name="Normal 14 22 3" xfId="11535" xr:uid="{A02F561F-3673-4A2A-9270-E236B656B3EC}"/>
    <cellStyle name="Normal 14 22 4" xfId="16770" xr:uid="{433F0B4C-BA91-46D5-BF7A-82700C3C846D}"/>
    <cellStyle name="Normal 14 22 5" xfId="18996" xr:uid="{908154B6-BC0F-4C37-A5A8-D1CD37F70C28}"/>
    <cellStyle name="Normal 14 22 6" xfId="9244" xr:uid="{A7EFD6D2-F68C-417F-BE40-652CCE78DC56}"/>
    <cellStyle name="Normal 14 22 6 2" xfId="20565" xr:uid="{A1BAB612-5015-419D-B51C-D64F7AEB4BE7}"/>
    <cellStyle name="Normal 14 22 6 2 2" xfId="26121" xr:uid="{ED1731DE-2292-420B-A6A1-1D5299E7D7FC}"/>
    <cellStyle name="Normal 14 22 6 2 3" xfId="31615" xr:uid="{C793E4E0-D276-4B1E-99E1-3E0C5E4F640D}"/>
    <cellStyle name="Normal 14 22 6 2 4" xfId="37099" xr:uid="{42526CBA-053E-47E0-9B4E-20FDBD3EAE4B}"/>
    <cellStyle name="Normal 14 22 6 3" xfId="23392" xr:uid="{E047C0F7-E729-4532-ABB1-0D3441E629F9}"/>
    <cellStyle name="Normal 14 22 6 4" xfId="28886" xr:uid="{79470289-019C-4789-B57E-786DD46A6751}"/>
    <cellStyle name="Normal 14 22 6 5" xfId="34370" xr:uid="{D71521D4-0CBF-4B81-B762-9697B0A8A964}"/>
    <cellStyle name="Normal 14 23" xfId="6177" xr:uid="{13A569B1-C9D6-490F-930B-3294A3FA8BC5}"/>
    <cellStyle name="Normal 14 23 2" xfId="14570" xr:uid="{3FCA62D7-ECA4-4233-A090-27CA3B3306B2}"/>
    <cellStyle name="Normal 14 23 2 2" xfId="21857" xr:uid="{7E12998B-3E72-4656-88F4-BAF2BB537AE8}"/>
    <cellStyle name="Normal 14 23 2 2 2" xfId="27413" xr:uid="{EEA20714-4785-4E10-BE10-CAE42E723496}"/>
    <cellStyle name="Normal 14 23 2 2 3" xfId="32907" xr:uid="{544B1A34-C9CD-4C07-B670-2302A99E9041}"/>
    <cellStyle name="Normal 14 23 2 2 4" xfId="38391" xr:uid="{3AF8F19A-AB70-4E16-954B-AC252DA37E24}"/>
    <cellStyle name="Normal 14 23 2 3" xfId="24684" xr:uid="{B53F0B34-A87F-4459-A419-638820BD5C08}"/>
    <cellStyle name="Normal 14 23 2 4" xfId="30178" xr:uid="{5032BECE-B9B1-47F0-985C-188D182EE9DA}"/>
    <cellStyle name="Normal 14 23 2 5" xfId="35662" xr:uid="{5B5E093F-0720-4FF5-92DC-A9C883D557BF}"/>
    <cellStyle name="Normal 14 23 3" xfId="11536" xr:uid="{0601D46D-807A-48B9-84D6-EA7CD97547FD}"/>
    <cellStyle name="Normal 14 23 4" xfId="16771" xr:uid="{676907A1-4924-4815-947E-B7EF3F6C5BBF}"/>
    <cellStyle name="Normal 14 23 5" xfId="18997" xr:uid="{449310E5-5218-4F66-8826-70F234287F1F}"/>
    <cellStyle name="Normal 14 23 6" xfId="9245" xr:uid="{6464C444-8B9D-4343-A1E7-3A2C51ADA084}"/>
    <cellStyle name="Normal 14 23 6 2" xfId="20566" xr:uid="{705024F4-B3DE-42A9-BD10-750D8680F43C}"/>
    <cellStyle name="Normal 14 23 6 2 2" xfId="26122" xr:uid="{245A9006-DDB7-4F7C-9AEF-4769BA362911}"/>
    <cellStyle name="Normal 14 23 6 2 3" xfId="31616" xr:uid="{6AB0205F-8E18-4779-83D8-2E696063663E}"/>
    <cellStyle name="Normal 14 23 6 2 4" xfId="37100" xr:uid="{DFAEBA02-968B-44C4-8B51-7B37C580BCB7}"/>
    <cellStyle name="Normal 14 23 6 3" xfId="23393" xr:uid="{360F1260-183E-483A-9358-E7B4E749E5CD}"/>
    <cellStyle name="Normal 14 23 6 4" xfId="28887" xr:uid="{AFBA7949-29F8-4895-BB86-15047C7AC349}"/>
    <cellStyle name="Normal 14 23 6 5" xfId="34371" xr:uid="{8AB52451-1731-4557-926B-9E66F6B527CD}"/>
    <cellStyle name="Normal 14 24" xfId="6178" xr:uid="{D96F4431-1F42-4AA4-805F-370D6180ACA6}"/>
    <cellStyle name="Normal 14 24 2" xfId="14571" xr:uid="{B869907A-0308-40F2-9DD3-361AD49E2E58}"/>
    <cellStyle name="Normal 14 24 2 2" xfId="21858" xr:uid="{D7A1AEBB-D885-4EC8-99FE-8C88546E21C7}"/>
    <cellStyle name="Normal 14 24 2 2 2" xfId="27414" xr:uid="{2651ED19-9A8C-479F-91B4-8A28F029561F}"/>
    <cellStyle name="Normal 14 24 2 2 3" xfId="32908" xr:uid="{C1E7769C-E63B-4E40-9D09-2B6D218B0B7E}"/>
    <cellStyle name="Normal 14 24 2 2 4" xfId="38392" xr:uid="{6E299606-7300-45E2-B43D-F2E56D7A31BB}"/>
    <cellStyle name="Normal 14 24 2 3" xfId="24685" xr:uid="{67E69B97-467E-4A02-8582-FFF5532387D6}"/>
    <cellStyle name="Normal 14 24 2 4" xfId="30179" xr:uid="{60853AC1-50AB-4276-9261-1EC432391CE3}"/>
    <cellStyle name="Normal 14 24 2 5" xfId="35663" xr:uid="{A8B25219-0D0D-4A00-A6D4-39583F703721}"/>
    <cellStyle name="Normal 14 24 3" xfId="11537" xr:uid="{F03F7928-14B0-4191-AB65-DCF1294DA8BE}"/>
    <cellStyle name="Normal 14 24 4" xfId="16772" xr:uid="{AF6CCD5B-ED79-43F5-90E8-C4EC1BDB950C}"/>
    <cellStyle name="Normal 14 24 5" xfId="18998" xr:uid="{DBF33085-8BA4-446F-8FDB-BEECF12F4E10}"/>
    <cellStyle name="Normal 14 24 6" xfId="9246" xr:uid="{A6FABFAF-4972-42CE-A9A4-2C6D41812833}"/>
    <cellStyle name="Normal 14 24 6 2" xfId="20567" xr:uid="{90141B8D-23E3-427B-AA14-8F7145DBB1D0}"/>
    <cellStyle name="Normal 14 24 6 2 2" xfId="26123" xr:uid="{A90E3BBB-D821-48ED-ADC1-A58A55665993}"/>
    <cellStyle name="Normal 14 24 6 2 3" xfId="31617" xr:uid="{F8B5F66A-9195-4B06-8E51-733AE23B072D}"/>
    <cellStyle name="Normal 14 24 6 2 4" xfId="37101" xr:uid="{10F2B811-BF4F-460D-83E3-7BBDDC795E92}"/>
    <cellStyle name="Normal 14 24 6 3" xfId="23394" xr:uid="{8D8B91FC-7E92-4060-82D1-366D34F1B99C}"/>
    <cellStyle name="Normal 14 24 6 4" xfId="28888" xr:uid="{32C713D8-F3F2-4CB3-94A0-CC811D77A29A}"/>
    <cellStyle name="Normal 14 24 6 5" xfId="34372" xr:uid="{BB18F179-BF5A-4F8E-B364-214A17E2DB43}"/>
    <cellStyle name="Normal 14 25" xfId="6179" xr:uid="{1C07B47E-67EA-40D4-97F6-34653ED38DDC}"/>
    <cellStyle name="Normal 14 25 2" xfId="14572" xr:uid="{76BA8BAA-A7A5-4C02-9EE4-82978E7AD717}"/>
    <cellStyle name="Normal 14 25 2 2" xfId="21859" xr:uid="{6B1B40C6-91F1-4315-B1F8-9696A231DA4A}"/>
    <cellStyle name="Normal 14 25 2 2 2" xfId="27415" xr:uid="{B1B09218-5D59-44B2-8071-EF1A29227F8A}"/>
    <cellStyle name="Normal 14 25 2 2 3" xfId="32909" xr:uid="{5D0A2607-ADB4-45B6-9D7D-FC51E2719158}"/>
    <cellStyle name="Normal 14 25 2 2 4" xfId="38393" xr:uid="{15FB0BA2-2AC3-40E5-A1A9-9C22F345E369}"/>
    <cellStyle name="Normal 14 25 2 3" xfId="24686" xr:uid="{67389B1D-6D6B-4953-9CDE-BC9D69B83B61}"/>
    <cellStyle name="Normal 14 25 2 4" xfId="30180" xr:uid="{0568AA76-6C9B-40A2-A1F8-EA20EF76C81A}"/>
    <cellStyle name="Normal 14 25 2 5" xfId="35664" xr:uid="{07DDC044-9A96-4CDB-B758-D7279C19D794}"/>
    <cellStyle name="Normal 14 25 3" xfId="11538" xr:uid="{9EE96FEF-0760-4CE5-955D-21C0A5A018D9}"/>
    <cellStyle name="Normal 14 25 4" xfId="16773" xr:uid="{CA643C8A-D833-418C-865C-CC534E154E31}"/>
    <cellStyle name="Normal 14 25 5" xfId="18999" xr:uid="{B965830A-EE5F-45BD-ABE9-FE47450C035F}"/>
    <cellStyle name="Normal 14 25 6" xfId="9247" xr:uid="{A07B4C08-E664-46A3-817B-406A66F95920}"/>
    <cellStyle name="Normal 14 25 6 2" xfId="20568" xr:uid="{115CB939-A4F0-4C69-A1AE-14A8A8A54D1F}"/>
    <cellStyle name="Normal 14 25 6 2 2" xfId="26124" xr:uid="{91F32348-3369-4DF4-8061-6C996E063C14}"/>
    <cellStyle name="Normal 14 25 6 2 3" xfId="31618" xr:uid="{6E62A327-D286-4CA8-83C4-3FA1BAF21FC9}"/>
    <cellStyle name="Normal 14 25 6 2 4" xfId="37102" xr:uid="{6C39D8B1-2443-42A7-8C28-CE0FB5011AF1}"/>
    <cellStyle name="Normal 14 25 6 3" xfId="23395" xr:uid="{F3556DA9-B324-43AF-A0A3-A887F77668B4}"/>
    <cellStyle name="Normal 14 25 6 4" xfId="28889" xr:uid="{6F0EF110-740C-4093-A634-765C22FBEFDD}"/>
    <cellStyle name="Normal 14 25 6 5" xfId="34373" xr:uid="{7AEFC4CE-6240-42F6-804B-FC155FD3C757}"/>
    <cellStyle name="Normal 14 26" xfId="6180" xr:uid="{323619B2-7AE8-4F48-9A00-C08362F48559}"/>
    <cellStyle name="Normal 14 26 2" xfId="14573" xr:uid="{DF959E0C-528A-4BA9-A952-558E25D61CD9}"/>
    <cellStyle name="Normal 14 26 2 2" xfId="21860" xr:uid="{C8A7765C-EDD1-4B0D-8813-1B9DD3DBFCDF}"/>
    <cellStyle name="Normal 14 26 2 2 2" xfId="27416" xr:uid="{4C5C14D6-1971-48AF-89B3-9215D87F4C28}"/>
    <cellStyle name="Normal 14 26 2 2 3" xfId="32910" xr:uid="{5FAE9F9F-BD80-4C71-A59D-BC9325614EF1}"/>
    <cellStyle name="Normal 14 26 2 2 4" xfId="38394" xr:uid="{BB6C07F7-0FC9-499B-8476-53C9654316F4}"/>
    <cellStyle name="Normal 14 26 2 3" xfId="24687" xr:uid="{36420B9E-318A-4C03-912C-65C17A36250A}"/>
    <cellStyle name="Normal 14 26 2 4" xfId="30181" xr:uid="{43D83250-3250-411F-933B-D93D015E035A}"/>
    <cellStyle name="Normal 14 26 2 5" xfId="35665" xr:uid="{F5646A3F-6A9F-4646-81C5-94EC7E6866D0}"/>
    <cellStyle name="Normal 14 26 3" xfId="11539" xr:uid="{70329D5B-A8B7-4CB3-8F3A-285584E9EBAD}"/>
    <cellStyle name="Normal 14 26 4" xfId="16774" xr:uid="{4A200BFC-5382-4A95-8CAA-81D05F1D97D4}"/>
    <cellStyle name="Normal 14 26 5" xfId="19000" xr:uid="{836E08D2-4BB7-4188-950E-60D6602D1644}"/>
    <cellStyle name="Normal 14 26 6" xfId="9248" xr:uid="{27B544D7-B990-4663-81C0-A2A4936644BD}"/>
    <cellStyle name="Normal 14 26 6 2" xfId="20569" xr:uid="{82499F5B-9AE8-44D1-BCE1-5592339E8311}"/>
    <cellStyle name="Normal 14 26 6 2 2" xfId="26125" xr:uid="{15BBB70F-D9C6-4281-9692-16E97A20024E}"/>
    <cellStyle name="Normal 14 26 6 2 3" xfId="31619" xr:uid="{874C8870-7F56-4887-9ABA-285BB35F9B05}"/>
    <cellStyle name="Normal 14 26 6 2 4" xfId="37103" xr:uid="{E4E1EE46-A010-4850-942C-C6577793AD33}"/>
    <cellStyle name="Normal 14 26 6 3" xfId="23396" xr:uid="{9102FEE3-316F-4146-9DD8-0BDE5B131D3B}"/>
    <cellStyle name="Normal 14 26 6 4" xfId="28890" xr:uid="{FA54F2C4-5C23-4653-ADC9-7F57A6AF2605}"/>
    <cellStyle name="Normal 14 26 6 5" xfId="34374" xr:uid="{3DBD35E7-4987-445B-B149-87BB39076CC9}"/>
    <cellStyle name="Normal 14 27" xfId="6181" xr:uid="{585A7D50-8C96-41B2-AAE2-618F666AA89F}"/>
    <cellStyle name="Normal 14 27 2" xfId="14574" xr:uid="{39BAE1FE-1E65-4BE7-89E9-C60E16AA921A}"/>
    <cellStyle name="Normal 14 27 2 2" xfId="21861" xr:uid="{C268393B-8ED3-4833-A0BF-0771312721CD}"/>
    <cellStyle name="Normal 14 27 2 2 2" xfId="27417" xr:uid="{9767E584-E93C-4BEF-BB2A-0EB854FE8377}"/>
    <cellStyle name="Normal 14 27 2 2 3" xfId="32911" xr:uid="{FBE779CA-0263-438B-9097-E7EB5DA1AC49}"/>
    <cellStyle name="Normal 14 27 2 2 4" xfId="38395" xr:uid="{FDE749CF-E7FE-4BF4-A604-EF3E07CFE43F}"/>
    <cellStyle name="Normal 14 27 2 3" xfId="24688" xr:uid="{270FA6B6-AD8E-4A46-8D41-793822E5C048}"/>
    <cellStyle name="Normal 14 27 2 4" xfId="30182" xr:uid="{BEEDEBDF-86CD-4C46-8253-124846856555}"/>
    <cellStyle name="Normal 14 27 2 5" xfId="35666" xr:uid="{E21F0530-8EF8-427B-9140-78B5A40079C7}"/>
    <cellStyle name="Normal 14 27 3" xfId="11540" xr:uid="{BA9EBAA9-954B-4827-B6C9-EB210E9F7759}"/>
    <cellStyle name="Normal 14 27 4" xfId="16775" xr:uid="{511B4F49-19A8-4CE6-A85F-D5E6CC43BD1E}"/>
    <cellStyle name="Normal 14 27 5" xfId="19001" xr:uid="{CB6605B3-1158-46AE-BE8A-EF61AC0F8AF3}"/>
    <cellStyle name="Normal 14 27 6" xfId="9249" xr:uid="{8EC87779-7050-49FD-AB18-69C86633EFD8}"/>
    <cellStyle name="Normal 14 27 6 2" xfId="20570" xr:uid="{AB13AED9-F455-4D41-81BD-2E24E7E5DA4A}"/>
    <cellStyle name="Normal 14 27 6 2 2" xfId="26126" xr:uid="{825B031B-D0CE-4081-A5D7-3D5ACD03ED6F}"/>
    <cellStyle name="Normal 14 27 6 2 3" xfId="31620" xr:uid="{01882EE5-7CCC-4B4B-B2C9-1166CCE55C0D}"/>
    <cellStyle name="Normal 14 27 6 2 4" xfId="37104" xr:uid="{5A9F0F2C-2A8A-4DF0-8394-360666F316D9}"/>
    <cellStyle name="Normal 14 27 6 3" xfId="23397" xr:uid="{9DD82D2F-9711-44AE-B425-6BE36915DA25}"/>
    <cellStyle name="Normal 14 27 6 4" xfId="28891" xr:uid="{0F041B79-F71B-49EF-A9A9-B554DD88BEA7}"/>
    <cellStyle name="Normal 14 27 6 5" xfId="34375" xr:uid="{72E07F25-5C76-447E-81E9-3C1811D5D19E}"/>
    <cellStyle name="Normal 14 28" xfId="6182" xr:uid="{975EB3D7-CB1C-4DE9-9AC2-3E82A0758E4D}"/>
    <cellStyle name="Normal 14 28 2" xfId="14575" xr:uid="{1FE23CB2-D921-4260-B810-1CCFC581891C}"/>
    <cellStyle name="Normal 14 28 2 2" xfId="21862" xr:uid="{06DBAEBB-01EC-4696-B811-BF01978A3C21}"/>
    <cellStyle name="Normal 14 28 2 2 2" xfId="27418" xr:uid="{57CA08E7-E5FF-4369-9CC1-56A0600C3727}"/>
    <cellStyle name="Normal 14 28 2 2 3" xfId="32912" xr:uid="{D4C8F6F5-0FED-47F1-9CBC-D091B7A199A2}"/>
    <cellStyle name="Normal 14 28 2 2 4" xfId="38396" xr:uid="{2E3F29E1-63B0-46D7-94CF-43573CCFF128}"/>
    <cellStyle name="Normal 14 28 2 3" xfId="24689" xr:uid="{7CB7FD7D-927F-40C5-915C-D888C51B7DED}"/>
    <cellStyle name="Normal 14 28 2 4" xfId="30183" xr:uid="{7323E2E6-AC01-4D9C-ABE3-2BC2C502D706}"/>
    <cellStyle name="Normal 14 28 2 5" xfId="35667" xr:uid="{1C95F364-F22F-4563-82D0-266C31E3FAB3}"/>
    <cellStyle name="Normal 14 28 3" xfId="11541" xr:uid="{89CE51AC-FE08-45C6-82AA-FAB624410097}"/>
    <cellStyle name="Normal 14 28 4" xfId="16776" xr:uid="{C6D082C4-8D1F-4B1A-81A0-E221B439F664}"/>
    <cellStyle name="Normal 14 28 5" xfId="19002" xr:uid="{AD5EC2DD-CED3-4688-A0D3-55B1EDB3749F}"/>
    <cellStyle name="Normal 14 28 6" xfId="9250" xr:uid="{EA994837-3CBE-42FD-8955-A9538E8FEC38}"/>
    <cellStyle name="Normal 14 28 6 2" xfId="20571" xr:uid="{DF23548F-0EC3-4A64-A6FF-C90BE25792BD}"/>
    <cellStyle name="Normal 14 28 6 2 2" xfId="26127" xr:uid="{C778019B-1164-478D-AC02-54F3214936C9}"/>
    <cellStyle name="Normal 14 28 6 2 3" xfId="31621" xr:uid="{B0898436-1E14-479A-B518-A33224301A4A}"/>
    <cellStyle name="Normal 14 28 6 2 4" xfId="37105" xr:uid="{05698BBB-F8EB-4454-8FE6-34BDD1D04E91}"/>
    <cellStyle name="Normal 14 28 6 3" xfId="23398" xr:uid="{9A489CDA-67D1-45D2-8BDF-91D7F31CCDD0}"/>
    <cellStyle name="Normal 14 28 6 4" xfId="28892" xr:uid="{902DA923-0736-4F72-9FB1-D30872CEB422}"/>
    <cellStyle name="Normal 14 28 6 5" xfId="34376" xr:uid="{8C61E31E-B83F-4054-A445-412D2BFAE213}"/>
    <cellStyle name="Normal 14 29" xfId="6183" xr:uid="{C83AAB74-31B2-41E3-8B22-269380311E44}"/>
    <cellStyle name="Normal 14 29 2" xfId="14576" xr:uid="{FD6B55DC-66DD-4CAB-9690-F584774DA816}"/>
    <cellStyle name="Normal 14 29 2 2" xfId="21863" xr:uid="{9298EB34-005D-4B98-BE56-2459011B7A78}"/>
    <cellStyle name="Normal 14 29 2 2 2" xfId="27419" xr:uid="{A955DC3F-6894-45D8-9106-60F8BA1C2088}"/>
    <cellStyle name="Normal 14 29 2 2 3" xfId="32913" xr:uid="{8F684E0C-FEBC-40A1-9480-CDCA71B2A9B6}"/>
    <cellStyle name="Normal 14 29 2 2 4" xfId="38397" xr:uid="{5E750341-7A52-4969-935F-880D625F91C2}"/>
    <cellStyle name="Normal 14 29 2 3" xfId="24690" xr:uid="{B5949CE2-D736-487C-A4A4-030B6005CE35}"/>
    <cellStyle name="Normal 14 29 2 4" xfId="30184" xr:uid="{CDA24C40-7CB5-48D2-8054-453A909CB80C}"/>
    <cellStyle name="Normal 14 29 2 5" xfId="35668" xr:uid="{D6F37C84-579B-439A-BC4D-3A2B288F4366}"/>
    <cellStyle name="Normal 14 29 3" xfId="11542" xr:uid="{A04FDB08-CF1B-401C-A85E-E3BE90153DC4}"/>
    <cellStyle name="Normal 14 29 4" xfId="16777" xr:uid="{F68B765E-85D9-4BA2-AF18-29C2930F9040}"/>
    <cellStyle name="Normal 14 29 5" xfId="19003" xr:uid="{797258EC-640D-4635-8266-6EFD64503FB0}"/>
    <cellStyle name="Normal 14 29 6" xfId="9251" xr:uid="{EC59E8E8-7BB2-40A0-B1C7-2BBF875BC49D}"/>
    <cellStyle name="Normal 14 29 6 2" xfId="20572" xr:uid="{84555DA2-6056-405B-9A42-6889B0F624F1}"/>
    <cellStyle name="Normal 14 29 6 2 2" xfId="26128" xr:uid="{E7352EA7-7D59-47B9-8D17-CC729E29CA5C}"/>
    <cellStyle name="Normal 14 29 6 2 3" xfId="31622" xr:uid="{8AD806CA-9E14-4A3C-B361-FBD900809D99}"/>
    <cellStyle name="Normal 14 29 6 2 4" xfId="37106" xr:uid="{B42EEC23-3BDE-46DB-99A7-9A6839BFF54F}"/>
    <cellStyle name="Normal 14 29 6 3" xfId="23399" xr:uid="{DD998A0C-F919-4E02-B6F5-7990EE8B51B1}"/>
    <cellStyle name="Normal 14 29 6 4" xfId="28893" xr:uid="{942BE10D-0FC9-462F-AA0E-67CF0B3B8372}"/>
    <cellStyle name="Normal 14 29 6 5" xfId="34377" xr:uid="{B02EC03B-A023-4F93-93AE-A9013E195A28}"/>
    <cellStyle name="Normal 14 3" xfId="778" xr:uid="{F4396B1D-AEFB-4EB1-9E42-82733F277B13}"/>
    <cellStyle name="Normal 14 3 2" xfId="14577" xr:uid="{5DB2417E-6FEE-4145-9345-06382C75E5B9}"/>
    <cellStyle name="Normal 14 3 2 2" xfId="21864" xr:uid="{6A74BF05-BF44-414D-BF74-F28A7DC64D79}"/>
    <cellStyle name="Normal 14 3 2 2 2" xfId="27420" xr:uid="{A2BC9A2B-D749-4119-BF25-464D8BE26544}"/>
    <cellStyle name="Normal 14 3 2 2 3" xfId="32914" xr:uid="{0D9F7794-F675-4F66-BE80-A8276C0616FC}"/>
    <cellStyle name="Normal 14 3 2 2 4" xfId="38398" xr:uid="{742D281B-B3F5-4809-AEAB-E21F5229ECCE}"/>
    <cellStyle name="Normal 14 3 2 3" xfId="24691" xr:uid="{294C8683-E27D-40AC-82EE-14677A71EC5F}"/>
    <cellStyle name="Normal 14 3 2 4" xfId="30185" xr:uid="{918DB9E5-190E-4C01-AFFD-F735A07AC10D}"/>
    <cellStyle name="Normal 14 3 2 5" xfId="35669" xr:uid="{AE56D3EF-91AE-4650-B46E-634DA8073814}"/>
    <cellStyle name="Normal 14 3 3" xfId="11543" xr:uid="{F1F9E5E1-86B7-4CDC-86C7-A2CA1CD78B7A}"/>
    <cellStyle name="Normal 14 3 4" xfId="16778" xr:uid="{852BB055-B304-4E21-AE5B-46E2D9030558}"/>
    <cellStyle name="Normal 14 3 5" xfId="19004" xr:uid="{4BDB4FD5-574C-4F61-B8D7-74E05AF72C00}"/>
    <cellStyle name="Normal 14 3 6" xfId="9252" xr:uid="{2CB90FBB-4C78-4556-BC1A-7FA3ECD5BB3A}"/>
    <cellStyle name="Normal 14 3 6 2" xfId="20573" xr:uid="{78B74A9F-6F39-4EFC-B5A9-0C43BF81E40A}"/>
    <cellStyle name="Normal 14 3 6 2 2" xfId="26129" xr:uid="{EDEBDD6C-A763-492B-9890-4DB5C95705A1}"/>
    <cellStyle name="Normal 14 3 6 2 3" xfId="31623" xr:uid="{2B4476C7-8E2A-42E4-B250-89BF3BA566EC}"/>
    <cellStyle name="Normal 14 3 6 2 4" xfId="37107" xr:uid="{23868A2E-28D9-4097-8ABF-C61265C5BA23}"/>
    <cellStyle name="Normal 14 3 6 3" xfId="23400" xr:uid="{705E579A-5ED5-4084-A0F8-3E5A0B688EE9}"/>
    <cellStyle name="Normal 14 3 6 4" xfId="28894" xr:uid="{782307E5-4770-48E3-80A5-FD27654706AF}"/>
    <cellStyle name="Normal 14 3 6 5" xfId="34378" xr:uid="{4A31D27B-8440-4574-B4E0-10BF2A3A2175}"/>
    <cellStyle name="Normal 14 3 7" xfId="6184" xr:uid="{6A7C17CF-CDF7-4A3E-A5DB-C575EC56454D}"/>
    <cellStyle name="Normal 14 30" xfId="6185" xr:uid="{BBFFACE6-498B-4572-BD41-00BFAECDAE22}"/>
    <cellStyle name="Normal 14 30 2" xfId="14578" xr:uid="{0179870D-53F9-4467-92E0-446DA7AF70FE}"/>
    <cellStyle name="Normal 14 30 2 2" xfId="21865" xr:uid="{38321D5F-ED11-4BB4-BE91-542196C08512}"/>
    <cellStyle name="Normal 14 30 2 2 2" xfId="27421" xr:uid="{C10E56B2-86A3-46B7-9A42-F167CB5AD2F5}"/>
    <cellStyle name="Normal 14 30 2 2 3" xfId="32915" xr:uid="{909EE0B7-AB52-40CE-A41B-3031672DC636}"/>
    <cellStyle name="Normal 14 30 2 2 4" xfId="38399" xr:uid="{9B73CCAE-DEC7-47C2-A157-E7797A4D97D8}"/>
    <cellStyle name="Normal 14 30 2 3" xfId="24692" xr:uid="{9BFF58C8-5F1E-4032-BECD-FB95835954EF}"/>
    <cellStyle name="Normal 14 30 2 4" xfId="30186" xr:uid="{132EAABC-2E60-4DC9-B69F-675B3C362840}"/>
    <cellStyle name="Normal 14 30 2 5" xfId="35670" xr:uid="{580F00C2-2BFA-4A14-BF2D-83FDD1119EB7}"/>
    <cellStyle name="Normal 14 30 3" xfId="11544" xr:uid="{0B121A83-079B-43FB-8243-61C8244BF1D4}"/>
    <cellStyle name="Normal 14 30 4" xfId="16779" xr:uid="{94CE7917-F733-4390-BC6C-6E8AE6757FF5}"/>
    <cellStyle name="Normal 14 30 5" xfId="19005" xr:uid="{AA61A121-9411-44DA-8AC7-705049D3D9BD}"/>
    <cellStyle name="Normal 14 30 6" xfId="9253" xr:uid="{687F2002-804F-4B04-A2F4-EF444BC201F7}"/>
    <cellStyle name="Normal 14 30 6 2" xfId="20574" xr:uid="{01BCDB9E-CA0E-4CDD-B789-C800D31F1051}"/>
    <cellStyle name="Normal 14 30 6 2 2" xfId="26130" xr:uid="{F9EDB37C-A9A7-4562-8017-8403838158FB}"/>
    <cellStyle name="Normal 14 30 6 2 3" xfId="31624" xr:uid="{FF9B6FEB-D420-4CFF-AD6F-0B1EF9640460}"/>
    <cellStyle name="Normal 14 30 6 2 4" xfId="37108" xr:uid="{60A130D6-E8F1-4902-A61C-CBCD1D118AB5}"/>
    <cellStyle name="Normal 14 30 6 3" xfId="23401" xr:uid="{A3C28B85-722D-411B-8791-BB3D71B301AB}"/>
    <cellStyle name="Normal 14 30 6 4" xfId="28895" xr:uid="{5C719D10-D705-4240-92D4-1E6D307230B8}"/>
    <cellStyle name="Normal 14 30 6 5" xfId="34379" xr:uid="{C62D93DD-E95D-4D81-A75E-47D5E71DDA7B}"/>
    <cellStyle name="Normal 14 31" xfId="6186" xr:uid="{B8A998FF-1E1C-4CA6-AAAD-6CBC9E176031}"/>
    <cellStyle name="Normal 14 31 2" xfId="14579" xr:uid="{4619A938-59A0-44FC-906E-CDD76F76008B}"/>
    <cellStyle name="Normal 14 31 2 2" xfId="21866" xr:uid="{8E2067F1-95A5-4E41-B2CB-DA903B6027F8}"/>
    <cellStyle name="Normal 14 31 2 2 2" xfId="27422" xr:uid="{AE5799DC-A571-4F72-9E78-CE58BEACB048}"/>
    <cellStyle name="Normal 14 31 2 2 3" xfId="32916" xr:uid="{F6B24DC5-303F-4FD4-8A72-04B4DDD6DC36}"/>
    <cellStyle name="Normal 14 31 2 2 4" xfId="38400" xr:uid="{CFEA7289-0C4F-4142-ADD5-5158B2EB842C}"/>
    <cellStyle name="Normal 14 31 2 3" xfId="24693" xr:uid="{8F3C8488-5AAA-4EAC-B2CB-316087367C63}"/>
    <cellStyle name="Normal 14 31 2 4" xfId="30187" xr:uid="{2FD2039A-3A7B-45B6-9311-CD373B3B5F91}"/>
    <cellStyle name="Normal 14 31 2 5" xfId="35671" xr:uid="{76F1D5DE-930E-4B9D-ABEF-F7CB8140660C}"/>
    <cellStyle name="Normal 14 31 3" xfId="11545" xr:uid="{4EE939FB-82DB-4F54-A50E-4FBB145A9DC3}"/>
    <cellStyle name="Normal 14 31 4" xfId="16780" xr:uid="{E460792F-08B1-4B20-9145-E010619C1E76}"/>
    <cellStyle name="Normal 14 31 5" xfId="19006" xr:uid="{3A98504C-E902-4976-8742-4FFDB44FD59E}"/>
    <cellStyle name="Normal 14 31 6" xfId="9254" xr:uid="{0D2608DA-A59E-4987-91DA-61B8B947373B}"/>
    <cellStyle name="Normal 14 31 6 2" xfId="20575" xr:uid="{9802A426-C221-4116-BFA5-C3186D613F72}"/>
    <cellStyle name="Normal 14 31 6 2 2" xfId="26131" xr:uid="{59EC7ABD-4AAC-46C6-8FBE-204E691047D7}"/>
    <cellStyle name="Normal 14 31 6 2 3" xfId="31625" xr:uid="{A1608894-0367-4EE2-A080-935A2E4EE662}"/>
    <cellStyle name="Normal 14 31 6 2 4" xfId="37109" xr:uid="{C8377199-0379-4F66-8F08-A6DCC4B98987}"/>
    <cellStyle name="Normal 14 31 6 3" xfId="23402" xr:uid="{26F0B12D-B949-4BF6-BD6A-ED12C1A09D9C}"/>
    <cellStyle name="Normal 14 31 6 4" xfId="28896" xr:uid="{752D1F6C-F13F-4081-BDD2-52CC919A32E8}"/>
    <cellStyle name="Normal 14 31 6 5" xfId="34380" xr:uid="{F21965AB-63DB-45CA-83BB-B8A172718FA1}"/>
    <cellStyle name="Normal 14 32" xfId="6187" xr:uid="{E2D45C10-3468-44A8-926C-0886CD3512F5}"/>
    <cellStyle name="Normal 14 32 2" xfId="14580" xr:uid="{41921651-F2DF-42A8-9983-B2F5AFC5140E}"/>
    <cellStyle name="Normal 14 32 2 2" xfId="21867" xr:uid="{7F2B60DC-768F-4150-A73B-7C239553E9E8}"/>
    <cellStyle name="Normal 14 32 2 2 2" xfId="27423" xr:uid="{B0FD7807-9167-424D-8A09-767B4975A980}"/>
    <cellStyle name="Normal 14 32 2 2 3" xfId="32917" xr:uid="{2AB0FFF5-F25A-4D53-9604-AE92EDC633FF}"/>
    <cellStyle name="Normal 14 32 2 2 4" xfId="38401" xr:uid="{83C1059E-4C4D-4D4E-8579-E76648EA52AB}"/>
    <cellStyle name="Normal 14 32 2 3" xfId="24694" xr:uid="{6D35F7CF-1DCA-445B-9BF5-2EFE8809DB5C}"/>
    <cellStyle name="Normal 14 32 2 4" xfId="30188" xr:uid="{AA0280FC-8DC3-4D42-97F7-C6C7991DF3A8}"/>
    <cellStyle name="Normal 14 32 2 5" xfId="35672" xr:uid="{EFF95041-D97E-4BFE-ABED-61F2433209FC}"/>
    <cellStyle name="Normal 14 32 3" xfId="11546" xr:uid="{CAC6F754-6A23-4AB3-8351-979477285E57}"/>
    <cellStyle name="Normal 14 32 4" xfId="16781" xr:uid="{BC39F31F-B33F-4079-B556-FB65CB3483FE}"/>
    <cellStyle name="Normal 14 32 5" xfId="19007" xr:uid="{B94D8397-C0A5-4C1B-A118-24B1C5F92B62}"/>
    <cellStyle name="Normal 14 32 6" xfId="9255" xr:uid="{3B2EB86C-BC91-473B-968D-206BEB4DF27B}"/>
    <cellStyle name="Normal 14 32 6 2" xfId="20576" xr:uid="{EF49BBA6-5501-4F73-9803-E893DAA4CE0D}"/>
    <cellStyle name="Normal 14 32 6 2 2" xfId="26132" xr:uid="{A7BA1883-1039-440A-8AAE-2977339FE830}"/>
    <cellStyle name="Normal 14 32 6 2 3" xfId="31626" xr:uid="{5187A048-1E65-4DE8-9186-4FE91612D1BE}"/>
    <cellStyle name="Normal 14 32 6 2 4" xfId="37110" xr:uid="{341A38D3-D74C-42B9-90F6-9AB6F21C865C}"/>
    <cellStyle name="Normal 14 32 6 3" xfId="23403" xr:uid="{8DD537A8-381E-4F51-9AC0-8DF044302502}"/>
    <cellStyle name="Normal 14 32 6 4" xfId="28897" xr:uid="{26451209-B245-4687-8E49-5D5F8DDB807F}"/>
    <cellStyle name="Normal 14 32 6 5" xfId="34381" xr:uid="{5FD393E2-0E9A-4E22-83A3-FE9795DC8422}"/>
    <cellStyle name="Normal 14 33" xfId="6188" xr:uid="{90C78DA2-9EC6-45EF-AEC2-F0529047C6C9}"/>
    <cellStyle name="Normal 14 33 2" xfId="14581" xr:uid="{BA42B0EC-20A5-45F4-9589-5CCCF3F8FD87}"/>
    <cellStyle name="Normal 14 33 2 2" xfId="21868" xr:uid="{EF77FC2F-3D71-4BB3-AF3E-89F5426BCA9E}"/>
    <cellStyle name="Normal 14 33 2 2 2" xfId="27424" xr:uid="{AA94D6D2-FBA2-42A2-91DF-94B0C7EA6047}"/>
    <cellStyle name="Normal 14 33 2 2 3" xfId="32918" xr:uid="{2521F7AE-D403-4614-AA8C-965D76D5BB4C}"/>
    <cellStyle name="Normal 14 33 2 2 4" xfId="38402" xr:uid="{3F70CD16-F479-4326-B96A-940430BEBA08}"/>
    <cellStyle name="Normal 14 33 2 3" xfId="24695" xr:uid="{A721B271-2F62-4284-8B83-15751E577BA0}"/>
    <cellStyle name="Normal 14 33 2 4" xfId="30189" xr:uid="{18BAB86F-B22B-4AB5-892F-1BB71CCC5EF0}"/>
    <cellStyle name="Normal 14 33 2 5" xfId="35673" xr:uid="{9C258AE2-72B2-43E9-BF08-854013947420}"/>
    <cellStyle name="Normal 14 33 3" xfId="11547" xr:uid="{F3E49A3C-9A27-46E5-8286-87014A65AA42}"/>
    <cellStyle name="Normal 14 33 4" xfId="16782" xr:uid="{FE233DAD-4F44-42A8-B6F3-B7043D86946D}"/>
    <cellStyle name="Normal 14 33 5" xfId="19008" xr:uid="{20DE065F-04F9-4A61-906C-8BA5FBDD108A}"/>
    <cellStyle name="Normal 14 33 6" xfId="9256" xr:uid="{438A2D00-E45D-42D1-898B-4954212D13EB}"/>
    <cellStyle name="Normal 14 33 6 2" xfId="20577" xr:uid="{3E56C807-35F0-4019-9719-1E6DDD2A28F0}"/>
    <cellStyle name="Normal 14 33 6 2 2" xfId="26133" xr:uid="{287DD756-443A-44D9-B5E6-2B91C7DE7371}"/>
    <cellStyle name="Normal 14 33 6 2 3" xfId="31627" xr:uid="{9DD4296D-385B-4FCD-95B0-4E6D27048AB6}"/>
    <cellStyle name="Normal 14 33 6 2 4" xfId="37111" xr:uid="{3BDB93F5-8059-4CA5-90ED-A50C9E659F9A}"/>
    <cellStyle name="Normal 14 33 6 3" xfId="23404" xr:uid="{49931C11-F5E7-4365-B60C-B0C7E25FD92E}"/>
    <cellStyle name="Normal 14 33 6 4" xfId="28898" xr:uid="{00FC988C-EE0A-4EEF-9ED0-60438A487397}"/>
    <cellStyle name="Normal 14 33 6 5" xfId="34382" xr:uid="{4E31CF31-CDBC-4F3F-9BEB-0DF036DCA0C3}"/>
    <cellStyle name="Normal 14 34" xfId="6189" xr:uid="{569BD8CC-B207-42D9-BEC9-4EA2374E6D0C}"/>
    <cellStyle name="Normal 14 34 2" xfId="14582" xr:uid="{8D24F496-6599-4442-9BA8-A7C49F35CD91}"/>
    <cellStyle name="Normal 14 34 2 2" xfId="21869" xr:uid="{BCBAD5CA-E118-4B89-8919-5E49097B9681}"/>
    <cellStyle name="Normal 14 34 2 2 2" xfId="27425" xr:uid="{9366F1D0-2417-433E-9288-5300A25CE1A4}"/>
    <cellStyle name="Normal 14 34 2 2 3" xfId="32919" xr:uid="{60E3456C-A983-4983-9573-A9C46039EDDC}"/>
    <cellStyle name="Normal 14 34 2 2 4" xfId="38403" xr:uid="{ADFEFABB-342A-41B1-B0C5-BC40BC83E9FB}"/>
    <cellStyle name="Normal 14 34 2 3" xfId="24696" xr:uid="{DFF15542-188A-42EF-83E5-82A1472623D1}"/>
    <cellStyle name="Normal 14 34 2 4" xfId="30190" xr:uid="{E3427204-67FE-4EAD-8F61-92F8D9F29EF7}"/>
    <cellStyle name="Normal 14 34 2 5" xfId="35674" xr:uid="{DDCBFBC4-971D-4A7D-B865-1CA27A554EB4}"/>
    <cellStyle name="Normal 14 34 3" xfId="11548" xr:uid="{45238B5B-EEB0-43AB-AA1B-3A838E6BD94C}"/>
    <cellStyle name="Normal 14 34 4" xfId="16783" xr:uid="{C5A32964-9CC0-405F-BEBB-2787F4D8C2E1}"/>
    <cellStyle name="Normal 14 34 5" xfId="19009" xr:uid="{4C807BCE-C4E0-46A7-8E77-CACCC8F164A5}"/>
    <cellStyle name="Normal 14 34 6" xfId="9257" xr:uid="{6F8849F0-B29D-4C13-9E74-502C8D9DBEB9}"/>
    <cellStyle name="Normal 14 34 6 2" xfId="20578" xr:uid="{ABBD76C1-90BB-407F-B808-57F664835F12}"/>
    <cellStyle name="Normal 14 34 6 2 2" xfId="26134" xr:uid="{10A56CEB-6A86-40D4-8018-BCA6658F4006}"/>
    <cellStyle name="Normal 14 34 6 2 3" xfId="31628" xr:uid="{8342EAC1-F280-497A-BA3F-BB209A794FA8}"/>
    <cellStyle name="Normal 14 34 6 2 4" xfId="37112" xr:uid="{87539B10-A6D5-4F79-8599-80384797E9B2}"/>
    <cellStyle name="Normal 14 34 6 3" xfId="23405" xr:uid="{8AFB7CE3-B574-4DAC-8326-83680C1C541E}"/>
    <cellStyle name="Normal 14 34 6 4" xfId="28899" xr:uid="{FAE10164-8E67-422A-A762-F0245446786C}"/>
    <cellStyle name="Normal 14 34 6 5" xfId="34383" xr:uid="{4F5E9472-A58F-415D-92EC-A7E4586E5CEA}"/>
    <cellStyle name="Normal 14 35" xfId="6190" xr:uid="{37F88A37-67A2-4C9C-AE00-181CA3AFCA5C}"/>
    <cellStyle name="Normal 14 35 2" xfId="14583" xr:uid="{EAF6FAB9-F55A-43F3-B375-E7A33378F929}"/>
    <cellStyle name="Normal 14 35 2 2" xfId="21870" xr:uid="{4B9FF17E-6108-4969-BBBB-F2244801C7A4}"/>
    <cellStyle name="Normal 14 35 2 2 2" xfId="27426" xr:uid="{38A57291-5FA8-42A2-B879-7F6ACB7495F8}"/>
    <cellStyle name="Normal 14 35 2 2 3" xfId="32920" xr:uid="{DD7DC93C-CD24-4BE3-BCA5-22752CF7F530}"/>
    <cellStyle name="Normal 14 35 2 2 4" xfId="38404" xr:uid="{D78C1B7A-66FC-4C8E-9CFF-D3E33D155816}"/>
    <cellStyle name="Normal 14 35 2 3" xfId="24697" xr:uid="{5A5D8A4D-A356-4D6F-8F2B-82F6E5F604CA}"/>
    <cellStyle name="Normal 14 35 2 4" xfId="30191" xr:uid="{4CB68EBB-01C0-4421-A9E2-9AB4CA559B0B}"/>
    <cellStyle name="Normal 14 35 2 5" xfId="35675" xr:uid="{9C10CB0A-D475-4552-BF80-9AF4F0A84737}"/>
    <cellStyle name="Normal 14 35 3" xfId="11549" xr:uid="{CC9413F1-CF0F-4AB6-88F6-391E4D6F6A72}"/>
    <cellStyle name="Normal 14 35 4" xfId="16784" xr:uid="{8A1777AE-D870-458C-917E-3F6261FE5FB7}"/>
    <cellStyle name="Normal 14 35 5" xfId="19010" xr:uid="{37E0BEE8-CFBC-4D36-A799-6402D71959E8}"/>
    <cellStyle name="Normal 14 35 6" xfId="9258" xr:uid="{36774409-D0EB-4F19-941D-34724399F6C7}"/>
    <cellStyle name="Normal 14 35 6 2" xfId="20579" xr:uid="{2B2FA806-6B3A-4EC4-80B4-8CF7B416586B}"/>
    <cellStyle name="Normal 14 35 6 2 2" xfId="26135" xr:uid="{38E2C524-E337-4029-AC1B-32EDD5CCE4C5}"/>
    <cellStyle name="Normal 14 35 6 2 3" xfId="31629" xr:uid="{BF276EB9-51FD-4715-9E2A-0630E1744852}"/>
    <cellStyle name="Normal 14 35 6 2 4" xfId="37113" xr:uid="{21CDF954-AE25-4CC0-8FCD-9912A49F230F}"/>
    <cellStyle name="Normal 14 35 6 3" xfId="23406" xr:uid="{250E7A0A-FE35-47C4-B97E-5F450E9E8A8C}"/>
    <cellStyle name="Normal 14 35 6 4" xfId="28900" xr:uid="{7C911EB9-F513-48D6-8516-F0F0AB629683}"/>
    <cellStyle name="Normal 14 35 6 5" xfId="34384" xr:uid="{DF35E176-7894-45FD-BF8C-6EA437E8E572}"/>
    <cellStyle name="Normal 14 36" xfId="6191" xr:uid="{5F5FD660-9A9F-43B6-8013-CDBF9E7E1E22}"/>
    <cellStyle name="Normal 14 36 2" xfId="14584" xr:uid="{AC00C5F5-5D85-473A-A26F-D686BA40C484}"/>
    <cellStyle name="Normal 14 36 2 2" xfId="21871" xr:uid="{A67EB64E-35D3-4D97-B21B-45EF9512356B}"/>
    <cellStyle name="Normal 14 36 2 2 2" xfId="27427" xr:uid="{39DC4F56-4202-4357-829D-DDE44342C499}"/>
    <cellStyle name="Normal 14 36 2 2 3" xfId="32921" xr:uid="{7FA9DFE2-4709-492C-B85E-B2652CA28176}"/>
    <cellStyle name="Normal 14 36 2 2 4" xfId="38405" xr:uid="{1E72C0F0-3177-4326-A3C6-B243ECC0CD0E}"/>
    <cellStyle name="Normal 14 36 2 3" xfId="24698" xr:uid="{981C78C9-E550-4D4E-ABB1-EFB769F6B9D6}"/>
    <cellStyle name="Normal 14 36 2 4" xfId="30192" xr:uid="{2D94F947-8B3D-4E40-96AC-1308636CFDCC}"/>
    <cellStyle name="Normal 14 36 2 5" xfId="35676" xr:uid="{2C0BB751-CF30-4AF2-BC1F-13B15A875DF1}"/>
    <cellStyle name="Normal 14 36 3" xfId="11550" xr:uid="{1093127B-BCFB-4893-9C81-97D1C4C7EF25}"/>
    <cellStyle name="Normal 14 36 4" xfId="16785" xr:uid="{A5E223A7-FB46-4285-BBA3-2816021C9AF5}"/>
    <cellStyle name="Normal 14 36 5" xfId="19011" xr:uid="{AA2FF963-8C88-4B1C-A7D7-1D480850F99F}"/>
    <cellStyle name="Normal 14 36 6" xfId="9259" xr:uid="{78B69C50-4AFB-4A9D-BDCB-DC2E1FC81921}"/>
    <cellStyle name="Normal 14 36 6 2" xfId="20580" xr:uid="{FC3F43DD-0733-4DDD-AD05-C5CC06B38855}"/>
    <cellStyle name="Normal 14 36 6 2 2" xfId="26136" xr:uid="{79AA1420-74C4-48C8-9AEF-EDCBD63D270D}"/>
    <cellStyle name="Normal 14 36 6 2 3" xfId="31630" xr:uid="{AA289EC4-6048-4150-9157-142D7D972B65}"/>
    <cellStyle name="Normal 14 36 6 2 4" xfId="37114" xr:uid="{D2270C2B-9FB1-4A1C-85BA-F70F65E5DD7D}"/>
    <cellStyle name="Normal 14 36 6 3" xfId="23407" xr:uid="{52099443-3B5B-410E-97A8-CD01C75934AB}"/>
    <cellStyle name="Normal 14 36 6 4" xfId="28901" xr:uid="{3167BFD5-F674-4C02-B5F3-EA1849EFC8C4}"/>
    <cellStyle name="Normal 14 36 6 5" xfId="34385" xr:uid="{504B7C93-B244-413D-AA3A-27B328F888D1}"/>
    <cellStyle name="Normal 14 37" xfId="6192" xr:uid="{55670C88-7D6E-4A5B-AEDF-1E758493DB00}"/>
    <cellStyle name="Normal 14 37 2" xfId="14585" xr:uid="{B6443C50-157A-4C65-8BFE-566FBCA79A35}"/>
    <cellStyle name="Normal 14 37 2 2" xfId="21872" xr:uid="{BC475E40-1D41-40E0-A73E-BAA6238682D2}"/>
    <cellStyle name="Normal 14 37 2 2 2" xfId="27428" xr:uid="{B9F9535D-92B7-4973-90ED-53F7495B9C07}"/>
    <cellStyle name="Normal 14 37 2 2 3" xfId="32922" xr:uid="{91D47762-7B88-473C-ABC5-2B20D6ECB7AC}"/>
    <cellStyle name="Normal 14 37 2 2 4" xfId="38406" xr:uid="{3693D476-4CE0-48EE-94A7-D05DD017A62F}"/>
    <cellStyle name="Normal 14 37 2 3" xfId="24699" xr:uid="{CACD84F6-C57F-48A8-8813-A26F2718B0C8}"/>
    <cellStyle name="Normal 14 37 2 4" xfId="30193" xr:uid="{14224CF1-3CDC-427D-A4B0-2CDEDCF23F78}"/>
    <cellStyle name="Normal 14 37 2 5" xfId="35677" xr:uid="{A8B49265-C3CD-4ABE-888A-889001C288B5}"/>
    <cellStyle name="Normal 14 37 3" xfId="11551" xr:uid="{412335F5-1774-4D2C-8582-C93962602982}"/>
    <cellStyle name="Normal 14 37 4" xfId="16786" xr:uid="{914927AE-4975-4FFC-8CAB-D1F9E75A2CA6}"/>
    <cellStyle name="Normal 14 37 5" xfId="19012" xr:uid="{28C9DD2E-C3EE-4E88-A3D2-49AFB81657FD}"/>
    <cellStyle name="Normal 14 37 6" xfId="9260" xr:uid="{5C070DB3-9289-433B-85C0-5D01FF69D524}"/>
    <cellStyle name="Normal 14 37 6 2" xfId="20581" xr:uid="{3BC56298-9AA1-4AE8-BDDA-0641B9FF1FC8}"/>
    <cellStyle name="Normal 14 37 6 2 2" xfId="26137" xr:uid="{879A0AF3-6E0C-4F9E-93BB-2FFA87332ABB}"/>
    <cellStyle name="Normal 14 37 6 2 3" xfId="31631" xr:uid="{560FA36E-4EDB-4F26-854E-FEF67BC12AEC}"/>
    <cellStyle name="Normal 14 37 6 2 4" xfId="37115" xr:uid="{A0B70711-B992-44FF-B46E-7452E1CD0C89}"/>
    <cellStyle name="Normal 14 37 6 3" xfId="23408" xr:uid="{2F2C9FF6-5B29-45FD-854D-665CB340E392}"/>
    <cellStyle name="Normal 14 37 6 4" xfId="28902" xr:uid="{211F5FC7-6C80-4C04-8785-4BE3C2568434}"/>
    <cellStyle name="Normal 14 37 6 5" xfId="34386" xr:uid="{97C46349-C76E-481E-8B9E-9009E9F90E88}"/>
    <cellStyle name="Normal 14 38" xfId="6193" xr:uid="{BC038C69-9EC2-4138-B72A-B9BF114C6AB7}"/>
    <cellStyle name="Normal 14 38 2" xfId="14586" xr:uid="{754AA3C8-37D2-4379-B3AF-ED9C9F97B232}"/>
    <cellStyle name="Normal 14 38 2 2" xfId="21873" xr:uid="{37516B7B-CE96-4415-9B50-82BF3B2EFC00}"/>
    <cellStyle name="Normal 14 38 2 2 2" xfId="27429" xr:uid="{0DAA3B0B-3E51-4223-AC64-B6CAB9D62984}"/>
    <cellStyle name="Normal 14 38 2 2 3" xfId="32923" xr:uid="{49E69D52-707F-403A-B751-DDD7E4326C6B}"/>
    <cellStyle name="Normal 14 38 2 2 4" xfId="38407" xr:uid="{9EC8CB6D-25C4-4828-9FB6-73A81A4CCD13}"/>
    <cellStyle name="Normal 14 38 2 3" xfId="24700" xr:uid="{9933AD57-9BE8-48DE-86CB-C7841C0FA8F3}"/>
    <cellStyle name="Normal 14 38 2 4" xfId="30194" xr:uid="{43978FB6-B013-486F-B779-77B792DD84D4}"/>
    <cellStyle name="Normal 14 38 2 5" xfId="35678" xr:uid="{2B124102-52FB-4ED9-BD1C-22F9F988EEFF}"/>
    <cellStyle name="Normal 14 38 3" xfId="11552" xr:uid="{4EA1B940-A48E-4D6C-8E1E-16A8AC789570}"/>
    <cellStyle name="Normal 14 38 4" xfId="16787" xr:uid="{CB1BADDD-98B0-450E-8F8C-6BDD3D6374DD}"/>
    <cellStyle name="Normal 14 38 5" xfId="19013" xr:uid="{17F39E8A-B41B-463F-A223-EBA6E4F6CF6C}"/>
    <cellStyle name="Normal 14 38 6" xfId="9261" xr:uid="{B9A0BF3B-07AF-4004-AFE7-4215E211835E}"/>
    <cellStyle name="Normal 14 38 6 2" xfId="20582" xr:uid="{084823D5-36CF-417B-BD95-15AF45E7F00D}"/>
    <cellStyle name="Normal 14 38 6 2 2" xfId="26138" xr:uid="{A464A4D6-8DDE-45E6-B310-EB5B30B6ECA0}"/>
    <cellStyle name="Normal 14 38 6 2 3" xfId="31632" xr:uid="{ACCD0D07-967A-473E-9E39-0DB0D789AF01}"/>
    <cellStyle name="Normal 14 38 6 2 4" xfId="37116" xr:uid="{B8A6F23C-EE69-4DE6-83C5-A2C605D76230}"/>
    <cellStyle name="Normal 14 38 6 3" xfId="23409" xr:uid="{D9B13DC3-7AA7-45AC-BA5B-69329912AE9C}"/>
    <cellStyle name="Normal 14 38 6 4" xfId="28903" xr:uid="{7B9C0520-5F4F-4BBC-979E-9463844B2460}"/>
    <cellStyle name="Normal 14 38 6 5" xfId="34387" xr:uid="{319AC42B-2F13-4BFE-84FE-1EF8195EEBD4}"/>
    <cellStyle name="Normal 14 39" xfId="7197" xr:uid="{96A8E858-39FA-4E14-9C4A-6B7106C05456}"/>
    <cellStyle name="Normal 14 39 2" xfId="14587" xr:uid="{19912FB3-B561-460D-8F77-5560884A259B}"/>
    <cellStyle name="Normal 14 39 2 2" xfId="21874" xr:uid="{CB27B1DE-0811-4B62-B238-9D29F7B5A97F}"/>
    <cellStyle name="Normal 14 39 2 2 2" xfId="27430" xr:uid="{0C84057B-3BE3-4674-996E-48F557BD4D82}"/>
    <cellStyle name="Normal 14 39 2 2 3" xfId="32924" xr:uid="{5AB759E2-3D8A-40DA-8F83-EC3BB2B1E1BC}"/>
    <cellStyle name="Normal 14 39 2 2 4" xfId="38408" xr:uid="{972A1DCB-2584-4E4D-8EE9-447DFCBF95F8}"/>
    <cellStyle name="Normal 14 39 2 3" xfId="24701" xr:uid="{8BEA2C09-3150-4D88-A26B-4BEAB6DB4C86}"/>
    <cellStyle name="Normal 14 39 2 4" xfId="30195" xr:uid="{1C95FAFB-7A93-4131-86A3-F887368C20B7}"/>
    <cellStyle name="Normal 14 39 2 5" xfId="35679" xr:uid="{88A1788F-96B3-4C14-93A7-849189C098E5}"/>
    <cellStyle name="Normal 14 39 3" xfId="12564" xr:uid="{BD003745-021B-4336-BB2B-7348CD06C2F3}"/>
    <cellStyle name="Normal 14 39 4" xfId="9262" xr:uid="{EFB02A66-45A2-47D9-943A-8C9845DFA9D2}"/>
    <cellStyle name="Normal 14 39 4 2" xfId="20583" xr:uid="{39264484-2373-42CB-83B2-5E8A7BA54A19}"/>
    <cellStyle name="Normal 14 39 4 2 2" xfId="26139" xr:uid="{D08FD675-61A0-418C-B109-46C8F5ECFCF7}"/>
    <cellStyle name="Normal 14 39 4 2 3" xfId="31633" xr:uid="{07B442B3-BEEB-4D3E-8F17-BA791C4AE7C8}"/>
    <cellStyle name="Normal 14 39 4 2 4" xfId="37117" xr:uid="{D6EDF264-E842-4A8C-9486-76DDBC988328}"/>
    <cellStyle name="Normal 14 39 4 3" xfId="23410" xr:uid="{22475DCB-72E1-4B59-86FB-6C9E0A73B96B}"/>
    <cellStyle name="Normal 14 39 4 4" xfId="28904" xr:uid="{6A4E92AA-84FB-426F-8C6F-3C8CAD722A87}"/>
    <cellStyle name="Normal 14 39 4 5" xfId="34388" xr:uid="{AFCA71EE-A725-4166-8592-970F9D7DFC38}"/>
    <cellStyle name="Normal 14 4" xfId="6194" xr:uid="{AC4A25EE-B1B9-43E3-9F55-79D63CCF0E3C}"/>
    <cellStyle name="Normal 14 4 2" xfId="14588" xr:uid="{40645354-9BF4-4B87-B3E6-0BC3D6AA834C}"/>
    <cellStyle name="Normal 14 4 2 2" xfId="21875" xr:uid="{F37F30FA-A482-4988-93C0-85BF3F66AEE9}"/>
    <cellStyle name="Normal 14 4 2 2 2" xfId="27431" xr:uid="{E079E6EE-39BE-4F08-A199-9F682D8BEA93}"/>
    <cellStyle name="Normal 14 4 2 2 3" xfId="32925" xr:uid="{B1B01B48-7427-4AE6-90C2-D28F3DFFDDEB}"/>
    <cellStyle name="Normal 14 4 2 2 4" xfId="38409" xr:uid="{C9242D8A-E579-4FC5-B5A9-70D532F73AD5}"/>
    <cellStyle name="Normal 14 4 2 3" xfId="24702" xr:uid="{F0FB8B93-E3E2-4E89-B6D8-D3ADF4FAB63D}"/>
    <cellStyle name="Normal 14 4 2 4" xfId="30196" xr:uid="{069B9403-69AB-4C1B-B6C5-DAF3E560DA78}"/>
    <cellStyle name="Normal 14 4 2 5" xfId="35680" xr:uid="{B08950BF-D38D-45D3-9C09-FE6E49BED850}"/>
    <cellStyle name="Normal 14 4 3" xfId="11553" xr:uid="{68A4E7AB-FD04-44B5-B8F0-BA2368483F42}"/>
    <cellStyle name="Normal 14 4 4" xfId="16788" xr:uid="{9EC7E1F2-8A00-4708-9A99-27B90DA10879}"/>
    <cellStyle name="Normal 14 4 5" xfId="19014" xr:uid="{8B9AB1BD-6775-4A32-93C9-10E55524701B}"/>
    <cellStyle name="Normal 14 4 6" xfId="9263" xr:uid="{10585051-C34D-4389-9DC7-DD8173009E3E}"/>
    <cellStyle name="Normal 14 4 6 2" xfId="20584" xr:uid="{F33C5EEC-8705-439D-ADF0-6F1DBD904780}"/>
    <cellStyle name="Normal 14 4 6 2 2" xfId="26140" xr:uid="{1E26183F-9F4B-4017-8D9E-E657903651F3}"/>
    <cellStyle name="Normal 14 4 6 2 3" xfId="31634" xr:uid="{A669BD0B-403C-4ECD-B605-013E7C5449D8}"/>
    <cellStyle name="Normal 14 4 6 2 4" xfId="37118" xr:uid="{16F5A92F-8B3B-4605-9A12-0F6A81BDFD2E}"/>
    <cellStyle name="Normal 14 4 6 3" xfId="23411" xr:uid="{53905E52-1266-4713-93F4-41D4A6A9927B}"/>
    <cellStyle name="Normal 14 4 6 4" xfId="28905" xr:uid="{8577477D-9C4B-49F1-A293-ECBC0DF51C9B}"/>
    <cellStyle name="Normal 14 4 6 5" xfId="34389" xr:uid="{01649C8C-DE6B-4104-B8E9-472574D0A369}"/>
    <cellStyle name="Normal 14 40" xfId="9264" xr:uid="{B749E914-8C91-4755-A132-8DA99581DAF1}"/>
    <cellStyle name="Normal 14 40 2" xfId="20585" xr:uid="{BE7C1149-2272-4309-8448-F64BEDA112DD}"/>
    <cellStyle name="Normal 14 40 2 2" xfId="26141" xr:uid="{63387D7B-2CE9-4DAC-A925-DDAD315F9A93}"/>
    <cellStyle name="Normal 14 40 2 3" xfId="31635" xr:uid="{B1891688-9D08-44D3-921A-45ABF560BFFB}"/>
    <cellStyle name="Normal 14 40 2 4" xfId="37119" xr:uid="{9553DCB9-DCD3-4D2B-9DE5-982A11FAF8D8}"/>
    <cellStyle name="Normal 14 40 3" xfId="23412" xr:uid="{576B1FEF-62BE-4900-8949-FED40044679E}"/>
    <cellStyle name="Normal 14 40 4" xfId="28906" xr:uid="{7DF9B8B1-AD59-439C-BA86-0FA742AE3DCC}"/>
    <cellStyle name="Normal 14 40 5" xfId="34390" xr:uid="{D3DCC235-7600-41A0-831D-BC0EF02B981D}"/>
    <cellStyle name="Normal 14 41" xfId="14555" xr:uid="{D450278B-483C-44DE-9DDE-F638EA6ADF99}"/>
    <cellStyle name="Normal 14 41 2" xfId="21842" xr:uid="{B96FAAA8-E5F0-47C1-B755-59306389F508}"/>
    <cellStyle name="Normal 14 41 2 2" xfId="27398" xr:uid="{C11952C0-52E4-46AD-B435-F147F5A14692}"/>
    <cellStyle name="Normal 14 41 2 3" xfId="32892" xr:uid="{626AE73A-BA04-4764-9656-8B96DBD8B2B7}"/>
    <cellStyle name="Normal 14 41 2 4" xfId="38376" xr:uid="{00E64F2B-34E4-471E-B43D-AF48B0FBDE56}"/>
    <cellStyle name="Normal 14 41 3" xfId="24669" xr:uid="{FEF763AB-38DC-4D63-97B9-1216CB97A2A1}"/>
    <cellStyle name="Normal 14 41 4" xfId="30163" xr:uid="{8E956119-F829-4860-9B55-ACF6006DD94E}"/>
    <cellStyle name="Normal 14 41 5" xfId="35647" xr:uid="{04C66B14-1B1A-4D72-B37A-67A83F515CCC}"/>
    <cellStyle name="Normal 14 42" xfId="11521" xr:uid="{219F2A3B-7767-4EC0-B64A-DDC49F7ADADD}"/>
    <cellStyle name="Normal 14 43" xfId="16756" xr:uid="{730E0332-9FC0-42BA-9EA6-8B72B704D7B0}"/>
    <cellStyle name="Normal 14 44" xfId="18982" xr:uid="{9D5406CA-9B06-4D25-B061-25D88B64B7BC}"/>
    <cellStyle name="Normal 14 45" xfId="9230" xr:uid="{57082C57-FD80-4565-87D9-586AEA9ACC8A}"/>
    <cellStyle name="Normal 14 45 2" xfId="20551" xr:uid="{4A0416E5-3D89-41C0-A75B-4D6C79A5DA4F}"/>
    <cellStyle name="Normal 14 45 2 2" xfId="26107" xr:uid="{30EE7275-3E21-47E7-B8B5-DF1F4C29613C}"/>
    <cellStyle name="Normal 14 45 2 3" xfId="31601" xr:uid="{08100F6F-8197-4D77-B0DE-ED80B8344B17}"/>
    <cellStyle name="Normal 14 45 2 4" xfId="37085" xr:uid="{F4B3C932-65BC-4E62-AC74-042796BF575B}"/>
    <cellStyle name="Normal 14 45 3" xfId="23378" xr:uid="{19C43CFE-525E-4596-AED7-858CEE341322}"/>
    <cellStyle name="Normal 14 45 4" xfId="28872" xr:uid="{BF9A884D-7618-4D70-8746-A2CD9CC447AB}"/>
    <cellStyle name="Normal 14 45 5" xfId="34356" xr:uid="{E1458951-CB3C-4DA2-A450-74567315CFDC}"/>
    <cellStyle name="Normal 14 46" xfId="6162" xr:uid="{2E1F6203-EB4D-4D7D-B2DF-4900D2527A87}"/>
    <cellStyle name="Normal 14 5" xfId="6195" xr:uid="{6795CFFA-9133-4272-B5CC-D445C0563B9B}"/>
    <cellStyle name="Normal 14 5 2" xfId="14589" xr:uid="{2851FA66-13F1-43D8-B70F-224BE4DDD71A}"/>
    <cellStyle name="Normal 14 5 2 2" xfId="21876" xr:uid="{83A4480C-C963-4C7B-8E1B-A3C018F739ED}"/>
    <cellStyle name="Normal 14 5 2 2 2" xfId="27432" xr:uid="{0551033D-C792-4A40-BFAB-F6EE27C143D6}"/>
    <cellStyle name="Normal 14 5 2 2 3" xfId="32926" xr:uid="{5266C355-A133-4684-945F-F66C705A2997}"/>
    <cellStyle name="Normal 14 5 2 2 4" xfId="38410" xr:uid="{F97BC45F-0DF0-45CC-BD0D-CD207B799A17}"/>
    <cellStyle name="Normal 14 5 2 3" xfId="24703" xr:uid="{BB6951A5-1E54-462F-AF1F-7CDF84AA35BF}"/>
    <cellStyle name="Normal 14 5 2 4" xfId="30197" xr:uid="{145563DA-1172-4751-875A-3FC4FC3633A1}"/>
    <cellStyle name="Normal 14 5 2 5" xfId="35681" xr:uid="{74FE0E96-8DBB-4D49-82C3-9355D1F6377F}"/>
    <cellStyle name="Normal 14 5 3" xfId="11554" xr:uid="{7E5621BB-521E-475A-B42C-A7A7C75AD3D3}"/>
    <cellStyle name="Normal 14 5 4" xfId="16789" xr:uid="{93B392F7-14DA-4CF4-9A30-E4BBA2EEA859}"/>
    <cellStyle name="Normal 14 5 5" xfId="19015" xr:uid="{E25235AF-B5B4-4A4D-8CEF-1E2721FAC05B}"/>
    <cellStyle name="Normal 14 5 6" xfId="9265" xr:uid="{39EF35D1-C864-45D0-9DB5-667FF351C10A}"/>
    <cellStyle name="Normal 14 5 6 2" xfId="20586" xr:uid="{CD418958-8302-407F-9013-D5DEE28BB9BF}"/>
    <cellStyle name="Normal 14 5 6 2 2" xfId="26142" xr:uid="{B51689DC-530B-44E7-8D39-D9EC9C05A3DE}"/>
    <cellStyle name="Normal 14 5 6 2 3" xfId="31636" xr:uid="{9DC243AC-46E8-459E-BFF8-F2B4F5FE83D5}"/>
    <cellStyle name="Normal 14 5 6 2 4" xfId="37120" xr:uid="{5E47E9C7-62B3-4CC8-B68A-5C89F52C7C1E}"/>
    <cellStyle name="Normal 14 5 6 3" xfId="23413" xr:uid="{9BBDEDD2-603E-4BEF-A0BD-1F7B103E4572}"/>
    <cellStyle name="Normal 14 5 6 4" xfId="28907" xr:uid="{58D5488D-214E-4F0B-A22F-71D7B4094100}"/>
    <cellStyle name="Normal 14 5 6 5" xfId="34391" xr:uid="{B57B67F0-63DC-448B-917C-E286C8031EC1}"/>
    <cellStyle name="Normal 14 6" xfId="6196" xr:uid="{244D08A9-C0FA-439F-A01B-CEAE4EF013C1}"/>
    <cellStyle name="Normal 14 6 2" xfId="14590" xr:uid="{D656ADE2-22DC-48A4-84DE-7CBE8FADD264}"/>
    <cellStyle name="Normal 14 6 2 2" xfId="21877" xr:uid="{015C0B1D-AF16-4ED9-ADF0-4F082C7C4DE5}"/>
    <cellStyle name="Normal 14 6 2 2 2" xfId="27433" xr:uid="{CF9D3DE7-A4C0-4DDF-AE43-B5D5F73B3B16}"/>
    <cellStyle name="Normal 14 6 2 2 3" xfId="32927" xr:uid="{9576EE2B-EE61-4041-B7F6-B110E5FD5BFA}"/>
    <cellStyle name="Normal 14 6 2 2 4" xfId="38411" xr:uid="{5905375D-04A9-427E-B65B-4D65D0E6D461}"/>
    <cellStyle name="Normal 14 6 2 3" xfId="24704" xr:uid="{9CC126B5-3610-409C-88D4-7E60593FF7C8}"/>
    <cellStyle name="Normal 14 6 2 4" xfId="30198" xr:uid="{68E7C2FA-86A6-4560-A5C0-BAAFDBF18C62}"/>
    <cellStyle name="Normal 14 6 2 5" xfId="35682" xr:uid="{EF24A2D8-FD36-4B10-A874-4F530DB9594D}"/>
    <cellStyle name="Normal 14 6 3" xfId="11555" xr:uid="{C577E670-ED55-4803-AF2E-E2FD07CA9B0A}"/>
    <cellStyle name="Normal 14 6 4" xfId="16790" xr:uid="{CE03998E-235F-448D-BB48-C30722B4B2C3}"/>
    <cellStyle name="Normal 14 6 5" xfId="19016" xr:uid="{6D199E65-5539-4220-9738-39E1B4B69A63}"/>
    <cellStyle name="Normal 14 6 6" xfId="9266" xr:uid="{0DC49165-8D6D-45E9-A9F5-44C667759214}"/>
    <cellStyle name="Normal 14 6 6 2" xfId="20587" xr:uid="{5A972430-F5CE-44E8-A395-A15A2F887430}"/>
    <cellStyle name="Normal 14 6 6 2 2" xfId="26143" xr:uid="{D1AFEB9F-FD50-487D-8D12-E0CF263A78ED}"/>
    <cellStyle name="Normal 14 6 6 2 3" xfId="31637" xr:uid="{77EB2082-559A-4602-B40C-3BD181619452}"/>
    <cellStyle name="Normal 14 6 6 2 4" xfId="37121" xr:uid="{1D77E5ED-F871-4430-8C23-D9919FFD10B8}"/>
    <cellStyle name="Normal 14 6 6 3" xfId="23414" xr:uid="{E6708659-EFCF-4248-8C3D-CE7949EA3FF9}"/>
    <cellStyle name="Normal 14 6 6 4" xfId="28908" xr:uid="{AA23544C-CA72-479E-99A5-5C3DEBF9DC69}"/>
    <cellStyle name="Normal 14 6 6 5" xfId="34392" xr:uid="{C94D9192-1292-4505-A52E-EBB4BF0A56D9}"/>
    <cellStyle name="Normal 14 7" xfId="6197" xr:uid="{D22973F7-DA13-4D1C-9109-9258DD44ED81}"/>
    <cellStyle name="Normal 14 7 2" xfId="14591" xr:uid="{7C30D133-7B4A-46A8-85B0-DE66A1D50ABA}"/>
    <cellStyle name="Normal 14 7 2 2" xfId="21878" xr:uid="{92D90F4C-F360-484B-9395-50C2EC46D621}"/>
    <cellStyle name="Normal 14 7 2 2 2" xfId="27434" xr:uid="{DB70F7F6-388F-404B-B2B8-DF68240E794E}"/>
    <cellStyle name="Normal 14 7 2 2 3" xfId="32928" xr:uid="{CE786F0C-CE56-4C79-BB69-C8374FEF5D2E}"/>
    <cellStyle name="Normal 14 7 2 2 4" xfId="38412" xr:uid="{F6AEA692-7F6A-4035-9FD0-647274A4EAB4}"/>
    <cellStyle name="Normal 14 7 2 3" xfId="24705" xr:uid="{D05CC606-F9CB-4AE3-907B-CD088631D6C0}"/>
    <cellStyle name="Normal 14 7 2 4" xfId="30199" xr:uid="{62006614-5984-4698-BD94-A6A02B9D5FB1}"/>
    <cellStyle name="Normal 14 7 2 5" xfId="35683" xr:uid="{520D6DCC-636A-4213-9D50-54867355696B}"/>
    <cellStyle name="Normal 14 7 3" xfId="11556" xr:uid="{77C0C97B-FD9B-4FA6-864F-B13031157BCB}"/>
    <cellStyle name="Normal 14 7 4" xfId="16791" xr:uid="{6901F717-5C30-4FCA-8CA3-350D4D0348B9}"/>
    <cellStyle name="Normal 14 7 5" xfId="19017" xr:uid="{27926E40-B95C-4ABF-AD7E-D8DC1C20AB82}"/>
    <cellStyle name="Normal 14 7 6" xfId="9267" xr:uid="{B48F01AE-C2CF-4897-A2A1-DB7DCDD938F6}"/>
    <cellStyle name="Normal 14 7 6 2" xfId="20588" xr:uid="{0E5A3141-C95D-435D-89BB-F738821205A8}"/>
    <cellStyle name="Normal 14 7 6 2 2" xfId="26144" xr:uid="{6B8F72F8-11F9-4176-AB6D-3160B7624B96}"/>
    <cellStyle name="Normal 14 7 6 2 3" xfId="31638" xr:uid="{BAF34AE6-F128-4A5D-A9E2-7B6FD8DFD1EF}"/>
    <cellStyle name="Normal 14 7 6 2 4" xfId="37122" xr:uid="{A28463A5-0946-46BD-9FA6-6BD8457B30C3}"/>
    <cellStyle name="Normal 14 7 6 3" xfId="23415" xr:uid="{29E27874-2C73-4E60-877B-4253B9D4B236}"/>
    <cellStyle name="Normal 14 7 6 4" xfId="28909" xr:uid="{F419FDC4-0A8D-4CC2-BAF3-DCAB7B14E6CB}"/>
    <cellStyle name="Normal 14 7 6 5" xfId="34393" xr:uid="{15BC5E58-7AFC-48B6-898C-6871F1A5079D}"/>
    <cellStyle name="Normal 14 8" xfId="6198" xr:uid="{8E922A3C-C77A-4556-8E7F-F241C3F456B2}"/>
    <cellStyle name="Normal 14 8 2" xfId="14592" xr:uid="{5F6A4A3C-B47B-481A-90BD-6EA932CE8BD7}"/>
    <cellStyle name="Normal 14 8 2 2" xfId="21879" xr:uid="{4578E9B5-CFE9-40DE-8370-98A77DB8812A}"/>
    <cellStyle name="Normal 14 8 2 2 2" xfId="27435" xr:uid="{BC4BC9A1-373A-4DCD-8318-7AB1FD0426C4}"/>
    <cellStyle name="Normal 14 8 2 2 3" xfId="32929" xr:uid="{7D126A48-012C-4AA5-98B6-CC4C1B583B2A}"/>
    <cellStyle name="Normal 14 8 2 2 4" xfId="38413" xr:uid="{D7299E12-A32E-4A0E-A512-65CCB936A93F}"/>
    <cellStyle name="Normal 14 8 2 3" xfId="24706" xr:uid="{C7DAE07A-7BB0-47AA-A7A8-FCF6033EA59F}"/>
    <cellStyle name="Normal 14 8 2 4" xfId="30200" xr:uid="{4F19F8C5-7779-43BC-932F-1308450E0506}"/>
    <cellStyle name="Normal 14 8 2 5" xfId="35684" xr:uid="{1AE0C81F-7B96-405E-8B2F-1E62A0CBD750}"/>
    <cellStyle name="Normal 14 8 3" xfId="11557" xr:uid="{9AFE55C4-A58D-4555-9049-4839C46D3C83}"/>
    <cellStyle name="Normal 14 8 4" xfId="16792" xr:uid="{F2741CD9-DC8B-4487-95E8-435A85758FB6}"/>
    <cellStyle name="Normal 14 8 5" xfId="19018" xr:uid="{A6378FBA-F761-4E30-8A39-DBB60F1B4148}"/>
    <cellStyle name="Normal 14 8 6" xfId="9268" xr:uid="{9EED6E5D-F4F4-46D6-BB5F-2E6801190E69}"/>
    <cellStyle name="Normal 14 8 6 2" xfId="20589" xr:uid="{65D7B728-7F37-495C-B0FC-05389F8BEFD3}"/>
    <cellStyle name="Normal 14 8 6 2 2" xfId="26145" xr:uid="{2A6891C4-2004-43CF-8C64-D7CAF1CED1CB}"/>
    <cellStyle name="Normal 14 8 6 2 3" xfId="31639" xr:uid="{C2B8FE89-734B-4005-B536-0E52AF1D97DF}"/>
    <cellStyle name="Normal 14 8 6 2 4" xfId="37123" xr:uid="{4B04A895-A11B-4836-BFD0-1A186580720A}"/>
    <cellStyle name="Normal 14 8 6 3" xfId="23416" xr:uid="{B5226BFE-5C4E-4FBA-8FB5-846AC5F1E91E}"/>
    <cellStyle name="Normal 14 8 6 4" xfId="28910" xr:uid="{FBAC46E3-151F-410C-A71D-A3B910EE2774}"/>
    <cellStyle name="Normal 14 8 6 5" xfId="34394" xr:uid="{65A24AC3-B2B5-4C53-BFF3-B66307006FF8}"/>
    <cellStyle name="Normal 14 9" xfId="6199" xr:uid="{A5609E01-71B0-4842-858B-C85DDB4F2756}"/>
    <cellStyle name="Normal 14 9 2" xfId="14593" xr:uid="{B5E150F5-3CE4-4472-A1A8-55EDA5170B19}"/>
    <cellStyle name="Normal 14 9 2 2" xfId="21880" xr:uid="{9E7AE549-BE47-46C2-8B22-5BD4606D4AFF}"/>
    <cellStyle name="Normal 14 9 2 2 2" xfId="27436" xr:uid="{AF829921-7EF9-4A73-9197-15416520DA3B}"/>
    <cellStyle name="Normal 14 9 2 2 3" xfId="32930" xr:uid="{82515EE1-8CDA-4B19-9347-6C978495415F}"/>
    <cellStyle name="Normal 14 9 2 2 4" xfId="38414" xr:uid="{2757D7BC-89DD-47A1-9DF1-5C5766ADEF20}"/>
    <cellStyle name="Normal 14 9 2 3" xfId="24707" xr:uid="{7C6BC11F-E854-4A82-AFB4-EE0EB099223D}"/>
    <cellStyle name="Normal 14 9 2 4" xfId="30201" xr:uid="{3D521140-A0D6-40D0-9435-B661BD4CBA98}"/>
    <cellStyle name="Normal 14 9 2 5" xfId="35685" xr:uid="{5F487A7A-0F1C-47E8-B5F3-D8389CDF5030}"/>
    <cellStyle name="Normal 14 9 3" xfId="11558" xr:uid="{E8A60FFB-586A-4237-838D-522A919F5BE4}"/>
    <cellStyle name="Normal 14 9 4" xfId="16793" xr:uid="{8D38F7B7-AF20-4F07-A397-9862FA04AE02}"/>
    <cellStyle name="Normal 14 9 5" xfId="19019" xr:uid="{14E3BEAA-2B68-436F-AD85-3DD64DC53C12}"/>
    <cellStyle name="Normal 14 9 6" xfId="9269" xr:uid="{E83E108D-4ADB-42D3-B41D-4110B2E010FB}"/>
    <cellStyle name="Normal 14 9 6 2" xfId="20590" xr:uid="{BF610C1F-8C94-4611-952B-EBD6CE281CA6}"/>
    <cellStyle name="Normal 14 9 6 2 2" xfId="26146" xr:uid="{EE5CB848-BFED-4107-93CC-659D71CEB3FF}"/>
    <cellStyle name="Normal 14 9 6 2 3" xfId="31640" xr:uid="{104CEEE0-A053-4980-9D61-F18F363F6E5A}"/>
    <cellStyle name="Normal 14 9 6 2 4" xfId="37124" xr:uid="{F005B32A-EB8B-4D1F-9D07-700593812E64}"/>
    <cellStyle name="Normal 14 9 6 3" xfId="23417" xr:uid="{36EE8BD1-537E-4B00-A752-A9843A916D7D}"/>
    <cellStyle name="Normal 14 9 6 4" xfId="28911" xr:uid="{011C5D37-2AC2-408B-9A6B-6FE3DA1E7B34}"/>
    <cellStyle name="Normal 14 9 6 5" xfId="34395" xr:uid="{CF2A91F0-191A-4C8D-90BC-C4F2B2618876}"/>
    <cellStyle name="Normal 140" xfId="39468" xr:uid="{44F29FB9-178C-49EE-B783-090887AD0FCA}"/>
    <cellStyle name="Normal 141" xfId="39469" xr:uid="{002D8A82-BCCB-42CB-8EE8-CED602AD3660}"/>
    <cellStyle name="Normal 142" xfId="39473" xr:uid="{85C98E6E-2956-49BE-BC63-70905425EFAF}"/>
    <cellStyle name="Normal 143" xfId="39474" xr:uid="{2B5D4E49-0089-409B-9A64-8F3E3B4280D9}"/>
    <cellStyle name="Normal 144" xfId="39475" xr:uid="{D89DDED2-6EF5-40E8-9B4F-039E02806484}"/>
    <cellStyle name="Normal 145" xfId="39476" xr:uid="{F2E3064A-3D04-4E3E-A84D-B831C068A501}"/>
    <cellStyle name="Normal 146" xfId="39477" xr:uid="{62E772CE-1D43-4381-9F16-EF35A27D0023}"/>
    <cellStyle name="Normal 147" xfId="39478" xr:uid="{6ACFAAB3-FF81-40CE-8C7F-89A5B7E70CF7}"/>
    <cellStyle name="Normal 148" xfId="39479" xr:uid="{38C5A8CD-70EF-4CDF-8BF0-FE10BEAA42CB}"/>
    <cellStyle name="Normal 149" xfId="39480" xr:uid="{8D5EB8A7-88C1-4A60-943D-36D7BC3C9846}"/>
    <cellStyle name="Normal 15" xfId="47" xr:uid="{00000000-0005-0000-0000-0000C6000000}"/>
    <cellStyle name="Normal 15 10" xfId="9270" xr:uid="{8408E527-D1F9-4BF2-A26F-BE3B38DA16D7}"/>
    <cellStyle name="Normal 15 10 2" xfId="20591" xr:uid="{8D7E0DE9-C4A7-4346-8770-C8CAF82C7C9D}"/>
    <cellStyle name="Normal 15 10 2 2" xfId="26147" xr:uid="{A52678D8-10D0-4106-9D09-79FBD67837AB}"/>
    <cellStyle name="Normal 15 10 2 3" xfId="31641" xr:uid="{8B030D94-BF8E-4F5C-A648-98B7F5DB2B9A}"/>
    <cellStyle name="Normal 15 10 2 4" xfId="37125" xr:uid="{D51985E7-13AD-4F22-BCED-DDD000539C98}"/>
    <cellStyle name="Normal 15 10 3" xfId="23418" xr:uid="{BF1C38BE-FF7B-471E-B3BD-8DAC6DF23AB1}"/>
    <cellStyle name="Normal 15 10 4" xfId="28912" xr:uid="{97E35605-8A7D-435B-A1AC-B157BB14E0CE}"/>
    <cellStyle name="Normal 15 10 5" xfId="34396" xr:uid="{62DB321D-CACF-4583-AB25-045973D74CBF}"/>
    <cellStyle name="Normal 15 11" xfId="6200" xr:uid="{D35C7A8E-AAE0-4590-AE22-BB0DD286FE38}"/>
    <cellStyle name="Normal 15 2" xfId="780" xr:uid="{30F02479-E259-4004-AFA2-84E9B658F7DC}"/>
    <cellStyle name="Normal 15 2 2" xfId="14595" xr:uid="{BEDFF2EA-0B8C-4250-A36B-BD8A2AC385D9}"/>
    <cellStyle name="Normal 15 2 2 2" xfId="21882" xr:uid="{A9A016B4-B8F8-41AA-8F28-6FF6A66D7A85}"/>
    <cellStyle name="Normal 15 2 2 2 2" xfId="27438" xr:uid="{D68858B2-CC67-488D-AFE8-22A3A1FA3165}"/>
    <cellStyle name="Normal 15 2 2 2 3" xfId="32932" xr:uid="{6A087A5F-8813-488F-A515-175AA7434003}"/>
    <cellStyle name="Normal 15 2 2 2 4" xfId="38416" xr:uid="{8C8C73BE-687D-4F53-9C41-20719919032C}"/>
    <cellStyle name="Normal 15 2 2 3" xfId="24709" xr:uid="{130F083A-D509-41A4-8546-AB0A4920B644}"/>
    <cellStyle name="Normal 15 2 2 4" xfId="30203" xr:uid="{347115D9-BB24-4B94-B208-80DAB99D929F}"/>
    <cellStyle name="Normal 15 2 2 5" xfId="35687" xr:uid="{D5DD3A10-419D-4195-8A03-8CBF98DE754D}"/>
    <cellStyle name="Normal 15 2 3" xfId="11560" xr:uid="{E454994D-2F40-424D-ACB1-27DC39C51860}"/>
    <cellStyle name="Normal 15 2 4" xfId="16795" xr:uid="{65FC0EF7-135E-4CA0-B1C2-EABF0D83E7E0}"/>
    <cellStyle name="Normal 15 2 5" xfId="19021" xr:uid="{68AEF9F5-C70C-4553-816B-DC20E911D05F}"/>
    <cellStyle name="Normal 15 2 6" xfId="9271" xr:uid="{1F409D7C-EDC1-44EA-BE2C-3A97C98F622F}"/>
    <cellStyle name="Normal 15 2 6 2" xfId="20592" xr:uid="{C2341057-1ED3-48E9-A0A7-066E500F0FF7}"/>
    <cellStyle name="Normal 15 2 6 2 2" xfId="26148" xr:uid="{0539D166-E786-47C9-AE50-176A102A1EAC}"/>
    <cellStyle name="Normal 15 2 6 2 3" xfId="31642" xr:uid="{1305D276-50A9-485F-9EA2-8DBFD9D200B6}"/>
    <cellStyle name="Normal 15 2 6 2 4" xfId="37126" xr:uid="{64D7E77E-34AE-489F-9E09-2CAE057FFDFC}"/>
    <cellStyle name="Normal 15 2 6 3" xfId="23419" xr:uid="{093353AE-080F-4859-B010-0B5B46E0294C}"/>
    <cellStyle name="Normal 15 2 6 4" xfId="28913" xr:uid="{A833BEAB-7D71-4964-B5C7-E878F5842DED}"/>
    <cellStyle name="Normal 15 2 6 5" xfId="34397" xr:uid="{7182E523-AC3A-4032-8E88-E04E0768F0A8}"/>
    <cellStyle name="Normal 15 2 7" xfId="6201" xr:uid="{B2C973E0-39CA-4EA4-82F0-1B228472D99B}"/>
    <cellStyle name="Normal 15 3" xfId="6202" xr:uid="{CF5D4086-553C-4E1C-AB9C-4CAB2CEDC39F}"/>
    <cellStyle name="Normal 15 3 2" xfId="14596" xr:uid="{71A75005-B97C-417D-B2C4-F3ABA3594973}"/>
    <cellStyle name="Normal 15 3 2 2" xfId="21883" xr:uid="{3483D418-9FAF-431C-8B5B-1EEEFF5A3B44}"/>
    <cellStyle name="Normal 15 3 2 2 2" xfId="27439" xr:uid="{0CE76D1E-A495-44AB-8F10-EB6B91644164}"/>
    <cellStyle name="Normal 15 3 2 2 3" xfId="32933" xr:uid="{C8AFCCF4-0E65-4420-9501-17BE877DB7BF}"/>
    <cellStyle name="Normal 15 3 2 2 4" xfId="38417" xr:uid="{F5A206CD-CFB8-49F7-8FFF-CC272C510AB2}"/>
    <cellStyle name="Normal 15 3 2 3" xfId="24710" xr:uid="{25ED4DBA-94FF-4B3B-8BD3-1EE9243791D1}"/>
    <cellStyle name="Normal 15 3 2 4" xfId="30204" xr:uid="{478B1127-3843-4788-A735-C0AFA8EE8EB5}"/>
    <cellStyle name="Normal 15 3 2 5" xfId="35688" xr:uid="{E3169D9C-B52F-4921-B540-511A31BEB4ED}"/>
    <cellStyle name="Normal 15 3 3" xfId="11561" xr:uid="{EC126D2B-DE4F-47DD-A836-34F73CD015BE}"/>
    <cellStyle name="Normal 15 3 4" xfId="16796" xr:uid="{CAFD0D31-F901-48F1-931F-7592FDC5524A}"/>
    <cellStyle name="Normal 15 3 5" xfId="19022" xr:uid="{E9FE1078-B57E-4B68-8182-065431594CD0}"/>
    <cellStyle name="Normal 15 3 6" xfId="9272" xr:uid="{6A797211-A74B-430E-BFF1-D37C06427B67}"/>
    <cellStyle name="Normal 15 3 6 2" xfId="20593" xr:uid="{4615FCE6-0F37-475D-93B1-A09282577ED8}"/>
    <cellStyle name="Normal 15 3 6 2 2" xfId="26149" xr:uid="{C281ECFF-6E5F-4A35-AEAC-CDFDFE20E79E}"/>
    <cellStyle name="Normal 15 3 6 2 3" xfId="31643" xr:uid="{0F2D409C-081D-4C2F-8FE6-10F54B7E8110}"/>
    <cellStyle name="Normal 15 3 6 2 4" xfId="37127" xr:uid="{E376A0A0-569C-4B43-A37D-8FCBD934A6C1}"/>
    <cellStyle name="Normal 15 3 6 3" xfId="23420" xr:uid="{D1FB954C-B2AE-4497-AD49-72924A8E7145}"/>
    <cellStyle name="Normal 15 3 6 4" xfId="28914" xr:uid="{E5AB6376-980D-424C-9367-08D0396B1907}"/>
    <cellStyle name="Normal 15 3 6 5" xfId="34398" xr:uid="{AE52F39F-3F7D-4AD5-AE7F-07B42EC16156}"/>
    <cellStyle name="Normal 15 4" xfId="7198" xr:uid="{EE972E77-85BA-43F8-A01B-4B58373734B7}"/>
    <cellStyle name="Normal 15 4 2" xfId="14597" xr:uid="{E5F81D6E-D3BC-4C5E-927E-EE3802D2F34E}"/>
    <cellStyle name="Normal 15 4 2 2" xfId="21884" xr:uid="{A73608C1-CC49-4E62-AE2E-00E2F2F53477}"/>
    <cellStyle name="Normal 15 4 2 2 2" xfId="27440" xr:uid="{D91DA670-41EB-4F32-978B-EC18ADDDDF54}"/>
    <cellStyle name="Normal 15 4 2 2 3" xfId="32934" xr:uid="{3DCA71E5-B158-493B-BF92-6ABAAB4130FE}"/>
    <cellStyle name="Normal 15 4 2 2 4" xfId="38418" xr:uid="{BBB93278-05FD-4B1D-A92F-D8D89FAA5023}"/>
    <cellStyle name="Normal 15 4 2 3" xfId="24711" xr:uid="{C4A7B3C0-B1B2-4C78-8A74-B0BCE96CD1AC}"/>
    <cellStyle name="Normal 15 4 2 4" xfId="30205" xr:uid="{26EA79A9-5864-42B6-A59B-24536F95B40E}"/>
    <cellStyle name="Normal 15 4 2 5" xfId="35689" xr:uid="{52EAE5D9-487D-4299-AF38-36DCD7078B3D}"/>
    <cellStyle name="Normal 15 4 3" xfId="12565" xr:uid="{1EA68F6C-496D-4F74-B1A2-E2F6908BAF10}"/>
    <cellStyle name="Normal 15 4 4" xfId="9273" xr:uid="{7D8CBD42-E762-435B-8BE7-3E27AA9A39DC}"/>
    <cellStyle name="Normal 15 4 4 2" xfId="20594" xr:uid="{9C8D4122-3EE9-4A69-9181-E231C8EDB3AA}"/>
    <cellStyle name="Normal 15 4 4 2 2" xfId="26150" xr:uid="{06E65E8F-E1A9-4BCA-800A-5E522E8AEA07}"/>
    <cellStyle name="Normal 15 4 4 2 3" xfId="31644" xr:uid="{8ED14003-5A86-4C93-BABD-90D1F2F4D9F0}"/>
    <cellStyle name="Normal 15 4 4 2 4" xfId="37128" xr:uid="{AFC809A9-F957-4CD3-AE5D-CD09A2EEE295}"/>
    <cellStyle name="Normal 15 4 4 3" xfId="23421" xr:uid="{3449BF57-B79F-4AC4-BD73-7C6D93CD882F}"/>
    <cellStyle name="Normal 15 4 4 4" xfId="28915" xr:uid="{CD02A8B6-5DDF-4E11-BCF6-13AE5B1E5A46}"/>
    <cellStyle name="Normal 15 4 4 5" xfId="34399" xr:uid="{25F33AA4-8BCE-4B66-99DD-E4D243DDD5BA}"/>
    <cellStyle name="Normal 15 5" xfId="9274" xr:uid="{F5A1BC68-33FB-43D6-B2B0-2115E3D723DE}"/>
    <cellStyle name="Normal 15 5 2" xfId="20595" xr:uid="{A738C294-C92F-48FD-8687-9974E1BD268E}"/>
    <cellStyle name="Normal 15 5 2 2" xfId="26151" xr:uid="{DE84043F-F0F7-404B-A6A1-0A44C5613CFC}"/>
    <cellStyle name="Normal 15 5 2 3" xfId="31645" xr:uid="{2DE52CC6-B0A8-43CF-9B36-6C99E4907824}"/>
    <cellStyle name="Normal 15 5 2 4" xfId="37129" xr:uid="{2FFFE35D-30C8-455A-B201-550899F58EF9}"/>
    <cellStyle name="Normal 15 5 3" xfId="23422" xr:uid="{3F15EA6E-10D6-4B37-8F2A-654988B9441B}"/>
    <cellStyle name="Normal 15 5 4" xfId="28916" xr:uid="{964E8D70-DC9E-44C6-88E4-B548E017B7D2}"/>
    <cellStyle name="Normal 15 5 5" xfId="34400" xr:uid="{8C5540A8-ECE1-4F3E-BDEE-41CD70CAD9FD}"/>
    <cellStyle name="Normal 15 6" xfId="14594" xr:uid="{1D79C836-2789-4D18-8DE7-63D3369ED526}"/>
    <cellStyle name="Normal 15 6 2" xfId="21881" xr:uid="{51BA2285-C2D2-4FAF-BECD-C37DAB2EEA05}"/>
    <cellStyle name="Normal 15 6 2 2" xfId="27437" xr:uid="{FED738B8-A7F1-42DE-9344-59F3C24845EF}"/>
    <cellStyle name="Normal 15 6 2 3" xfId="32931" xr:uid="{D63D37FE-A0DA-4FEC-9E3B-E2F85F81FA1D}"/>
    <cellStyle name="Normal 15 6 2 4" xfId="38415" xr:uid="{FB692942-2D23-41C9-B061-C0B9A345E7FF}"/>
    <cellStyle name="Normal 15 6 3" xfId="24708" xr:uid="{4C14C06A-5760-4501-BDF7-52DBA51CB6F2}"/>
    <cellStyle name="Normal 15 6 4" xfId="30202" xr:uid="{421EF76E-D2E8-41BF-84A6-35952A0522EB}"/>
    <cellStyle name="Normal 15 6 5" xfId="35686" xr:uid="{80389050-C8CF-4386-BB90-E6B151C5C422}"/>
    <cellStyle name="Normal 15 7" xfId="11559" xr:uid="{52A60BBE-FDDD-4D33-A551-E050A49B4849}"/>
    <cellStyle name="Normal 15 8" xfId="16794" xr:uid="{3917A472-98E5-4CF3-A850-D92D18A8F483}"/>
    <cellStyle name="Normal 15 9" xfId="19020" xr:uid="{92D9A1EB-A5F5-4554-9E97-ADF5E6C958C0}"/>
    <cellStyle name="Normal 150" xfId="39481" xr:uid="{A5DEE74B-541A-4CFA-A009-EDA77CC4EDEF}"/>
    <cellStyle name="Normal 151" xfId="39482" xr:uid="{BAE59119-4F97-49AE-801F-E8B7583EA77C}"/>
    <cellStyle name="Normal 152" xfId="39483" xr:uid="{8943F299-F326-422F-BC8A-9323E96025BD}"/>
    <cellStyle name="Normal 153" xfId="39484" xr:uid="{56FD0AED-175C-47BD-B70C-198C259D94CE}"/>
    <cellStyle name="Normal 154" xfId="39485" xr:uid="{25050215-2979-4DC9-9F8B-A4ECADD969CC}"/>
    <cellStyle name="Normal 155" xfId="39486" xr:uid="{1FE87E53-2A00-44BC-9CCC-75E2ED4E860B}"/>
    <cellStyle name="Normal 156" xfId="39487" xr:uid="{2B23D722-57AF-4544-8760-BBA16BC8971E}"/>
    <cellStyle name="Normal 157" xfId="39489" xr:uid="{B228BDD3-6A94-4548-8774-C7C4264827F3}"/>
    <cellStyle name="Normal 158" xfId="39490" xr:uid="{67FD73D8-4AEA-49C8-8DB8-98DD97B11E2D}"/>
    <cellStyle name="Normal 159" xfId="39491" xr:uid="{DEA37A40-DDCA-46D9-814B-0CD8402618DD}"/>
    <cellStyle name="Normal 16" xfId="565" xr:uid="{83E53263-ECE9-47BF-91B9-725C8993B694}"/>
    <cellStyle name="Normal 16 10" xfId="6204" xr:uid="{B538E92D-5B00-43F7-8B29-4B0BBF114C55}"/>
    <cellStyle name="Normal 16 10 2" xfId="14599" xr:uid="{65B8BA7C-4793-4EDC-8BD6-F85976A2C1BB}"/>
    <cellStyle name="Normal 16 10 2 2" xfId="21886" xr:uid="{DD1FDDE6-3816-48C1-9688-8266F4BB5D05}"/>
    <cellStyle name="Normal 16 10 2 2 2" xfId="27442" xr:uid="{72AC35FD-31BC-4730-AA86-484A3A92DCF2}"/>
    <cellStyle name="Normal 16 10 2 2 3" xfId="32936" xr:uid="{612E95C1-5EF5-4D11-A2BA-51742498F02E}"/>
    <cellStyle name="Normal 16 10 2 2 4" xfId="38420" xr:uid="{4E782547-8777-4AF1-99D0-2909BE8DC802}"/>
    <cellStyle name="Normal 16 10 2 3" xfId="24713" xr:uid="{C4683356-CA91-44D2-A494-238D0FB2B731}"/>
    <cellStyle name="Normal 16 10 2 4" xfId="30207" xr:uid="{74A1E7FC-CBEA-441A-80DE-7B48F2B1D8AA}"/>
    <cellStyle name="Normal 16 10 2 5" xfId="35691" xr:uid="{141C8360-D921-421A-AAAF-AEC678FD17F2}"/>
    <cellStyle name="Normal 16 10 3" xfId="11563" xr:uid="{54F852B8-E326-4962-A492-C83A11D52CFF}"/>
    <cellStyle name="Normal 16 10 4" xfId="16798" xr:uid="{70506FA1-541C-43DC-A3EB-F0650D007740}"/>
    <cellStyle name="Normal 16 10 5" xfId="19023" xr:uid="{531CC95D-0E0C-4385-9D22-2E52EA4C2D89}"/>
    <cellStyle name="Normal 16 10 6" xfId="9276" xr:uid="{1B8C0E03-FF4E-4ECA-A059-7B6FA860BE22}"/>
    <cellStyle name="Normal 16 10 6 2" xfId="20597" xr:uid="{EB8CD17D-43D4-43A3-B194-35B25C0FABDB}"/>
    <cellStyle name="Normal 16 10 6 2 2" xfId="26153" xr:uid="{714D0B65-40FF-4248-9313-ED901754C30E}"/>
    <cellStyle name="Normal 16 10 6 2 3" xfId="31647" xr:uid="{DC2F072B-AFC2-4D58-AD46-F76D1766ADAF}"/>
    <cellStyle name="Normal 16 10 6 2 4" xfId="37131" xr:uid="{92247798-1C52-4E89-8962-33E4345726DF}"/>
    <cellStyle name="Normal 16 10 6 3" xfId="23424" xr:uid="{8140A8E2-B496-42BE-967F-C70D7EEFF9FD}"/>
    <cellStyle name="Normal 16 10 6 4" xfId="28918" xr:uid="{72FADA7B-7053-4277-91A9-04713381C451}"/>
    <cellStyle name="Normal 16 10 6 5" xfId="34402" xr:uid="{14BF46BE-FD93-4C77-BF7E-D5B0A91DCD9F}"/>
    <cellStyle name="Normal 16 11" xfId="6205" xr:uid="{E217072B-C336-41AE-B14E-B988502A6ACE}"/>
    <cellStyle name="Normal 16 11 2" xfId="14600" xr:uid="{F40C71C3-F7C2-4FDF-A4C3-FDFD98AF2133}"/>
    <cellStyle name="Normal 16 11 2 2" xfId="21887" xr:uid="{EDCDEB7B-3E5D-413C-BAF4-8E2A1854F59C}"/>
    <cellStyle name="Normal 16 11 2 2 2" xfId="27443" xr:uid="{6D59D286-E983-42A4-83EE-299388075D86}"/>
    <cellStyle name="Normal 16 11 2 2 3" xfId="32937" xr:uid="{6235BE1E-A90F-45C9-9C5E-FC1A8E25357F}"/>
    <cellStyle name="Normal 16 11 2 2 4" xfId="38421" xr:uid="{92DA33A6-9250-4418-9250-0DBEACB96F22}"/>
    <cellStyle name="Normal 16 11 2 3" xfId="24714" xr:uid="{151752C5-915F-4967-8DCE-E7F8E2A763AC}"/>
    <cellStyle name="Normal 16 11 2 4" xfId="30208" xr:uid="{F397F96C-3F27-4F34-A708-17AF0869B262}"/>
    <cellStyle name="Normal 16 11 2 5" xfId="35692" xr:uid="{5F6F6C78-FCE7-4F7F-89B7-BFA3211515B1}"/>
    <cellStyle name="Normal 16 11 3" xfId="11564" xr:uid="{26A9B787-B42D-4E5E-8F0E-75EE88EBD0C4}"/>
    <cellStyle name="Normal 16 11 4" xfId="16799" xr:uid="{6D52D8F9-E531-476C-9D65-E461D717A475}"/>
    <cellStyle name="Normal 16 11 5" xfId="19024" xr:uid="{11B97974-1518-4100-9CCA-A3FB3FAC1B98}"/>
    <cellStyle name="Normal 16 11 6" xfId="9277" xr:uid="{B873B691-9EA9-4B60-9200-A7D801A13CE8}"/>
    <cellStyle name="Normal 16 11 6 2" xfId="20598" xr:uid="{82B6B900-B60F-466A-A1EB-382FE3500380}"/>
    <cellStyle name="Normal 16 11 6 2 2" xfId="26154" xr:uid="{7AF1D251-60E0-4C56-A12B-6E90F0736CAF}"/>
    <cellStyle name="Normal 16 11 6 2 3" xfId="31648" xr:uid="{503E9248-6DB9-4557-A565-57A027625E60}"/>
    <cellStyle name="Normal 16 11 6 2 4" xfId="37132" xr:uid="{1336EB66-3735-4ABF-AF03-0DBCEE89B943}"/>
    <cellStyle name="Normal 16 11 6 3" xfId="23425" xr:uid="{21CD48C7-8615-43E3-92B3-BCE7787F7802}"/>
    <cellStyle name="Normal 16 11 6 4" xfId="28919" xr:uid="{75F283FA-5D9D-4238-94B8-F1EA7781000B}"/>
    <cellStyle name="Normal 16 11 6 5" xfId="34403" xr:uid="{F6078DBF-2D7D-4E07-93FC-2302FAB39F85}"/>
    <cellStyle name="Normal 16 12" xfId="6206" xr:uid="{F8DCD908-25A3-4D26-B99A-CC7FD7D83B21}"/>
    <cellStyle name="Normal 16 12 2" xfId="14601" xr:uid="{80AF4C16-7103-44BE-96DE-1720A793A73F}"/>
    <cellStyle name="Normal 16 12 2 2" xfId="21888" xr:uid="{2C3129B9-3722-46E3-8F03-9E5232D3662D}"/>
    <cellStyle name="Normal 16 12 2 2 2" xfId="27444" xr:uid="{3F3C3496-0CBA-4B16-A671-E0FABA5D5292}"/>
    <cellStyle name="Normal 16 12 2 2 3" xfId="32938" xr:uid="{9B9BF345-A711-4C0F-9B8D-A55C32C57C7B}"/>
    <cellStyle name="Normal 16 12 2 2 4" xfId="38422" xr:uid="{AD4644F9-0F61-4317-B06B-8105A34A4386}"/>
    <cellStyle name="Normal 16 12 2 3" xfId="24715" xr:uid="{544F9328-ABCF-407B-A704-29F4DD54C4EE}"/>
    <cellStyle name="Normal 16 12 2 4" xfId="30209" xr:uid="{5E46ADFE-14F1-44D5-AFA4-654E948672B4}"/>
    <cellStyle name="Normal 16 12 2 5" xfId="35693" xr:uid="{EF7ED714-6189-41FB-9146-F048ABC7BB5D}"/>
    <cellStyle name="Normal 16 12 3" xfId="11565" xr:uid="{C66893B7-75D2-48E7-A304-A709199B1EC4}"/>
    <cellStyle name="Normal 16 12 4" xfId="16800" xr:uid="{05DDC631-1797-4E40-A5FD-31817FF44373}"/>
    <cellStyle name="Normal 16 12 5" xfId="19025" xr:uid="{711ECF44-1FCF-4162-97FC-A8A3910E1838}"/>
    <cellStyle name="Normal 16 12 6" xfId="9278" xr:uid="{E3943223-5922-44EA-A037-8BB8EDBFCCE5}"/>
    <cellStyle name="Normal 16 12 6 2" xfId="20599" xr:uid="{31B6FE26-B576-4EE6-87AD-211E23A579F1}"/>
    <cellStyle name="Normal 16 12 6 2 2" xfId="26155" xr:uid="{A48954B9-16FA-4EAE-9D28-D1B1581211D6}"/>
    <cellStyle name="Normal 16 12 6 2 3" xfId="31649" xr:uid="{8EE76A47-E9BE-4150-8F89-A954EDD3C5E5}"/>
    <cellStyle name="Normal 16 12 6 2 4" xfId="37133" xr:uid="{6E992E78-9EB9-46DD-AFEF-6DEE921027D4}"/>
    <cellStyle name="Normal 16 12 6 3" xfId="23426" xr:uid="{6C1809CD-D354-409E-B0CB-4D3D9E638ADB}"/>
    <cellStyle name="Normal 16 12 6 4" xfId="28920" xr:uid="{93EE6740-DE5F-4E01-9D4D-B7AF012BE8F3}"/>
    <cellStyle name="Normal 16 12 6 5" xfId="34404" xr:uid="{20FE1725-C4AA-4949-95A9-B47882AA37AE}"/>
    <cellStyle name="Normal 16 13" xfId="6207" xr:uid="{779A1A26-70BF-4F23-979D-18AA80A0EC6F}"/>
    <cellStyle name="Normal 16 13 2" xfId="14602" xr:uid="{E27461DB-38C8-4FA7-877B-A92631E89B1C}"/>
    <cellStyle name="Normal 16 13 2 2" xfId="21889" xr:uid="{2437204D-7D1D-42F3-8AFB-324BAB28473D}"/>
    <cellStyle name="Normal 16 13 2 2 2" xfId="27445" xr:uid="{2A7CB1BE-7C97-4854-A0BA-F66648DBF355}"/>
    <cellStyle name="Normal 16 13 2 2 3" xfId="32939" xr:uid="{7A161AF9-C868-4DAC-B860-883933434FE3}"/>
    <cellStyle name="Normal 16 13 2 2 4" xfId="38423" xr:uid="{3BFDE290-D2CE-422F-835F-B23B78341E03}"/>
    <cellStyle name="Normal 16 13 2 3" xfId="24716" xr:uid="{4B4AA8EE-2950-4AF1-9F6D-BF4A0D34D612}"/>
    <cellStyle name="Normal 16 13 2 4" xfId="30210" xr:uid="{783C2229-1400-4B36-99A7-4EDE14488F88}"/>
    <cellStyle name="Normal 16 13 2 5" xfId="35694" xr:uid="{93895212-1F43-4F02-8194-FBA8173A5ACB}"/>
    <cellStyle name="Normal 16 13 3" xfId="11566" xr:uid="{6D84E754-0EC0-45C2-AD51-E6CB1D578A48}"/>
    <cellStyle name="Normal 16 13 4" xfId="16801" xr:uid="{99AFEA8F-709C-4E5A-9513-7BB6D09D813A}"/>
    <cellStyle name="Normal 16 13 5" xfId="19026" xr:uid="{A7E9715D-C9A3-4D4E-AE39-F2D0B083B550}"/>
    <cellStyle name="Normal 16 13 6" xfId="9279" xr:uid="{6F56E994-ECF2-4377-AD75-654B01FB0389}"/>
    <cellStyle name="Normal 16 13 6 2" xfId="20600" xr:uid="{7BF9D420-41E2-4CE7-BDAD-1F7E7FD07605}"/>
    <cellStyle name="Normal 16 13 6 2 2" xfId="26156" xr:uid="{B67CB5B4-D50F-4F2C-9057-A709F1F0215B}"/>
    <cellStyle name="Normal 16 13 6 2 3" xfId="31650" xr:uid="{85AF9033-0EA5-44B2-97DD-A6CC1053CB35}"/>
    <cellStyle name="Normal 16 13 6 2 4" xfId="37134" xr:uid="{4AFD6939-B20C-427E-B858-320F7FDAC0E0}"/>
    <cellStyle name="Normal 16 13 6 3" xfId="23427" xr:uid="{BD2BE484-BDCC-45D3-9966-086F97553EEA}"/>
    <cellStyle name="Normal 16 13 6 4" xfId="28921" xr:uid="{D5D271F0-8241-44C5-9E5A-6C082E60CABF}"/>
    <cellStyle name="Normal 16 13 6 5" xfId="34405" xr:uid="{511B5197-6525-4467-AD98-DC16EFE9C8D6}"/>
    <cellStyle name="Normal 16 14" xfId="6208" xr:uid="{DF35F8A6-83C7-4D3B-BEA7-344F403E93DA}"/>
    <cellStyle name="Normal 16 14 2" xfId="14603" xr:uid="{54E24611-59C4-452F-943D-1CF6E3B5F888}"/>
    <cellStyle name="Normal 16 14 2 2" xfId="21890" xr:uid="{CF5EE341-FD1D-4FDC-97BC-BD089FE68CE5}"/>
    <cellStyle name="Normal 16 14 2 2 2" xfId="27446" xr:uid="{062B0B80-6DC1-4DD1-8258-C461AB4CF007}"/>
    <cellStyle name="Normal 16 14 2 2 3" xfId="32940" xr:uid="{D50A9EE6-C5E8-474F-8168-4AFAC67F97B7}"/>
    <cellStyle name="Normal 16 14 2 2 4" xfId="38424" xr:uid="{001F4F18-6CB4-47E9-B867-0EB49BB0E569}"/>
    <cellStyle name="Normal 16 14 2 3" xfId="24717" xr:uid="{513F3329-A50B-4B22-96D9-A75A7C424185}"/>
    <cellStyle name="Normal 16 14 2 4" xfId="30211" xr:uid="{4EFFCFB1-6213-4E4F-8780-BC008F02B34F}"/>
    <cellStyle name="Normal 16 14 2 5" xfId="35695" xr:uid="{125B6C2C-0F54-41AA-9177-DFA14A83F1F8}"/>
    <cellStyle name="Normal 16 14 3" xfId="11567" xr:uid="{B2C2E648-EC0B-4369-9EF7-255A21B07A8C}"/>
    <cellStyle name="Normal 16 14 4" xfId="16802" xr:uid="{1EA960BC-5E3E-4F5F-B596-774D73D2F735}"/>
    <cellStyle name="Normal 16 14 5" xfId="19027" xr:uid="{DD2A5D46-F85D-4F6B-AF36-237A7C5EB6A9}"/>
    <cellStyle name="Normal 16 14 6" xfId="9280" xr:uid="{02B0BE39-BE4E-49A2-8569-07C22BC0D29F}"/>
    <cellStyle name="Normal 16 14 6 2" xfId="20601" xr:uid="{B44CDBCE-767D-4401-BC78-A39C51FD2931}"/>
    <cellStyle name="Normal 16 14 6 2 2" xfId="26157" xr:uid="{12F033D6-B2C1-43E1-A418-3E86C2676232}"/>
    <cellStyle name="Normal 16 14 6 2 3" xfId="31651" xr:uid="{D6FF1AE2-4E9D-454D-8C03-BAE8E35CF61C}"/>
    <cellStyle name="Normal 16 14 6 2 4" xfId="37135" xr:uid="{B898150A-8371-453F-8485-FA7635A54690}"/>
    <cellStyle name="Normal 16 14 6 3" xfId="23428" xr:uid="{D600DD27-2B78-4B52-A901-710486AD9060}"/>
    <cellStyle name="Normal 16 14 6 4" xfId="28922" xr:uid="{461982C6-D60A-4364-89FE-BF0D8113FC75}"/>
    <cellStyle name="Normal 16 14 6 5" xfId="34406" xr:uid="{5081B090-50B5-40CB-B0A8-0794B3E6D869}"/>
    <cellStyle name="Normal 16 15" xfId="6209" xr:uid="{6C2862B0-FD34-46D6-B958-2C7EE85ED4B5}"/>
    <cellStyle name="Normal 16 15 2" xfId="14604" xr:uid="{7EECF005-7A14-40E4-A4AA-CBF21715FE97}"/>
    <cellStyle name="Normal 16 15 2 2" xfId="21891" xr:uid="{357F9A67-7788-43D1-9F9A-72A0AFAF79D0}"/>
    <cellStyle name="Normal 16 15 2 2 2" xfId="27447" xr:uid="{534DBB64-6DD4-491D-9490-7768412A78D6}"/>
    <cellStyle name="Normal 16 15 2 2 3" xfId="32941" xr:uid="{5C4D6429-7342-4FEB-956F-CEE68704E28E}"/>
    <cellStyle name="Normal 16 15 2 2 4" xfId="38425" xr:uid="{669741D4-1ADD-4534-8EBD-D9602EB1D6AF}"/>
    <cellStyle name="Normal 16 15 2 3" xfId="24718" xr:uid="{BE762075-3126-4231-9608-4BD339E2B4FD}"/>
    <cellStyle name="Normal 16 15 2 4" xfId="30212" xr:uid="{66CE323F-5A37-429E-9FDA-5CB3876202C8}"/>
    <cellStyle name="Normal 16 15 2 5" xfId="35696" xr:uid="{498024E5-7340-4A2D-AB34-BAFE8589AF49}"/>
    <cellStyle name="Normal 16 15 3" xfId="11568" xr:uid="{D7BFF637-AB3B-4F27-8D70-23DBE0E75929}"/>
    <cellStyle name="Normal 16 15 4" xfId="16803" xr:uid="{FB591495-8891-42F9-9537-D3E7177D787A}"/>
    <cellStyle name="Normal 16 15 5" xfId="19028" xr:uid="{02EB314A-75E1-4811-9980-63DF9026ABC6}"/>
    <cellStyle name="Normal 16 15 6" xfId="9281" xr:uid="{AA398028-91ED-4C50-B657-79D49DDC8C55}"/>
    <cellStyle name="Normal 16 15 6 2" xfId="20602" xr:uid="{CDF14F48-E8D1-4CBC-98CC-9BD522FC9A80}"/>
    <cellStyle name="Normal 16 15 6 2 2" xfId="26158" xr:uid="{0A4D4F13-38CC-438A-8D67-30462B366D1B}"/>
    <cellStyle name="Normal 16 15 6 2 3" xfId="31652" xr:uid="{615044C4-6FD0-4BD3-8AAD-6D62C266EC83}"/>
    <cellStyle name="Normal 16 15 6 2 4" xfId="37136" xr:uid="{BC147203-3AF4-4273-A149-3BA77D6ABBE0}"/>
    <cellStyle name="Normal 16 15 6 3" xfId="23429" xr:uid="{E46810F5-F8EF-483C-82DF-F85439BA795A}"/>
    <cellStyle name="Normal 16 15 6 4" xfId="28923" xr:uid="{FDA3B263-80B7-4453-BFE0-1FE59B0A8452}"/>
    <cellStyle name="Normal 16 15 6 5" xfId="34407" xr:uid="{B1C1414F-E0D7-4895-852D-186A6AB30172}"/>
    <cellStyle name="Normal 16 16" xfId="6210" xr:uid="{F6E102E8-7D74-470B-BA68-BF516B52D4B3}"/>
    <cellStyle name="Normal 16 16 2" xfId="14605" xr:uid="{2A7C271D-17AF-46A3-A923-3F5576FC3CF7}"/>
    <cellStyle name="Normal 16 16 2 2" xfId="21892" xr:uid="{416C8479-7042-4FAF-8974-7800056C61E3}"/>
    <cellStyle name="Normal 16 16 2 2 2" xfId="27448" xr:uid="{3D5C89A7-9AD8-477A-99AE-1158A68AC782}"/>
    <cellStyle name="Normal 16 16 2 2 3" xfId="32942" xr:uid="{DDBAE3D6-BBCB-4B05-9616-C1646A21D009}"/>
    <cellStyle name="Normal 16 16 2 2 4" xfId="38426" xr:uid="{4E2605EB-564E-4B13-8ABB-7B3872AF765A}"/>
    <cellStyle name="Normal 16 16 2 3" xfId="24719" xr:uid="{9B345A05-045D-49E1-BF5A-6EF8B8E2B0E1}"/>
    <cellStyle name="Normal 16 16 2 4" xfId="30213" xr:uid="{07230673-B268-47DF-96E4-501D41B85DB3}"/>
    <cellStyle name="Normal 16 16 2 5" xfId="35697" xr:uid="{83E6705F-AB18-4DD6-BE73-908014FC70FF}"/>
    <cellStyle name="Normal 16 16 3" xfId="11569" xr:uid="{595DDCB4-C865-4D62-A808-ECD7E65CB36A}"/>
    <cellStyle name="Normal 16 16 4" xfId="16804" xr:uid="{098B4E11-68F3-423E-B496-134898ED2BC9}"/>
    <cellStyle name="Normal 16 16 5" xfId="19029" xr:uid="{11755593-1177-4220-A96B-BDCE4F82E92B}"/>
    <cellStyle name="Normal 16 16 6" xfId="9282" xr:uid="{865F2C01-7E0B-4B02-87B6-1B5554169905}"/>
    <cellStyle name="Normal 16 16 6 2" xfId="20603" xr:uid="{26157B23-8BBB-4251-9C87-B759846A06F8}"/>
    <cellStyle name="Normal 16 16 6 2 2" xfId="26159" xr:uid="{2D99D936-2520-4D3D-9E13-F94AE2719E36}"/>
    <cellStyle name="Normal 16 16 6 2 3" xfId="31653" xr:uid="{C431CB7C-4D84-4A01-8723-6FC1DD19D64E}"/>
    <cellStyle name="Normal 16 16 6 2 4" xfId="37137" xr:uid="{47B9F4EE-B182-4BCF-85C0-681C37306E43}"/>
    <cellStyle name="Normal 16 16 6 3" xfId="23430" xr:uid="{9B6CF5BA-D163-4B28-9A42-DE38080F405C}"/>
    <cellStyle name="Normal 16 16 6 4" xfId="28924" xr:uid="{DAF35BCB-D9D0-4FE5-985B-4BC4CCA94014}"/>
    <cellStyle name="Normal 16 16 6 5" xfId="34408" xr:uid="{250108A5-A82C-4846-A772-EF1F591C6605}"/>
    <cellStyle name="Normal 16 17" xfId="6211" xr:uid="{F6E1ABAB-3E6B-454B-9A12-4E01599E51F4}"/>
    <cellStyle name="Normal 16 17 2" xfId="14606" xr:uid="{DA1FEE0A-A011-4F03-9C05-0AC32590511A}"/>
    <cellStyle name="Normal 16 17 2 2" xfId="21893" xr:uid="{3D5D6C7F-A227-403A-8615-E5082CF1A759}"/>
    <cellStyle name="Normal 16 17 2 2 2" xfId="27449" xr:uid="{09CFACD2-F0DE-4D2D-9B86-1138B58F8A7E}"/>
    <cellStyle name="Normal 16 17 2 2 3" xfId="32943" xr:uid="{C4AA4608-97B3-4357-BC63-FC2BF2AD4162}"/>
    <cellStyle name="Normal 16 17 2 2 4" xfId="38427" xr:uid="{88917DDC-B962-4E79-B7B8-AC6FD19C3DB0}"/>
    <cellStyle name="Normal 16 17 2 3" xfId="24720" xr:uid="{4ED820EE-B0B4-4DFC-8D4A-09D552AC4288}"/>
    <cellStyle name="Normal 16 17 2 4" xfId="30214" xr:uid="{A46A7C09-6255-4438-840D-9D35A2DC467C}"/>
    <cellStyle name="Normal 16 17 2 5" xfId="35698" xr:uid="{DC400347-E875-46BD-9CE2-08E6EA214F11}"/>
    <cellStyle name="Normal 16 17 3" xfId="11570" xr:uid="{D17E537A-9460-4519-B2EE-BD03B2A3B37E}"/>
    <cellStyle name="Normal 16 17 4" xfId="16805" xr:uid="{661B9504-F6A5-4AAF-AC82-E9ADE02CEDFF}"/>
    <cellStyle name="Normal 16 17 5" xfId="19030" xr:uid="{5CEB6942-ED89-468C-B993-93E0E4847B9E}"/>
    <cellStyle name="Normal 16 17 6" xfId="9283" xr:uid="{7D1B6106-2353-419A-BB5F-B2230B361062}"/>
    <cellStyle name="Normal 16 17 6 2" xfId="20604" xr:uid="{244823EB-7294-4890-9D6C-13DE80290314}"/>
    <cellStyle name="Normal 16 17 6 2 2" xfId="26160" xr:uid="{73C59CEE-60F9-4476-8D4E-B68C8C7EFDFB}"/>
    <cellStyle name="Normal 16 17 6 2 3" xfId="31654" xr:uid="{90A171BC-562B-49D1-A939-19B27AAECE89}"/>
    <cellStyle name="Normal 16 17 6 2 4" xfId="37138" xr:uid="{9BF5A2CB-8C98-44F0-B422-EB961B659AFB}"/>
    <cellStyle name="Normal 16 17 6 3" xfId="23431" xr:uid="{7A219E3A-84E7-42A8-AF7F-BE3C06FB3FD5}"/>
    <cellStyle name="Normal 16 17 6 4" xfId="28925" xr:uid="{D6D23B2C-A556-4ECD-9C0D-680F81443BC0}"/>
    <cellStyle name="Normal 16 17 6 5" xfId="34409" xr:uid="{940F8A1F-A2DE-44D3-A287-99C235E3104B}"/>
    <cellStyle name="Normal 16 18" xfId="6212" xr:uid="{445FB063-2402-4CC2-B367-56623091E844}"/>
    <cellStyle name="Normal 16 18 2" xfId="14607" xr:uid="{4E10C359-C7A1-4E1A-9D07-8970973A94E0}"/>
    <cellStyle name="Normal 16 18 2 2" xfId="21894" xr:uid="{167D3956-9991-4782-B844-69F4D8DAF991}"/>
    <cellStyle name="Normal 16 18 2 2 2" xfId="27450" xr:uid="{03932763-E322-4168-9C55-E1C9FF4C78B0}"/>
    <cellStyle name="Normal 16 18 2 2 3" xfId="32944" xr:uid="{5E36AFF0-973C-4D2C-8DE7-CCEEEEC334BF}"/>
    <cellStyle name="Normal 16 18 2 2 4" xfId="38428" xr:uid="{566CC38C-331B-4AAD-8DB6-ED5CAC89EF61}"/>
    <cellStyle name="Normal 16 18 2 3" xfId="24721" xr:uid="{6944D8A2-C1D2-44E5-928A-4D562EC430E9}"/>
    <cellStyle name="Normal 16 18 2 4" xfId="30215" xr:uid="{974374B3-81EA-4D13-A370-956991EEEC56}"/>
    <cellStyle name="Normal 16 18 2 5" xfId="35699" xr:uid="{DC506278-1A15-498E-8697-F55E6718A70E}"/>
    <cellStyle name="Normal 16 18 3" xfId="11571" xr:uid="{7E7BE8FE-E4D9-413F-ADA6-3C80550AA662}"/>
    <cellStyle name="Normal 16 18 4" xfId="16806" xr:uid="{619F98B8-D23D-41E8-BB69-28D84FAC0F95}"/>
    <cellStyle name="Normal 16 18 5" xfId="19031" xr:uid="{9BE60757-6005-408D-B88F-EF133BA1F436}"/>
    <cellStyle name="Normal 16 18 6" xfId="9284" xr:uid="{54192717-2326-4ABD-AA95-305FFA74CA25}"/>
    <cellStyle name="Normal 16 18 6 2" xfId="20605" xr:uid="{F3726836-A95C-4D1E-898D-2B732B8ADBCD}"/>
    <cellStyle name="Normal 16 18 6 2 2" xfId="26161" xr:uid="{E23EA589-30E2-488F-9815-82E0F8689736}"/>
    <cellStyle name="Normal 16 18 6 2 3" xfId="31655" xr:uid="{D6FB6D59-AD87-4C90-8106-AFD841ACF42E}"/>
    <cellStyle name="Normal 16 18 6 2 4" xfId="37139" xr:uid="{2231EAA2-059E-4886-A0C8-720A25EF2FC1}"/>
    <cellStyle name="Normal 16 18 6 3" xfId="23432" xr:uid="{E098C0CC-39CE-4822-B4F9-E69EE9F91D10}"/>
    <cellStyle name="Normal 16 18 6 4" xfId="28926" xr:uid="{8637471F-D49D-4C93-A892-8D5DEC71B30A}"/>
    <cellStyle name="Normal 16 18 6 5" xfId="34410" xr:uid="{F4A2D72C-FF1C-48A3-9E71-0F9C660B80C6}"/>
    <cellStyle name="Normal 16 19" xfId="6213" xr:uid="{56DD0E0D-A815-4E5A-A645-E560178BCC09}"/>
    <cellStyle name="Normal 16 19 2" xfId="14608" xr:uid="{1B1DE39D-E627-4C6F-8455-B369424E953D}"/>
    <cellStyle name="Normal 16 19 2 2" xfId="21895" xr:uid="{9AE52162-509B-4F90-871E-8BF3B0001DCC}"/>
    <cellStyle name="Normal 16 19 2 2 2" xfId="27451" xr:uid="{4A5306EA-4EAE-42DF-9C60-D2174CBBDACB}"/>
    <cellStyle name="Normal 16 19 2 2 3" xfId="32945" xr:uid="{23185ED9-0550-4DEB-98EA-FEFD40997ABE}"/>
    <cellStyle name="Normal 16 19 2 2 4" xfId="38429" xr:uid="{DC95F9CC-0395-4CFD-8572-A7A8E86EDCFB}"/>
    <cellStyle name="Normal 16 19 2 3" xfId="24722" xr:uid="{5D9CBEFD-2C1C-4644-B1A1-EACB7DA77CC5}"/>
    <cellStyle name="Normal 16 19 2 4" xfId="30216" xr:uid="{5E32F437-1572-481B-984D-679DBAF67C1C}"/>
    <cellStyle name="Normal 16 19 2 5" xfId="35700" xr:uid="{EEE57650-230F-4252-BA7B-797C10379BB0}"/>
    <cellStyle name="Normal 16 19 3" xfId="11572" xr:uid="{2191C5DB-9EAC-4143-BDAC-4D976E7AA3C1}"/>
    <cellStyle name="Normal 16 19 4" xfId="16807" xr:uid="{EA5F15FB-8404-4DD7-A153-928C4625F9A3}"/>
    <cellStyle name="Normal 16 19 5" xfId="19032" xr:uid="{9818DA04-7B58-43B3-A7C4-0923F256A889}"/>
    <cellStyle name="Normal 16 19 6" xfId="9285" xr:uid="{F523C888-B1B2-4D82-AD18-8E09658449C2}"/>
    <cellStyle name="Normal 16 19 6 2" xfId="20606" xr:uid="{91ADF818-488C-433A-850A-316C0411C475}"/>
    <cellStyle name="Normal 16 19 6 2 2" xfId="26162" xr:uid="{5208D094-00EE-4E96-A18A-FDF800E7AD08}"/>
    <cellStyle name="Normal 16 19 6 2 3" xfId="31656" xr:uid="{89ACC68C-7329-4684-B42D-AC3A92582C66}"/>
    <cellStyle name="Normal 16 19 6 2 4" xfId="37140" xr:uid="{2E177124-A61B-4254-A0DF-BA8603B3EA34}"/>
    <cellStyle name="Normal 16 19 6 3" xfId="23433" xr:uid="{E181EAD1-D29F-4846-BDB4-97B5D5C5E13A}"/>
    <cellStyle name="Normal 16 19 6 4" xfId="28927" xr:uid="{00094EA0-77E9-4FAB-95F7-58695B4E2D04}"/>
    <cellStyle name="Normal 16 19 6 5" xfId="34411" xr:uid="{F0895E97-6741-439F-BB66-2E9C1BB5A43B}"/>
    <cellStyle name="Normal 16 2" xfId="781" xr:uid="{7A85EBCD-66A6-4EF5-A491-E7880743B497}"/>
    <cellStyle name="Normal 16 2 2" xfId="14609" xr:uid="{65C89D14-EE00-46D0-A170-9D1971CB0DD3}"/>
    <cellStyle name="Normal 16 2 2 2" xfId="21896" xr:uid="{AABCBB6C-42FC-4178-8B49-97F59143227B}"/>
    <cellStyle name="Normal 16 2 2 2 2" xfId="27452" xr:uid="{D6266767-767A-4D90-94E8-19BAF94C7223}"/>
    <cellStyle name="Normal 16 2 2 2 3" xfId="32946" xr:uid="{E6087ED7-115A-4653-B377-B5BDA2B296A0}"/>
    <cellStyle name="Normal 16 2 2 2 4" xfId="38430" xr:uid="{E46B49FB-8E79-4122-9195-6853AACB72BF}"/>
    <cellStyle name="Normal 16 2 2 3" xfId="24723" xr:uid="{FCC598F8-B9A0-41F9-BE21-49743B2B32EA}"/>
    <cellStyle name="Normal 16 2 2 4" xfId="30217" xr:uid="{6ECB52A0-00A7-4B77-8B6E-2F979589CB11}"/>
    <cellStyle name="Normal 16 2 2 5" xfId="35701" xr:uid="{4FDE23AE-25FF-47A4-9BCA-7EAA831B0CB6}"/>
    <cellStyle name="Normal 16 2 3" xfId="11573" xr:uid="{1D1F19A0-7158-4FDC-BE59-5C31CAC69C16}"/>
    <cellStyle name="Normal 16 2 4" xfId="16808" xr:uid="{0D6EDB4B-8C03-49A4-9352-24C84EFB9947}"/>
    <cellStyle name="Normal 16 2 5" xfId="19033" xr:uid="{8837DB1D-1E3D-4364-B62A-333639C87D35}"/>
    <cellStyle name="Normal 16 2 6" xfId="9286" xr:uid="{72A7056C-F4B5-44FF-A1A6-0643A2C44D69}"/>
    <cellStyle name="Normal 16 2 6 2" xfId="20607" xr:uid="{040AFBB0-AA50-4DB3-A4A3-531C9800DC85}"/>
    <cellStyle name="Normal 16 2 6 2 2" xfId="26163" xr:uid="{0014E0DD-4879-4DB9-9D13-0F5BEB6CCFBF}"/>
    <cellStyle name="Normal 16 2 6 2 3" xfId="31657" xr:uid="{7A71B02C-7B2D-4297-B5ED-19C4D51F7387}"/>
    <cellStyle name="Normal 16 2 6 2 4" xfId="37141" xr:uid="{8DECE333-A7E4-442B-80EC-20BFE7500B27}"/>
    <cellStyle name="Normal 16 2 6 3" xfId="23434" xr:uid="{28A0D2E3-94CF-4306-AE57-363C92FC2A74}"/>
    <cellStyle name="Normal 16 2 6 4" xfId="28928" xr:uid="{39B85689-403F-4C88-A8F7-93122650B665}"/>
    <cellStyle name="Normal 16 2 6 5" xfId="34412" xr:uid="{A170EEB2-5E9B-4EE4-891C-0167CA6024C1}"/>
    <cellStyle name="Normal 16 2 7" xfId="6214" xr:uid="{3C34B9FC-743E-45AB-A95D-5D4CA221B5FA}"/>
    <cellStyle name="Normal 16 20" xfId="6215" xr:uid="{F15EE4FC-61BB-447A-9F1C-D8B69C7345C7}"/>
    <cellStyle name="Normal 16 20 2" xfId="14610" xr:uid="{B53F83C9-A90F-431D-B035-F0D0C4183CA1}"/>
    <cellStyle name="Normal 16 20 2 2" xfId="21897" xr:uid="{2DDED00E-0E77-4261-8458-82A0912D1812}"/>
    <cellStyle name="Normal 16 20 2 2 2" xfId="27453" xr:uid="{4432472E-73B8-429F-B073-C9DAAF5EA7B7}"/>
    <cellStyle name="Normal 16 20 2 2 3" xfId="32947" xr:uid="{D4E2049D-D2DA-46DF-994F-1B37E1D638DA}"/>
    <cellStyle name="Normal 16 20 2 2 4" xfId="38431" xr:uid="{83CD9DC7-BBA5-4E54-8B8E-9A2F7DB7E3E6}"/>
    <cellStyle name="Normal 16 20 2 3" xfId="24724" xr:uid="{211106D9-DE1F-4323-A116-02FD0F056C14}"/>
    <cellStyle name="Normal 16 20 2 4" xfId="30218" xr:uid="{00E039DE-2416-424B-9C4C-6D655AF5FB65}"/>
    <cellStyle name="Normal 16 20 2 5" xfId="35702" xr:uid="{FE4386F5-10BA-436C-A986-0C28CB0268AF}"/>
    <cellStyle name="Normal 16 20 3" xfId="11574" xr:uid="{3FF84273-3746-4191-B8C4-7487C5ADEC1B}"/>
    <cellStyle name="Normal 16 20 4" xfId="16809" xr:uid="{5DB8F2D9-3CCA-465C-9346-FC4C76E5C9AF}"/>
    <cellStyle name="Normal 16 20 5" xfId="19034" xr:uid="{C4F69C50-7F2B-4A5B-B3CF-87AB89BB95AF}"/>
    <cellStyle name="Normal 16 20 6" xfId="9287" xr:uid="{ADEA631B-986E-457A-9D55-0488318BC131}"/>
    <cellStyle name="Normal 16 20 6 2" xfId="20608" xr:uid="{82D9B50B-F765-489D-AB0C-47DE7B04FE70}"/>
    <cellStyle name="Normal 16 20 6 2 2" xfId="26164" xr:uid="{03FFCC34-DD51-4B98-9844-994ECAB689D0}"/>
    <cellStyle name="Normal 16 20 6 2 3" xfId="31658" xr:uid="{38BC683D-2CE5-49C8-B7D5-C2FEB37B7E47}"/>
    <cellStyle name="Normal 16 20 6 2 4" xfId="37142" xr:uid="{E2680AD2-891D-42DA-881A-AF79E4049F46}"/>
    <cellStyle name="Normal 16 20 6 3" xfId="23435" xr:uid="{9C18D3A3-4328-444E-86CD-706035DBC5AE}"/>
    <cellStyle name="Normal 16 20 6 4" xfId="28929" xr:uid="{1D8D74A5-79A5-4B71-9894-655658E8AC67}"/>
    <cellStyle name="Normal 16 20 6 5" xfId="34413" xr:uid="{1FD64830-CBFA-435E-81C4-2DDDAB3FC85D}"/>
    <cellStyle name="Normal 16 21" xfId="6216" xr:uid="{C868FB3C-FF02-4E90-8797-A6A6F0C5EEDC}"/>
    <cellStyle name="Normal 16 21 2" xfId="14611" xr:uid="{3B52DF98-4283-4A71-BF8A-6A0307174267}"/>
    <cellStyle name="Normal 16 21 2 2" xfId="21898" xr:uid="{FAAC31BC-4219-4A49-B0E7-F7B2B0855F59}"/>
    <cellStyle name="Normal 16 21 2 2 2" xfId="27454" xr:uid="{EF8D5C30-F9A9-4212-9BFC-D415156C1D5B}"/>
    <cellStyle name="Normal 16 21 2 2 3" xfId="32948" xr:uid="{92FC5798-E90C-4B71-991A-0731762E512E}"/>
    <cellStyle name="Normal 16 21 2 2 4" xfId="38432" xr:uid="{E3F492B9-21BD-4C35-92EF-5F74EF2D2A4B}"/>
    <cellStyle name="Normal 16 21 2 3" xfId="24725" xr:uid="{6BD6BE7E-96F8-42DE-9EB7-5047950C7466}"/>
    <cellStyle name="Normal 16 21 2 4" xfId="30219" xr:uid="{6A0AF22E-A28B-456F-90F1-7E15F14EA11C}"/>
    <cellStyle name="Normal 16 21 2 5" xfId="35703" xr:uid="{C8905E7E-60FD-417C-9C73-D3C991E42F86}"/>
    <cellStyle name="Normal 16 21 3" xfId="11575" xr:uid="{891F9337-B33B-4A76-B038-41E1EB2F9D74}"/>
    <cellStyle name="Normal 16 21 4" xfId="16810" xr:uid="{B076D0BE-1557-4085-96D8-5E1094A145BC}"/>
    <cellStyle name="Normal 16 21 5" xfId="19035" xr:uid="{08ADF592-0E0E-4A34-B5F9-2FC445AD763B}"/>
    <cellStyle name="Normal 16 21 6" xfId="9288" xr:uid="{A340CF0B-73C9-459B-98BA-9E92B43CC89B}"/>
    <cellStyle name="Normal 16 21 6 2" xfId="20609" xr:uid="{6B63AE6B-B90F-48E7-A8B2-A5FA2ECCC83E}"/>
    <cellStyle name="Normal 16 21 6 2 2" xfId="26165" xr:uid="{E1ED5436-C992-4B15-9E2E-B6CC82A6AE18}"/>
    <cellStyle name="Normal 16 21 6 2 3" xfId="31659" xr:uid="{E9BE6347-C474-4992-84EA-586E7B1242AC}"/>
    <cellStyle name="Normal 16 21 6 2 4" xfId="37143" xr:uid="{3E6FC42F-6C8A-488A-BA61-613FB6BDD97E}"/>
    <cellStyle name="Normal 16 21 6 3" xfId="23436" xr:uid="{2AE61B83-0958-4677-AA6D-58F49E81B7DC}"/>
    <cellStyle name="Normal 16 21 6 4" xfId="28930" xr:uid="{B57A6379-7283-401C-A5EF-AF9E648475C9}"/>
    <cellStyle name="Normal 16 21 6 5" xfId="34414" xr:uid="{D624240A-41C4-48AE-A7DB-8A6B8E376F0C}"/>
    <cellStyle name="Normal 16 22" xfId="6217" xr:uid="{86E9DD49-E9AD-4D69-BEB2-796578E5D2DA}"/>
    <cellStyle name="Normal 16 22 2" xfId="14612" xr:uid="{5F0189B3-1674-480B-A3B9-DC8A7427E9FB}"/>
    <cellStyle name="Normal 16 22 2 2" xfId="21899" xr:uid="{60FD6CC9-A224-44F3-B9F6-4548DC35E7D3}"/>
    <cellStyle name="Normal 16 22 2 2 2" xfId="27455" xr:uid="{1F06311B-5223-4564-8FD7-BC141383445C}"/>
    <cellStyle name="Normal 16 22 2 2 3" xfId="32949" xr:uid="{ABDCB0BB-2D86-4053-A849-7AD72F1F3614}"/>
    <cellStyle name="Normal 16 22 2 2 4" xfId="38433" xr:uid="{EF2F2664-689F-4BA6-AA48-D7B92E7A1928}"/>
    <cellStyle name="Normal 16 22 2 3" xfId="24726" xr:uid="{CAB093CD-C31E-4147-9B8C-B32E499C03B5}"/>
    <cellStyle name="Normal 16 22 2 4" xfId="30220" xr:uid="{76BDDDB8-7AEA-4051-A929-D203C108E0B4}"/>
    <cellStyle name="Normal 16 22 2 5" xfId="35704" xr:uid="{D3D4FD90-4CDB-4999-8E04-8010CB7FBE0F}"/>
    <cellStyle name="Normal 16 22 3" xfId="11576" xr:uid="{9925C9C6-1034-4335-9856-682E4BE2AE57}"/>
    <cellStyle name="Normal 16 22 4" xfId="16811" xr:uid="{F3B9EA1A-F4EB-4084-AB9B-0325B3992DC3}"/>
    <cellStyle name="Normal 16 22 5" xfId="19036" xr:uid="{579BF87B-FD61-4B8D-9356-38EFFB22AB27}"/>
    <cellStyle name="Normal 16 22 6" xfId="9289" xr:uid="{88E9CA3F-F59B-4AB1-94AD-991FAAA59B00}"/>
    <cellStyle name="Normal 16 22 6 2" xfId="20610" xr:uid="{58A8760B-B525-4708-8856-2B1C694977F1}"/>
    <cellStyle name="Normal 16 22 6 2 2" xfId="26166" xr:uid="{25A9C5BC-8610-42F2-9158-DB4A23267E2B}"/>
    <cellStyle name="Normal 16 22 6 2 3" xfId="31660" xr:uid="{17BA77AC-CE14-4806-93B4-C2ECB17D0B6D}"/>
    <cellStyle name="Normal 16 22 6 2 4" xfId="37144" xr:uid="{B3AF0692-6A1B-44A0-B918-579EB9520F85}"/>
    <cellStyle name="Normal 16 22 6 3" xfId="23437" xr:uid="{16D77857-BA4A-4768-91E6-1A62FC48E0B2}"/>
    <cellStyle name="Normal 16 22 6 4" xfId="28931" xr:uid="{DD536D59-5A03-40EF-A53C-90C86A263763}"/>
    <cellStyle name="Normal 16 22 6 5" xfId="34415" xr:uid="{15CFFB0A-B01F-4AD2-AD94-5B51D48D4BCB}"/>
    <cellStyle name="Normal 16 23" xfId="6218" xr:uid="{96218769-4F18-471C-B4FA-8730C319E9DD}"/>
    <cellStyle name="Normal 16 23 2" xfId="14613" xr:uid="{DDCC5D35-D23A-43A9-A901-D36EC5476776}"/>
    <cellStyle name="Normal 16 23 2 2" xfId="21900" xr:uid="{FEC67FF8-D00F-4CED-868D-0C489EB2DC3C}"/>
    <cellStyle name="Normal 16 23 2 2 2" xfId="27456" xr:uid="{C6A7ABF2-397F-4285-9042-0EB9EDA5CCF4}"/>
    <cellStyle name="Normal 16 23 2 2 3" xfId="32950" xr:uid="{C402A4E7-5E0C-44B8-90D7-22CCFE0A5911}"/>
    <cellStyle name="Normal 16 23 2 2 4" xfId="38434" xr:uid="{D9C9E832-FFFF-4DA7-ADE3-8BF665B76D32}"/>
    <cellStyle name="Normal 16 23 2 3" xfId="24727" xr:uid="{0AE2C0EF-0D17-4261-AFFC-5C1BA0072287}"/>
    <cellStyle name="Normal 16 23 2 4" xfId="30221" xr:uid="{4B048CCD-4215-4ED5-B5A4-4D40254D08CA}"/>
    <cellStyle name="Normal 16 23 2 5" xfId="35705" xr:uid="{FB6C3D9F-3A89-447F-B003-4BED35BE530E}"/>
    <cellStyle name="Normal 16 23 3" xfId="11577" xr:uid="{8C4CC9FF-A7EE-47F8-98A2-84B31C20D37E}"/>
    <cellStyle name="Normal 16 23 4" xfId="16812" xr:uid="{D7B17CFE-BC25-4776-8A3E-216D72C02B01}"/>
    <cellStyle name="Normal 16 23 5" xfId="19037" xr:uid="{1230A5D9-6D76-44A2-837A-7C81BF5CDF9B}"/>
    <cellStyle name="Normal 16 23 6" xfId="9290" xr:uid="{622F1A46-F345-432D-9441-A4E3B3758851}"/>
    <cellStyle name="Normal 16 23 6 2" xfId="20611" xr:uid="{A7F21094-CC90-456C-BE0D-21BF69932AA6}"/>
    <cellStyle name="Normal 16 23 6 2 2" xfId="26167" xr:uid="{984A1959-858F-4F9B-AD48-A3692CA9E3EF}"/>
    <cellStyle name="Normal 16 23 6 2 3" xfId="31661" xr:uid="{3494ECDE-17FF-4056-8718-9D644C69B758}"/>
    <cellStyle name="Normal 16 23 6 2 4" xfId="37145" xr:uid="{07081C79-27E5-4EA0-A0BB-8BEE3CEDD362}"/>
    <cellStyle name="Normal 16 23 6 3" xfId="23438" xr:uid="{C64852C9-1147-40F0-8BCC-161012BED49D}"/>
    <cellStyle name="Normal 16 23 6 4" xfId="28932" xr:uid="{86EE55C1-17E3-4FB4-8B04-ED5EC1AEB333}"/>
    <cellStyle name="Normal 16 23 6 5" xfId="34416" xr:uid="{EEBBB4B2-13F9-493C-B675-08B73154D8D8}"/>
    <cellStyle name="Normal 16 24" xfId="6219" xr:uid="{B0B42C3F-8157-4F21-ACAC-814293640252}"/>
    <cellStyle name="Normal 16 24 2" xfId="14614" xr:uid="{BF56FB80-D78F-4F06-AD36-88145403355E}"/>
    <cellStyle name="Normal 16 24 2 2" xfId="21901" xr:uid="{6C5AA76E-5005-4808-8651-2F04870F90DE}"/>
    <cellStyle name="Normal 16 24 2 2 2" xfId="27457" xr:uid="{2FE2281B-09E4-49BA-8810-13290EBF503F}"/>
    <cellStyle name="Normal 16 24 2 2 3" xfId="32951" xr:uid="{A6A9F635-0BE7-49EB-8454-C3A48F537A4A}"/>
    <cellStyle name="Normal 16 24 2 2 4" xfId="38435" xr:uid="{0B05DACF-9695-4C31-9B34-E2FB07AB0E00}"/>
    <cellStyle name="Normal 16 24 2 3" xfId="24728" xr:uid="{04106B39-24C2-4B7D-9BFC-25CCBEA4CBB1}"/>
    <cellStyle name="Normal 16 24 2 4" xfId="30222" xr:uid="{76D52F09-BD42-4588-9D79-7360BA35D4FB}"/>
    <cellStyle name="Normal 16 24 2 5" xfId="35706" xr:uid="{5A03A3D7-FD19-4AAB-910B-C322E667056F}"/>
    <cellStyle name="Normal 16 24 3" xfId="11578" xr:uid="{24779D96-D7E0-4DF5-8626-680EF48A59ED}"/>
    <cellStyle name="Normal 16 24 4" xfId="16813" xr:uid="{4322A10B-9D8C-42F3-9E87-4108BDAF4FF6}"/>
    <cellStyle name="Normal 16 24 5" xfId="19038" xr:uid="{EB8B0058-332B-47FD-BB38-0A89EA666FBA}"/>
    <cellStyle name="Normal 16 24 6" xfId="9291" xr:uid="{A15177FC-0C5C-430E-BF05-4A203FCD8BC8}"/>
    <cellStyle name="Normal 16 24 6 2" xfId="20612" xr:uid="{1ED59FAA-7022-429D-AA15-F69949E001F1}"/>
    <cellStyle name="Normal 16 24 6 2 2" xfId="26168" xr:uid="{B1327CFF-4C12-44CB-9C14-2844FE03D1C1}"/>
    <cellStyle name="Normal 16 24 6 2 3" xfId="31662" xr:uid="{F899DE3F-84C1-4DE5-974D-03539A48CBF1}"/>
    <cellStyle name="Normal 16 24 6 2 4" xfId="37146" xr:uid="{0AA58CCB-3D79-464E-8898-3B233F48EA6E}"/>
    <cellStyle name="Normal 16 24 6 3" xfId="23439" xr:uid="{95E57552-B098-4A3C-AE9D-0DE18F7371E2}"/>
    <cellStyle name="Normal 16 24 6 4" xfId="28933" xr:uid="{0DA05D95-84E3-4A97-AD77-084F54A3370F}"/>
    <cellStyle name="Normal 16 24 6 5" xfId="34417" xr:uid="{C2EA6916-4C3B-4B9C-85C4-73B3935AB0A6}"/>
    <cellStyle name="Normal 16 25" xfId="6220" xr:uid="{91F60AA9-199B-4933-ADA6-4B2D74BF99D5}"/>
    <cellStyle name="Normal 16 25 2" xfId="14615" xr:uid="{6AFE01D3-F92C-4C19-B157-5EBF4ED0D734}"/>
    <cellStyle name="Normal 16 25 2 2" xfId="21902" xr:uid="{A0CFE943-0684-42EB-A7B4-020ABE8043B4}"/>
    <cellStyle name="Normal 16 25 2 2 2" xfId="27458" xr:uid="{E6CFE632-648B-4DBD-82A0-8A72EB9371C8}"/>
    <cellStyle name="Normal 16 25 2 2 3" xfId="32952" xr:uid="{D72C1B54-C30A-4F06-AAF2-DDA3839493C7}"/>
    <cellStyle name="Normal 16 25 2 2 4" xfId="38436" xr:uid="{9BBA43F6-A20E-4E22-AA3B-D7966F3E7972}"/>
    <cellStyle name="Normal 16 25 2 3" xfId="24729" xr:uid="{A5086797-9B47-4D0D-BB92-65F2A5CFF68A}"/>
    <cellStyle name="Normal 16 25 2 4" xfId="30223" xr:uid="{B895E17D-0F29-4D68-AE74-6E99EEE5B9FD}"/>
    <cellStyle name="Normal 16 25 2 5" xfId="35707" xr:uid="{4774B33A-45CD-44C0-B148-14CBF2FCAB47}"/>
    <cellStyle name="Normal 16 25 3" xfId="11579" xr:uid="{9079E97C-DB5D-484B-BB37-DF3DFC9406A4}"/>
    <cellStyle name="Normal 16 25 4" xfId="16814" xr:uid="{EFCE6855-6382-4C2E-86AC-FD58E4B3CE2D}"/>
    <cellStyle name="Normal 16 25 5" xfId="19039" xr:uid="{E4E586D6-C3E8-413F-B605-BE3FCBF52049}"/>
    <cellStyle name="Normal 16 25 6" xfId="9292" xr:uid="{2E3E1F8A-CB29-464D-B782-4048F610C0D4}"/>
    <cellStyle name="Normal 16 25 6 2" xfId="20613" xr:uid="{15EE6B9B-46CB-4E0A-A598-2CEA12305D59}"/>
    <cellStyle name="Normal 16 25 6 2 2" xfId="26169" xr:uid="{F4BB9D1F-0445-4483-96C7-8717F4AED44F}"/>
    <cellStyle name="Normal 16 25 6 2 3" xfId="31663" xr:uid="{6D6EDE0D-5CB8-4413-8C32-ADFC50DF196C}"/>
    <cellStyle name="Normal 16 25 6 2 4" xfId="37147" xr:uid="{D4BFB129-932A-42D9-A1C9-AFDA3F139AEB}"/>
    <cellStyle name="Normal 16 25 6 3" xfId="23440" xr:uid="{3011F8B6-E6CD-4088-BA87-0E8E30C0059D}"/>
    <cellStyle name="Normal 16 25 6 4" xfId="28934" xr:uid="{92766ED9-F049-4A1E-B6E5-A7A557AB6854}"/>
    <cellStyle name="Normal 16 25 6 5" xfId="34418" xr:uid="{1FF089F5-0B8A-443A-991F-C2BDD1F91A59}"/>
    <cellStyle name="Normal 16 26" xfId="6221" xr:uid="{963DC1D9-5BF2-4770-A7A8-B8853BE4203D}"/>
    <cellStyle name="Normal 16 26 2" xfId="14616" xr:uid="{BD6F5C82-2525-4D78-BF3E-2BCD6042AF32}"/>
    <cellStyle name="Normal 16 26 2 2" xfId="21903" xr:uid="{F53D8C36-5EAC-440B-A772-E10CF172DCE5}"/>
    <cellStyle name="Normal 16 26 2 2 2" xfId="27459" xr:uid="{5913E6F9-54A8-44AE-944F-6728D3740005}"/>
    <cellStyle name="Normal 16 26 2 2 3" xfId="32953" xr:uid="{BC1DBFCD-0DCC-48CA-BADD-7816CBC931EF}"/>
    <cellStyle name="Normal 16 26 2 2 4" xfId="38437" xr:uid="{BD652EFF-89D4-4D9C-AC15-8B58F847F75E}"/>
    <cellStyle name="Normal 16 26 2 3" xfId="24730" xr:uid="{64E42126-C7B2-489A-B866-D796B9C5DD4B}"/>
    <cellStyle name="Normal 16 26 2 4" xfId="30224" xr:uid="{392410A3-81B4-4F75-9663-B6924075183E}"/>
    <cellStyle name="Normal 16 26 2 5" xfId="35708" xr:uid="{E5787EEC-B888-480F-9328-FEEDF0AC8073}"/>
    <cellStyle name="Normal 16 26 3" xfId="11580" xr:uid="{B6175652-4774-4B25-967C-B3829FD5AA8D}"/>
    <cellStyle name="Normal 16 26 4" xfId="16815" xr:uid="{DB4386E4-E8CD-4E91-B68C-1B63C8C2FFC6}"/>
    <cellStyle name="Normal 16 26 5" xfId="19040" xr:uid="{B47C53CF-DE07-460D-9495-28572C742882}"/>
    <cellStyle name="Normal 16 26 6" xfId="9293" xr:uid="{7E94460F-242E-4DC6-B062-EDA1E26F686A}"/>
    <cellStyle name="Normal 16 26 6 2" xfId="20614" xr:uid="{7B7AD977-B6F5-491C-B6B7-27D3D35A247D}"/>
    <cellStyle name="Normal 16 26 6 2 2" xfId="26170" xr:uid="{F422BD2A-98A0-4123-8FAD-1F3BA9E1DC97}"/>
    <cellStyle name="Normal 16 26 6 2 3" xfId="31664" xr:uid="{DDB9EFE4-783C-4BA2-96B4-3AB266433C44}"/>
    <cellStyle name="Normal 16 26 6 2 4" xfId="37148" xr:uid="{A7E27826-AC00-40C3-AA71-1DB4A084E2D3}"/>
    <cellStyle name="Normal 16 26 6 3" xfId="23441" xr:uid="{66A33A98-24C5-42D0-9D28-6C8D651F107D}"/>
    <cellStyle name="Normal 16 26 6 4" xfId="28935" xr:uid="{43E771A7-67EE-4C5A-A314-9D7AB9CF2502}"/>
    <cellStyle name="Normal 16 26 6 5" xfId="34419" xr:uid="{1A14C9E9-8FD8-4D65-9D8B-DF7C6F0AF132}"/>
    <cellStyle name="Normal 16 27" xfId="6222" xr:uid="{F5CEFCF3-9AC6-4E76-9DF3-383F6CD12081}"/>
    <cellStyle name="Normal 16 27 2" xfId="14617" xr:uid="{F232A571-EA3E-431C-86DC-377891B53DED}"/>
    <cellStyle name="Normal 16 27 2 2" xfId="21904" xr:uid="{53F8F967-365A-4287-92A9-A7043E8EA655}"/>
    <cellStyle name="Normal 16 27 2 2 2" xfId="27460" xr:uid="{8D3DCC42-8DDF-4215-93A9-18A5FDDA1B8B}"/>
    <cellStyle name="Normal 16 27 2 2 3" xfId="32954" xr:uid="{20DEC31B-FB9E-4FFD-B896-52B598EBBAF0}"/>
    <cellStyle name="Normal 16 27 2 2 4" xfId="38438" xr:uid="{2E4914FF-2014-475E-B329-8C8113A7D7FC}"/>
    <cellStyle name="Normal 16 27 2 3" xfId="24731" xr:uid="{FD893392-F83E-4CEB-8392-BC4B723608C1}"/>
    <cellStyle name="Normal 16 27 2 4" xfId="30225" xr:uid="{9C30106A-F054-4556-A7E3-BC8D7DDDA379}"/>
    <cellStyle name="Normal 16 27 2 5" xfId="35709" xr:uid="{07A198E6-9B02-4C85-AB57-26A51CEDBC72}"/>
    <cellStyle name="Normal 16 27 3" xfId="11581" xr:uid="{1E4AFDF2-23F1-475E-B23F-643651BD1CD1}"/>
    <cellStyle name="Normal 16 27 4" xfId="16816" xr:uid="{C4771CBE-1785-4649-9A80-B4F2ECDB87C0}"/>
    <cellStyle name="Normal 16 27 5" xfId="19041" xr:uid="{D8770F01-08FC-4FD5-81F9-282369147D0D}"/>
    <cellStyle name="Normal 16 27 6" xfId="9294" xr:uid="{3F0950BC-9F83-473F-95E5-CD77BFE4FF55}"/>
    <cellStyle name="Normal 16 27 6 2" xfId="20615" xr:uid="{769C2084-BA47-469B-9ACB-6DCF19DD4E47}"/>
    <cellStyle name="Normal 16 27 6 2 2" xfId="26171" xr:uid="{F6F8FACF-CE2E-4E54-B148-E713A8DD3CBF}"/>
    <cellStyle name="Normal 16 27 6 2 3" xfId="31665" xr:uid="{5E8D291F-1E40-4E42-9EC3-914D4DACAE29}"/>
    <cellStyle name="Normal 16 27 6 2 4" xfId="37149" xr:uid="{CF4E6DE4-A8C7-4F3D-822D-DC912F491D0C}"/>
    <cellStyle name="Normal 16 27 6 3" xfId="23442" xr:uid="{1BEE5E41-660B-4537-9A3F-64CA16A023DB}"/>
    <cellStyle name="Normal 16 27 6 4" xfId="28936" xr:uid="{E1D29FB0-5F61-4F1E-A4DD-674B21323829}"/>
    <cellStyle name="Normal 16 27 6 5" xfId="34420" xr:uid="{B4CA548D-578F-41AE-9710-450D1B65BB88}"/>
    <cellStyle name="Normal 16 28" xfId="6223" xr:uid="{667BE70C-C6D8-4EDE-9701-DAD559763BC3}"/>
    <cellStyle name="Normal 16 28 2" xfId="14618" xr:uid="{DA08D5F6-7556-4600-A31B-A546236998CB}"/>
    <cellStyle name="Normal 16 28 2 2" xfId="21905" xr:uid="{730262F3-FEEF-4FE8-A3AA-DBC266CA340F}"/>
    <cellStyle name="Normal 16 28 2 2 2" xfId="27461" xr:uid="{C758068F-0C47-4E3C-AB88-1E88D06162DC}"/>
    <cellStyle name="Normal 16 28 2 2 3" xfId="32955" xr:uid="{4F131305-5826-4C6C-B97D-DE6C3C644261}"/>
    <cellStyle name="Normal 16 28 2 2 4" xfId="38439" xr:uid="{67F1CF87-A712-4BD0-ABBD-41944AD2A50E}"/>
    <cellStyle name="Normal 16 28 2 3" xfId="24732" xr:uid="{FCC3D275-EE3F-4AE1-AEA6-34238B69C39B}"/>
    <cellStyle name="Normal 16 28 2 4" xfId="30226" xr:uid="{B5B8A741-0050-4CE3-A926-7458393E71DF}"/>
    <cellStyle name="Normal 16 28 2 5" xfId="35710" xr:uid="{C4B37F05-6773-42F3-8554-1A99CA5A4E8F}"/>
    <cellStyle name="Normal 16 28 3" xfId="11582" xr:uid="{2453B795-8DF9-4C0A-A0EB-A4E14E1E8157}"/>
    <cellStyle name="Normal 16 28 4" xfId="16817" xr:uid="{3D6CAB1F-0535-462A-92C2-13237CDB4638}"/>
    <cellStyle name="Normal 16 28 5" xfId="19042" xr:uid="{A064E534-33C9-4659-AD50-2C9E5E320ADC}"/>
    <cellStyle name="Normal 16 28 6" xfId="9295" xr:uid="{E14318A6-7FCA-4126-9D36-77D61B280ABD}"/>
    <cellStyle name="Normal 16 28 6 2" xfId="20616" xr:uid="{2A43F507-94EF-45F4-8D85-A9A8435FDCD6}"/>
    <cellStyle name="Normal 16 28 6 2 2" xfId="26172" xr:uid="{355A8519-5FBD-4BEE-AD39-49FD9C42CC27}"/>
    <cellStyle name="Normal 16 28 6 2 3" xfId="31666" xr:uid="{1BF9DE07-C461-49F5-9D31-604E33BB4A36}"/>
    <cellStyle name="Normal 16 28 6 2 4" xfId="37150" xr:uid="{7575B2F5-31DB-4316-A1CF-9605CF67CDE6}"/>
    <cellStyle name="Normal 16 28 6 3" xfId="23443" xr:uid="{E7498C7F-25A5-4DCC-A03E-E8B8C1E99A2F}"/>
    <cellStyle name="Normal 16 28 6 4" xfId="28937" xr:uid="{D42D3A9A-6275-4B33-91D4-43311B49DA0B}"/>
    <cellStyle name="Normal 16 28 6 5" xfId="34421" xr:uid="{D3FE831D-7CF3-4FBA-8F43-2FF47622E928}"/>
    <cellStyle name="Normal 16 29" xfId="6224" xr:uid="{DAAC6D4B-5264-45DE-9E97-052D1766D3EB}"/>
    <cellStyle name="Normal 16 29 2" xfId="14619" xr:uid="{36FA6208-FF8F-407C-A2B0-DA93FCF193C1}"/>
    <cellStyle name="Normal 16 29 2 2" xfId="21906" xr:uid="{93205DF9-8BB3-4637-9701-1B66B9FCC954}"/>
    <cellStyle name="Normal 16 29 2 2 2" xfId="27462" xr:uid="{E1775087-9A3E-4132-9D7C-230ACEB501FC}"/>
    <cellStyle name="Normal 16 29 2 2 3" xfId="32956" xr:uid="{57B86A1F-64B4-4B67-907E-7EE595747CC0}"/>
    <cellStyle name="Normal 16 29 2 2 4" xfId="38440" xr:uid="{D90C9EFF-9EC6-4D92-BF56-29D9C5C9FE0D}"/>
    <cellStyle name="Normal 16 29 2 3" xfId="24733" xr:uid="{340B711B-1C64-4211-B799-52B8149E644E}"/>
    <cellStyle name="Normal 16 29 2 4" xfId="30227" xr:uid="{28DFE3A1-E761-4AFC-BC7C-C5A892925546}"/>
    <cellStyle name="Normal 16 29 2 5" xfId="35711" xr:uid="{159AA7AF-3314-41FD-A49A-43CF4DD1012B}"/>
    <cellStyle name="Normal 16 29 3" xfId="11583" xr:uid="{5369D22C-99DA-4566-BB94-AF4CB28E42E9}"/>
    <cellStyle name="Normal 16 29 4" xfId="16818" xr:uid="{8A9907D9-07FA-41F5-8515-5D2CA2B6E36F}"/>
    <cellStyle name="Normal 16 29 5" xfId="19043" xr:uid="{5DDE0BEB-6C56-4CE1-901D-FBDACD829B75}"/>
    <cellStyle name="Normal 16 29 6" xfId="9296" xr:uid="{63DFE26B-D5DA-4BFD-88CB-493B5443F5A3}"/>
    <cellStyle name="Normal 16 29 6 2" xfId="20617" xr:uid="{C7A9375C-79B1-4E80-966C-CBD2D471DBD5}"/>
    <cellStyle name="Normal 16 29 6 2 2" xfId="26173" xr:uid="{87AC94B6-0594-4921-88B6-090B414C0E6B}"/>
    <cellStyle name="Normal 16 29 6 2 3" xfId="31667" xr:uid="{4EEE7BB6-846F-4351-A815-533A806C0354}"/>
    <cellStyle name="Normal 16 29 6 2 4" xfId="37151" xr:uid="{B9C50660-C417-46A5-9B1F-7202123EBA14}"/>
    <cellStyle name="Normal 16 29 6 3" xfId="23444" xr:uid="{7B5E7DDA-1A07-4B04-A827-27957680A9A8}"/>
    <cellStyle name="Normal 16 29 6 4" xfId="28938" xr:uid="{ACE8A0C0-E250-4014-8C6B-A05C4C8545AD}"/>
    <cellStyle name="Normal 16 29 6 5" xfId="34422" xr:uid="{3298A66F-4377-483B-9F88-D7A2F9DA9DD6}"/>
    <cellStyle name="Normal 16 3" xfId="6225" xr:uid="{F5A56143-D1B9-4D7D-ACB3-E45728ACEF50}"/>
    <cellStyle name="Normal 16 3 2" xfId="14620" xr:uid="{D43814C7-2FC3-47DD-A088-4F7365036BFF}"/>
    <cellStyle name="Normal 16 3 2 2" xfId="21907" xr:uid="{A02FBFC1-4EE6-45A7-B8EE-1CD998CA4919}"/>
    <cellStyle name="Normal 16 3 2 2 2" xfId="27463" xr:uid="{2ACB5C82-6CC6-4B1F-A671-8F5A0898DCCC}"/>
    <cellStyle name="Normal 16 3 2 2 3" xfId="32957" xr:uid="{AE344173-6D53-426E-B709-E080E7615861}"/>
    <cellStyle name="Normal 16 3 2 2 4" xfId="38441" xr:uid="{8B487DF9-0344-479B-BCCD-29010CE79D65}"/>
    <cellStyle name="Normal 16 3 2 3" xfId="24734" xr:uid="{C01F4E3D-64A2-466B-AEA4-1E2649E30F33}"/>
    <cellStyle name="Normal 16 3 2 4" xfId="30228" xr:uid="{73BFD8E8-1C68-44EB-8DC7-6F0189A4DF9F}"/>
    <cellStyle name="Normal 16 3 2 5" xfId="35712" xr:uid="{A7862921-3021-422D-9407-723C0A7B0D92}"/>
    <cellStyle name="Normal 16 3 3" xfId="11584" xr:uid="{749A4409-81A4-45DE-AB49-38C382B16554}"/>
    <cellStyle name="Normal 16 3 4" xfId="16819" xr:uid="{FDC310B3-5D3F-4DFB-905E-F0F3682C56DC}"/>
    <cellStyle name="Normal 16 3 5" xfId="19044" xr:uid="{0F81DDE0-3ADD-48DB-ACDA-181AC3F6AD91}"/>
    <cellStyle name="Normal 16 3 6" xfId="9297" xr:uid="{9234C45C-6F46-4365-B73C-EFF25E9A0774}"/>
    <cellStyle name="Normal 16 3 6 2" xfId="20618" xr:uid="{11E94795-EB74-429A-AE9F-AE78981D5619}"/>
    <cellStyle name="Normal 16 3 6 2 2" xfId="26174" xr:uid="{EFD566F8-213F-4ED5-B307-7589E0414DDA}"/>
    <cellStyle name="Normal 16 3 6 2 3" xfId="31668" xr:uid="{AACEA049-0397-41CE-B5D7-05C4C45647DF}"/>
    <cellStyle name="Normal 16 3 6 2 4" xfId="37152" xr:uid="{F111B243-BDE1-4F9B-A8D7-E25DCFEBA2F3}"/>
    <cellStyle name="Normal 16 3 6 3" xfId="23445" xr:uid="{B1A76786-914D-4899-8557-028C758CB561}"/>
    <cellStyle name="Normal 16 3 6 4" xfId="28939" xr:uid="{9F0BE74F-45B2-4395-963B-03A3975ABDFC}"/>
    <cellStyle name="Normal 16 3 6 5" xfId="34423" xr:uid="{6D77A048-D884-468A-92B3-4CFDC982F8F3}"/>
    <cellStyle name="Normal 16 30" xfId="6226" xr:uid="{A0ECCD82-D3A1-45DB-8B71-A8443DD7752C}"/>
    <cellStyle name="Normal 16 30 2" xfId="14621" xr:uid="{AB2E6965-7925-4947-9BC8-6187E61E95A4}"/>
    <cellStyle name="Normal 16 30 2 2" xfId="21908" xr:uid="{EEE20F85-475D-4E53-A745-668E04369622}"/>
    <cellStyle name="Normal 16 30 2 2 2" xfId="27464" xr:uid="{74450914-6B1B-47FA-AEA5-3B8101CEE343}"/>
    <cellStyle name="Normal 16 30 2 2 3" xfId="32958" xr:uid="{BF5C29E1-C83C-46D8-A689-110ABC3D51A9}"/>
    <cellStyle name="Normal 16 30 2 2 4" xfId="38442" xr:uid="{80BD1AC2-0A07-44E3-8BB0-900D23CE09E0}"/>
    <cellStyle name="Normal 16 30 2 3" xfId="24735" xr:uid="{183C7525-1B79-4AFA-8319-A095495CEEF1}"/>
    <cellStyle name="Normal 16 30 2 4" xfId="30229" xr:uid="{94EEFCA6-BD1F-4CE9-BFC8-02C8638AA507}"/>
    <cellStyle name="Normal 16 30 2 5" xfId="35713" xr:uid="{7B07BCAB-9439-4F0C-9B65-38DE3E3B0801}"/>
    <cellStyle name="Normal 16 30 3" xfId="11585" xr:uid="{CF2C6FE6-BA31-40B6-9AB5-E2F90D996516}"/>
    <cellStyle name="Normal 16 30 4" xfId="16820" xr:uid="{C9CF46C3-6B12-419C-B6C5-FBF591EF40C4}"/>
    <cellStyle name="Normal 16 30 5" xfId="19045" xr:uid="{3FBDBF92-D720-443F-8019-505AA52B2F24}"/>
    <cellStyle name="Normal 16 30 6" xfId="9298" xr:uid="{77FFCF44-C1E1-4139-97D0-35AE7087D7DE}"/>
    <cellStyle name="Normal 16 30 6 2" xfId="20619" xr:uid="{CECAA4E2-9591-4D72-8E1C-7A2DDC6BD01B}"/>
    <cellStyle name="Normal 16 30 6 2 2" xfId="26175" xr:uid="{101EC9D2-0A23-458D-897B-0677661FA9E8}"/>
    <cellStyle name="Normal 16 30 6 2 3" xfId="31669" xr:uid="{5BED44F9-AC6C-4C67-9C8C-640DE8030015}"/>
    <cellStyle name="Normal 16 30 6 2 4" xfId="37153" xr:uid="{62A6CEBD-8E0E-49F5-A20D-DE7F0D542C47}"/>
    <cellStyle name="Normal 16 30 6 3" xfId="23446" xr:uid="{EC9F3ECC-9A73-4968-A9B2-B2926AF8E584}"/>
    <cellStyle name="Normal 16 30 6 4" xfId="28940" xr:uid="{B3D21DDC-D03C-4A0B-AF42-ED142EE13505}"/>
    <cellStyle name="Normal 16 30 6 5" xfId="34424" xr:uid="{A0D5DD53-1460-4A8E-98E5-2CE3C22A4434}"/>
    <cellStyle name="Normal 16 31" xfId="6227" xr:uid="{88F02ABB-E4C2-4C1D-9D22-7C1E701EB1CA}"/>
    <cellStyle name="Normal 16 31 2" xfId="14622" xr:uid="{AD472276-8FC3-48AC-9DAE-F3B6C5A844E6}"/>
    <cellStyle name="Normal 16 31 2 2" xfId="21909" xr:uid="{3843A6C2-ED84-4443-BF7E-053118C83AF0}"/>
    <cellStyle name="Normal 16 31 2 2 2" xfId="27465" xr:uid="{A3B40654-4200-40AC-A27C-D6C771BA5CCC}"/>
    <cellStyle name="Normal 16 31 2 2 3" xfId="32959" xr:uid="{C71A3BE2-9C26-4A8F-8527-D54065B513F4}"/>
    <cellStyle name="Normal 16 31 2 2 4" xfId="38443" xr:uid="{8635F684-161B-4AAD-B042-9033A71F394B}"/>
    <cellStyle name="Normal 16 31 2 3" xfId="24736" xr:uid="{0E2F6EAE-ACC2-4A38-B7A7-AFFECF2B293D}"/>
    <cellStyle name="Normal 16 31 2 4" xfId="30230" xr:uid="{D50B2D7B-534F-4BAA-B04B-FD3584F09CBD}"/>
    <cellStyle name="Normal 16 31 2 5" xfId="35714" xr:uid="{D5B783E3-6975-4687-824D-D7B14FF5A5F6}"/>
    <cellStyle name="Normal 16 31 3" xfId="11586" xr:uid="{C4852F3A-21DF-445A-BA43-BACDFC7B5692}"/>
    <cellStyle name="Normal 16 31 4" xfId="16821" xr:uid="{45D31482-5402-444D-9077-F4044E60C689}"/>
    <cellStyle name="Normal 16 31 5" xfId="19046" xr:uid="{035B8D05-D542-4325-917B-11376352F1B8}"/>
    <cellStyle name="Normal 16 31 6" xfId="9299" xr:uid="{1784E66A-3767-4E19-9260-88BBC7BF8AF0}"/>
    <cellStyle name="Normal 16 31 6 2" xfId="20620" xr:uid="{2B56B286-0106-4525-9FD0-1988B5B6385E}"/>
    <cellStyle name="Normal 16 31 6 2 2" xfId="26176" xr:uid="{5A781C1A-F909-4B09-9958-E7073BD9DEAD}"/>
    <cellStyle name="Normal 16 31 6 2 3" xfId="31670" xr:uid="{C820ED42-E876-41FC-AFCD-1B44B4F0C47E}"/>
    <cellStyle name="Normal 16 31 6 2 4" xfId="37154" xr:uid="{2EEC4B22-5502-41D5-ABC0-5AA6EAD32B47}"/>
    <cellStyle name="Normal 16 31 6 3" xfId="23447" xr:uid="{9A72B1EC-C7EA-459C-95AE-337F2031F959}"/>
    <cellStyle name="Normal 16 31 6 4" xfId="28941" xr:uid="{90DACF1A-AC3E-4054-9DC5-B3E664D6A5FA}"/>
    <cellStyle name="Normal 16 31 6 5" xfId="34425" xr:uid="{A2D36F89-EB82-4B28-9761-011A7CEF56A3}"/>
    <cellStyle name="Normal 16 32" xfId="6228" xr:uid="{2180797D-FA93-4193-A337-D220578FCCC3}"/>
    <cellStyle name="Normal 16 32 2" xfId="14623" xr:uid="{07B8806E-4406-45DB-BB11-ACFEA7C50FCD}"/>
    <cellStyle name="Normal 16 32 2 2" xfId="21910" xr:uid="{F54C564B-8FBF-401A-B73B-D799956AFA3D}"/>
    <cellStyle name="Normal 16 32 2 2 2" xfId="27466" xr:uid="{FFB2551F-44C9-43D2-8532-BE742C5080F3}"/>
    <cellStyle name="Normal 16 32 2 2 3" xfId="32960" xr:uid="{879C394E-5375-42B8-AF9A-55A866357DFA}"/>
    <cellStyle name="Normal 16 32 2 2 4" xfId="38444" xr:uid="{2E5CD54C-E677-49B0-B0B1-3B5D6456BCD7}"/>
    <cellStyle name="Normal 16 32 2 3" xfId="24737" xr:uid="{F3E9B2D6-CDAA-4E99-8F24-50F2BDBFBEEB}"/>
    <cellStyle name="Normal 16 32 2 4" xfId="30231" xr:uid="{C62533A0-B6BC-4EF6-BCA4-E2B1DF5775EA}"/>
    <cellStyle name="Normal 16 32 2 5" xfId="35715" xr:uid="{5FF80307-E90B-4437-89F0-108125E48964}"/>
    <cellStyle name="Normal 16 32 3" xfId="11587" xr:uid="{6E60158E-0E14-4A21-B8C0-3821C1FE340E}"/>
    <cellStyle name="Normal 16 32 4" xfId="16822" xr:uid="{3BB23DC2-C774-4FAA-A0C8-BBF1A05B9738}"/>
    <cellStyle name="Normal 16 32 5" xfId="19047" xr:uid="{49E1FF25-1B0E-4825-AE9A-CE01F04D3915}"/>
    <cellStyle name="Normal 16 32 6" xfId="9300" xr:uid="{C3F6643B-56C3-4D18-81E2-D41243A07FCF}"/>
    <cellStyle name="Normal 16 32 6 2" xfId="20621" xr:uid="{2DAA6211-4C5E-4CCF-9C4D-EB5A76A6EFB4}"/>
    <cellStyle name="Normal 16 32 6 2 2" xfId="26177" xr:uid="{BADE68EA-5789-4758-BC85-B612E850CE41}"/>
    <cellStyle name="Normal 16 32 6 2 3" xfId="31671" xr:uid="{B2E9D64E-CFD9-45EA-9B72-122595F46A1E}"/>
    <cellStyle name="Normal 16 32 6 2 4" xfId="37155" xr:uid="{80C51E2B-23AB-4601-9EB9-20D307445A59}"/>
    <cellStyle name="Normal 16 32 6 3" xfId="23448" xr:uid="{B857BF4A-CF47-4CFE-ADAE-E6B66717EB07}"/>
    <cellStyle name="Normal 16 32 6 4" xfId="28942" xr:uid="{2682CA71-25A8-4F11-A7BB-5F22C45BCFE0}"/>
    <cellStyle name="Normal 16 32 6 5" xfId="34426" xr:uid="{9C06626E-F3A2-4A86-BE2F-A89997E19B93}"/>
    <cellStyle name="Normal 16 33" xfId="6229" xr:uid="{2370C94B-D1AC-4471-B7A9-0D6E22327E4E}"/>
    <cellStyle name="Normal 16 33 2" xfId="14624" xr:uid="{D84BDCD1-AB8A-409D-A64F-9603A3EF5AE8}"/>
    <cellStyle name="Normal 16 33 2 2" xfId="21911" xr:uid="{13785546-0D70-43BF-9102-E3AA1C8EBA6F}"/>
    <cellStyle name="Normal 16 33 2 2 2" xfId="27467" xr:uid="{1509E8AD-7960-4C56-BC90-190ADF848430}"/>
    <cellStyle name="Normal 16 33 2 2 3" xfId="32961" xr:uid="{933682EC-3601-4847-91C9-80A1D727E14A}"/>
    <cellStyle name="Normal 16 33 2 2 4" xfId="38445" xr:uid="{362A6508-EE32-42EB-B90F-19FBE08BABB5}"/>
    <cellStyle name="Normal 16 33 2 3" xfId="24738" xr:uid="{7DF87235-ED20-4006-B29B-78E284441392}"/>
    <cellStyle name="Normal 16 33 2 4" xfId="30232" xr:uid="{7132E10E-089A-4BDA-93BB-8E58537AE379}"/>
    <cellStyle name="Normal 16 33 2 5" xfId="35716" xr:uid="{C3373D3C-CBA8-4376-98CB-AD477181CA71}"/>
    <cellStyle name="Normal 16 33 3" xfId="11588" xr:uid="{FEE5C7F8-1595-4D6E-91AF-50AB09B1A9C6}"/>
    <cellStyle name="Normal 16 33 4" xfId="16823" xr:uid="{60ACE7DC-EE36-4EA7-AFB4-26D7D49583EB}"/>
    <cellStyle name="Normal 16 33 5" xfId="19048" xr:uid="{A9A98693-2195-4017-96A3-8C3E7A44FD38}"/>
    <cellStyle name="Normal 16 33 6" xfId="9301" xr:uid="{12669E43-FE62-432C-A865-CF924495256F}"/>
    <cellStyle name="Normal 16 33 6 2" xfId="20622" xr:uid="{0D0C63F6-E904-4A21-B252-D43874D78C1C}"/>
    <cellStyle name="Normal 16 33 6 2 2" xfId="26178" xr:uid="{A9506991-D895-41A8-BFB6-6B7B87BC2C3C}"/>
    <cellStyle name="Normal 16 33 6 2 3" xfId="31672" xr:uid="{B2F5FF28-3EE8-49D9-948C-E811AFAB3748}"/>
    <cellStyle name="Normal 16 33 6 2 4" xfId="37156" xr:uid="{09547D41-8A37-410C-B618-A852F943BF43}"/>
    <cellStyle name="Normal 16 33 6 3" xfId="23449" xr:uid="{65082948-81A4-4479-A175-5D270B786D9F}"/>
    <cellStyle name="Normal 16 33 6 4" xfId="28943" xr:uid="{51535991-4B0C-4664-9EA6-EECEEF5FDFE9}"/>
    <cellStyle name="Normal 16 33 6 5" xfId="34427" xr:uid="{29360EDF-48BD-4252-80D2-5802E0BB1046}"/>
    <cellStyle name="Normal 16 34" xfId="6230" xr:uid="{C1F3EA14-2518-47B0-BFCA-944D33E765C2}"/>
    <cellStyle name="Normal 16 34 2" xfId="14625" xr:uid="{4C5ABFAC-3263-402A-9713-C36F5563935E}"/>
    <cellStyle name="Normal 16 34 2 2" xfId="21912" xr:uid="{3312632D-644D-4BE3-93F8-0BB47FB5068A}"/>
    <cellStyle name="Normal 16 34 2 2 2" xfId="27468" xr:uid="{25DF6226-A59A-4990-ACB6-25611C848DC0}"/>
    <cellStyle name="Normal 16 34 2 2 3" xfId="32962" xr:uid="{9DB79BCC-BEFD-44C9-A569-C4F111BB0E16}"/>
    <cellStyle name="Normal 16 34 2 2 4" xfId="38446" xr:uid="{C44A6D0A-9D6C-4CE7-82AC-686C1B4FC0A8}"/>
    <cellStyle name="Normal 16 34 2 3" xfId="24739" xr:uid="{6C201C6F-199D-48EE-A8B8-C4CCAE223919}"/>
    <cellStyle name="Normal 16 34 2 4" xfId="30233" xr:uid="{EFCA426C-3C61-4656-9A8D-7257C960F986}"/>
    <cellStyle name="Normal 16 34 2 5" xfId="35717" xr:uid="{271DFFE2-2EA1-42AC-B2CA-4B47569132C3}"/>
    <cellStyle name="Normal 16 34 3" xfId="11589" xr:uid="{6859016B-6DCE-4961-8524-CB99AAAE0AD6}"/>
    <cellStyle name="Normal 16 34 4" xfId="16824" xr:uid="{1E0421E5-314C-4E93-825D-CEB5FE7E1161}"/>
    <cellStyle name="Normal 16 34 5" xfId="19049" xr:uid="{E950B5C9-3398-4650-8E47-68C1B5A18AA8}"/>
    <cellStyle name="Normal 16 34 6" xfId="9302" xr:uid="{4F2943B2-6365-4ED1-9D42-03C74DD53198}"/>
    <cellStyle name="Normal 16 34 6 2" xfId="20623" xr:uid="{B5A4805F-58BB-4AAB-B2D0-C4365FCF9445}"/>
    <cellStyle name="Normal 16 34 6 2 2" xfId="26179" xr:uid="{3141F025-A741-4763-AEA2-748F6FC1B69B}"/>
    <cellStyle name="Normal 16 34 6 2 3" xfId="31673" xr:uid="{7E4AE596-3580-482B-AA42-4B71EDF346D8}"/>
    <cellStyle name="Normal 16 34 6 2 4" xfId="37157" xr:uid="{AAAFFA7F-C634-4663-BDBF-AC06285F5CE9}"/>
    <cellStyle name="Normal 16 34 6 3" xfId="23450" xr:uid="{BF7F8B04-6973-4106-8280-B0438306FFB6}"/>
    <cellStyle name="Normal 16 34 6 4" xfId="28944" xr:uid="{2CEF6C3D-2619-480B-B172-1164B0AFE27D}"/>
    <cellStyle name="Normal 16 34 6 5" xfId="34428" xr:uid="{E6103C08-370E-48A9-81BD-B04EED57D79C}"/>
    <cellStyle name="Normal 16 35" xfId="6231" xr:uid="{5814AD2F-E100-44A0-B8F1-43DE57F5C8A3}"/>
    <cellStyle name="Normal 16 35 2" xfId="14626" xr:uid="{3871E5AC-6713-4E9D-A0AB-3AF9779F4A97}"/>
    <cellStyle name="Normal 16 35 2 2" xfId="21913" xr:uid="{DCA624F8-D51A-45D7-AFA5-06560D495234}"/>
    <cellStyle name="Normal 16 35 2 2 2" xfId="27469" xr:uid="{8951669A-B20E-4162-940C-0B44C033338F}"/>
    <cellStyle name="Normal 16 35 2 2 3" xfId="32963" xr:uid="{26E35EB6-F09C-4DF6-A73A-1DDBC8A1D000}"/>
    <cellStyle name="Normal 16 35 2 2 4" xfId="38447" xr:uid="{0FBB92BD-C6C2-40B1-8B39-BBC129EB3E2C}"/>
    <cellStyle name="Normal 16 35 2 3" xfId="24740" xr:uid="{870F5460-F217-4501-918B-6A2A12BBA609}"/>
    <cellStyle name="Normal 16 35 2 4" xfId="30234" xr:uid="{E933F96E-633A-402B-93E1-FED5EEA94CEA}"/>
    <cellStyle name="Normal 16 35 2 5" xfId="35718" xr:uid="{49D41C44-F5E5-42E9-A4CE-1E3598DA3F95}"/>
    <cellStyle name="Normal 16 35 3" xfId="11590" xr:uid="{B7E4B9B0-727B-4E77-BA68-4D3B8AF9F0D2}"/>
    <cellStyle name="Normal 16 35 4" xfId="16825" xr:uid="{F20EFD5B-D333-4E61-8DEE-56417727D09E}"/>
    <cellStyle name="Normal 16 35 5" xfId="19050" xr:uid="{24812266-E8F3-42F2-8351-D18C9DBFFF94}"/>
    <cellStyle name="Normal 16 35 6" xfId="9303" xr:uid="{F4888CCC-DA2A-461E-87D6-938AAD104B2B}"/>
    <cellStyle name="Normal 16 35 6 2" xfId="20624" xr:uid="{C21E43C4-2E16-47FF-A792-6DB0C0344B08}"/>
    <cellStyle name="Normal 16 35 6 2 2" xfId="26180" xr:uid="{281FEEE6-6D97-4C71-8492-B126399401A3}"/>
    <cellStyle name="Normal 16 35 6 2 3" xfId="31674" xr:uid="{1C235265-9C6F-4A2F-AD0E-190F8282547A}"/>
    <cellStyle name="Normal 16 35 6 2 4" xfId="37158" xr:uid="{57BDC172-F7E7-4545-BAA1-651602E6C784}"/>
    <cellStyle name="Normal 16 35 6 3" xfId="23451" xr:uid="{18904805-5B89-4BFD-B982-F6DED2157E7E}"/>
    <cellStyle name="Normal 16 35 6 4" xfId="28945" xr:uid="{740801CA-41E0-4092-98F3-7AA8FB014191}"/>
    <cellStyle name="Normal 16 35 6 5" xfId="34429" xr:uid="{CF2B4791-3B3E-44D1-8C9B-C0C93AB50AFA}"/>
    <cellStyle name="Normal 16 36" xfId="6232" xr:uid="{CDC51C79-8832-4675-AE5D-B5CDCAE4FFEA}"/>
    <cellStyle name="Normal 16 36 2" xfId="14627" xr:uid="{C4F9901F-EC89-4A83-9AD7-3F0866706E69}"/>
    <cellStyle name="Normal 16 36 2 2" xfId="21914" xr:uid="{6E8E2B50-032E-4C8F-A53D-287F67342061}"/>
    <cellStyle name="Normal 16 36 2 2 2" xfId="27470" xr:uid="{E69107FF-E73C-4AAC-B794-5769156F5DFD}"/>
    <cellStyle name="Normal 16 36 2 2 3" xfId="32964" xr:uid="{B4B72541-96F0-41EE-9269-26DB89080EA2}"/>
    <cellStyle name="Normal 16 36 2 2 4" xfId="38448" xr:uid="{7781659A-2890-4919-90D8-8331FCA28467}"/>
    <cellStyle name="Normal 16 36 2 3" xfId="24741" xr:uid="{03E05660-A98E-4C07-8491-A2014BB3F0D1}"/>
    <cellStyle name="Normal 16 36 2 4" xfId="30235" xr:uid="{D16250D3-6F0E-487E-A6FA-3E9A27909D99}"/>
    <cellStyle name="Normal 16 36 2 5" xfId="35719" xr:uid="{37A7B64A-4F96-4DA6-AB39-0581091FB0B9}"/>
    <cellStyle name="Normal 16 36 3" xfId="12566" xr:uid="{9F091D40-D878-4B6D-A47E-F2CA213E6ED0}"/>
    <cellStyle name="Normal 16 36 4" xfId="9304" xr:uid="{D39A809C-5CCA-48F8-B322-C4E5D5B08831}"/>
    <cellStyle name="Normal 16 36 4 2" xfId="20625" xr:uid="{11F1A652-E426-4526-A648-631CA554ED8A}"/>
    <cellStyle name="Normal 16 36 4 2 2" xfId="26181" xr:uid="{040F7B16-203E-4D5A-B4EB-2B0088B4CA14}"/>
    <cellStyle name="Normal 16 36 4 2 3" xfId="31675" xr:uid="{D99587A5-1D91-48A5-868E-CC45D39AFE1B}"/>
    <cellStyle name="Normal 16 36 4 2 4" xfId="37159" xr:uid="{EDBC804C-BC78-4C6E-91C4-3758DAF2AE76}"/>
    <cellStyle name="Normal 16 36 4 3" xfId="23452" xr:uid="{1A3C84AB-658E-4762-BBC2-562CAFFA6780}"/>
    <cellStyle name="Normal 16 36 4 4" xfId="28946" xr:uid="{4ABAC8C7-1D8E-4992-A26D-55F8A494FFCA}"/>
    <cellStyle name="Normal 16 36 4 5" xfId="34430" xr:uid="{A3EBADEB-AF3C-44A4-98D3-33AF18A08B1C}"/>
    <cellStyle name="Normal 16 37" xfId="14598" xr:uid="{FA81D8D9-CA40-4846-A3AA-B43FAAF648AA}"/>
    <cellStyle name="Normal 16 37 2" xfId="21885" xr:uid="{F6E63221-0175-4A21-9248-AB966ADF2B15}"/>
    <cellStyle name="Normal 16 37 2 2" xfId="27441" xr:uid="{6804B461-31EE-4792-B04F-7CF5229E0372}"/>
    <cellStyle name="Normal 16 37 2 3" xfId="32935" xr:uid="{06AC1533-D89E-4FA1-85BB-0C6B5271D9E4}"/>
    <cellStyle name="Normal 16 37 2 4" xfId="38419" xr:uid="{FE77006B-39B9-4ED2-9E7D-1561EBABE22D}"/>
    <cellStyle name="Normal 16 37 3" xfId="24712" xr:uid="{FBAAF722-36E4-4032-8DDC-5C37BDC01300}"/>
    <cellStyle name="Normal 16 37 4" xfId="30206" xr:uid="{1688E3ED-43EA-4224-BEAD-56C41992A8CA}"/>
    <cellStyle name="Normal 16 37 5" xfId="35690" xr:uid="{B69AC42A-4A7B-4C77-A5CF-D811AC277A54}"/>
    <cellStyle name="Normal 16 38" xfId="11562" xr:uid="{D5E2A3B6-DEB0-4890-997F-241BF527F184}"/>
    <cellStyle name="Normal 16 39" xfId="16797" xr:uid="{94E1D297-76D5-44A5-911D-C81AB3E8DF1C}"/>
    <cellStyle name="Normal 16 4" xfId="6233" xr:uid="{36056E97-C52E-4D22-854B-4C0596444093}"/>
    <cellStyle name="Normal 16 4 2" xfId="14628" xr:uid="{842AD24C-DAEA-45C1-99B0-B09993875884}"/>
    <cellStyle name="Normal 16 4 2 2" xfId="21915" xr:uid="{68FED8A5-857C-48BB-9782-FDFCCEBCFC59}"/>
    <cellStyle name="Normal 16 4 2 2 2" xfId="27471" xr:uid="{FDB07A41-752E-4493-A5AA-C1D02FED16AF}"/>
    <cellStyle name="Normal 16 4 2 2 3" xfId="32965" xr:uid="{EE80D757-FA48-44EC-8E45-3E7057DA7D69}"/>
    <cellStyle name="Normal 16 4 2 2 4" xfId="38449" xr:uid="{53EB87D6-96B2-47DA-BAF2-1F01807C4A5B}"/>
    <cellStyle name="Normal 16 4 2 3" xfId="24742" xr:uid="{269C4F39-ADB5-4F81-B51C-E0CE9E2CAAFB}"/>
    <cellStyle name="Normal 16 4 2 4" xfId="30236" xr:uid="{AA4509B1-4CC3-4AB9-9AD8-BA6967D9235D}"/>
    <cellStyle name="Normal 16 4 2 5" xfId="35720" xr:uid="{439DA248-D66B-494E-849F-4EF2B5511AE1}"/>
    <cellStyle name="Normal 16 4 3" xfId="11591" xr:uid="{4DE2F2B5-1608-4FAA-8ABB-90A3330A848F}"/>
    <cellStyle name="Normal 16 4 4" xfId="16826" xr:uid="{52ED8D74-5DC3-4015-87C4-EFA8F76242E0}"/>
    <cellStyle name="Normal 16 4 5" xfId="19051" xr:uid="{E2A310EB-4177-4BEB-AB7E-A674C9732047}"/>
    <cellStyle name="Normal 16 4 6" xfId="9305" xr:uid="{68B690B7-4930-4670-8B59-C16E74E1887C}"/>
    <cellStyle name="Normal 16 4 6 2" xfId="20626" xr:uid="{683090E5-5A56-4601-AA28-2DEA478BEC1B}"/>
    <cellStyle name="Normal 16 4 6 2 2" xfId="26182" xr:uid="{6882281E-5B10-4E60-A00E-71119F20D012}"/>
    <cellStyle name="Normal 16 4 6 2 3" xfId="31676" xr:uid="{F2FFC9E0-2EC4-480C-93A1-84B36932C9D3}"/>
    <cellStyle name="Normal 16 4 6 2 4" xfId="37160" xr:uid="{B01401D7-7986-49A3-899E-FF503C4EEF4B}"/>
    <cellStyle name="Normal 16 4 6 3" xfId="23453" xr:uid="{17287574-64D5-48E9-8F0B-BF6E20971CBF}"/>
    <cellStyle name="Normal 16 4 6 4" xfId="28947" xr:uid="{008A4995-803B-4592-91F1-1C989FABB836}"/>
    <cellStyle name="Normal 16 4 6 5" xfId="34431" xr:uid="{E03CACFA-0641-4FCE-8A66-39FF4F25788A}"/>
    <cellStyle name="Normal 16 40" xfId="9275" xr:uid="{4D920B3C-641E-4BF4-B641-D7BE0A07260B}"/>
    <cellStyle name="Normal 16 40 2" xfId="20596" xr:uid="{BE51EF66-A4EE-46BA-BA7C-DF4E15869A87}"/>
    <cellStyle name="Normal 16 40 2 2" xfId="26152" xr:uid="{288B8DCA-D9AA-48EA-8310-31BD0739B6CE}"/>
    <cellStyle name="Normal 16 40 2 3" xfId="31646" xr:uid="{450AF99C-3589-40E5-8030-5AD679C07B37}"/>
    <cellStyle name="Normal 16 40 2 4" xfId="37130" xr:uid="{6FFEDA5A-08BC-4318-BEC3-084CFD16D82C}"/>
    <cellStyle name="Normal 16 40 3" xfId="23423" xr:uid="{83ACF909-0729-4F7F-8D4C-1770AED00BC2}"/>
    <cellStyle name="Normal 16 40 4" xfId="28917" xr:uid="{277EEF99-C94C-4988-BD41-25138D4972C9}"/>
    <cellStyle name="Normal 16 40 5" xfId="34401" xr:uid="{036BCF9C-95BD-40EC-9A3D-A2E560A6CC02}"/>
    <cellStyle name="Normal 16 41" xfId="6203" xr:uid="{ECA0B981-FD28-496A-93F0-6118AF1A7B8B}"/>
    <cellStyle name="Normal 16 5" xfId="6234" xr:uid="{7C3C33EA-EF4F-411C-9E27-9DBEA681F0C3}"/>
    <cellStyle name="Normal 16 5 2" xfId="14629" xr:uid="{5DD84586-92AE-4944-B900-A48CB30B7E38}"/>
    <cellStyle name="Normal 16 5 2 2" xfId="21916" xr:uid="{A9E86456-8157-4C5D-8184-915423D28D0A}"/>
    <cellStyle name="Normal 16 5 2 2 2" xfId="27472" xr:uid="{17725E69-93DC-4FCF-85F3-FAF18256BF14}"/>
    <cellStyle name="Normal 16 5 2 2 3" xfId="32966" xr:uid="{B85BE21C-EDB0-4026-B58B-56BAFA19A2B2}"/>
    <cellStyle name="Normal 16 5 2 2 4" xfId="38450" xr:uid="{92C5A91E-6FC0-4F1C-9AD6-C635348174B1}"/>
    <cellStyle name="Normal 16 5 2 3" xfId="24743" xr:uid="{300A42C3-6D1B-490E-BE7E-363DA38C0C85}"/>
    <cellStyle name="Normal 16 5 2 4" xfId="30237" xr:uid="{EB40CD73-1225-4A8B-8776-E7EF9DB52942}"/>
    <cellStyle name="Normal 16 5 2 5" xfId="35721" xr:uid="{BB6E5895-712D-48C8-A8B9-1576C5467449}"/>
    <cellStyle name="Normal 16 5 3" xfId="11592" xr:uid="{2FBBFDC2-976F-4D61-AADB-E6E48645446A}"/>
    <cellStyle name="Normal 16 5 4" xfId="16827" xr:uid="{9888D6F0-9637-412C-A498-B36296075EBA}"/>
    <cellStyle name="Normal 16 5 5" xfId="19052" xr:uid="{995E9865-6A2F-437D-A6A7-8505D2EF600A}"/>
    <cellStyle name="Normal 16 5 6" xfId="9306" xr:uid="{17213687-EC13-4E1C-A5E6-408BD04B0CC2}"/>
    <cellStyle name="Normal 16 5 6 2" xfId="20627" xr:uid="{4512E844-D57D-4451-99CF-C817A4F44208}"/>
    <cellStyle name="Normal 16 5 6 2 2" xfId="26183" xr:uid="{9A955798-BE56-4795-B5BE-24D3419F59CB}"/>
    <cellStyle name="Normal 16 5 6 2 3" xfId="31677" xr:uid="{7099330A-E72D-4F57-ABB8-8708906BBC2E}"/>
    <cellStyle name="Normal 16 5 6 2 4" xfId="37161" xr:uid="{DA98DFEA-6C9C-462A-A36C-6642B55C8CAA}"/>
    <cellStyle name="Normal 16 5 6 3" xfId="23454" xr:uid="{889F7E03-CAD4-4F04-A833-01D04BAC660D}"/>
    <cellStyle name="Normal 16 5 6 4" xfId="28948" xr:uid="{9A55D1CB-5237-4A40-8FC9-320FBA662053}"/>
    <cellStyle name="Normal 16 5 6 5" xfId="34432" xr:uid="{90328750-FE04-4573-A386-C634A9FAD1C0}"/>
    <cellStyle name="Normal 16 6" xfId="6235" xr:uid="{52DED960-36C2-4611-AFCB-E3F1151E1601}"/>
    <cellStyle name="Normal 16 6 2" xfId="14630" xr:uid="{73A6809C-DFFE-48B8-BD24-EBA9A60BE6E6}"/>
    <cellStyle name="Normal 16 6 2 2" xfId="21917" xr:uid="{74157DB5-23E5-4408-86BD-A8B89BBC2A7D}"/>
    <cellStyle name="Normal 16 6 2 2 2" xfId="27473" xr:uid="{6C2F7657-1CDD-4AA3-93C1-FAD355D832CC}"/>
    <cellStyle name="Normal 16 6 2 2 3" xfId="32967" xr:uid="{9D5BBD62-77FC-4376-9873-B05A6AF25227}"/>
    <cellStyle name="Normal 16 6 2 2 4" xfId="38451" xr:uid="{0F7C8E42-17B7-486F-B366-155D8431CDBB}"/>
    <cellStyle name="Normal 16 6 2 3" xfId="24744" xr:uid="{E47C339D-503C-4378-BE06-9D6865732347}"/>
    <cellStyle name="Normal 16 6 2 4" xfId="30238" xr:uid="{C4DF83F0-9AF4-44BB-8C0D-B979D7CD1F52}"/>
    <cellStyle name="Normal 16 6 2 5" xfId="35722" xr:uid="{A3026509-3709-4EC4-910C-8C4D4418B1BE}"/>
    <cellStyle name="Normal 16 6 3" xfId="11593" xr:uid="{FDA5EA31-07A3-4948-BA9B-3B537F66034F}"/>
    <cellStyle name="Normal 16 6 4" xfId="16828" xr:uid="{150CD2E9-EF10-4F1B-9A5B-A190088B9F7B}"/>
    <cellStyle name="Normal 16 6 5" xfId="19053" xr:uid="{7A78EDB7-CEC4-47A3-8084-C6EF75494670}"/>
    <cellStyle name="Normal 16 6 6" xfId="9307" xr:uid="{8195FC4A-1762-4784-B669-171A33FB92E3}"/>
    <cellStyle name="Normal 16 6 6 2" xfId="20628" xr:uid="{9D15C302-D875-41E8-8F15-BF4E1D9EC9D5}"/>
    <cellStyle name="Normal 16 6 6 2 2" xfId="26184" xr:uid="{F6EC3963-2A68-4C1D-8CF9-3BF9F026F6F8}"/>
    <cellStyle name="Normal 16 6 6 2 3" xfId="31678" xr:uid="{156E8102-F98D-4AF2-B4F6-B992EAB3CC63}"/>
    <cellStyle name="Normal 16 6 6 2 4" xfId="37162" xr:uid="{23E3BF64-9A5A-4181-B462-E778C3DCF8D9}"/>
    <cellStyle name="Normal 16 6 6 3" xfId="23455" xr:uid="{A49CD8B4-5912-4C6C-ACFA-0323105C9BB0}"/>
    <cellStyle name="Normal 16 6 6 4" xfId="28949" xr:uid="{0687CC26-D0A2-48DD-9F9C-4210E19D1EA1}"/>
    <cellStyle name="Normal 16 6 6 5" xfId="34433" xr:uid="{9774458B-C800-4454-97C6-F16CC019C629}"/>
    <cellStyle name="Normal 16 7" xfId="6236" xr:uid="{79E4E828-21DB-4E51-A744-7E4840DF30A5}"/>
    <cellStyle name="Normal 16 7 2" xfId="14631" xr:uid="{55F0DD90-D4DC-4EEC-9D00-2AD15A85CD88}"/>
    <cellStyle name="Normal 16 7 2 2" xfId="21918" xr:uid="{6510AA51-6B3D-4EB4-BC15-C24D38937D38}"/>
    <cellStyle name="Normal 16 7 2 2 2" xfId="27474" xr:uid="{74FBAE4E-17E5-4BB6-AF4B-4AFD5D60302E}"/>
    <cellStyle name="Normal 16 7 2 2 3" xfId="32968" xr:uid="{CC2B5EEF-1836-455E-8BA3-228CA6E24E71}"/>
    <cellStyle name="Normal 16 7 2 2 4" xfId="38452" xr:uid="{9167F36E-13EA-476A-8315-C4635720325D}"/>
    <cellStyle name="Normal 16 7 2 3" xfId="24745" xr:uid="{05E1CCE0-9F88-41ED-B3F2-ACB13FBF31B9}"/>
    <cellStyle name="Normal 16 7 2 4" xfId="30239" xr:uid="{949226BD-063C-4045-9378-A0BB86D17A87}"/>
    <cellStyle name="Normal 16 7 2 5" xfId="35723" xr:uid="{C9893B11-2A28-43B8-949C-29AE3E8F1848}"/>
    <cellStyle name="Normal 16 7 3" xfId="11594" xr:uid="{845C267A-461F-4E73-8DD5-356F9D2A4C2F}"/>
    <cellStyle name="Normal 16 7 4" xfId="16829" xr:uid="{2EA094C3-03F4-4DD7-BC29-CA4BD1388B1A}"/>
    <cellStyle name="Normal 16 7 5" xfId="19054" xr:uid="{B95AB419-27C6-4E8E-A08C-0E765FD26EED}"/>
    <cellStyle name="Normal 16 7 6" xfId="9308" xr:uid="{38608D54-64D8-430D-9D75-19B52DBD8A40}"/>
    <cellStyle name="Normal 16 7 6 2" xfId="20629" xr:uid="{F928A754-D888-48A6-8295-A72D0F736134}"/>
    <cellStyle name="Normal 16 7 6 2 2" xfId="26185" xr:uid="{7EDF2BF2-1A8B-4CC6-A750-BC0E48DE5501}"/>
    <cellStyle name="Normal 16 7 6 2 3" xfId="31679" xr:uid="{FD07B08E-174F-4C2E-BE25-1FAD3D26D0EA}"/>
    <cellStyle name="Normal 16 7 6 2 4" xfId="37163" xr:uid="{831657D6-3301-4062-BAD7-059B145842BD}"/>
    <cellStyle name="Normal 16 7 6 3" xfId="23456" xr:uid="{697C2BE8-0E44-4195-A1CD-22A2AE148A15}"/>
    <cellStyle name="Normal 16 7 6 4" xfId="28950" xr:uid="{5CDB970D-10F2-47E0-B949-6A6DF0813053}"/>
    <cellStyle name="Normal 16 7 6 5" xfId="34434" xr:uid="{27B69B64-69F2-4AC6-9261-72005918204E}"/>
    <cellStyle name="Normal 16 8" xfId="6237" xr:uid="{701120C0-26A3-4C02-A211-CADA78CE8A79}"/>
    <cellStyle name="Normal 16 8 2" xfId="14632" xr:uid="{A18F5039-B4E9-44C2-AADB-4824260F0BEA}"/>
    <cellStyle name="Normal 16 8 2 2" xfId="21919" xr:uid="{CD8BDCDE-CE9C-4642-9C4D-298C230128EE}"/>
    <cellStyle name="Normal 16 8 2 2 2" xfId="27475" xr:uid="{18243994-08DC-40E5-9262-79BABB60C29F}"/>
    <cellStyle name="Normal 16 8 2 2 3" xfId="32969" xr:uid="{1CA93381-BAF5-4F81-8B7A-2CE1B8123816}"/>
    <cellStyle name="Normal 16 8 2 2 4" xfId="38453" xr:uid="{747DDA90-1694-417B-B9EB-6EB0159BCAE2}"/>
    <cellStyle name="Normal 16 8 2 3" xfId="24746" xr:uid="{A32DDF00-2D37-4AC0-B261-A19AA7A9E254}"/>
    <cellStyle name="Normal 16 8 2 4" xfId="30240" xr:uid="{56D4CA81-CC7F-407A-B999-02092772AAE9}"/>
    <cellStyle name="Normal 16 8 2 5" xfId="35724" xr:uid="{3C03C20A-59CF-414C-8B43-059FE9313B52}"/>
    <cellStyle name="Normal 16 8 3" xfId="11595" xr:uid="{2E35B098-EE54-40E4-844D-EEFFFBBE1A4F}"/>
    <cellStyle name="Normal 16 8 4" xfId="16830" xr:uid="{2D2BD9DB-B192-4602-9108-E6AB77F4128F}"/>
    <cellStyle name="Normal 16 8 5" xfId="19055" xr:uid="{90BABF1F-733E-40DA-928E-80BA49B959E1}"/>
    <cellStyle name="Normal 16 8 6" xfId="9309" xr:uid="{5937C98D-5C1C-453F-81C2-C23BEBD667C5}"/>
    <cellStyle name="Normal 16 8 6 2" xfId="20630" xr:uid="{0EBBF71D-A487-4A2A-8F4A-330044C3B436}"/>
    <cellStyle name="Normal 16 8 6 2 2" xfId="26186" xr:uid="{0DE7AAB7-3942-449C-B9A1-7DC636BEEC39}"/>
    <cellStyle name="Normal 16 8 6 2 3" xfId="31680" xr:uid="{5F9B86C6-9579-4914-942A-A4AAAC0D8D40}"/>
    <cellStyle name="Normal 16 8 6 2 4" xfId="37164" xr:uid="{5F537F0C-EF62-4735-B1AC-CAEAA0BD4FA4}"/>
    <cellStyle name="Normal 16 8 6 3" xfId="23457" xr:uid="{2223AAF8-F47C-4A2B-88DB-2BEF8BCF7D33}"/>
    <cellStyle name="Normal 16 8 6 4" xfId="28951" xr:uid="{DC5FA08A-6AD8-4BDE-9125-0EDF26C9B4FB}"/>
    <cellStyle name="Normal 16 8 6 5" xfId="34435" xr:uid="{ED64D04E-FCA1-40B1-9877-D1A50DF38AFE}"/>
    <cellStyle name="Normal 16 9" xfId="6238" xr:uid="{2D872AD9-DD1F-4967-B72D-D1D6445A9C93}"/>
    <cellStyle name="Normal 16 9 2" xfId="14633" xr:uid="{15210A43-A8A0-44E9-A961-DA6294D8CB50}"/>
    <cellStyle name="Normal 16 9 2 2" xfId="21920" xr:uid="{70E95C16-6C17-4547-A28B-68DF6D5500CD}"/>
    <cellStyle name="Normal 16 9 2 2 2" xfId="27476" xr:uid="{0328393E-E96D-44DA-B3BB-5171CF731064}"/>
    <cellStyle name="Normal 16 9 2 2 3" xfId="32970" xr:uid="{30BD7DB4-8CC9-493C-B3F8-18220EF5CCFE}"/>
    <cellStyle name="Normal 16 9 2 2 4" xfId="38454" xr:uid="{35D8FFC0-C63F-4103-98D4-7BE2DB1D4436}"/>
    <cellStyle name="Normal 16 9 2 3" xfId="24747" xr:uid="{937FCEB9-492C-4AC6-AA0E-FD419A225420}"/>
    <cellStyle name="Normal 16 9 2 4" xfId="30241" xr:uid="{A508B40B-B600-4CD1-80BD-6E5B2A86E74D}"/>
    <cellStyle name="Normal 16 9 2 5" xfId="35725" xr:uid="{B9B6732E-085D-4F6D-8EC1-EABEA648E3E7}"/>
    <cellStyle name="Normal 16 9 3" xfId="11596" xr:uid="{CE0012CA-92B1-400F-B648-86BC0D420786}"/>
    <cellStyle name="Normal 16 9 4" xfId="16831" xr:uid="{34338635-CDEE-45CA-8D67-FF019F552EA8}"/>
    <cellStyle name="Normal 16 9 5" xfId="19056" xr:uid="{790FE174-C5E4-4F37-9429-767EF3C70856}"/>
    <cellStyle name="Normal 16 9 6" xfId="9310" xr:uid="{4F3FDD3A-3FAF-4F65-ABD9-E9A98D2C44A6}"/>
    <cellStyle name="Normal 16 9 6 2" xfId="20631" xr:uid="{7F7D3865-204E-4AF9-921A-1C72A8F0ED57}"/>
    <cellStyle name="Normal 16 9 6 2 2" xfId="26187" xr:uid="{35BD5A48-99FD-4750-B262-175D7544D189}"/>
    <cellStyle name="Normal 16 9 6 2 3" xfId="31681" xr:uid="{4FEBB8B0-B0C1-448A-9608-5BED18277C30}"/>
    <cellStyle name="Normal 16 9 6 2 4" xfId="37165" xr:uid="{B6BE2825-BB89-458B-B7BA-F81626ABA26A}"/>
    <cellStyle name="Normal 16 9 6 3" xfId="23458" xr:uid="{AA12976C-C3BC-4B53-B680-75C477234532}"/>
    <cellStyle name="Normal 16 9 6 4" xfId="28952" xr:uid="{33C0DCC2-7540-46D2-AD91-DBF6EB506EC0}"/>
    <cellStyle name="Normal 16 9 6 5" xfId="34436" xr:uid="{86EBBD0A-80DC-4AEF-A575-011017AAF982}"/>
    <cellStyle name="Normal 160" xfId="39492" xr:uid="{6A444772-56FB-458D-B905-4454B15F6D88}"/>
    <cellStyle name="Normal 161" xfId="39493" xr:uid="{16DB5B76-7122-4A71-90B2-1F4ADAA916CB}"/>
    <cellStyle name="Normal 162" xfId="39494" xr:uid="{4C2AB58E-BD90-4D0C-A09F-4F2E96429CFA}"/>
    <cellStyle name="Normal 163" xfId="39495" xr:uid="{4D43EBB2-BF76-4D77-9ACE-10CF996D899D}"/>
    <cellStyle name="Normal 164" xfId="39496" xr:uid="{312A927D-EFE7-4DBB-ADC8-F9C1C6E0A7AF}"/>
    <cellStyle name="Normal 165" xfId="39497" xr:uid="{F35DE764-C0B2-480D-B622-4F6DD70B96A8}"/>
    <cellStyle name="Normal 166" xfId="39498" xr:uid="{A3CFD829-76B6-45F5-8453-6146A6E0F2AF}"/>
    <cellStyle name="Normal 167" xfId="39499" xr:uid="{DBAC6B5E-593A-4B2E-86A6-9CFB54D0E51F}"/>
    <cellStyle name="Normal 168" xfId="39500" xr:uid="{9955B299-CB3E-4505-AF56-20D6392B2F0E}"/>
    <cellStyle name="Normal 169" xfId="39503" xr:uid="{3B20346D-FE5C-4D42-8C00-7095BC26F4D7}"/>
    <cellStyle name="Normal 17" xfId="567" xr:uid="{22B9B5AE-D17E-4BE0-8B3B-7E92E1B35EE1}"/>
    <cellStyle name="Normal 17 10" xfId="6240" xr:uid="{581D96DE-39B1-4192-898D-F8AD023D7E77}"/>
    <cellStyle name="Normal 17 10 2" xfId="14635" xr:uid="{9817B3CC-9142-42E0-95C5-2EC7F2428654}"/>
    <cellStyle name="Normal 17 10 2 2" xfId="21922" xr:uid="{99DE73E2-C74D-4660-AA0F-63C7A164FB1B}"/>
    <cellStyle name="Normal 17 10 2 2 2" xfId="27478" xr:uid="{C0F5F2C4-913C-4793-8EB5-C3303ED76488}"/>
    <cellStyle name="Normal 17 10 2 2 3" xfId="32972" xr:uid="{46594107-28DD-4803-BAED-BEA3926AC859}"/>
    <cellStyle name="Normal 17 10 2 2 4" xfId="38456" xr:uid="{9166F0E0-5ECF-4AE1-A0D3-F0686875F9F1}"/>
    <cellStyle name="Normal 17 10 2 3" xfId="24749" xr:uid="{4D7CF9AA-72F6-4A10-9964-79CF7B58DDCB}"/>
    <cellStyle name="Normal 17 10 2 4" xfId="30243" xr:uid="{C07970ED-9962-48CD-BAC1-E54712A12234}"/>
    <cellStyle name="Normal 17 10 2 5" xfId="35727" xr:uid="{8BDE6BB8-772F-4BAF-B3E3-829DD8BF801A}"/>
    <cellStyle name="Normal 17 10 3" xfId="11598" xr:uid="{5A3B7359-CEF3-40C5-A58C-85612C799C77}"/>
    <cellStyle name="Normal 17 10 4" xfId="16833" xr:uid="{173FA1F1-222E-47CE-A774-5642FBD4690D}"/>
    <cellStyle name="Normal 17 10 5" xfId="19058" xr:uid="{77C1DB49-2400-4E89-A02D-E7CFED74C944}"/>
    <cellStyle name="Normal 17 10 6" xfId="9312" xr:uid="{DA791F0D-9075-468F-A2D3-692643E9AC44}"/>
    <cellStyle name="Normal 17 10 6 2" xfId="20633" xr:uid="{A7BA53DF-038F-4D7C-BDD5-9489F22069CC}"/>
    <cellStyle name="Normal 17 10 6 2 2" xfId="26189" xr:uid="{A2D52D9E-D489-486C-85E0-AECDB96684AC}"/>
    <cellStyle name="Normal 17 10 6 2 3" xfId="31683" xr:uid="{1AC2DBC8-3ABB-4649-89EF-6FFC0D14CEB2}"/>
    <cellStyle name="Normal 17 10 6 2 4" xfId="37167" xr:uid="{30CC381D-3029-4952-B3D5-B2BD7C197881}"/>
    <cellStyle name="Normal 17 10 6 3" xfId="23460" xr:uid="{301CB0EC-1231-41E0-8F67-B8C2865FD3DE}"/>
    <cellStyle name="Normal 17 10 6 4" xfId="28954" xr:uid="{673D71E8-3062-41AE-8FFD-79A04F714CE1}"/>
    <cellStyle name="Normal 17 10 6 5" xfId="34438" xr:uid="{3B7E0D94-F8B8-4801-8FE1-474301D1F006}"/>
    <cellStyle name="Normal 17 11" xfId="6241" xr:uid="{C52C0AE6-EBC5-4801-A1B7-62957553144E}"/>
    <cellStyle name="Normal 17 11 2" xfId="14636" xr:uid="{5F84CF79-A48D-4266-A7F2-178CEBD801F0}"/>
    <cellStyle name="Normal 17 11 2 2" xfId="21923" xr:uid="{A9CFA49D-7969-42C7-8C03-2AB046EC40BC}"/>
    <cellStyle name="Normal 17 11 2 2 2" xfId="27479" xr:uid="{BF1FB0AB-32D4-4EE6-BC1F-E53D950399D3}"/>
    <cellStyle name="Normal 17 11 2 2 3" xfId="32973" xr:uid="{23A78D73-E0AB-4AAC-BDEC-866BF775BCA9}"/>
    <cellStyle name="Normal 17 11 2 2 4" xfId="38457" xr:uid="{25C93013-4EA0-46C3-8EF0-5F6DD70DE797}"/>
    <cellStyle name="Normal 17 11 2 3" xfId="24750" xr:uid="{5232F7B5-EBF4-4C2E-8C17-BDCBCA43C959}"/>
    <cellStyle name="Normal 17 11 2 4" xfId="30244" xr:uid="{A922BBDD-B240-4B00-9316-1B28898C0385}"/>
    <cellStyle name="Normal 17 11 2 5" xfId="35728" xr:uid="{26256F19-BBAF-4A40-A55B-15C67161A397}"/>
    <cellStyle name="Normal 17 11 3" xfId="11599" xr:uid="{97EB6966-6087-4899-BBBF-DCCCF9CA4467}"/>
    <cellStyle name="Normal 17 11 4" xfId="16834" xr:uid="{BC8EBB83-2058-4CE5-B925-84103630AD02}"/>
    <cellStyle name="Normal 17 11 5" xfId="19059" xr:uid="{17154FE2-52E3-4BA0-BF94-B3E82CA4BD53}"/>
    <cellStyle name="Normal 17 11 6" xfId="9313" xr:uid="{6CEE29CD-D037-49F5-8FC1-B2159CC64E0E}"/>
    <cellStyle name="Normal 17 11 6 2" xfId="20634" xr:uid="{FB07D076-D20B-44C1-BE37-570AB4741309}"/>
    <cellStyle name="Normal 17 11 6 2 2" xfId="26190" xr:uid="{90E69DDB-ED14-45F9-BA75-BD333252EC38}"/>
    <cellStyle name="Normal 17 11 6 2 3" xfId="31684" xr:uid="{C10667D2-EA13-402C-B5A7-FB4AFE2DDDA9}"/>
    <cellStyle name="Normal 17 11 6 2 4" xfId="37168" xr:uid="{20F15161-B992-4A0E-9DF1-986115CA1C6D}"/>
    <cellStyle name="Normal 17 11 6 3" xfId="23461" xr:uid="{6DA94B3B-A2D0-4BE7-830E-F9EAFAE5DF3C}"/>
    <cellStyle name="Normal 17 11 6 4" xfId="28955" xr:uid="{75197A18-9C7B-4F9F-B50B-66D468E5077E}"/>
    <cellStyle name="Normal 17 11 6 5" xfId="34439" xr:uid="{A56C62F0-7454-4E52-A493-EAAEA13F8629}"/>
    <cellStyle name="Normal 17 12" xfId="6242" xr:uid="{5AD36F38-3564-4935-9889-8B63D7B72A58}"/>
    <cellStyle name="Normal 17 12 2" xfId="14637" xr:uid="{921A1FBE-95FA-4034-9184-6E180A14FFA3}"/>
    <cellStyle name="Normal 17 12 2 2" xfId="21924" xr:uid="{99A5A6B9-7E9F-4D76-8E39-8A466588EB8E}"/>
    <cellStyle name="Normal 17 12 2 2 2" xfId="27480" xr:uid="{1E96FC64-D9FD-475E-94C4-A7C91F308B2B}"/>
    <cellStyle name="Normal 17 12 2 2 3" xfId="32974" xr:uid="{8DD7FE8F-35F4-44E9-A5C0-6448A3C4F9FF}"/>
    <cellStyle name="Normal 17 12 2 2 4" xfId="38458" xr:uid="{B6A16451-7E25-41B6-A91D-BB2CA8866246}"/>
    <cellStyle name="Normal 17 12 2 3" xfId="24751" xr:uid="{94612AAD-4A9E-4EDA-AA2C-7EF05395B08F}"/>
    <cellStyle name="Normal 17 12 2 4" xfId="30245" xr:uid="{CFF36878-868F-4A81-8B8B-FC2CE824DB89}"/>
    <cellStyle name="Normal 17 12 2 5" xfId="35729" xr:uid="{F6A906F2-14F3-4CB7-86C2-7560F5B0379D}"/>
    <cellStyle name="Normal 17 12 3" xfId="11600" xr:uid="{51B99DA4-3CF4-4610-B4BC-1ABD4CF9BE2F}"/>
    <cellStyle name="Normal 17 12 4" xfId="16835" xr:uid="{DC6F3C4C-10D7-4F1B-A287-2BD86AA87184}"/>
    <cellStyle name="Normal 17 12 5" xfId="19060" xr:uid="{310F6410-DD8A-4460-8ABC-E88ADCE8939B}"/>
    <cellStyle name="Normal 17 12 6" xfId="9314" xr:uid="{E4BBDEB8-7C40-4412-939F-027D9740334D}"/>
    <cellStyle name="Normal 17 12 6 2" xfId="20635" xr:uid="{693BAE22-8808-4971-9069-DB224448E834}"/>
    <cellStyle name="Normal 17 12 6 2 2" xfId="26191" xr:uid="{F500A8D4-03FF-462B-858D-6DD95602DD29}"/>
    <cellStyle name="Normal 17 12 6 2 3" xfId="31685" xr:uid="{D289BDB6-1701-4C9F-9C6F-53C60898B5C7}"/>
    <cellStyle name="Normal 17 12 6 2 4" xfId="37169" xr:uid="{F70D61A0-B0AE-49F4-93B5-79FC838F4CC9}"/>
    <cellStyle name="Normal 17 12 6 3" xfId="23462" xr:uid="{A5B9F18B-11D5-4830-9873-E819D9BA51DD}"/>
    <cellStyle name="Normal 17 12 6 4" xfId="28956" xr:uid="{3047061E-084C-4DB7-917C-1FF1B7678A2C}"/>
    <cellStyle name="Normal 17 12 6 5" xfId="34440" xr:uid="{F674497F-2172-4D0C-8B64-A4ECAE1712DC}"/>
    <cellStyle name="Normal 17 13" xfId="6243" xr:uid="{98A82AE1-E783-4355-A1C2-AE79D49AE727}"/>
    <cellStyle name="Normal 17 13 2" xfId="14638" xr:uid="{AC52185F-3BD1-4855-854C-2815E2DAA264}"/>
    <cellStyle name="Normal 17 13 2 2" xfId="21925" xr:uid="{62B0282B-BBC3-42CB-9908-E85F00908616}"/>
    <cellStyle name="Normal 17 13 2 2 2" xfId="27481" xr:uid="{D9839CBD-4672-476A-9261-55F7A749CA72}"/>
    <cellStyle name="Normal 17 13 2 2 3" xfId="32975" xr:uid="{8673F011-3185-45BB-A96B-CE56D2ADB3E9}"/>
    <cellStyle name="Normal 17 13 2 2 4" xfId="38459" xr:uid="{337BE5FF-FF77-426E-B6EE-4E0B8A923F5F}"/>
    <cellStyle name="Normal 17 13 2 3" xfId="24752" xr:uid="{5592647D-FF71-485A-B7BB-BB3D1CFEAD26}"/>
    <cellStyle name="Normal 17 13 2 4" xfId="30246" xr:uid="{1DC8D514-4E60-477C-ADD0-2E34EA21C040}"/>
    <cellStyle name="Normal 17 13 2 5" xfId="35730" xr:uid="{A2489E0C-B394-44B9-B6DE-D027A0A524D7}"/>
    <cellStyle name="Normal 17 13 3" xfId="11601" xr:uid="{D5A7BBA8-8DE9-4341-9C0D-CBB42D329E8D}"/>
    <cellStyle name="Normal 17 13 4" xfId="16836" xr:uid="{2958E6B0-8E4B-4E55-BB1D-1724DD862F28}"/>
    <cellStyle name="Normal 17 13 5" xfId="19061" xr:uid="{33AFA9EE-EAFB-4B8B-8266-C1F2A213FF07}"/>
    <cellStyle name="Normal 17 13 6" xfId="9315" xr:uid="{AC6DA1DF-8F2E-4F14-89D1-6084884C52B1}"/>
    <cellStyle name="Normal 17 13 6 2" xfId="20636" xr:uid="{1704968A-872B-4763-B51D-1A060BA53CF3}"/>
    <cellStyle name="Normal 17 13 6 2 2" xfId="26192" xr:uid="{BDD4738F-FA39-4F51-A99F-BB98631B8FCA}"/>
    <cellStyle name="Normal 17 13 6 2 3" xfId="31686" xr:uid="{52F6B812-F1B6-47D2-A62E-C369BCE0D82B}"/>
    <cellStyle name="Normal 17 13 6 2 4" xfId="37170" xr:uid="{D1A7DAA4-9649-4794-96A7-68B01D7FBF67}"/>
    <cellStyle name="Normal 17 13 6 3" xfId="23463" xr:uid="{3056689F-9AEB-4BCD-BBA5-218373294E83}"/>
    <cellStyle name="Normal 17 13 6 4" xfId="28957" xr:uid="{5063A4C6-67F4-4C1A-999C-704E4439AFFA}"/>
    <cellStyle name="Normal 17 13 6 5" xfId="34441" xr:uid="{11FE2D29-94CB-43F1-82EF-642D5318AB5D}"/>
    <cellStyle name="Normal 17 14" xfId="6244" xr:uid="{AE39539C-627C-4778-A8FA-D413E5823F8F}"/>
    <cellStyle name="Normal 17 14 2" xfId="14639" xr:uid="{D2F74A8D-1CBF-4C3D-9461-F767970F5161}"/>
    <cellStyle name="Normal 17 14 2 2" xfId="21926" xr:uid="{628F2B65-3A76-4E1B-B11B-32869E736782}"/>
    <cellStyle name="Normal 17 14 2 2 2" xfId="27482" xr:uid="{0E83E1F0-4154-4142-83C7-DDF50175E8FA}"/>
    <cellStyle name="Normal 17 14 2 2 3" xfId="32976" xr:uid="{D88D2D68-07D3-48E1-BF9D-E60BAF3804FB}"/>
    <cellStyle name="Normal 17 14 2 2 4" xfId="38460" xr:uid="{3632AFBF-3C09-4CAA-B434-36B0689327E1}"/>
    <cellStyle name="Normal 17 14 2 3" xfId="24753" xr:uid="{65922AF5-7357-406E-ABEB-CB8AE541981F}"/>
    <cellStyle name="Normal 17 14 2 4" xfId="30247" xr:uid="{1F7FD106-8FAB-4D27-BA0C-37BD3B81EEC6}"/>
    <cellStyle name="Normal 17 14 2 5" xfId="35731" xr:uid="{50AEE026-F08F-4839-A36C-4E1BDFBAC5DC}"/>
    <cellStyle name="Normal 17 14 3" xfId="11602" xr:uid="{9F855281-DB38-4374-8810-B828336F7F4D}"/>
    <cellStyle name="Normal 17 14 4" xfId="16837" xr:uid="{2AD51868-36C1-475E-B6CE-04121A736D54}"/>
    <cellStyle name="Normal 17 14 5" xfId="19062" xr:uid="{12ED3C9D-B4A3-40E1-9F19-6824E9EE5246}"/>
    <cellStyle name="Normal 17 14 6" xfId="9316" xr:uid="{97696D5E-9982-4FD1-AA4A-F464FA785971}"/>
    <cellStyle name="Normal 17 14 6 2" xfId="20637" xr:uid="{15EFF8F4-63F1-42D3-8613-007C530C4AD4}"/>
    <cellStyle name="Normal 17 14 6 2 2" xfId="26193" xr:uid="{F8FE6F09-5A96-4251-8909-F4B1A68C6CDB}"/>
    <cellStyle name="Normal 17 14 6 2 3" xfId="31687" xr:uid="{C477E3FF-62E0-4BD8-A64B-92F11998B6D5}"/>
    <cellStyle name="Normal 17 14 6 2 4" xfId="37171" xr:uid="{C68932F6-E5B4-4A4D-83E9-2C0119EC9BCD}"/>
    <cellStyle name="Normal 17 14 6 3" xfId="23464" xr:uid="{15E40D2D-62AD-4D2F-9675-1C75152C3BCA}"/>
    <cellStyle name="Normal 17 14 6 4" xfId="28958" xr:uid="{ADD87684-5FE6-4A4E-B18C-58321C19254D}"/>
    <cellStyle name="Normal 17 14 6 5" xfId="34442" xr:uid="{597824E6-F40F-4363-8182-F413196730F6}"/>
    <cellStyle name="Normal 17 15" xfId="6245" xr:uid="{5ED71D03-C639-471F-91AC-B3341D82AF3B}"/>
    <cellStyle name="Normal 17 15 2" xfId="14640" xr:uid="{3EBC55AD-CD18-4270-A04C-EA82EC85FC0F}"/>
    <cellStyle name="Normal 17 15 2 2" xfId="21927" xr:uid="{6DFF059F-37FC-498F-A08E-125C741A1F56}"/>
    <cellStyle name="Normal 17 15 2 2 2" xfId="27483" xr:uid="{64D8F9CE-B91D-4306-AD12-EAD77AC1EF79}"/>
    <cellStyle name="Normal 17 15 2 2 3" xfId="32977" xr:uid="{AA96D484-8D9A-4323-AF76-BB497356F57C}"/>
    <cellStyle name="Normal 17 15 2 2 4" xfId="38461" xr:uid="{2BAB8EFC-1397-4F26-832D-F5D2F8DF96ED}"/>
    <cellStyle name="Normal 17 15 2 3" xfId="24754" xr:uid="{9D6FF905-EB1E-4C59-943C-7613DAF7DE96}"/>
    <cellStyle name="Normal 17 15 2 4" xfId="30248" xr:uid="{E1D9301A-9139-4A82-A504-7D27CDFAE938}"/>
    <cellStyle name="Normal 17 15 2 5" xfId="35732" xr:uid="{F9A5A910-E40C-4ECE-AAA9-EAAE19CDD3F4}"/>
    <cellStyle name="Normal 17 15 3" xfId="11603" xr:uid="{99A1C3AD-AD06-4BED-A16C-4D6E3CC71787}"/>
    <cellStyle name="Normal 17 15 4" xfId="16838" xr:uid="{9FA0281C-1EA7-4CAB-98A5-4B56CC319714}"/>
    <cellStyle name="Normal 17 15 5" xfId="19063" xr:uid="{5B437CDA-7888-4542-9901-460FB7A09C9A}"/>
    <cellStyle name="Normal 17 15 6" xfId="9317" xr:uid="{4913E29A-6698-4342-8B01-3E97D96CBF00}"/>
    <cellStyle name="Normal 17 15 6 2" xfId="20638" xr:uid="{8E1728F1-EDFB-4BE9-AA70-B93FBE80D177}"/>
    <cellStyle name="Normal 17 15 6 2 2" xfId="26194" xr:uid="{2D2C7FAC-B5DC-4437-9885-292F7579B3DB}"/>
    <cellStyle name="Normal 17 15 6 2 3" xfId="31688" xr:uid="{5FCCF9A5-0BAA-4A8E-8A05-B7116F4974D5}"/>
    <cellStyle name="Normal 17 15 6 2 4" xfId="37172" xr:uid="{B4F392EB-C37A-4A79-A50A-4F357BA01DEB}"/>
    <cellStyle name="Normal 17 15 6 3" xfId="23465" xr:uid="{80523CE3-7180-41DB-8B38-09365D3ED0EA}"/>
    <cellStyle name="Normal 17 15 6 4" xfId="28959" xr:uid="{1D38C9C0-94F5-4BEB-94A8-E5D0DA24FDB5}"/>
    <cellStyle name="Normal 17 15 6 5" xfId="34443" xr:uid="{C21F5B93-BFAF-4599-B21A-6E3EDF477AC1}"/>
    <cellStyle name="Normal 17 16" xfId="6246" xr:uid="{3787A1DF-597F-472F-819E-4E833FEBD55A}"/>
    <cellStyle name="Normal 17 16 2" xfId="14641" xr:uid="{C2B1196B-1B73-41EE-88D9-07143E0EC60A}"/>
    <cellStyle name="Normal 17 16 2 2" xfId="21928" xr:uid="{1DEDA1BC-32E1-44AF-8486-85C816440DE7}"/>
    <cellStyle name="Normal 17 16 2 2 2" xfId="27484" xr:uid="{D74C2C10-0701-4BCF-858F-1FF2E6D04BB9}"/>
    <cellStyle name="Normal 17 16 2 2 3" xfId="32978" xr:uid="{2F613D12-D3E7-44F7-AE79-EDDD2E95E6AD}"/>
    <cellStyle name="Normal 17 16 2 2 4" xfId="38462" xr:uid="{9528EF7C-475B-445F-8E43-51EA894F5439}"/>
    <cellStyle name="Normal 17 16 2 3" xfId="24755" xr:uid="{48CC99D7-1CC2-442C-9A1E-210B44C7CA99}"/>
    <cellStyle name="Normal 17 16 2 4" xfId="30249" xr:uid="{C361582E-D4EF-453B-A0CF-13A57E1C3A10}"/>
    <cellStyle name="Normal 17 16 2 5" xfId="35733" xr:uid="{4023DEE6-AC35-4A8C-BF38-EB50A882B870}"/>
    <cellStyle name="Normal 17 16 3" xfId="11604" xr:uid="{E09A5E24-72AB-4CE2-9CDE-3DDB08FFBFFF}"/>
    <cellStyle name="Normal 17 16 4" xfId="16839" xr:uid="{80DF4FD3-EB6A-4E59-860F-D32A6FD8D7D8}"/>
    <cellStyle name="Normal 17 16 5" xfId="19064" xr:uid="{EB41F78D-95F6-4BF7-82B8-9DF6DF1AA918}"/>
    <cellStyle name="Normal 17 16 6" xfId="9318" xr:uid="{4D498303-5FE4-472E-8EE6-F866A7A0DC38}"/>
    <cellStyle name="Normal 17 16 6 2" xfId="20639" xr:uid="{5B6BA8FA-110B-4F4A-AE9D-F201787AF41E}"/>
    <cellStyle name="Normal 17 16 6 2 2" xfId="26195" xr:uid="{8F50AFBD-4EBC-4DE5-941B-467F269353CE}"/>
    <cellStyle name="Normal 17 16 6 2 3" xfId="31689" xr:uid="{0F8EC61A-7AE8-4B96-BB1D-F39D2B13CDA3}"/>
    <cellStyle name="Normal 17 16 6 2 4" xfId="37173" xr:uid="{AD3A52F7-A24F-4F0B-B677-D33D3904471E}"/>
    <cellStyle name="Normal 17 16 6 3" xfId="23466" xr:uid="{0CF5B691-DEED-472E-95A9-43393844CCFB}"/>
    <cellStyle name="Normal 17 16 6 4" xfId="28960" xr:uid="{867D91DB-2E95-4A3C-B44F-44933BC2A69D}"/>
    <cellStyle name="Normal 17 16 6 5" xfId="34444" xr:uid="{F2FE3331-E72F-4495-B74A-F9E7446396DD}"/>
    <cellStyle name="Normal 17 17" xfId="6247" xr:uid="{32EC4840-1952-43DA-A2FA-0A8DF4FBCC24}"/>
    <cellStyle name="Normal 17 17 2" xfId="14642" xr:uid="{4AD28C00-D983-499A-853B-FE68A1E199FC}"/>
    <cellStyle name="Normal 17 17 2 2" xfId="21929" xr:uid="{54006D4E-AD96-41D6-A72D-727E1D7F5F52}"/>
    <cellStyle name="Normal 17 17 2 2 2" xfId="27485" xr:uid="{92674754-FE87-4C55-B762-0C68CC049C48}"/>
    <cellStyle name="Normal 17 17 2 2 3" xfId="32979" xr:uid="{45A3F644-1612-4106-B041-10D31835E12A}"/>
    <cellStyle name="Normal 17 17 2 2 4" xfId="38463" xr:uid="{B0BD7E35-FDE9-42C8-8511-489F07C4857D}"/>
    <cellStyle name="Normal 17 17 2 3" xfId="24756" xr:uid="{EBD1EF30-642A-4AAA-ACFA-28ECF03FC9E5}"/>
    <cellStyle name="Normal 17 17 2 4" xfId="30250" xr:uid="{A922FF57-4EDE-4733-9740-2C28E206D742}"/>
    <cellStyle name="Normal 17 17 2 5" xfId="35734" xr:uid="{1D8EF455-AA59-4995-84EA-C15BA49421E8}"/>
    <cellStyle name="Normal 17 17 3" xfId="11605" xr:uid="{E89197DA-4743-450F-A67C-FBFD4DB19D7C}"/>
    <cellStyle name="Normal 17 17 4" xfId="16840" xr:uid="{D0FCB25E-1911-48DA-96D4-A16AAC73BFB6}"/>
    <cellStyle name="Normal 17 17 5" xfId="19065" xr:uid="{61814818-F6ED-45ED-AAA1-14257A3D3AD2}"/>
    <cellStyle name="Normal 17 17 6" xfId="9319" xr:uid="{4E997E44-A049-45CC-99F3-4B1EA3D8BC73}"/>
    <cellStyle name="Normal 17 17 6 2" xfId="20640" xr:uid="{571EF08D-D5B6-4271-9278-56FD707CD860}"/>
    <cellStyle name="Normal 17 17 6 2 2" xfId="26196" xr:uid="{FADEEABA-C953-47A5-A608-496771DB1763}"/>
    <cellStyle name="Normal 17 17 6 2 3" xfId="31690" xr:uid="{34785251-A359-4AD7-90B7-7EBB5BC9B68B}"/>
    <cellStyle name="Normal 17 17 6 2 4" xfId="37174" xr:uid="{74D0367E-4B45-45D1-A1CE-F0D42F044D32}"/>
    <cellStyle name="Normal 17 17 6 3" xfId="23467" xr:uid="{1A1D2A9D-58EE-43D8-BEA7-04D8625225E3}"/>
    <cellStyle name="Normal 17 17 6 4" xfId="28961" xr:uid="{3B9E9B3C-7061-4424-B3CC-234BC937851F}"/>
    <cellStyle name="Normal 17 17 6 5" xfId="34445" xr:uid="{17D96400-5DC1-4AC4-B7DF-B910B7937E2C}"/>
    <cellStyle name="Normal 17 18" xfId="6248" xr:uid="{EF06FFAF-DC3B-4FF4-95E7-4EDBF06CA683}"/>
    <cellStyle name="Normal 17 18 2" xfId="14643" xr:uid="{40022471-4CB8-4BB6-9ED4-8D20188784D6}"/>
    <cellStyle name="Normal 17 18 2 2" xfId="21930" xr:uid="{070C817A-35D8-4801-A500-C0260A136AA9}"/>
    <cellStyle name="Normal 17 18 2 2 2" xfId="27486" xr:uid="{6642AFE7-7E8A-4F4F-B0C6-5FE67AB4B8CA}"/>
    <cellStyle name="Normal 17 18 2 2 3" xfId="32980" xr:uid="{402942C2-CFD6-41E3-B986-71FE3AE1F451}"/>
    <cellStyle name="Normal 17 18 2 2 4" xfId="38464" xr:uid="{82B6EF7E-AA6D-4CB9-8F26-AABC0E3E280E}"/>
    <cellStyle name="Normal 17 18 2 3" xfId="24757" xr:uid="{160E7A22-C04F-4F39-8629-99FB6BB74FB3}"/>
    <cellStyle name="Normal 17 18 2 4" xfId="30251" xr:uid="{124761D4-5819-4BD0-A48B-65A56E77F1DF}"/>
    <cellStyle name="Normal 17 18 2 5" xfId="35735" xr:uid="{D6932933-642A-4E62-9E64-927D076E2E55}"/>
    <cellStyle name="Normal 17 18 3" xfId="11606" xr:uid="{F2793908-A0F8-432D-A02D-6C75B0A366CE}"/>
    <cellStyle name="Normal 17 18 4" xfId="16841" xr:uid="{DC0B518B-D2D1-4DBD-82CC-D0F6685707BD}"/>
    <cellStyle name="Normal 17 18 5" xfId="19066" xr:uid="{2061BCAC-7EEC-4820-9AD6-7942DB7801D6}"/>
    <cellStyle name="Normal 17 18 6" xfId="9320" xr:uid="{8C4C862F-0DB1-4FB4-BD3A-8DFA41109E0F}"/>
    <cellStyle name="Normal 17 18 6 2" xfId="20641" xr:uid="{395D06C0-62BE-4928-A397-5958595B6B08}"/>
    <cellStyle name="Normal 17 18 6 2 2" xfId="26197" xr:uid="{91C0FA48-0546-44A1-B457-465EC4EBC362}"/>
    <cellStyle name="Normal 17 18 6 2 3" xfId="31691" xr:uid="{E96DAC09-CC4B-4828-9DF8-30753F8968FF}"/>
    <cellStyle name="Normal 17 18 6 2 4" xfId="37175" xr:uid="{6C8AA4E3-D5FE-442C-90CA-317D956EC942}"/>
    <cellStyle name="Normal 17 18 6 3" xfId="23468" xr:uid="{1BA02702-E17A-498C-82FB-A98A4CE405FC}"/>
    <cellStyle name="Normal 17 18 6 4" xfId="28962" xr:uid="{A260108B-0CDF-44B5-A259-63B797AD5DC2}"/>
    <cellStyle name="Normal 17 18 6 5" xfId="34446" xr:uid="{BB89907E-CCA0-45AA-8498-AF01E5A74C42}"/>
    <cellStyle name="Normal 17 19" xfId="6249" xr:uid="{D19CA84C-591A-46F3-8B5E-6B8C808BBEAE}"/>
    <cellStyle name="Normal 17 19 2" xfId="14644" xr:uid="{11116D6F-1F9A-4698-9BF0-3224D4C303DF}"/>
    <cellStyle name="Normal 17 19 2 2" xfId="21931" xr:uid="{6C470D8D-BEC1-4EED-AFED-A5C7428236AA}"/>
    <cellStyle name="Normal 17 19 2 2 2" xfId="27487" xr:uid="{EC57D726-0B64-420D-9CE4-D0BD09D96E3E}"/>
    <cellStyle name="Normal 17 19 2 2 3" xfId="32981" xr:uid="{0A3255C7-9E3E-4D54-A446-F80CE61B45F6}"/>
    <cellStyle name="Normal 17 19 2 2 4" xfId="38465" xr:uid="{DA86DB55-E045-4DDF-965E-3969EEBD08BD}"/>
    <cellStyle name="Normal 17 19 2 3" xfId="24758" xr:uid="{440D66C7-3965-4BC7-B8FD-2534E4AB5E03}"/>
    <cellStyle name="Normal 17 19 2 4" xfId="30252" xr:uid="{CC17FEA6-0A59-455A-8536-D3CA6169CA32}"/>
    <cellStyle name="Normal 17 19 2 5" xfId="35736" xr:uid="{B29148D8-1A2D-4551-960A-E9894003CB14}"/>
    <cellStyle name="Normal 17 19 3" xfId="11607" xr:uid="{97D65AD1-B5BA-4E57-AF41-EDCF6E3A7CCF}"/>
    <cellStyle name="Normal 17 19 4" xfId="16842" xr:uid="{E1B297BA-C80C-4151-B677-72CD594B99BF}"/>
    <cellStyle name="Normal 17 19 5" xfId="19067" xr:uid="{93E17D8C-95E1-4DFA-82D2-D31D71DFCCD3}"/>
    <cellStyle name="Normal 17 19 6" xfId="9321" xr:uid="{A059E0C6-4AC6-4A68-BE79-96E3509CFA6C}"/>
    <cellStyle name="Normal 17 19 6 2" xfId="20642" xr:uid="{6020FEE7-1F2F-409E-991D-B5D85EFF4523}"/>
    <cellStyle name="Normal 17 19 6 2 2" xfId="26198" xr:uid="{EF70034B-027D-478A-920D-5A67DCA01010}"/>
    <cellStyle name="Normal 17 19 6 2 3" xfId="31692" xr:uid="{DD94DE67-F258-4D49-8326-5934328FD0E3}"/>
    <cellStyle name="Normal 17 19 6 2 4" xfId="37176" xr:uid="{EC0A3B57-8F40-4B17-9999-F1738268F8C0}"/>
    <cellStyle name="Normal 17 19 6 3" xfId="23469" xr:uid="{9C4C7C3C-40B3-48A4-97CB-704B9EB9A78C}"/>
    <cellStyle name="Normal 17 19 6 4" xfId="28963" xr:uid="{727847CF-9864-48EA-A168-F49D99E21810}"/>
    <cellStyle name="Normal 17 19 6 5" xfId="34447" xr:uid="{2DDD8E4B-F168-477C-BD9C-6852AB2BE7D9}"/>
    <cellStyle name="Normal 17 2" xfId="782" xr:uid="{E64DF137-CB37-460D-A918-6E3F3A46A0B9}"/>
    <cellStyle name="Normal 17 2 2" xfId="14645" xr:uid="{EE33376A-03AC-4A15-8CAC-9A05611136C9}"/>
    <cellStyle name="Normal 17 2 2 2" xfId="21932" xr:uid="{39A2777A-AAA8-472F-9A98-B50F7588CC7C}"/>
    <cellStyle name="Normal 17 2 2 2 2" xfId="27488" xr:uid="{286DB8C2-184B-4F14-9A50-D393A419EBBF}"/>
    <cellStyle name="Normal 17 2 2 2 3" xfId="32982" xr:uid="{8A2D9430-E990-4A6C-B78A-647E7F14EBC8}"/>
    <cellStyle name="Normal 17 2 2 2 4" xfId="38466" xr:uid="{88A71F57-482E-4B00-BDF3-8EFCA4AA4954}"/>
    <cellStyle name="Normal 17 2 2 3" xfId="24759" xr:uid="{5C7835D2-BADB-4B81-AF59-1F819840DCE9}"/>
    <cellStyle name="Normal 17 2 2 4" xfId="30253" xr:uid="{3B427B69-D372-41FF-AB1A-4FAAC4BD2140}"/>
    <cellStyle name="Normal 17 2 2 5" xfId="35737" xr:uid="{A01029B7-A0F1-4E42-93F7-A91094EBD1B7}"/>
    <cellStyle name="Normal 17 2 3" xfId="11608" xr:uid="{7BC67DE0-81F7-4735-AFD1-FCB1A80C4541}"/>
    <cellStyle name="Normal 17 2 4" xfId="16843" xr:uid="{32C2D2DC-27BC-4B13-82A2-7A88605FCE76}"/>
    <cellStyle name="Normal 17 2 5" xfId="19068" xr:uid="{4ECD23E2-53A6-4252-A139-C3A455B4DC99}"/>
    <cellStyle name="Normal 17 2 6" xfId="9322" xr:uid="{27852AC5-C879-406C-B02D-B0EA179B6DB5}"/>
    <cellStyle name="Normal 17 2 6 2" xfId="20643" xr:uid="{4CD189F2-BBC9-4EF9-B3EF-2E919891E5D1}"/>
    <cellStyle name="Normal 17 2 6 2 2" xfId="26199" xr:uid="{4FF09495-3367-4F99-BEA6-4BFEA73F13CE}"/>
    <cellStyle name="Normal 17 2 6 2 3" xfId="31693" xr:uid="{8BAC52AF-230D-415A-9EE7-B4DCC3280599}"/>
    <cellStyle name="Normal 17 2 6 2 4" xfId="37177" xr:uid="{3DCAAE97-07E1-4A6A-8919-25E7BD0466F3}"/>
    <cellStyle name="Normal 17 2 6 3" xfId="23470" xr:uid="{836DC036-8419-4D0F-8C49-87161B7DEADE}"/>
    <cellStyle name="Normal 17 2 6 4" xfId="28964" xr:uid="{04C04609-121C-4A50-BAC6-7012531B2F2D}"/>
    <cellStyle name="Normal 17 2 6 5" xfId="34448" xr:uid="{86795956-1764-4DF5-AEDF-DFB282DCFCF5}"/>
    <cellStyle name="Normal 17 2 7" xfId="6250" xr:uid="{04EEAA56-9EA5-4D67-B90D-26D57AA49933}"/>
    <cellStyle name="Normal 17 20" xfId="6251" xr:uid="{62A1C5B0-7023-42AF-8BF0-8C586B1CD12D}"/>
    <cellStyle name="Normal 17 20 2" xfId="14646" xr:uid="{DA1527C7-B285-4836-802F-C9D16842A3E0}"/>
    <cellStyle name="Normal 17 20 2 2" xfId="21933" xr:uid="{E6BB82D4-84B1-4817-8D72-AEBBFFF6B426}"/>
    <cellStyle name="Normal 17 20 2 2 2" xfId="27489" xr:uid="{38C27231-2B4F-4AC0-955D-0ADC381DEABD}"/>
    <cellStyle name="Normal 17 20 2 2 3" xfId="32983" xr:uid="{2F4595E0-D085-4586-BAEE-74494E763FBE}"/>
    <cellStyle name="Normal 17 20 2 2 4" xfId="38467" xr:uid="{4E49A39F-77BA-415E-BDF1-65AA04BE9F2C}"/>
    <cellStyle name="Normal 17 20 2 3" xfId="24760" xr:uid="{7652777F-F7AC-47A6-9C47-80EB9F182E0D}"/>
    <cellStyle name="Normal 17 20 2 4" xfId="30254" xr:uid="{84C5656D-270A-47F4-B676-D99C634889B6}"/>
    <cellStyle name="Normal 17 20 2 5" xfId="35738" xr:uid="{10B69099-C37A-407B-9725-D84CBF34F022}"/>
    <cellStyle name="Normal 17 20 3" xfId="11609" xr:uid="{17B8395B-C439-4CCE-85F6-8C64D584146A}"/>
    <cellStyle name="Normal 17 20 4" xfId="16844" xr:uid="{A164F135-9F29-4B13-878C-84FCFFBFAB9C}"/>
    <cellStyle name="Normal 17 20 5" xfId="19069" xr:uid="{A5E9C9D5-E2E2-44BE-B656-10E0FF6616CA}"/>
    <cellStyle name="Normal 17 20 6" xfId="9323" xr:uid="{76272BE0-1197-4E62-9C20-9F44C83A7C3D}"/>
    <cellStyle name="Normal 17 20 6 2" xfId="20644" xr:uid="{7EB67C7D-91F3-43E1-B767-1FA68A7CE29C}"/>
    <cellStyle name="Normal 17 20 6 2 2" xfId="26200" xr:uid="{3447918F-F101-41E7-83DB-C5F487FF6D83}"/>
    <cellStyle name="Normal 17 20 6 2 3" xfId="31694" xr:uid="{AB6829FD-D162-4792-830C-EC9547306CCB}"/>
    <cellStyle name="Normal 17 20 6 2 4" xfId="37178" xr:uid="{2E1FA839-EA77-4FF5-BC21-0EB7625D8541}"/>
    <cellStyle name="Normal 17 20 6 3" xfId="23471" xr:uid="{B4FE2828-CFCF-4FE4-BAB3-6DE24E668FF2}"/>
    <cellStyle name="Normal 17 20 6 4" xfId="28965" xr:uid="{10A0C84E-00FA-488E-B9DF-AD6EB19F66A0}"/>
    <cellStyle name="Normal 17 20 6 5" xfId="34449" xr:uid="{F6BB3524-A282-40FB-9159-BABFAB444D54}"/>
    <cellStyle name="Normal 17 21" xfId="6252" xr:uid="{B394E520-6B50-43E8-90D0-17AC25B09CAF}"/>
    <cellStyle name="Normal 17 21 2" xfId="14647" xr:uid="{B7F2B3A1-908C-424C-9229-56AF6A308FD4}"/>
    <cellStyle name="Normal 17 21 2 2" xfId="21934" xr:uid="{D9B0C645-96EE-4A1A-8BA9-14D4AF5AF78A}"/>
    <cellStyle name="Normal 17 21 2 2 2" xfId="27490" xr:uid="{E25FABD5-0D41-468C-AFAA-2F60DE203761}"/>
    <cellStyle name="Normal 17 21 2 2 3" xfId="32984" xr:uid="{FABD07E3-371C-48DF-9093-FE09F02D15BA}"/>
    <cellStyle name="Normal 17 21 2 2 4" xfId="38468" xr:uid="{18797743-1B97-469E-B7FC-B742EE251AD3}"/>
    <cellStyle name="Normal 17 21 2 3" xfId="24761" xr:uid="{3DC9E56A-31DA-49E1-BC6E-890F98B834D7}"/>
    <cellStyle name="Normal 17 21 2 4" xfId="30255" xr:uid="{1C96CDD7-5215-465B-9153-58496C75F4F7}"/>
    <cellStyle name="Normal 17 21 2 5" xfId="35739" xr:uid="{032F6C1C-92C7-4D05-8639-6D4470AEE384}"/>
    <cellStyle name="Normal 17 21 3" xfId="11610" xr:uid="{1595856F-71E3-4C8D-81F7-7E219D2D177C}"/>
    <cellStyle name="Normal 17 21 4" xfId="16845" xr:uid="{C0475F15-6799-48E3-BFC3-B6FA5BCBC7A7}"/>
    <cellStyle name="Normal 17 21 5" xfId="19070" xr:uid="{53FA5117-FE42-4A1C-B963-04A8995F938F}"/>
    <cellStyle name="Normal 17 21 6" xfId="9324" xr:uid="{6956122C-C128-4BF8-9748-F4B4DA040B85}"/>
    <cellStyle name="Normal 17 21 6 2" xfId="20645" xr:uid="{840323E1-629C-4709-AE1D-8C62432CD47A}"/>
    <cellStyle name="Normal 17 21 6 2 2" xfId="26201" xr:uid="{DF1A2F14-8D86-47B6-A308-150F7773C463}"/>
    <cellStyle name="Normal 17 21 6 2 3" xfId="31695" xr:uid="{9A273A66-ED83-4681-A306-19EA5345FB5F}"/>
    <cellStyle name="Normal 17 21 6 2 4" xfId="37179" xr:uid="{66B46AD8-C578-4D92-B7C3-F169DEAEA155}"/>
    <cellStyle name="Normal 17 21 6 3" xfId="23472" xr:uid="{ED1AADD7-8200-4861-9DBA-06138DF945BA}"/>
    <cellStyle name="Normal 17 21 6 4" xfId="28966" xr:uid="{0FE3AAC5-3B0A-4B90-8D3E-1DF812463CD3}"/>
    <cellStyle name="Normal 17 21 6 5" xfId="34450" xr:uid="{BFA7BCAE-B7C0-4B1D-955D-A6EFDF542B5B}"/>
    <cellStyle name="Normal 17 22" xfId="6253" xr:uid="{233E788A-857E-4A3E-A719-328ACFC1AEBA}"/>
    <cellStyle name="Normal 17 22 2" xfId="14648" xr:uid="{79003E53-4B3F-4FEC-8766-609FB4307692}"/>
    <cellStyle name="Normal 17 22 2 2" xfId="21935" xr:uid="{6550DB8C-83AB-4E49-ABF4-600055BB468D}"/>
    <cellStyle name="Normal 17 22 2 2 2" xfId="27491" xr:uid="{7A8DB3AE-A5F0-49B9-9C09-3136FFB72C15}"/>
    <cellStyle name="Normal 17 22 2 2 3" xfId="32985" xr:uid="{729699FD-1564-41FF-BB19-70BDFFFDD454}"/>
    <cellStyle name="Normal 17 22 2 2 4" xfId="38469" xr:uid="{65B8688C-7CE2-4622-8E42-2A6B1795901C}"/>
    <cellStyle name="Normal 17 22 2 3" xfId="24762" xr:uid="{3229B776-5813-4E18-BE7E-F63B97B113A0}"/>
    <cellStyle name="Normal 17 22 2 4" xfId="30256" xr:uid="{ADF74185-59F1-40EB-BB01-F5657753CD28}"/>
    <cellStyle name="Normal 17 22 2 5" xfId="35740" xr:uid="{D0976D4E-36AA-46B9-9F09-86FAAD50894B}"/>
    <cellStyle name="Normal 17 22 3" xfId="11611" xr:uid="{82BD4577-64DB-4005-9933-4E71B10FDA33}"/>
    <cellStyle name="Normal 17 22 4" xfId="16846" xr:uid="{6A644F5F-4466-438B-B068-B61BED62005D}"/>
    <cellStyle name="Normal 17 22 5" xfId="19071" xr:uid="{8608B1AA-5FEF-476E-A469-8C9CD59EA578}"/>
    <cellStyle name="Normal 17 22 6" xfId="9325" xr:uid="{D05B7D25-402F-4C28-939D-3B1D5DEC851A}"/>
    <cellStyle name="Normal 17 22 6 2" xfId="20646" xr:uid="{239A1C8F-8E87-492B-BB3D-D506EDBBC569}"/>
    <cellStyle name="Normal 17 22 6 2 2" xfId="26202" xr:uid="{F9249F51-E722-4F16-96E2-1975F0B02197}"/>
    <cellStyle name="Normal 17 22 6 2 3" xfId="31696" xr:uid="{552D9CA1-9A01-40CF-90F4-2F43B0E0DB3A}"/>
    <cellStyle name="Normal 17 22 6 2 4" xfId="37180" xr:uid="{5B29286E-EF54-42E8-9022-B5CC42B5C75A}"/>
    <cellStyle name="Normal 17 22 6 3" xfId="23473" xr:uid="{017C2864-6012-41F3-AE5E-B45CBC727634}"/>
    <cellStyle name="Normal 17 22 6 4" xfId="28967" xr:uid="{FB3A01C4-F5FE-4D32-961D-E9F497DC0762}"/>
    <cellStyle name="Normal 17 22 6 5" xfId="34451" xr:uid="{57532E65-1D23-442E-B9C5-DEAC6352B3B2}"/>
    <cellStyle name="Normal 17 23" xfId="6254" xr:uid="{4C9EC9CF-DCF6-4274-AB6C-6072C1996E31}"/>
    <cellStyle name="Normal 17 23 2" xfId="14649" xr:uid="{B8DAC845-DEFB-4CD6-BB55-7EFCAFC5BDC9}"/>
    <cellStyle name="Normal 17 23 2 2" xfId="21936" xr:uid="{9D3E872F-2B71-42DF-8925-E3694A12B7C7}"/>
    <cellStyle name="Normal 17 23 2 2 2" xfId="27492" xr:uid="{1F673CD0-588D-451F-804E-5254F0D0FF40}"/>
    <cellStyle name="Normal 17 23 2 2 3" xfId="32986" xr:uid="{2198F6B8-6945-4083-BBC8-85C3ADAA23DF}"/>
    <cellStyle name="Normal 17 23 2 2 4" xfId="38470" xr:uid="{D093EE01-5E5A-468D-9F44-87B6778A74DB}"/>
    <cellStyle name="Normal 17 23 2 3" xfId="24763" xr:uid="{A08BF133-8101-464C-9A4E-A06DCC2179BC}"/>
    <cellStyle name="Normal 17 23 2 4" xfId="30257" xr:uid="{958A0236-7D93-4B6C-B97D-07C7583B06ED}"/>
    <cellStyle name="Normal 17 23 2 5" xfId="35741" xr:uid="{8CC366C4-75DF-4ADE-8517-46B4AEF2DC33}"/>
    <cellStyle name="Normal 17 23 3" xfId="11612" xr:uid="{F5449D48-125A-4E2E-8C4E-6C2A4CF827B2}"/>
    <cellStyle name="Normal 17 23 4" xfId="16847" xr:uid="{9E882DD3-7244-45A6-8B84-029FB57B4844}"/>
    <cellStyle name="Normal 17 23 5" xfId="19072" xr:uid="{75D9E045-90A9-4CE5-8524-61F9CBF2F7B4}"/>
    <cellStyle name="Normal 17 23 6" xfId="9326" xr:uid="{76007A9B-374E-4DA2-B99B-8E7966408091}"/>
    <cellStyle name="Normal 17 23 6 2" xfId="20647" xr:uid="{183F3610-23A9-4383-B50E-EDB9DFE38894}"/>
    <cellStyle name="Normal 17 23 6 2 2" xfId="26203" xr:uid="{A49B207B-5542-4A42-BE84-55852EDB776C}"/>
    <cellStyle name="Normal 17 23 6 2 3" xfId="31697" xr:uid="{51239DB8-2FB9-4A1B-BAC8-4B339F79B015}"/>
    <cellStyle name="Normal 17 23 6 2 4" xfId="37181" xr:uid="{64FD5562-5329-48F0-B58C-EDE47FD7FB7A}"/>
    <cellStyle name="Normal 17 23 6 3" xfId="23474" xr:uid="{DCB29425-12CC-40F4-B627-D5C388EEC136}"/>
    <cellStyle name="Normal 17 23 6 4" xfId="28968" xr:uid="{38BFD49A-55F3-4107-9075-959FB24A7B3D}"/>
    <cellStyle name="Normal 17 23 6 5" xfId="34452" xr:uid="{5D462E7F-C3CA-4892-B4A3-F6EB4C0F2E91}"/>
    <cellStyle name="Normal 17 24" xfId="6255" xr:uid="{25FD3958-9114-42D0-9DB0-75F12C82DF72}"/>
    <cellStyle name="Normal 17 24 2" xfId="14650" xr:uid="{ABE7F2C3-1371-4BF1-9550-EF83469108F8}"/>
    <cellStyle name="Normal 17 24 2 2" xfId="21937" xr:uid="{6AD009BA-1F25-4F07-89A4-ACE9636B44D4}"/>
    <cellStyle name="Normal 17 24 2 2 2" xfId="27493" xr:uid="{7FF1A08B-C29A-4BEE-B835-C9DEA4E9874D}"/>
    <cellStyle name="Normal 17 24 2 2 3" xfId="32987" xr:uid="{65703F5B-ECF0-4E23-88FB-B41223954A74}"/>
    <cellStyle name="Normal 17 24 2 2 4" xfId="38471" xr:uid="{34C5610B-A94E-400C-8F15-A3875116CB8B}"/>
    <cellStyle name="Normal 17 24 2 3" xfId="24764" xr:uid="{314E40D8-AAFA-4A92-91E3-69B1E90541E8}"/>
    <cellStyle name="Normal 17 24 2 4" xfId="30258" xr:uid="{21145BCB-18FB-4EDE-AF08-E8A82F1AB58A}"/>
    <cellStyle name="Normal 17 24 2 5" xfId="35742" xr:uid="{11C2FE0C-9F5E-44F1-B72B-0F2804DE340F}"/>
    <cellStyle name="Normal 17 24 3" xfId="11613" xr:uid="{99CE2445-869A-451B-8A0C-0CC4B1546E63}"/>
    <cellStyle name="Normal 17 24 4" xfId="16848" xr:uid="{5B5A1E99-3968-4CE3-8612-BD9E3DEC09EF}"/>
    <cellStyle name="Normal 17 24 5" xfId="19073" xr:uid="{5DEA2C80-7A8C-498E-994D-764C61C81F13}"/>
    <cellStyle name="Normal 17 24 6" xfId="9327" xr:uid="{BEFBD92D-E892-40BE-A064-B9EB1DA8D030}"/>
    <cellStyle name="Normal 17 24 6 2" xfId="20648" xr:uid="{56065F4B-E1C9-4648-A39E-CB975629E5E0}"/>
    <cellStyle name="Normal 17 24 6 2 2" xfId="26204" xr:uid="{34FE9215-BE61-487B-8659-DB380FC34881}"/>
    <cellStyle name="Normal 17 24 6 2 3" xfId="31698" xr:uid="{10AC7DBE-7E6E-4253-897F-4561D63BDA08}"/>
    <cellStyle name="Normal 17 24 6 2 4" xfId="37182" xr:uid="{E55D931F-0F69-4F6F-8F4B-04B7BC75A8AF}"/>
    <cellStyle name="Normal 17 24 6 3" xfId="23475" xr:uid="{C783B0F8-1DD2-4469-9938-ED0497CC279C}"/>
    <cellStyle name="Normal 17 24 6 4" xfId="28969" xr:uid="{B42B8B45-88D9-4932-8651-E0B66DB56796}"/>
    <cellStyle name="Normal 17 24 6 5" xfId="34453" xr:uid="{5C8702A2-E388-44F4-9ED8-CB494786A59E}"/>
    <cellStyle name="Normal 17 25" xfId="6256" xr:uid="{8CD70073-1646-447A-A269-5331EE95EF51}"/>
    <cellStyle name="Normal 17 25 2" xfId="14651" xr:uid="{902798B2-14C3-470D-9EB7-F2D8DC691891}"/>
    <cellStyle name="Normal 17 25 2 2" xfId="21938" xr:uid="{C1B37A63-D8F7-4D01-9406-1532C95E841D}"/>
    <cellStyle name="Normal 17 25 2 2 2" xfId="27494" xr:uid="{D2B82145-2479-4860-B920-23FB02BFA6EC}"/>
    <cellStyle name="Normal 17 25 2 2 3" xfId="32988" xr:uid="{C0CCAFBD-AEF5-4E78-81C0-AD3DEE534894}"/>
    <cellStyle name="Normal 17 25 2 2 4" xfId="38472" xr:uid="{C75D9293-2C1F-4133-960C-71C38E48F744}"/>
    <cellStyle name="Normal 17 25 2 3" xfId="24765" xr:uid="{0F16E322-A2AC-45EA-A48D-70A578DF5634}"/>
    <cellStyle name="Normal 17 25 2 4" xfId="30259" xr:uid="{A92F282E-5B9D-46F5-8872-B8433E0E68CA}"/>
    <cellStyle name="Normal 17 25 2 5" xfId="35743" xr:uid="{47D0AB10-83CE-4B07-8C89-B6EDDDF67E05}"/>
    <cellStyle name="Normal 17 25 3" xfId="11614" xr:uid="{94931EA3-D9B7-4ECE-8213-854611556BA7}"/>
    <cellStyle name="Normal 17 25 4" xfId="16849" xr:uid="{95D927ED-2884-4B29-980F-069FBC3ED831}"/>
    <cellStyle name="Normal 17 25 5" xfId="19074" xr:uid="{71247F91-2496-4592-BEDF-B9820A9F00F8}"/>
    <cellStyle name="Normal 17 25 6" xfId="9328" xr:uid="{A8641ACD-EF1F-4849-B3C7-AA4EAB501E1A}"/>
    <cellStyle name="Normal 17 25 6 2" xfId="20649" xr:uid="{769816E0-3AD4-4548-9BEE-8E4097677347}"/>
    <cellStyle name="Normal 17 25 6 2 2" xfId="26205" xr:uid="{14489C63-13A8-4666-A354-3E2E3FA4D322}"/>
    <cellStyle name="Normal 17 25 6 2 3" xfId="31699" xr:uid="{A1C7BA1E-C4A5-4B0C-8E0B-750F59C38647}"/>
    <cellStyle name="Normal 17 25 6 2 4" xfId="37183" xr:uid="{0AB4849B-0F56-4468-A2C3-ECA22695953F}"/>
    <cellStyle name="Normal 17 25 6 3" xfId="23476" xr:uid="{14B8EA57-833A-426A-9E39-C38D7CE42B1E}"/>
    <cellStyle name="Normal 17 25 6 4" xfId="28970" xr:uid="{732E1913-1681-4E63-9E6C-260949DFCB19}"/>
    <cellStyle name="Normal 17 25 6 5" xfId="34454" xr:uid="{B9F862AA-F426-474F-9EC0-E8CB747A0F2A}"/>
    <cellStyle name="Normal 17 26" xfId="6257" xr:uid="{FC7E305A-9ECB-4238-8615-73967C3DD82E}"/>
    <cellStyle name="Normal 17 26 2" xfId="14652" xr:uid="{AB64D904-6550-4813-8093-E1BFFC33BCD1}"/>
    <cellStyle name="Normal 17 26 2 2" xfId="21939" xr:uid="{24812F5E-B466-460B-A7CD-A854601C7198}"/>
    <cellStyle name="Normal 17 26 2 2 2" xfId="27495" xr:uid="{63CDA11A-B0EA-47A4-BBFD-D0E258765615}"/>
    <cellStyle name="Normal 17 26 2 2 3" xfId="32989" xr:uid="{BDEBB570-26A3-4072-9E04-22F0DB2E1F9B}"/>
    <cellStyle name="Normal 17 26 2 2 4" xfId="38473" xr:uid="{C3C18B21-3C53-4AF5-8978-A27D7B65BEF2}"/>
    <cellStyle name="Normal 17 26 2 3" xfId="24766" xr:uid="{68444849-E672-419C-8CC2-0D2CF9A21C6D}"/>
    <cellStyle name="Normal 17 26 2 4" xfId="30260" xr:uid="{A016F9F4-D1EF-4405-9F91-9AFBD6962E46}"/>
    <cellStyle name="Normal 17 26 2 5" xfId="35744" xr:uid="{439AC128-291D-408A-80F2-093D48AE856E}"/>
    <cellStyle name="Normal 17 26 3" xfId="11615" xr:uid="{96208715-CF9F-4113-B0E4-0ED019C6E192}"/>
    <cellStyle name="Normal 17 26 4" xfId="16850" xr:uid="{B1A83EC0-2237-4407-9FE5-C0FBB9F327DB}"/>
    <cellStyle name="Normal 17 26 5" xfId="19075" xr:uid="{CC60686D-EF15-4C52-8EC3-7B8F23F3DE89}"/>
    <cellStyle name="Normal 17 26 6" xfId="9329" xr:uid="{C7E41C00-0B3F-4EA0-8928-8D24BEF22937}"/>
    <cellStyle name="Normal 17 26 6 2" xfId="20650" xr:uid="{70DBAECE-085D-4C9A-A9FD-54C75FBB430A}"/>
    <cellStyle name="Normal 17 26 6 2 2" xfId="26206" xr:uid="{1FCD9DF1-0BF4-4F13-B80A-807F05AA8AFA}"/>
    <cellStyle name="Normal 17 26 6 2 3" xfId="31700" xr:uid="{17C23A62-236B-41E8-8016-AF064F3B4F34}"/>
    <cellStyle name="Normal 17 26 6 2 4" xfId="37184" xr:uid="{777FA06C-A576-46D4-8CAD-3C17CE3ED8A8}"/>
    <cellStyle name="Normal 17 26 6 3" xfId="23477" xr:uid="{7FFE02DA-087D-4601-96B9-24794FEA1238}"/>
    <cellStyle name="Normal 17 26 6 4" xfId="28971" xr:uid="{73FC5082-2BB5-4A78-BD0F-C0EFC9E538AF}"/>
    <cellStyle name="Normal 17 26 6 5" xfId="34455" xr:uid="{B2706E27-17A5-4DDA-A8B5-CDD7F68801BB}"/>
    <cellStyle name="Normal 17 27" xfId="6258" xr:uid="{60C1B4E4-5026-4C03-B477-56487F89F303}"/>
    <cellStyle name="Normal 17 27 2" xfId="14653" xr:uid="{21431EED-B9B3-4D1E-8FAD-63E4FDF81F58}"/>
    <cellStyle name="Normal 17 27 2 2" xfId="21940" xr:uid="{C7D6ED34-7FE5-4176-AD06-B2B8E75D2BB9}"/>
    <cellStyle name="Normal 17 27 2 2 2" xfId="27496" xr:uid="{792F678B-7CCD-4784-A0B9-D29DD3C28310}"/>
    <cellStyle name="Normal 17 27 2 2 3" xfId="32990" xr:uid="{6D55E4A7-FEF6-4AA8-8412-ADEFF5FBF11F}"/>
    <cellStyle name="Normal 17 27 2 2 4" xfId="38474" xr:uid="{96F1D30B-2190-4E34-94F1-A513D5981CFB}"/>
    <cellStyle name="Normal 17 27 2 3" xfId="24767" xr:uid="{DB9C55A8-68FC-408E-91F4-6744246490E4}"/>
    <cellStyle name="Normal 17 27 2 4" xfId="30261" xr:uid="{6997AAC8-79DD-4C49-8E44-30B0DF2F796C}"/>
    <cellStyle name="Normal 17 27 2 5" xfId="35745" xr:uid="{0AA0826E-6DD3-495B-A5B4-60D577B83AF9}"/>
    <cellStyle name="Normal 17 27 3" xfId="11616" xr:uid="{98A601A5-FF81-49BF-BF60-6E378650D9A9}"/>
    <cellStyle name="Normal 17 27 4" xfId="16851" xr:uid="{F7978AE0-DD06-42F3-BEE0-6FD0D3758DF2}"/>
    <cellStyle name="Normal 17 27 5" xfId="19076" xr:uid="{B0233ECD-1750-4BB7-A9CF-40E318A6E437}"/>
    <cellStyle name="Normal 17 27 6" xfId="9330" xr:uid="{9DF6698D-A710-47B1-9F99-23459E6C26AE}"/>
    <cellStyle name="Normal 17 27 6 2" xfId="20651" xr:uid="{EDE7BA52-F37E-4516-A7F0-D2CE2F02D5DB}"/>
    <cellStyle name="Normal 17 27 6 2 2" xfId="26207" xr:uid="{CA5053C2-8938-4706-B3FE-AEE8A989C3E1}"/>
    <cellStyle name="Normal 17 27 6 2 3" xfId="31701" xr:uid="{4237DCAD-F26A-4BF8-B472-96298818249C}"/>
    <cellStyle name="Normal 17 27 6 2 4" xfId="37185" xr:uid="{B0A9A935-46BD-4C43-A8C6-20AD0A9A448D}"/>
    <cellStyle name="Normal 17 27 6 3" xfId="23478" xr:uid="{BAC99E88-D4E8-437D-8B32-A57569037156}"/>
    <cellStyle name="Normal 17 27 6 4" xfId="28972" xr:uid="{F15D2700-8D53-437D-9F87-9B0B385F6146}"/>
    <cellStyle name="Normal 17 27 6 5" xfId="34456" xr:uid="{D340CEB3-FE9C-42A6-96DE-F3D680DD8096}"/>
    <cellStyle name="Normal 17 28" xfId="6259" xr:uid="{3CE04F66-A6FB-4C72-9FD6-2961904CD8D0}"/>
    <cellStyle name="Normal 17 28 2" xfId="14654" xr:uid="{FAED140F-2D0A-4927-8DA2-30054BBE11CD}"/>
    <cellStyle name="Normal 17 28 2 2" xfId="21941" xr:uid="{D0786B33-06DD-4E8C-830E-DBDEBAE3CD81}"/>
    <cellStyle name="Normal 17 28 2 2 2" xfId="27497" xr:uid="{B3F6925A-7DEB-46DB-A36A-6671C7E5B22B}"/>
    <cellStyle name="Normal 17 28 2 2 3" xfId="32991" xr:uid="{B88967C8-6109-46A5-A318-12E70C0D60D7}"/>
    <cellStyle name="Normal 17 28 2 2 4" xfId="38475" xr:uid="{B2718D1C-ABC6-4FFD-BFF0-B0F88387E736}"/>
    <cellStyle name="Normal 17 28 2 3" xfId="24768" xr:uid="{B1971673-9AEB-4837-9449-E4C23532EE12}"/>
    <cellStyle name="Normal 17 28 2 4" xfId="30262" xr:uid="{E1C35437-FEF0-4916-8F7C-8B977A553060}"/>
    <cellStyle name="Normal 17 28 2 5" xfId="35746" xr:uid="{608297D7-87C9-4711-9963-0D2E0A316CB9}"/>
    <cellStyle name="Normal 17 28 3" xfId="11617" xr:uid="{9840684B-983E-433E-ACD6-5C09BC69C979}"/>
    <cellStyle name="Normal 17 28 4" xfId="16852" xr:uid="{EBA08C20-4DFB-41A6-8ABE-4813519409BD}"/>
    <cellStyle name="Normal 17 28 5" xfId="19077" xr:uid="{34B695B1-DE1F-4A21-A342-A1DECD53C19C}"/>
    <cellStyle name="Normal 17 28 6" xfId="9331" xr:uid="{581036E1-7E28-49E5-8ABA-9B34A3F7FA3E}"/>
    <cellStyle name="Normal 17 28 6 2" xfId="20652" xr:uid="{A2A33EEB-FFED-4C53-9394-808641C6BB24}"/>
    <cellStyle name="Normal 17 28 6 2 2" xfId="26208" xr:uid="{B538F677-60F6-4EAF-A585-1AABFB38D81F}"/>
    <cellStyle name="Normal 17 28 6 2 3" xfId="31702" xr:uid="{D86DD5B8-8D35-4DBA-BBC4-D84FCEC27A40}"/>
    <cellStyle name="Normal 17 28 6 2 4" xfId="37186" xr:uid="{6A0BF46B-42AB-4352-B1E2-1C2829C30833}"/>
    <cellStyle name="Normal 17 28 6 3" xfId="23479" xr:uid="{D79AD4E3-F3D7-4CE6-BBC9-9EDFE03C333A}"/>
    <cellStyle name="Normal 17 28 6 4" xfId="28973" xr:uid="{6B46A00C-174B-490F-8240-E4D780F247AE}"/>
    <cellStyle name="Normal 17 28 6 5" xfId="34457" xr:uid="{2ACFA833-4568-483B-8BE4-C27BFD09EB07}"/>
    <cellStyle name="Normal 17 29" xfId="6260" xr:uid="{1646DA1F-5B68-473B-81C5-59815A2BD799}"/>
    <cellStyle name="Normal 17 29 2" xfId="14655" xr:uid="{462C1CA7-2813-4EC8-9079-6B33034F7018}"/>
    <cellStyle name="Normal 17 29 2 2" xfId="21942" xr:uid="{653EB4CC-0AED-4D82-98F9-197840B45CFB}"/>
    <cellStyle name="Normal 17 29 2 2 2" xfId="27498" xr:uid="{6055F98D-BA2F-4B44-87C5-3ED0DCFC821D}"/>
    <cellStyle name="Normal 17 29 2 2 3" xfId="32992" xr:uid="{7973F71A-B4A4-408E-ACD4-3EC9955CF845}"/>
    <cellStyle name="Normal 17 29 2 2 4" xfId="38476" xr:uid="{8F5F7FFB-743C-401F-A1C4-8484636B55FC}"/>
    <cellStyle name="Normal 17 29 2 3" xfId="24769" xr:uid="{D341CBC7-D7FD-4823-A0FF-B9D648AAC7E9}"/>
    <cellStyle name="Normal 17 29 2 4" xfId="30263" xr:uid="{E92CE9AD-5BA3-4F15-A7F0-0B9041153BC0}"/>
    <cellStyle name="Normal 17 29 2 5" xfId="35747" xr:uid="{91C0065A-197C-4E53-8AD8-F226A2C73789}"/>
    <cellStyle name="Normal 17 29 3" xfId="11618" xr:uid="{9FF80D09-A07E-465B-93C1-81FDB85ACEA9}"/>
    <cellStyle name="Normal 17 29 4" xfId="16853" xr:uid="{6032DA47-34C6-4FE4-8ADA-579DAB9A9F80}"/>
    <cellStyle name="Normal 17 29 5" xfId="19078" xr:uid="{C95583E5-BF88-4B3C-B310-0EACAE6EC424}"/>
    <cellStyle name="Normal 17 29 6" xfId="9332" xr:uid="{8E6E4257-4D7B-4886-BFC9-056C3D8DE9E8}"/>
    <cellStyle name="Normal 17 29 6 2" xfId="20653" xr:uid="{A1EDD511-7571-43C0-8172-38625B0B2F34}"/>
    <cellStyle name="Normal 17 29 6 2 2" xfId="26209" xr:uid="{756CE506-B738-4201-9126-D738E362E9EE}"/>
    <cellStyle name="Normal 17 29 6 2 3" xfId="31703" xr:uid="{08E86D29-7B40-477D-8C0A-04BCC9B793C7}"/>
    <cellStyle name="Normal 17 29 6 2 4" xfId="37187" xr:uid="{F3B61E80-06CD-49BB-ACD2-FE4F8A64917F}"/>
    <cellStyle name="Normal 17 29 6 3" xfId="23480" xr:uid="{271CD728-8AB0-47B5-B992-F649032E8640}"/>
    <cellStyle name="Normal 17 29 6 4" xfId="28974" xr:uid="{537D6141-EB7F-4D32-B9C0-C858CED34EBD}"/>
    <cellStyle name="Normal 17 29 6 5" xfId="34458" xr:uid="{3B4F922E-5CFC-40B0-9ECA-A1C612F7A2C1}"/>
    <cellStyle name="Normal 17 3" xfId="6261" xr:uid="{FF12F072-9ED1-4387-AEA8-D2665A76480A}"/>
    <cellStyle name="Normal 17 3 2" xfId="14656" xr:uid="{38B8759E-46DD-43FE-87E8-F06C935548FA}"/>
    <cellStyle name="Normal 17 3 2 2" xfId="21943" xr:uid="{0C4CB829-0E7E-41DB-94AD-073AC9362E48}"/>
    <cellStyle name="Normal 17 3 2 2 2" xfId="27499" xr:uid="{43F84232-B46E-4141-82EF-8843438FC9DE}"/>
    <cellStyle name="Normal 17 3 2 2 3" xfId="32993" xr:uid="{B502B15B-25C9-463E-BF23-2C305F75A504}"/>
    <cellStyle name="Normal 17 3 2 2 4" xfId="38477" xr:uid="{8666CED7-3D14-4231-B69F-5B0089621749}"/>
    <cellStyle name="Normal 17 3 2 3" xfId="24770" xr:uid="{029B1CB8-BCB6-4008-B0EF-08D118B7AA03}"/>
    <cellStyle name="Normal 17 3 2 4" xfId="30264" xr:uid="{0916D29E-6B72-4C25-AB6D-C014BDB68937}"/>
    <cellStyle name="Normal 17 3 2 5" xfId="35748" xr:uid="{0383EDB1-CFCB-49C0-9058-612FE956F94B}"/>
    <cellStyle name="Normal 17 3 3" xfId="11619" xr:uid="{06FD956B-8CDB-4CFF-9918-E65F29E6F504}"/>
    <cellStyle name="Normal 17 3 4" xfId="16854" xr:uid="{3A1D0975-41EE-421E-AE1B-613FB5F1136A}"/>
    <cellStyle name="Normal 17 3 5" xfId="19079" xr:uid="{58D061F1-9E76-4236-8BFE-6DACF63B49E2}"/>
    <cellStyle name="Normal 17 3 6" xfId="9333" xr:uid="{434241BC-9FD7-4680-B071-7BEDE54266C2}"/>
    <cellStyle name="Normal 17 3 6 2" xfId="20654" xr:uid="{0ABB3C51-72F4-4500-8485-28418665E91F}"/>
    <cellStyle name="Normal 17 3 6 2 2" xfId="26210" xr:uid="{91077546-F1FC-485E-A7E7-EB2393444562}"/>
    <cellStyle name="Normal 17 3 6 2 3" xfId="31704" xr:uid="{D75C77F2-9C22-4991-8616-99D201FB9459}"/>
    <cellStyle name="Normal 17 3 6 2 4" xfId="37188" xr:uid="{276B523A-93DD-4458-A9AC-602B01A6CC0B}"/>
    <cellStyle name="Normal 17 3 6 3" xfId="23481" xr:uid="{D6D297D3-D742-422C-A378-4BBBD978B613}"/>
    <cellStyle name="Normal 17 3 6 4" xfId="28975" xr:uid="{3C26CF3D-5FA3-4C36-9DE1-5F1DC1A999CC}"/>
    <cellStyle name="Normal 17 3 6 5" xfId="34459" xr:uid="{B2982842-F46B-4747-BACB-B8AFBA6C6733}"/>
    <cellStyle name="Normal 17 30" xfId="6262" xr:uid="{EFE0C46B-1943-4AF5-B408-B57B8467EDF2}"/>
    <cellStyle name="Normal 17 30 2" xfId="14657" xr:uid="{CA89923C-3096-46A5-A09E-E9396A503B43}"/>
    <cellStyle name="Normal 17 30 2 2" xfId="21944" xr:uid="{3AB1CEF2-15E9-4AA3-B9CB-1737B8F32C87}"/>
    <cellStyle name="Normal 17 30 2 2 2" xfId="27500" xr:uid="{7FAC678A-7770-4A42-8E23-22A00468B4E2}"/>
    <cellStyle name="Normal 17 30 2 2 3" xfId="32994" xr:uid="{72260DC2-6BC7-43B1-AF0A-43117F27B360}"/>
    <cellStyle name="Normal 17 30 2 2 4" xfId="38478" xr:uid="{641C0E1D-C5AE-4B6B-847B-22D857549E27}"/>
    <cellStyle name="Normal 17 30 2 3" xfId="24771" xr:uid="{44F1F5A4-CE36-4619-8248-7637A0C21CF5}"/>
    <cellStyle name="Normal 17 30 2 4" xfId="30265" xr:uid="{8B555A3C-3765-4386-948F-6C4B9034D5AF}"/>
    <cellStyle name="Normal 17 30 2 5" xfId="35749" xr:uid="{A6141264-FCF7-499F-A8AD-91D5DC0AD51B}"/>
    <cellStyle name="Normal 17 30 3" xfId="11620" xr:uid="{3F9B6196-97F7-4F2D-874C-9AC24A404BAE}"/>
    <cellStyle name="Normal 17 30 4" xfId="16855" xr:uid="{1B2C7112-1972-4850-852D-CF3ED9323880}"/>
    <cellStyle name="Normal 17 30 5" xfId="19080" xr:uid="{7EBFE3F4-EF86-4D39-880D-A005AEFD9AB1}"/>
    <cellStyle name="Normal 17 30 6" xfId="9334" xr:uid="{2FA5DB8A-6DF2-429E-A505-10B4F22D444C}"/>
    <cellStyle name="Normal 17 30 6 2" xfId="20655" xr:uid="{3C23B5D9-325F-4559-AB6A-BCC8AC03A98E}"/>
    <cellStyle name="Normal 17 30 6 2 2" xfId="26211" xr:uid="{8B4B40D6-F353-40E2-B242-5A578C476AA7}"/>
    <cellStyle name="Normal 17 30 6 2 3" xfId="31705" xr:uid="{E8DDFED6-1830-4D06-851A-79357A911433}"/>
    <cellStyle name="Normal 17 30 6 2 4" xfId="37189" xr:uid="{1AECE724-C7D9-4654-B748-8C53298DFBDF}"/>
    <cellStyle name="Normal 17 30 6 3" xfId="23482" xr:uid="{2572814D-FFAA-4826-A086-C3DD6B1CA245}"/>
    <cellStyle name="Normal 17 30 6 4" xfId="28976" xr:uid="{D07EBA5F-4EA3-422C-8982-2A178D3641B5}"/>
    <cellStyle name="Normal 17 30 6 5" xfId="34460" xr:uid="{D4E0B4E0-0EEE-4BA8-B23E-2C0ECA6ED81C}"/>
    <cellStyle name="Normal 17 31" xfId="6263" xr:uid="{2C1CD02C-CDD4-4744-B772-15C4C0C78EB4}"/>
    <cellStyle name="Normal 17 31 2" xfId="14658" xr:uid="{12613CE1-0863-4019-80BC-2BF0A3104CFF}"/>
    <cellStyle name="Normal 17 31 2 2" xfId="21945" xr:uid="{4365094C-816A-4ABD-99B5-ABD83D0507E0}"/>
    <cellStyle name="Normal 17 31 2 2 2" xfId="27501" xr:uid="{C9AE73F3-858C-4D4F-9EED-0E4BC913AE8F}"/>
    <cellStyle name="Normal 17 31 2 2 3" xfId="32995" xr:uid="{6D2002C8-6D08-44EF-B581-F7D56245D072}"/>
    <cellStyle name="Normal 17 31 2 2 4" xfId="38479" xr:uid="{339C1DF5-A91C-4ED8-83B9-B3D39B704741}"/>
    <cellStyle name="Normal 17 31 2 3" xfId="24772" xr:uid="{1419FBCA-82C1-4742-8A0A-9031D1FCF0A7}"/>
    <cellStyle name="Normal 17 31 2 4" xfId="30266" xr:uid="{DFD3ECCC-67E9-4700-8672-872FE4E62CC5}"/>
    <cellStyle name="Normal 17 31 2 5" xfId="35750" xr:uid="{4B8AAB65-6FB9-42E4-BD51-EA9E000FAB06}"/>
    <cellStyle name="Normal 17 31 3" xfId="11621" xr:uid="{D5F90A93-5697-4E3E-8D01-BB7A8F679F50}"/>
    <cellStyle name="Normal 17 31 4" xfId="16856" xr:uid="{D0691C95-3D30-4B2E-B9F9-B39D113F432B}"/>
    <cellStyle name="Normal 17 31 5" xfId="19081" xr:uid="{88C957BA-85D3-4324-AB6E-33E26F47492C}"/>
    <cellStyle name="Normal 17 31 6" xfId="9335" xr:uid="{0F1F7ECE-57B1-48B0-93B2-F7ECB147FC78}"/>
    <cellStyle name="Normal 17 31 6 2" xfId="20656" xr:uid="{C98F4C5B-3822-4320-AA0C-7584ED24471C}"/>
    <cellStyle name="Normal 17 31 6 2 2" xfId="26212" xr:uid="{BBD3623B-B4F9-4EFB-825A-6ABB956A3C63}"/>
    <cellStyle name="Normal 17 31 6 2 3" xfId="31706" xr:uid="{F8A5BA90-C2EE-482F-9A23-A3FE8B3D7E94}"/>
    <cellStyle name="Normal 17 31 6 2 4" xfId="37190" xr:uid="{0705195E-FFA0-4E98-AF6A-2D855E74545F}"/>
    <cellStyle name="Normal 17 31 6 3" xfId="23483" xr:uid="{DF41FFAB-5495-4758-83AF-004B0998DD3E}"/>
    <cellStyle name="Normal 17 31 6 4" xfId="28977" xr:uid="{C50E99A9-E566-4343-886E-5EEEAA8649B3}"/>
    <cellStyle name="Normal 17 31 6 5" xfId="34461" xr:uid="{247DF4AC-25C4-42AA-916B-1577B3550A9B}"/>
    <cellStyle name="Normal 17 32" xfId="6264" xr:uid="{CD33C07E-92A4-4FFC-9DBE-FF30DFAB5BD4}"/>
    <cellStyle name="Normal 17 32 2" xfId="14659" xr:uid="{C54AECDC-0AF0-4999-BE5C-369511563213}"/>
    <cellStyle name="Normal 17 32 2 2" xfId="21946" xr:uid="{1AD02D5E-9F45-49C5-98FC-C1D85639388F}"/>
    <cellStyle name="Normal 17 32 2 2 2" xfId="27502" xr:uid="{749C9F7B-C881-4AD2-ACB1-F6A03E6F1E91}"/>
    <cellStyle name="Normal 17 32 2 2 3" xfId="32996" xr:uid="{146DDBA6-A2BE-4E5A-BFFF-EADEC51A7A5B}"/>
    <cellStyle name="Normal 17 32 2 2 4" xfId="38480" xr:uid="{F2033BA7-4505-454F-9021-9F428AFDBA04}"/>
    <cellStyle name="Normal 17 32 2 3" xfId="24773" xr:uid="{0CE6D49F-11EA-4B26-9116-B4F45AB78DB1}"/>
    <cellStyle name="Normal 17 32 2 4" xfId="30267" xr:uid="{3E9314E1-17EC-4ACF-9EE7-6B3407F30AE0}"/>
    <cellStyle name="Normal 17 32 2 5" xfId="35751" xr:uid="{7617C843-F77E-478C-8671-D033C47D50FC}"/>
    <cellStyle name="Normal 17 32 3" xfId="11622" xr:uid="{4647CDDF-B4A7-43A7-8810-689C964A39CD}"/>
    <cellStyle name="Normal 17 32 4" xfId="16857" xr:uid="{472F1D89-9312-48FC-AAE6-828DA74AF5A7}"/>
    <cellStyle name="Normal 17 32 5" xfId="19082" xr:uid="{A074405F-B810-409A-B9F6-6350C4FA19F3}"/>
    <cellStyle name="Normal 17 32 6" xfId="9336" xr:uid="{2F2ECC27-A062-4DFB-980A-6A69B74F487A}"/>
    <cellStyle name="Normal 17 32 6 2" xfId="20657" xr:uid="{0832984B-3FA8-48F0-A987-59DA35E5B747}"/>
    <cellStyle name="Normal 17 32 6 2 2" xfId="26213" xr:uid="{2D1D4CA1-25A5-405F-9E70-FB1249480938}"/>
    <cellStyle name="Normal 17 32 6 2 3" xfId="31707" xr:uid="{EF41E117-32CD-4922-9582-5547BF13EC78}"/>
    <cellStyle name="Normal 17 32 6 2 4" xfId="37191" xr:uid="{290A7C8C-F0D0-4FFE-89D7-448874334A72}"/>
    <cellStyle name="Normal 17 32 6 3" xfId="23484" xr:uid="{B9F20358-5942-4ADC-A261-711C1B074CC0}"/>
    <cellStyle name="Normal 17 32 6 4" xfId="28978" xr:uid="{140F522D-F962-49CB-9B33-453D15728570}"/>
    <cellStyle name="Normal 17 32 6 5" xfId="34462" xr:uid="{1DFF2F57-38F1-4C39-8936-E422C62BF18D}"/>
    <cellStyle name="Normal 17 33" xfId="6265" xr:uid="{B9DD494C-C9C1-4AA5-8B23-03914FC08E2F}"/>
    <cellStyle name="Normal 17 33 2" xfId="14660" xr:uid="{16D1E253-ADB1-4987-9421-9B23DF67FD71}"/>
    <cellStyle name="Normal 17 33 2 2" xfId="21947" xr:uid="{B0E56DBF-821A-482C-9FA0-EA3399167D09}"/>
    <cellStyle name="Normal 17 33 2 2 2" xfId="27503" xr:uid="{4CB8F392-01F9-4389-86D6-CC6F3A81B0B4}"/>
    <cellStyle name="Normal 17 33 2 2 3" xfId="32997" xr:uid="{60DB0295-D5A3-4A9C-AD40-9F279A7D93D5}"/>
    <cellStyle name="Normal 17 33 2 2 4" xfId="38481" xr:uid="{3FD3EF63-86B6-43E8-A52E-E503480BF159}"/>
    <cellStyle name="Normal 17 33 2 3" xfId="24774" xr:uid="{12ACC979-A9E0-45F8-B733-A800C50DB87F}"/>
    <cellStyle name="Normal 17 33 2 4" xfId="30268" xr:uid="{A8189912-EF12-4DD2-BAC2-4DFC28651C4B}"/>
    <cellStyle name="Normal 17 33 2 5" xfId="35752" xr:uid="{C31A250C-A901-4854-894F-6864CE18FC56}"/>
    <cellStyle name="Normal 17 33 3" xfId="11623" xr:uid="{C81DCD9A-90FF-4CBE-A99D-A081F4C11C97}"/>
    <cellStyle name="Normal 17 33 4" xfId="16858" xr:uid="{AA412740-4D08-4A11-AB2B-6F0413355EFF}"/>
    <cellStyle name="Normal 17 33 5" xfId="19083" xr:uid="{88F8E599-6E69-4F84-849D-F40409F5AAA3}"/>
    <cellStyle name="Normal 17 33 6" xfId="9337" xr:uid="{B2BF2230-625C-46F6-80CA-3F35EC97F292}"/>
    <cellStyle name="Normal 17 33 6 2" xfId="20658" xr:uid="{EEB4DB76-7158-40B8-ACB2-4CC344364FC6}"/>
    <cellStyle name="Normal 17 33 6 2 2" xfId="26214" xr:uid="{918CCDBB-D189-4B44-9403-0EC423290434}"/>
    <cellStyle name="Normal 17 33 6 2 3" xfId="31708" xr:uid="{145C4564-28BC-4103-92B6-5CA340FACF54}"/>
    <cellStyle name="Normal 17 33 6 2 4" xfId="37192" xr:uid="{2C893F40-916C-49AE-A9C0-5AE6564DB891}"/>
    <cellStyle name="Normal 17 33 6 3" xfId="23485" xr:uid="{413332F7-F8CB-4E1A-A91E-BB3523B3F7EF}"/>
    <cellStyle name="Normal 17 33 6 4" xfId="28979" xr:uid="{CCBF0893-66BB-425D-A328-F401347309EB}"/>
    <cellStyle name="Normal 17 33 6 5" xfId="34463" xr:uid="{6901ED81-2F7C-496C-AD1F-9F3B103E9244}"/>
    <cellStyle name="Normal 17 34" xfId="6266" xr:uid="{ECD98FBF-EC2C-450C-B6CF-D1D09FEDFFBA}"/>
    <cellStyle name="Normal 17 34 2" xfId="6267" xr:uid="{3E17552E-F645-40DE-B9F8-36D09A54F42C}"/>
    <cellStyle name="Normal 17 34 2 2" xfId="14662" xr:uid="{D210F170-70B6-413E-9C60-0B0E30C64C24}"/>
    <cellStyle name="Normal 17 34 2 2 2" xfId="21949" xr:uid="{E1DFA94A-6E24-4267-8449-A4ABA8AEA41D}"/>
    <cellStyle name="Normal 17 34 2 2 2 2" xfId="27505" xr:uid="{8C94F34A-A7DA-4B1A-B311-1B6B94228729}"/>
    <cellStyle name="Normal 17 34 2 2 2 3" xfId="32999" xr:uid="{8E1721C4-631C-48C9-9AF1-21544E3B749B}"/>
    <cellStyle name="Normal 17 34 2 2 2 4" xfId="38483" xr:uid="{39D692F5-A017-4EE4-846E-628AEF209D49}"/>
    <cellStyle name="Normal 17 34 2 2 3" xfId="24776" xr:uid="{04F2CE39-B7D8-44B6-98B7-0A743E3D09AE}"/>
    <cellStyle name="Normal 17 34 2 2 4" xfId="30270" xr:uid="{BEA3066C-3FE0-4E5A-B41E-1072BC15FB03}"/>
    <cellStyle name="Normal 17 34 2 2 5" xfId="35754" xr:uid="{521E7E34-075A-4F39-904D-50AD40DFC0F2}"/>
    <cellStyle name="Normal 17 34 2 3" xfId="11625" xr:uid="{49BC3DC9-6825-40EB-A27E-BD03FA37B479}"/>
    <cellStyle name="Normal 17 34 2 4" xfId="16860" xr:uid="{D5CFBE8A-FE9D-4D36-A174-80426F8D77BD}"/>
    <cellStyle name="Normal 17 34 2 5" xfId="19085" xr:uid="{982DBF0E-F083-4E1E-99C9-305F35B3D7B5}"/>
    <cellStyle name="Normal 17 34 2 6" xfId="9339" xr:uid="{6ECF780A-DE3F-47B4-A824-2AFDB5B4546A}"/>
    <cellStyle name="Normal 17 34 2 6 2" xfId="20660" xr:uid="{EB01BB1F-7082-4975-9310-74493AC6584F}"/>
    <cellStyle name="Normal 17 34 2 6 2 2" xfId="26216" xr:uid="{08AB8FE3-D09F-47E1-AE88-E31AB4BE4211}"/>
    <cellStyle name="Normal 17 34 2 6 2 3" xfId="31710" xr:uid="{F2BBED93-1FC5-4385-B566-94D63EECF8B1}"/>
    <cellStyle name="Normal 17 34 2 6 2 4" xfId="37194" xr:uid="{28101972-AB9A-4E23-9278-2A9C333E0595}"/>
    <cellStyle name="Normal 17 34 2 6 3" xfId="23487" xr:uid="{DFEB4189-6826-4057-B068-4649AE2BA59D}"/>
    <cellStyle name="Normal 17 34 2 6 4" xfId="28981" xr:uid="{A93E7B11-4ACE-4B55-9974-7E5493FF87A4}"/>
    <cellStyle name="Normal 17 34 2 6 5" xfId="34465" xr:uid="{2F2FE9CE-1589-42F3-8C14-CECCA298B7F4}"/>
    <cellStyle name="Normal 17 34 3" xfId="6268" xr:uid="{2E8F20AA-79D9-4121-A3FB-C3FFDFEA9BBA}"/>
    <cellStyle name="Normal 17 34 3 2" xfId="14663" xr:uid="{8EC13F2C-26B1-4F99-8DE4-382AA8FE11E0}"/>
    <cellStyle name="Normal 17 34 3 2 2" xfId="21950" xr:uid="{BEB3B897-0718-446B-8121-41137866C938}"/>
    <cellStyle name="Normal 17 34 3 2 2 2" xfId="27506" xr:uid="{68762494-C1A0-4FF2-94D1-FC5219C14724}"/>
    <cellStyle name="Normal 17 34 3 2 2 3" xfId="33000" xr:uid="{085D999C-6A49-4647-8262-111275DAD4F2}"/>
    <cellStyle name="Normal 17 34 3 2 2 4" xfId="38484" xr:uid="{228714F1-29E6-4EBF-B1E9-997C720AA8AC}"/>
    <cellStyle name="Normal 17 34 3 2 3" xfId="24777" xr:uid="{BFADE341-3F42-4AF3-B0B1-59E00317676B}"/>
    <cellStyle name="Normal 17 34 3 2 4" xfId="30271" xr:uid="{F4F429C5-CF70-489F-B59D-1C1927945468}"/>
    <cellStyle name="Normal 17 34 3 2 5" xfId="35755" xr:uid="{BB10C73F-9DF8-4E6B-BFD4-BE00D65C234D}"/>
    <cellStyle name="Normal 17 34 3 3" xfId="11626" xr:uid="{6AB893B5-810C-4A72-9828-DAB33A66ABBD}"/>
    <cellStyle name="Normal 17 34 3 4" xfId="16861" xr:uid="{731DB284-6AC0-48BC-A0E0-E12C5D9C189C}"/>
    <cellStyle name="Normal 17 34 3 5" xfId="19086" xr:uid="{4097FBF5-AE45-4828-B7AC-4214C5C64AF5}"/>
    <cellStyle name="Normal 17 34 3 6" xfId="9340" xr:uid="{8402CF37-D0B4-4802-A88B-39E8EA2482F3}"/>
    <cellStyle name="Normal 17 34 3 6 2" xfId="20661" xr:uid="{71962F6E-6CA4-4CDB-9435-C8BAE0F8D143}"/>
    <cellStyle name="Normal 17 34 3 6 2 2" xfId="26217" xr:uid="{4BA4D928-794C-40BB-A68D-9B90D347BD96}"/>
    <cellStyle name="Normal 17 34 3 6 2 3" xfId="31711" xr:uid="{B8A405F7-649B-43BE-B72F-96E75DB00F26}"/>
    <cellStyle name="Normal 17 34 3 6 2 4" xfId="37195" xr:uid="{0807C60D-D4E4-4E59-8D02-592AF73867C6}"/>
    <cellStyle name="Normal 17 34 3 6 3" xfId="23488" xr:uid="{5E6B0F81-D701-4B9A-88D7-E551F264D066}"/>
    <cellStyle name="Normal 17 34 3 6 4" xfId="28982" xr:uid="{8F390143-16D7-4039-9ED1-E2A0BB5EF06C}"/>
    <cellStyle name="Normal 17 34 3 6 5" xfId="34466" xr:uid="{D51BE26D-4FD5-4F3D-863A-5521AD16C034}"/>
    <cellStyle name="Normal 17 34 4" xfId="14661" xr:uid="{5AEE0350-A2CB-411A-917E-8082BA076580}"/>
    <cellStyle name="Normal 17 34 4 2" xfId="21948" xr:uid="{CC902F05-4A7E-4B1E-99B0-0B65E1F94639}"/>
    <cellStyle name="Normal 17 34 4 2 2" xfId="27504" xr:uid="{8374ED12-0D37-4BD6-871B-6180421E3637}"/>
    <cellStyle name="Normal 17 34 4 2 3" xfId="32998" xr:uid="{0A400897-ABDD-4C65-921B-9064C831A2B6}"/>
    <cellStyle name="Normal 17 34 4 2 4" xfId="38482" xr:uid="{D5AD11A1-158E-4241-9B5D-07B0AD237500}"/>
    <cellStyle name="Normal 17 34 4 3" xfId="24775" xr:uid="{766F2312-0BDD-434F-B8CA-9E05AADEE8B1}"/>
    <cellStyle name="Normal 17 34 4 4" xfId="30269" xr:uid="{7738EFEF-1D4A-4CE9-8592-A4DD882D1820}"/>
    <cellStyle name="Normal 17 34 4 5" xfId="35753" xr:uid="{C692AF73-9475-4F18-BB65-66A73A317003}"/>
    <cellStyle name="Normal 17 34 5" xfId="11624" xr:uid="{7469543A-444C-4A90-AEE4-A5B6945B54BB}"/>
    <cellStyle name="Normal 17 34 6" xfId="16859" xr:uid="{384CA494-55E3-42C6-946E-1B8A81F336DD}"/>
    <cellStyle name="Normal 17 34 7" xfId="19084" xr:uid="{011B9099-7F50-4B12-8B46-2DE525ABB3AC}"/>
    <cellStyle name="Normal 17 34 8" xfId="9338" xr:uid="{AE8D3289-146C-4F74-A75D-7A8DD15DE6D6}"/>
    <cellStyle name="Normal 17 34 8 2" xfId="20659" xr:uid="{A28CC52F-36FB-4A42-9335-95B5D4871D80}"/>
    <cellStyle name="Normal 17 34 8 2 2" xfId="26215" xr:uid="{D8E595F6-FA81-4FB1-8162-25BD95B1FD9D}"/>
    <cellStyle name="Normal 17 34 8 2 3" xfId="31709" xr:uid="{162D07D4-C2E1-445D-B141-7542CD0266A3}"/>
    <cellStyle name="Normal 17 34 8 2 4" xfId="37193" xr:uid="{CA15ED4D-4B33-4FC0-8608-6E152E12C4E2}"/>
    <cellStyle name="Normal 17 34 8 3" xfId="23486" xr:uid="{41EA3312-A7CB-45D2-B687-E983C8DB73AA}"/>
    <cellStyle name="Normal 17 34 8 4" xfId="28980" xr:uid="{3A876540-2AC0-4461-84BA-396C061D260B}"/>
    <cellStyle name="Normal 17 34 8 5" xfId="34464" xr:uid="{61B80868-786D-4805-B7AB-35C7AB7AAF46}"/>
    <cellStyle name="Normal 17 35" xfId="6269" xr:uid="{24E038AC-1B24-4A2F-AF82-3110BFDFCFB6}"/>
    <cellStyle name="Normal 17 35 2" xfId="14664" xr:uid="{5DA56D71-AA4F-4819-8D34-08E576B35921}"/>
    <cellStyle name="Normal 17 35 2 2" xfId="21951" xr:uid="{D1BFAA81-D4E8-4E0D-B47B-496C06248091}"/>
    <cellStyle name="Normal 17 35 2 2 2" xfId="27507" xr:uid="{6D729D1E-8500-4FAE-8B98-4A9744926F90}"/>
    <cellStyle name="Normal 17 35 2 2 3" xfId="33001" xr:uid="{26A7D2DE-315E-410B-8068-8DC131CC9CF8}"/>
    <cellStyle name="Normal 17 35 2 2 4" xfId="38485" xr:uid="{639F70A3-282E-424D-BC90-5BF537ECDF11}"/>
    <cellStyle name="Normal 17 35 2 3" xfId="24778" xr:uid="{EF5C8045-2AC6-486A-9144-61E9866D2071}"/>
    <cellStyle name="Normal 17 35 2 4" xfId="30272" xr:uid="{40698825-1B6A-4529-9CFD-6E05643CC775}"/>
    <cellStyle name="Normal 17 35 2 5" xfId="35756" xr:uid="{4855B86F-D93B-4974-8DBF-537B8BD0F8FD}"/>
    <cellStyle name="Normal 17 35 3" xfId="11627" xr:uid="{DF9571EA-23ED-4154-8A2C-6271C59E955C}"/>
    <cellStyle name="Normal 17 35 4" xfId="16862" xr:uid="{D706DF2E-E48E-461B-A4D6-00F64271BFD1}"/>
    <cellStyle name="Normal 17 35 5" xfId="19087" xr:uid="{F271E947-FC7C-428A-80D8-425D4A2824F7}"/>
    <cellStyle name="Normal 17 35 6" xfId="9341" xr:uid="{08043099-DAAB-40D3-8111-2C5578B104A5}"/>
    <cellStyle name="Normal 17 35 6 2" xfId="20662" xr:uid="{E24D0708-61A1-4243-840B-BC32C9311FE1}"/>
    <cellStyle name="Normal 17 35 6 2 2" xfId="26218" xr:uid="{362D503A-7765-4AB4-9887-F9B6166FF1AD}"/>
    <cellStyle name="Normal 17 35 6 2 3" xfId="31712" xr:uid="{BBD83195-6A1E-4006-9848-EA3276AA5FC1}"/>
    <cellStyle name="Normal 17 35 6 2 4" xfId="37196" xr:uid="{72EF15A8-59B1-4741-BEA4-6986148D7D7A}"/>
    <cellStyle name="Normal 17 35 6 3" xfId="23489" xr:uid="{80CD25AC-8A49-4672-A536-8492374140B6}"/>
    <cellStyle name="Normal 17 35 6 4" xfId="28983" xr:uid="{5F25B41B-1620-4055-9D07-6B7A1345F509}"/>
    <cellStyle name="Normal 17 35 6 5" xfId="34467" xr:uid="{CFC2DB79-2896-4DD7-8218-D5FB1DAD5015}"/>
    <cellStyle name="Normal 17 36" xfId="6270" xr:uid="{F0E5D8C9-FEFA-4C18-ACBF-177FE41252CB}"/>
    <cellStyle name="Normal 17 36 2" xfId="14665" xr:uid="{E64DFB0A-D5F1-47FD-AE0A-16C03666FEAC}"/>
    <cellStyle name="Normal 17 36 2 2" xfId="21952" xr:uid="{3EDFAB0F-82BE-4A7B-9FE1-449C10AA9E58}"/>
    <cellStyle name="Normal 17 36 2 2 2" xfId="27508" xr:uid="{B404DCDA-A496-4C20-A538-494A8E39D7C8}"/>
    <cellStyle name="Normal 17 36 2 2 3" xfId="33002" xr:uid="{B16A211A-1DB0-4420-A73F-569D001F3913}"/>
    <cellStyle name="Normal 17 36 2 2 4" xfId="38486" xr:uid="{83A23F56-7269-4749-B1A2-4582E0DCEA86}"/>
    <cellStyle name="Normal 17 36 2 3" xfId="24779" xr:uid="{A0433A56-C2C8-43FC-BC6A-18D8FAF0A213}"/>
    <cellStyle name="Normal 17 36 2 4" xfId="30273" xr:uid="{0BD97E38-268F-474F-BD33-52019425A38C}"/>
    <cellStyle name="Normal 17 36 2 5" xfId="35757" xr:uid="{043AA741-CB8F-4B5E-83ED-555241A07294}"/>
    <cellStyle name="Normal 17 36 3" xfId="11628" xr:uid="{C24B6BD0-C35C-4739-9899-EC47109D58E3}"/>
    <cellStyle name="Normal 17 36 4" xfId="16863" xr:uid="{C69C9F2B-B952-4380-A3A7-A381F5D4C523}"/>
    <cellStyle name="Normal 17 36 5" xfId="19088" xr:uid="{BEE953A4-0BF7-4E3E-AEEC-3F9C98957977}"/>
    <cellStyle name="Normal 17 36 6" xfId="9342" xr:uid="{F158A05E-8CA9-4071-A73C-314485C3F12D}"/>
    <cellStyle name="Normal 17 36 6 2" xfId="20663" xr:uid="{E8A4C6AC-15C2-4F24-B066-C0B9D506E55E}"/>
    <cellStyle name="Normal 17 36 6 2 2" xfId="26219" xr:uid="{F58AE5EE-2DB1-403C-B7CD-96E15778AFCA}"/>
    <cellStyle name="Normal 17 36 6 2 3" xfId="31713" xr:uid="{FEC96DB5-692D-4744-AAD1-99376BFA2C56}"/>
    <cellStyle name="Normal 17 36 6 2 4" xfId="37197" xr:uid="{79DDE5F4-F61E-42CA-A8D4-C82C1F3ED880}"/>
    <cellStyle name="Normal 17 36 6 3" xfId="23490" xr:uid="{241484D4-6283-4A7E-878F-04F7C8918A4D}"/>
    <cellStyle name="Normal 17 36 6 4" xfId="28984" xr:uid="{D64147DA-15E7-4D34-99B4-9DD3E4FE4F0F}"/>
    <cellStyle name="Normal 17 36 6 5" xfId="34468" xr:uid="{A8E0EA53-D14B-4E44-919D-3E1E9AEA9992}"/>
    <cellStyle name="Normal 17 37" xfId="7310" xr:uid="{522B5CE8-E2D4-45EC-909A-87D788F955CD}"/>
    <cellStyle name="Normal 17 37 2" xfId="14666" xr:uid="{9459A261-EA53-4B8C-95C4-9080497FB378}"/>
    <cellStyle name="Normal 17 37 2 2" xfId="21953" xr:uid="{0B1BF27C-B1B4-4468-9FFD-265BBA8CB8B3}"/>
    <cellStyle name="Normal 17 37 2 2 2" xfId="27509" xr:uid="{5138D5CA-DDE6-4C22-B53E-863302C0C01A}"/>
    <cellStyle name="Normal 17 37 2 2 3" xfId="33003" xr:uid="{E0FDD355-1CB5-4FD3-96CB-6D9A8CB0FA6A}"/>
    <cellStyle name="Normal 17 37 2 2 4" xfId="38487" xr:uid="{45268F56-FE3A-4C99-9504-B297FA2250CD}"/>
    <cellStyle name="Normal 17 37 2 3" xfId="24780" xr:uid="{D5B40033-0598-4138-B652-2A07FFB004CC}"/>
    <cellStyle name="Normal 17 37 2 4" xfId="30274" xr:uid="{060332EC-910D-4961-BBA0-CF0A7040C6DF}"/>
    <cellStyle name="Normal 17 37 2 5" xfId="35758" xr:uid="{1A463534-6362-4A4E-A90A-4D1A72E0551F}"/>
    <cellStyle name="Normal 17 37 3" xfId="12567" xr:uid="{F50FDE07-79EC-47E7-A518-8E23C5F45AD9}"/>
    <cellStyle name="Normal 17 37 4" xfId="9343" xr:uid="{8C7ACF17-13EA-4AE7-98E0-5B2CC54ECF54}"/>
    <cellStyle name="Normal 17 37 4 2" xfId="20664" xr:uid="{688A2B12-BB5C-4ABF-A765-BF65954495B9}"/>
    <cellStyle name="Normal 17 37 4 2 2" xfId="26220" xr:uid="{C1D33276-218B-457E-BDAD-FC44136EEE5E}"/>
    <cellStyle name="Normal 17 37 4 2 3" xfId="31714" xr:uid="{FBD07EB1-5F5A-416A-A774-82CD8C01B8D0}"/>
    <cellStyle name="Normal 17 37 4 2 4" xfId="37198" xr:uid="{A7D97356-A2CA-4FF8-82F0-EE368BEB662D}"/>
    <cellStyle name="Normal 17 37 4 3" xfId="23491" xr:uid="{050192B5-3D81-47BC-82D7-44CBC8DEA9D9}"/>
    <cellStyle name="Normal 17 37 4 4" xfId="28985" xr:uid="{2B3BBF81-B69F-4E6D-A689-356661C824DD}"/>
    <cellStyle name="Normal 17 37 4 5" xfId="34469" xr:uid="{44DF4AFD-A3F4-4238-B656-65D6C39C4395}"/>
    <cellStyle name="Normal 17 38" xfId="9344" xr:uid="{4774DFD2-1C1D-4DA7-85BC-786F075F3AB7}"/>
    <cellStyle name="Normal 17 38 2" xfId="20665" xr:uid="{A1393F53-7C01-4110-9E27-BB6DBCFD37A2}"/>
    <cellStyle name="Normal 17 38 2 2" xfId="26221" xr:uid="{AC56F122-E833-45F2-927E-E84B4716E300}"/>
    <cellStyle name="Normal 17 38 2 3" xfId="31715" xr:uid="{CB363713-BE1C-4353-B8A1-39F79F84860B}"/>
    <cellStyle name="Normal 17 38 2 4" xfId="37199" xr:uid="{3F3119A4-9F36-499D-90C2-5E686FB19F81}"/>
    <cellStyle name="Normal 17 38 3" xfId="23492" xr:uid="{4F7937E0-3606-4EFB-A51D-D35AEA12D677}"/>
    <cellStyle name="Normal 17 38 4" xfId="28986" xr:uid="{5768EAD2-B2AA-46C4-BFE1-291F526C475C}"/>
    <cellStyle name="Normal 17 38 5" xfId="34470" xr:uid="{0ADDBC99-1C70-45C3-BC4D-B7D8B435887C}"/>
    <cellStyle name="Normal 17 39" xfId="14634" xr:uid="{ACF640B3-9CD4-4C81-BF33-FD9B943E1495}"/>
    <cellStyle name="Normal 17 39 2" xfId="21921" xr:uid="{AB0004AC-C266-477B-8262-0F91CFB48D8F}"/>
    <cellStyle name="Normal 17 39 2 2" xfId="27477" xr:uid="{C6239231-A5F0-44E0-90C4-99D60D48DBB8}"/>
    <cellStyle name="Normal 17 39 2 3" xfId="32971" xr:uid="{B311421A-C3CA-4685-B414-1037BB6B2E13}"/>
    <cellStyle name="Normal 17 39 2 4" xfId="38455" xr:uid="{6E5156D3-4A75-4CA0-99C8-4C082C307806}"/>
    <cellStyle name="Normal 17 39 3" xfId="24748" xr:uid="{80AF20A3-5233-4CEE-9236-8B53946BAE38}"/>
    <cellStyle name="Normal 17 39 4" xfId="30242" xr:uid="{C3C9428C-DAC6-4C47-B742-ECF9D192FC81}"/>
    <cellStyle name="Normal 17 39 5" xfId="35726" xr:uid="{779A7BDE-90F0-495F-B3A9-7F52D95BF33A}"/>
    <cellStyle name="Normal 17 4" xfId="6271" xr:uid="{3BCA6D1E-304A-4CE9-87FD-7F9034DF9CB1}"/>
    <cellStyle name="Normal 17 4 2" xfId="14667" xr:uid="{A71E911B-07DC-4EDA-9E70-E7DC4D28E37F}"/>
    <cellStyle name="Normal 17 4 2 2" xfId="21954" xr:uid="{417C6E67-6074-4278-A09A-834A333DF1EC}"/>
    <cellStyle name="Normal 17 4 2 2 2" xfId="27510" xr:uid="{6CF88F7F-07EB-4F87-8341-BD0549CD0741}"/>
    <cellStyle name="Normal 17 4 2 2 3" xfId="33004" xr:uid="{02527223-91DA-432E-AFC2-748FF436ADED}"/>
    <cellStyle name="Normal 17 4 2 2 4" xfId="38488" xr:uid="{356F6F6C-6BBE-49D3-9753-0BF61B98EA97}"/>
    <cellStyle name="Normal 17 4 2 3" xfId="24781" xr:uid="{0009C1F3-60F2-46CD-85F0-07995B3DEA1D}"/>
    <cellStyle name="Normal 17 4 2 4" xfId="30275" xr:uid="{B71398F7-A3CE-40A8-A413-9E33D0890FDA}"/>
    <cellStyle name="Normal 17 4 2 5" xfId="35759" xr:uid="{CB8A4B4B-08EA-4B55-A856-E962BA1EADC9}"/>
    <cellStyle name="Normal 17 4 3" xfId="11629" xr:uid="{0A1698EA-D23F-47BB-A321-7884B174457F}"/>
    <cellStyle name="Normal 17 4 4" xfId="16864" xr:uid="{CDD636C2-ED9C-42FD-962B-BA3F67948063}"/>
    <cellStyle name="Normal 17 4 5" xfId="19089" xr:uid="{C4388110-335A-42AE-90A5-C547E8B8934D}"/>
    <cellStyle name="Normal 17 4 6" xfId="9345" xr:uid="{38D668A0-9742-4811-B0D8-89F42ECBA9F6}"/>
    <cellStyle name="Normal 17 4 6 2" xfId="20666" xr:uid="{D1333ED4-B6A4-4F0F-A6DE-88A92B125DBF}"/>
    <cellStyle name="Normal 17 4 6 2 2" xfId="26222" xr:uid="{D39965F1-6A2C-4422-A3E5-20E18A06F503}"/>
    <cellStyle name="Normal 17 4 6 2 3" xfId="31716" xr:uid="{135ACC92-59F1-4FB3-8236-BD2C0729A25B}"/>
    <cellStyle name="Normal 17 4 6 2 4" xfId="37200" xr:uid="{A6AE63E7-1571-4111-8160-7069F8764B4D}"/>
    <cellStyle name="Normal 17 4 6 3" xfId="23493" xr:uid="{1B6DCA6F-0AA2-4FC5-B943-99F60C2354F1}"/>
    <cellStyle name="Normal 17 4 6 4" xfId="28987" xr:uid="{D1B5EE2B-98F9-41A9-85F9-13AE32272CBB}"/>
    <cellStyle name="Normal 17 4 6 5" xfId="34471" xr:uid="{355A71E6-4A05-4DAB-994C-F85663FEA2F1}"/>
    <cellStyle name="Normal 17 40" xfId="11597" xr:uid="{798F2EB1-3292-4E31-9F13-115CF5E5A3DA}"/>
    <cellStyle name="Normal 17 41" xfId="16832" xr:uid="{6FFBFE84-A6BE-4F8B-9695-BE8776BC537A}"/>
    <cellStyle name="Normal 17 42" xfId="19057" xr:uid="{5D6B24C1-39A4-4169-B1D3-FEB43E12B9C8}"/>
    <cellStyle name="Normal 17 43" xfId="9311" xr:uid="{2798F4BC-6ABB-4951-B9C0-74C63E38B120}"/>
    <cellStyle name="Normal 17 43 2" xfId="20632" xr:uid="{06ACD9AE-8083-4B75-ADB5-23BE8A0891F0}"/>
    <cellStyle name="Normal 17 43 2 2" xfId="26188" xr:uid="{AFD44BD9-32D5-48AE-9DE4-76E5CE1FF864}"/>
    <cellStyle name="Normal 17 43 2 3" xfId="31682" xr:uid="{BA9B73EB-AE39-4CF6-81DA-BFBB785ED0D3}"/>
    <cellStyle name="Normal 17 43 2 4" xfId="37166" xr:uid="{ABBDDC94-BA03-4BB6-BAEC-E3AE8483D2E1}"/>
    <cellStyle name="Normal 17 43 3" xfId="23459" xr:uid="{29B2F15E-26E0-4651-97FE-F0E7D62387D0}"/>
    <cellStyle name="Normal 17 43 4" xfId="28953" xr:uid="{C8638ECA-5659-4023-9DAD-81603707FEF0}"/>
    <cellStyle name="Normal 17 43 5" xfId="34437" xr:uid="{9445CBCA-E32C-4493-B537-5929D63B3C61}"/>
    <cellStyle name="Normal 17 44" xfId="6239" xr:uid="{E32CD90F-E520-4A52-9B3F-32AC64A2878A}"/>
    <cellStyle name="Normal 17 5" xfId="6272" xr:uid="{16DE9EE2-8B9C-4D55-8AEA-301D6EDE6766}"/>
    <cellStyle name="Normal 17 5 2" xfId="14668" xr:uid="{99F51246-2E65-43A7-BB45-C2B3ED12BDCA}"/>
    <cellStyle name="Normal 17 5 2 2" xfId="21955" xr:uid="{136325B0-5A09-4058-B34E-5F59560FE7BF}"/>
    <cellStyle name="Normal 17 5 2 2 2" xfId="27511" xr:uid="{3AA3695A-F6F6-438B-AB62-DF2B1A7963FA}"/>
    <cellStyle name="Normal 17 5 2 2 3" xfId="33005" xr:uid="{DA17DA3E-3D5A-4A5D-98A5-1851396F2FC6}"/>
    <cellStyle name="Normal 17 5 2 2 4" xfId="38489" xr:uid="{ACD7BF8C-D028-4F52-84EA-E5350DF47C3A}"/>
    <cellStyle name="Normal 17 5 2 3" xfId="24782" xr:uid="{2A1B181B-12B5-4A64-BD07-59F7679F6827}"/>
    <cellStyle name="Normal 17 5 2 4" xfId="30276" xr:uid="{8CD1C430-1DB0-4737-A7FD-1E8758330E10}"/>
    <cellStyle name="Normal 17 5 2 5" xfId="35760" xr:uid="{0C21242D-A194-49EC-925F-9906EF4DD100}"/>
    <cellStyle name="Normal 17 5 3" xfId="11630" xr:uid="{60BC4C29-E444-4ED2-AEBB-BFB4AF3B2847}"/>
    <cellStyle name="Normal 17 5 4" xfId="16865" xr:uid="{2C6512F3-C29C-4DDE-9BC5-BC7784A79428}"/>
    <cellStyle name="Normal 17 5 5" xfId="19090" xr:uid="{BFF542D6-348B-4437-9A8A-59F82A219185}"/>
    <cellStyle name="Normal 17 5 6" xfId="9346" xr:uid="{A58DCF92-A2E8-4192-B9BB-FE67236DBDA6}"/>
    <cellStyle name="Normal 17 5 6 2" xfId="20667" xr:uid="{4EB155D7-53E4-4C47-A448-7002B6C9410F}"/>
    <cellStyle name="Normal 17 5 6 2 2" xfId="26223" xr:uid="{60690960-A852-4248-A2C6-3FC90C515909}"/>
    <cellStyle name="Normal 17 5 6 2 3" xfId="31717" xr:uid="{665BEDF0-585C-4674-96E7-CBEF1A22000E}"/>
    <cellStyle name="Normal 17 5 6 2 4" xfId="37201" xr:uid="{C13E9E36-C340-4086-B373-272FF2849727}"/>
    <cellStyle name="Normal 17 5 6 3" xfId="23494" xr:uid="{2634EA75-E1D2-4B4D-84DA-F1DB13AB62C1}"/>
    <cellStyle name="Normal 17 5 6 4" xfId="28988" xr:uid="{30582E06-1474-4F12-8598-02201546D796}"/>
    <cellStyle name="Normal 17 5 6 5" xfId="34472" xr:uid="{C0F12916-9586-4CA6-AC4A-3031AB34180E}"/>
    <cellStyle name="Normal 17 6" xfId="6273" xr:uid="{2B2665AC-CC00-474B-A9B0-865446296355}"/>
    <cellStyle name="Normal 17 6 2" xfId="14669" xr:uid="{801B0DB6-5F5A-4D42-89DF-DC8786E185D4}"/>
    <cellStyle name="Normal 17 6 2 2" xfId="21956" xr:uid="{31852689-63D7-49C3-8C38-2444FC0B3643}"/>
    <cellStyle name="Normal 17 6 2 2 2" xfId="27512" xr:uid="{925108F9-F6EB-4B42-BD2E-CE115EDADF8C}"/>
    <cellStyle name="Normal 17 6 2 2 3" xfId="33006" xr:uid="{3F78F6C8-9507-41FB-98E3-B24425B1B7CB}"/>
    <cellStyle name="Normal 17 6 2 2 4" xfId="38490" xr:uid="{59E7FAA7-1761-47E6-905A-F4FC3A3CA43F}"/>
    <cellStyle name="Normal 17 6 2 3" xfId="24783" xr:uid="{DED0F127-FE1F-4CBB-91E8-B0165858437F}"/>
    <cellStyle name="Normal 17 6 2 4" xfId="30277" xr:uid="{7EA72E9D-0291-4A33-AB72-73DEF5975AC5}"/>
    <cellStyle name="Normal 17 6 2 5" xfId="35761" xr:uid="{0ECB7EE9-103F-41A0-82AF-A74FB02D07F7}"/>
    <cellStyle name="Normal 17 6 3" xfId="11631" xr:uid="{4713B5BF-E41A-45A6-AC78-DB98A5191376}"/>
    <cellStyle name="Normal 17 6 4" xfId="16866" xr:uid="{B45F6B55-94E3-4175-BDEE-21A53F8573E1}"/>
    <cellStyle name="Normal 17 6 5" xfId="19091" xr:uid="{8761AE7A-1825-49BC-895E-E2792BD7245B}"/>
    <cellStyle name="Normal 17 6 6" xfId="9347" xr:uid="{25040B65-2903-4F82-A30B-C3E47CE41E44}"/>
    <cellStyle name="Normal 17 6 6 2" xfId="20668" xr:uid="{8067C744-4001-4E8B-971E-4C81E4775692}"/>
    <cellStyle name="Normal 17 6 6 2 2" xfId="26224" xr:uid="{A47B7A34-F0C0-4997-BDBC-B5184A35B201}"/>
    <cellStyle name="Normal 17 6 6 2 3" xfId="31718" xr:uid="{F060908F-6C6F-40B6-880D-E226E5322426}"/>
    <cellStyle name="Normal 17 6 6 2 4" xfId="37202" xr:uid="{225A05CE-19C5-4E99-ADB8-1DA7CDBD44CA}"/>
    <cellStyle name="Normal 17 6 6 3" xfId="23495" xr:uid="{202F02AD-0872-4F0B-A5DC-1D737E093509}"/>
    <cellStyle name="Normal 17 6 6 4" xfId="28989" xr:uid="{24E33F35-58E9-45B5-AF51-5A8AAAFBD6D9}"/>
    <cellStyle name="Normal 17 6 6 5" xfId="34473" xr:uid="{178860A4-4639-4976-BEBC-3CC8DEB6F62C}"/>
    <cellStyle name="Normal 17 7" xfId="6274" xr:uid="{DC0272C1-1DEB-4E95-88DD-05050554ADA1}"/>
    <cellStyle name="Normal 17 7 2" xfId="14670" xr:uid="{5275CC8C-F352-4708-9FF6-1531C3541721}"/>
    <cellStyle name="Normal 17 7 2 2" xfId="21957" xr:uid="{2421746D-3F32-4614-A301-833BC5B401AD}"/>
    <cellStyle name="Normal 17 7 2 2 2" xfId="27513" xr:uid="{C7242562-46AD-40B8-8F2E-8DC97DE817DD}"/>
    <cellStyle name="Normal 17 7 2 2 3" xfId="33007" xr:uid="{B24EDAE6-18A7-4D96-A7A9-CD70961F33A6}"/>
    <cellStyle name="Normal 17 7 2 2 4" xfId="38491" xr:uid="{D21029CC-DE1A-4568-8306-44D002394921}"/>
    <cellStyle name="Normal 17 7 2 3" xfId="24784" xr:uid="{83DE6FC9-512C-4AE2-9B68-F48AE7791514}"/>
    <cellStyle name="Normal 17 7 2 4" xfId="30278" xr:uid="{19E58073-30FA-49EA-8325-FDAC19E9FE40}"/>
    <cellStyle name="Normal 17 7 2 5" xfId="35762" xr:uid="{003A26F9-4214-45EF-953E-AC6E7FA357E7}"/>
    <cellStyle name="Normal 17 7 3" xfId="11632" xr:uid="{E6ABB7F0-3AB7-41AB-BC69-E54D2C78E63D}"/>
    <cellStyle name="Normal 17 7 4" xfId="16867" xr:uid="{3A598971-0DE6-418A-8122-B0C1172AB34E}"/>
    <cellStyle name="Normal 17 7 5" xfId="19092" xr:uid="{816BBE22-F7C1-4D3E-A333-D92E234CA18F}"/>
    <cellStyle name="Normal 17 7 6" xfId="9348" xr:uid="{F2A4F121-4ABA-4BEC-9BC3-11561FA96C25}"/>
    <cellStyle name="Normal 17 7 6 2" xfId="20669" xr:uid="{F8995655-1F55-497B-ABE2-07597E0C2886}"/>
    <cellStyle name="Normal 17 7 6 2 2" xfId="26225" xr:uid="{F843D06C-62B8-44B0-ADB9-135FD689EF58}"/>
    <cellStyle name="Normal 17 7 6 2 3" xfId="31719" xr:uid="{2A1BDE73-08E7-4098-8A93-61D483140A38}"/>
    <cellStyle name="Normal 17 7 6 2 4" xfId="37203" xr:uid="{2D8F1B07-C4F3-4988-8536-A5C7C094FF1C}"/>
    <cellStyle name="Normal 17 7 6 3" xfId="23496" xr:uid="{E55FD3B8-EDBB-41C9-8E61-B37D7E8B5E02}"/>
    <cellStyle name="Normal 17 7 6 4" xfId="28990" xr:uid="{470ACD08-BCD2-4A6F-920B-989D8F230A33}"/>
    <cellStyle name="Normal 17 7 6 5" xfId="34474" xr:uid="{1E5E4B7C-BAA9-4630-86D3-336952450722}"/>
    <cellStyle name="Normal 17 8" xfId="6275" xr:uid="{64286BCB-4BA4-4117-9DD5-94E9A2A0AF1E}"/>
    <cellStyle name="Normal 17 8 2" xfId="14671" xr:uid="{FE387DBE-0213-4D22-B149-6EFD596AE6F8}"/>
    <cellStyle name="Normal 17 8 2 2" xfId="21958" xr:uid="{3CD090C5-FFFE-47E0-B6CD-A279383162EA}"/>
    <cellStyle name="Normal 17 8 2 2 2" xfId="27514" xr:uid="{7AFC6534-14B4-4535-9598-C09E13CE4D2E}"/>
    <cellStyle name="Normal 17 8 2 2 3" xfId="33008" xr:uid="{ABF24FD6-7F50-4623-9C77-087DE0FAAFBC}"/>
    <cellStyle name="Normal 17 8 2 2 4" xfId="38492" xr:uid="{63E2C0D1-E031-4275-8F79-A58FDAA3B0B1}"/>
    <cellStyle name="Normal 17 8 2 3" xfId="24785" xr:uid="{EDF8205A-7CBD-4BC9-974F-F07F5C02BF48}"/>
    <cellStyle name="Normal 17 8 2 4" xfId="30279" xr:uid="{A60C0DE5-DC12-4982-B5D9-7F05F135FE6F}"/>
    <cellStyle name="Normal 17 8 2 5" xfId="35763" xr:uid="{54908B1C-B055-4E63-A3F8-D3FE7ED9E2D8}"/>
    <cellStyle name="Normal 17 8 3" xfId="11633" xr:uid="{510824DB-58D9-43BB-A7FB-7380FA91B63B}"/>
    <cellStyle name="Normal 17 8 4" xfId="16868" xr:uid="{8F34B45A-CECF-4E26-A9BA-6B4C26AA1C3E}"/>
    <cellStyle name="Normal 17 8 5" xfId="19093" xr:uid="{FF83D58B-785A-4FA6-B821-79ACDDEF3E33}"/>
    <cellStyle name="Normal 17 8 6" xfId="9349" xr:uid="{85AA3DB7-3C9D-4943-8E96-8C76E1531BB0}"/>
    <cellStyle name="Normal 17 8 6 2" xfId="20670" xr:uid="{61DEB30E-2D56-4961-B6C0-02060F16E250}"/>
    <cellStyle name="Normal 17 8 6 2 2" xfId="26226" xr:uid="{DCBF5918-4EA2-4D75-B2D9-EE875E6A4DB4}"/>
    <cellStyle name="Normal 17 8 6 2 3" xfId="31720" xr:uid="{72342352-0212-4FB6-9DE9-FEBA845017B5}"/>
    <cellStyle name="Normal 17 8 6 2 4" xfId="37204" xr:uid="{EC0B2E9D-DF55-48BF-AC9A-3406464DAF48}"/>
    <cellStyle name="Normal 17 8 6 3" xfId="23497" xr:uid="{73775C13-26CD-4D9F-933E-86D4141C4099}"/>
    <cellStyle name="Normal 17 8 6 4" xfId="28991" xr:uid="{EA199D35-84AF-45F4-B183-9AE3A866E3E2}"/>
    <cellStyle name="Normal 17 8 6 5" xfId="34475" xr:uid="{BD8ED058-B1D4-4849-8DFF-EF1654D5F1B9}"/>
    <cellStyle name="Normal 17 9" xfId="6276" xr:uid="{F80A392F-E898-415F-9115-59DD740B9251}"/>
    <cellStyle name="Normal 17 9 2" xfId="14672" xr:uid="{B52AB725-94F1-45A9-A36C-A9475A8E7A55}"/>
    <cellStyle name="Normal 17 9 2 2" xfId="21959" xr:uid="{3562128E-BF43-448D-A4FD-AD8330601800}"/>
    <cellStyle name="Normal 17 9 2 2 2" xfId="27515" xr:uid="{827A4AEF-EBA9-4EFC-9F49-E2B4B27602BC}"/>
    <cellStyle name="Normal 17 9 2 2 3" xfId="33009" xr:uid="{07E409FB-6471-4A18-92C8-C19CF90E3E76}"/>
    <cellStyle name="Normal 17 9 2 2 4" xfId="38493" xr:uid="{3CD3CFD4-EAA8-4D74-9E01-F64C475883AE}"/>
    <cellStyle name="Normal 17 9 2 3" xfId="24786" xr:uid="{7CA72A31-B9C3-46BA-83D5-96B2F3E75D46}"/>
    <cellStyle name="Normal 17 9 2 4" xfId="30280" xr:uid="{E5F7FFAD-C456-4528-96EC-B9BB3D60C8B3}"/>
    <cellStyle name="Normal 17 9 2 5" xfId="35764" xr:uid="{F22F68CB-CE00-426C-AC37-8C15F5DBF1F6}"/>
    <cellStyle name="Normal 17 9 3" xfId="11634" xr:uid="{049E7536-C47C-48AD-B744-1CB5206D96BD}"/>
    <cellStyle name="Normal 17 9 4" xfId="16869" xr:uid="{853BDBF7-F742-4295-9A29-540F90BB6158}"/>
    <cellStyle name="Normal 17 9 5" xfId="19094" xr:uid="{43D4F50A-990A-49F1-8866-0125F530F968}"/>
    <cellStyle name="Normal 17 9 6" xfId="9350" xr:uid="{2446134C-AD25-486E-83A6-BBE0E72D6DA8}"/>
    <cellStyle name="Normal 17 9 6 2" xfId="20671" xr:uid="{A8B8B128-F702-4B45-91E4-F4747E6836BC}"/>
    <cellStyle name="Normal 17 9 6 2 2" xfId="26227" xr:uid="{B2F1BA2E-FD92-4F73-BA1D-05D54CA80ADA}"/>
    <cellStyle name="Normal 17 9 6 2 3" xfId="31721" xr:uid="{1AA7F9E4-157F-490F-B46B-324217997A00}"/>
    <cellStyle name="Normal 17 9 6 2 4" xfId="37205" xr:uid="{F4F1F514-E72E-4D66-8DB0-D8FA5721D8AF}"/>
    <cellStyle name="Normal 17 9 6 3" xfId="23498" xr:uid="{1DA17047-3F8D-40C0-981F-CD3C86F513F0}"/>
    <cellStyle name="Normal 17 9 6 4" xfId="28992" xr:uid="{EDEA4A39-64DD-4B11-B225-BB48E1E26CB9}"/>
    <cellStyle name="Normal 17 9 6 5" xfId="34476" xr:uid="{B826ACF8-6E64-4E59-A087-EEA6F04BC7CA}"/>
    <cellStyle name="Normal 170" xfId="39504" xr:uid="{B24D068A-F635-45B2-BB0E-142F3E53785E}"/>
    <cellStyle name="Normal 171" xfId="39505" xr:uid="{0E9E3296-32F8-4977-8AA0-4917C66A3912}"/>
    <cellStyle name="Normal 172" xfId="39506" xr:uid="{6846190E-8C9E-4F6E-BC80-E52CF5AF7BDE}"/>
    <cellStyle name="Normal 173" xfId="39507" xr:uid="{21F939FA-3FCC-41F6-91F0-5FB57851E478}"/>
    <cellStyle name="Normal 174" xfId="39508" xr:uid="{6B1B1C54-DF47-485A-8490-8878F749EB85}"/>
    <cellStyle name="Normal 175" xfId="39509" xr:uid="{666329C7-C85F-467C-B822-817037B3DCDC}"/>
    <cellStyle name="Normal 176" xfId="39510" xr:uid="{621B7C5A-9B28-471A-A706-B8737D13D6B4}"/>
    <cellStyle name="Normal 177" xfId="39511" xr:uid="{81F43FBF-D80F-4E6B-BADC-1BC969D94AD9}"/>
    <cellStyle name="Normal 178" xfId="39512" xr:uid="{B8D58BF4-EF79-4259-A9B1-76004DCFC5E0}"/>
    <cellStyle name="Normal 179" xfId="39513" xr:uid="{9EE6869E-6CA9-4440-93D2-EB2192D1FA17}"/>
    <cellStyle name="Normal 18" xfId="6277" xr:uid="{E3864E6F-CFA4-4F09-99A0-6BDFE5CFC4D8}"/>
    <cellStyle name="Normal 18 10" xfId="11635" xr:uid="{7B356F18-8903-4B95-8F03-31C90E1E0E01}"/>
    <cellStyle name="Normal 18 11" xfId="16870" xr:uid="{40D96B9E-22F1-4214-8104-C24481C73616}"/>
    <cellStyle name="Normal 18 12" xfId="19095" xr:uid="{31721FD2-3EF2-4C4D-8EEF-EBA3528AA7FE}"/>
    <cellStyle name="Normal 18 13" xfId="9351" xr:uid="{500422DD-A22D-4C50-A289-A1DDB40A2703}"/>
    <cellStyle name="Normal 18 13 2" xfId="20672" xr:uid="{17F47406-D04B-48F1-9D79-45501DD594F3}"/>
    <cellStyle name="Normal 18 13 2 2" xfId="26228" xr:uid="{65DBAE6F-2045-493F-A246-8E7084BEA692}"/>
    <cellStyle name="Normal 18 13 2 3" xfId="31722" xr:uid="{189695D0-E376-443C-A081-E9E56AA93216}"/>
    <cellStyle name="Normal 18 13 2 4" xfId="37206" xr:uid="{CFFC5168-BD4B-4C3D-996F-188FCEA17BF6}"/>
    <cellStyle name="Normal 18 13 3" xfId="23499" xr:uid="{89974A3B-000F-4D17-8922-C76875E2E2BD}"/>
    <cellStyle name="Normal 18 13 4" xfId="28993" xr:uid="{E7204A97-AB8C-422F-8604-3B8088A183D8}"/>
    <cellStyle name="Normal 18 13 5" xfId="34477" xr:uid="{9DFD09D8-1124-4D3F-9475-9E11198C8FBD}"/>
    <cellStyle name="Normal 18 2" xfId="6278" xr:uid="{12D451C2-B72D-4D91-89EA-EA7CE22A17C2}"/>
    <cellStyle name="Normal 18 2 2" xfId="14674" xr:uid="{3E3136B7-4ECA-414D-8DD7-C09AFFED51BF}"/>
    <cellStyle name="Normal 18 2 2 2" xfId="21961" xr:uid="{A2994D6D-5B6E-4BB6-A9C5-25183FAE174A}"/>
    <cellStyle name="Normal 18 2 2 2 2" xfId="27517" xr:uid="{B0AA225B-A045-431F-81E2-E7969ABD5B15}"/>
    <cellStyle name="Normal 18 2 2 2 3" xfId="33011" xr:uid="{6733C8E9-9B3A-482C-BC12-CFF6675A68DE}"/>
    <cellStyle name="Normal 18 2 2 2 4" xfId="38495" xr:uid="{2DB46CED-6E96-4F90-8E04-5708C03BDF3D}"/>
    <cellStyle name="Normal 18 2 2 3" xfId="24788" xr:uid="{ED0043D3-DA85-4BE7-8C86-E1246D23492C}"/>
    <cellStyle name="Normal 18 2 2 4" xfId="30282" xr:uid="{BB05F3DD-4775-4F48-99C3-FB6750304EC7}"/>
    <cellStyle name="Normal 18 2 2 5" xfId="35766" xr:uid="{1FCD7459-AC22-466F-B9F4-BD7E977B51CA}"/>
    <cellStyle name="Normal 18 2 3" xfId="11636" xr:uid="{AA5C8696-DE12-4227-93DB-ED7F5998EEC5}"/>
    <cellStyle name="Normal 18 2 4" xfId="16871" xr:uid="{19F6BC94-62B7-47D0-A8D4-94B4F2843A57}"/>
    <cellStyle name="Normal 18 2 5" xfId="19096" xr:uid="{1B99321E-92FF-4B1A-9439-26B3FB103E89}"/>
    <cellStyle name="Normal 18 2 6" xfId="9352" xr:uid="{47D72CD4-93C5-4EEF-8366-B5214BCF920B}"/>
    <cellStyle name="Normal 18 2 6 2" xfId="20673" xr:uid="{33C99A5A-5C6E-4C81-BBB7-F1CBD953D917}"/>
    <cellStyle name="Normal 18 2 6 2 2" xfId="26229" xr:uid="{DE604541-18C7-4416-B91C-9CFDCE6F901F}"/>
    <cellStyle name="Normal 18 2 6 2 3" xfId="31723" xr:uid="{DB16DC5A-D389-4986-8211-0369137E92A0}"/>
    <cellStyle name="Normal 18 2 6 2 4" xfId="37207" xr:uid="{961DB546-842F-487F-850C-C9D96BF55786}"/>
    <cellStyle name="Normal 18 2 6 3" xfId="23500" xr:uid="{33BBA244-63EE-44F4-9DE0-BB571900B59C}"/>
    <cellStyle name="Normal 18 2 6 4" xfId="28994" xr:uid="{712B1543-D34A-47C7-90F5-7C339AD5074D}"/>
    <cellStyle name="Normal 18 2 6 5" xfId="34478" xr:uid="{65EFFA1A-07FF-41BC-BDB3-A6D641779199}"/>
    <cellStyle name="Normal 18 3" xfId="6279" xr:uid="{BEB94183-AC56-4BA1-8F9F-1A79A837B768}"/>
    <cellStyle name="Normal 18 3 2" xfId="6280" xr:uid="{C1BFC1E1-E5E1-4DFD-B3E2-D62B76CE5198}"/>
    <cellStyle name="Normal 18 3 2 2" xfId="14676" xr:uid="{43748DBB-7BD9-403B-A4AC-50D7D858E6E2}"/>
    <cellStyle name="Normal 18 3 2 2 2" xfId="21963" xr:uid="{9EC72BB1-0575-4F83-A1A7-18A1A8EEC08F}"/>
    <cellStyle name="Normal 18 3 2 2 2 2" xfId="27519" xr:uid="{65B5D843-7CCE-4C3C-B840-1DDE042BE8B3}"/>
    <cellStyle name="Normal 18 3 2 2 2 3" xfId="33013" xr:uid="{4BA9CCC4-49EE-4F59-BD5F-916DA1DB440D}"/>
    <cellStyle name="Normal 18 3 2 2 2 4" xfId="38497" xr:uid="{95A7F63B-41D7-475F-A72C-A7D0FC53DA48}"/>
    <cellStyle name="Normal 18 3 2 2 3" xfId="24790" xr:uid="{E662FCDD-B7EB-4D24-97DD-4F77BA74FD94}"/>
    <cellStyle name="Normal 18 3 2 2 4" xfId="30284" xr:uid="{EE1FF148-3143-4643-8116-3B27433BEC27}"/>
    <cellStyle name="Normal 18 3 2 2 5" xfId="35768" xr:uid="{F3CB67AD-4FED-45D5-A9C7-8578810167F8}"/>
    <cellStyle name="Normal 18 3 2 3" xfId="11638" xr:uid="{96F48871-C47C-4BFA-A3CC-518E59503549}"/>
    <cellStyle name="Normal 18 3 2 4" xfId="16873" xr:uid="{1C75AB50-D5BB-4768-B57C-E973165EB511}"/>
    <cellStyle name="Normal 18 3 2 5" xfId="19098" xr:uid="{77F51684-9EEB-4DD7-9BF0-045F7D9281CF}"/>
    <cellStyle name="Normal 18 3 2 6" xfId="9354" xr:uid="{C75A8830-CB54-4B01-8845-9EBCEB08E597}"/>
    <cellStyle name="Normal 18 3 2 6 2" xfId="20675" xr:uid="{255E0016-11B8-4EB8-BDA0-8AE00AF005DC}"/>
    <cellStyle name="Normal 18 3 2 6 2 2" xfId="26231" xr:uid="{ADFBFA1A-C50E-4453-A6DF-E7B367AF45BA}"/>
    <cellStyle name="Normal 18 3 2 6 2 3" xfId="31725" xr:uid="{A398CD19-4A12-417D-ABAA-60866E887857}"/>
    <cellStyle name="Normal 18 3 2 6 2 4" xfId="37209" xr:uid="{C7F9A91D-0B73-4EBE-A0AF-9A8C848036D4}"/>
    <cellStyle name="Normal 18 3 2 6 3" xfId="23502" xr:uid="{A9F98786-1916-4CC3-8886-8C9E52F2F565}"/>
    <cellStyle name="Normal 18 3 2 6 4" xfId="28996" xr:uid="{2F6A0B00-CFC3-4457-B6A3-7BED9C017286}"/>
    <cellStyle name="Normal 18 3 2 6 5" xfId="34480" xr:uid="{914131A9-689A-4B79-975E-CAD3F6494F33}"/>
    <cellStyle name="Normal 18 3 3" xfId="6281" xr:uid="{6218C24C-9CC9-41C5-AEC7-E09DF6A3D41C}"/>
    <cellStyle name="Normal 18 3 3 2" xfId="14677" xr:uid="{E7B6E742-FA8B-40FD-9B04-FC451AB5F4D0}"/>
    <cellStyle name="Normal 18 3 3 2 2" xfId="21964" xr:uid="{B6C5EC29-B2A5-46DE-93AE-233A0CA3B145}"/>
    <cellStyle name="Normal 18 3 3 2 2 2" xfId="27520" xr:uid="{BFE4D9D9-5828-4E41-B029-23C5A45F179A}"/>
    <cellStyle name="Normal 18 3 3 2 2 3" xfId="33014" xr:uid="{73B223B1-D34C-4FDE-B1D1-15FBE3927266}"/>
    <cellStyle name="Normal 18 3 3 2 2 4" xfId="38498" xr:uid="{8DB6E8BA-6C25-4684-828D-9C5CDEE283C4}"/>
    <cellStyle name="Normal 18 3 3 2 3" xfId="24791" xr:uid="{54EC79E5-C201-404A-AA07-607FB870FDDE}"/>
    <cellStyle name="Normal 18 3 3 2 4" xfId="30285" xr:uid="{6CAC37AF-3F12-429D-928B-5342EA156E84}"/>
    <cellStyle name="Normal 18 3 3 2 5" xfId="35769" xr:uid="{6FACC9B0-7F5A-4E1B-8073-A964EBB306AA}"/>
    <cellStyle name="Normal 18 3 3 3" xfId="11639" xr:uid="{A0F25008-71A9-4741-9693-AA2FB470A702}"/>
    <cellStyle name="Normal 18 3 3 4" xfId="16874" xr:uid="{D29B161D-FC34-473F-9A83-BEB9DDF0CE45}"/>
    <cellStyle name="Normal 18 3 3 5" xfId="19099" xr:uid="{1ADA9936-3E01-44E6-889B-AF1A0843CF24}"/>
    <cellStyle name="Normal 18 3 3 6" xfId="9355" xr:uid="{287F4648-DB17-4972-9DC2-D6DC8FB81993}"/>
    <cellStyle name="Normal 18 3 3 6 2" xfId="20676" xr:uid="{B19CF845-8B65-46B3-9177-F3610EC55AD7}"/>
    <cellStyle name="Normal 18 3 3 6 2 2" xfId="26232" xr:uid="{B004E222-43CA-4965-AFEF-054BECB671AA}"/>
    <cellStyle name="Normal 18 3 3 6 2 3" xfId="31726" xr:uid="{7150AC29-CF2A-4DF5-830D-55DE79D81001}"/>
    <cellStyle name="Normal 18 3 3 6 2 4" xfId="37210" xr:uid="{0EFDA776-7975-4798-BFF0-4BAC9117D702}"/>
    <cellStyle name="Normal 18 3 3 6 3" xfId="23503" xr:uid="{80FECE9A-1CAA-4C95-8551-35FFD7ED194D}"/>
    <cellStyle name="Normal 18 3 3 6 4" xfId="28997" xr:uid="{38CF9958-2D8E-4BA4-BDBB-818A3F7CC17A}"/>
    <cellStyle name="Normal 18 3 3 6 5" xfId="34481" xr:uid="{BF096271-6CFF-4412-BDB9-7343089393A1}"/>
    <cellStyle name="Normal 18 3 4" xfId="6282" xr:uid="{991AFFCF-2F37-40AA-A67F-46AB4AA4831F}"/>
    <cellStyle name="Normal 18 3 4 2" xfId="14678" xr:uid="{9098DB88-B30C-4A2C-AD56-7AC349919D3D}"/>
    <cellStyle name="Normal 18 3 4 2 2" xfId="21965" xr:uid="{7376BFA4-EEAA-4758-854E-1AB79621F5E4}"/>
    <cellStyle name="Normal 18 3 4 2 2 2" xfId="27521" xr:uid="{BFF4BA82-6D33-43AB-8F98-C99845B9A2F4}"/>
    <cellStyle name="Normal 18 3 4 2 2 3" xfId="33015" xr:uid="{33EBDFC4-D3F0-44EF-BB15-499017B69B69}"/>
    <cellStyle name="Normal 18 3 4 2 2 4" xfId="38499" xr:uid="{FFC7B392-C6B5-4F30-BE79-DCB9CE71DEA2}"/>
    <cellStyle name="Normal 18 3 4 2 3" xfId="24792" xr:uid="{398609B1-D6DF-484E-8843-32D3641FDB78}"/>
    <cellStyle name="Normal 18 3 4 2 4" xfId="30286" xr:uid="{EEE06693-03AA-47CB-A61A-0F0D4784F6B3}"/>
    <cellStyle name="Normal 18 3 4 2 5" xfId="35770" xr:uid="{75F60FDA-9466-4941-8189-94877CA65C7F}"/>
    <cellStyle name="Normal 18 3 4 3" xfId="11640" xr:uid="{B46D5AB5-25E4-4A3D-858F-466813B92300}"/>
    <cellStyle name="Normal 18 3 4 4" xfId="16875" xr:uid="{273A2B1D-F6AA-439C-9DD1-EF1205357870}"/>
    <cellStyle name="Normal 18 3 4 5" xfId="19100" xr:uid="{F1BBC4EC-1521-43A7-BE04-240FF8D21BBA}"/>
    <cellStyle name="Normal 18 3 4 6" xfId="9356" xr:uid="{0A8EDB50-5677-4027-93DE-94230149A8AF}"/>
    <cellStyle name="Normal 18 3 4 6 2" xfId="20677" xr:uid="{6B595891-7D15-4E27-ABE2-3163DF76F52A}"/>
    <cellStyle name="Normal 18 3 4 6 2 2" xfId="26233" xr:uid="{D7E68F91-BA2E-4BEF-A3A4-CB3CD6A9548D}"/>
    <cellStyle name="Normal 18 3 4 6 2 3" xfId="31727" xr:uid="{FF42D0FE-F5D4-4609-A9A0-5DA2EF974990}"/>
    <cellStyle name="Normal 18 3 4 6 2 4" xfId="37211" xr:uid="{CEA00912-7368-4A79-ADF6-AD421AE46AF6}"/>
    <cellStyle name="Normal 18 3 4 6 3" xfId="23504" xr:uid="{4A042427-5E5B-47ED-81B4-84A3C0A8EA78}"/>
    <cellStyle name="Normal 18 3 4 6 4" xfId="28998" xr:uid="{AC00BE07-4087-4AED-8091-60DC1DB486A9}"/>
    <cellStyle name="Normal 18 3 4 6 5" xfId="34482" xr:uid="{8AF24F89-6753-4AA8-9D66-2050100EDC4D}"/>
    <cellStyle name="Normal 18 3 5" xfId="14675" xr:uid="{E26A0548-0DB1-459E-AD8C-B51379AFD38F}"/>
    <cellStyle name="Normal 18 3 5 2" xfId="21962" xr:uid="{2A74459C-6C66-4057-8883-79B88262991E}"/>
    <cellStyle name="Normal 18 3 5 2 2" xfId="27518" xr:uid="{62910CAD-2400-4676-8468-CAB28BE8A0A9}"/>
    <cellStyle name="Normal 18 3 5 2 3" xfId="33012" xr:uid="{A8D1AAD7-A5DF-4ACE-BD84-459AA30A31E3}"/>
    <cellStyle name="Normal 18 3 5 2 4" xfId="38496" xr:uid="{59DD2648-4F16-4208-A7C3-070EC54A4BA8}"/>
    <cellStyle name="Normal 18 3 5 3" xfId="24789" xr:uid="{C26032BF-8E86-4C0F-915D-89F0A7BCDDFA}"/>
    <cellStyle name="Normal 18 3 5 4" xfId="30283" xr:uid="{596EAC5A-BBBF-44FD-84A3-C5D8DDA6173F}"/>
    <cellStyle name="Normal 18 3 5 5" xfId="35767" xr:uid="{D185BBB1-94A6-4D91-A3B5-513BC2B25948}"/>
    <cellStyle name="Normal 18 3 6" xfId="11637" xr:uid="{D38E0C68-F415-4396-9571-E437813253C3}"/>
    <cellStyle name="Normal 18 3 7" xfId="16872" xr:uid="{958EA74B-CE54-43DF-8671-3C1B962CDB8C}"/>
    <cellStyle name="Normal 18 3 8" xfId="19097" xr:uid="{BE044F77-9702-47DD-962E-FBF3324B4D58}"/>
    <cellStyle name="Normal 18 3 9" xfId="9353" xr:uid="{5870A897-F4EE-46DD-9A81-D23D11349227}"/>
    <cellStyle name="Normal 18 3 9 2" xfId="20674" xr:uid="{9FA1D869-4D5B-478A-86E5-24D530A94EB6}"/>
    <cellStyle name="Normal 18 3 9 2 2" xfId="26230" xr:uid="{9F1286AD-D77D-4806-A674-5250DA749CCB}"/>
    <cellStyle name="Normal 18 3 9 2 3" xfId="31724" xr:uid="{7009FFE9-F717-477D-A8E3-F082A2113C3C}"/>
    <cellStyle name="Normal 18 3 9 2 4" xfId="37208" xr:uid="{89B4593D-734E-426C-84F0-DBC5BD9FE0C1}"/>
    <cellStyle name="Normal 18 3 9 3" xfId="23501" xr:uid="{DFDBAEEB-C3E6-4743-9E57-A257A7FF716C}"/>
    <cellStyle name="Normal 18 3 9 4" xfId="28995" xr:uid="{6500DB49-9662-436B-BA76-B88951D41848}"/>
    <cellStyle name="Normal 18 3 9 5" xfId="34479" xr:uid="{F6FD0137-C34B-436E-B239-10D911ACC881}"/>
    <cellStyle name="Normal 18 4" xfId="6283" xr:uid="{8B73CF0D-9793-41C0-AE69-9EC535F397B8}"/>
    <cellStyle name="Normal 18 4 2" xfId="6284" xr:uid="{90F9669A-CB08-4C2B-AE5F-730D1F5F1BF0}"/>
    <cellStyle name="Normal 18 4 2 2" xfId="14680" xr:uid="{439CBEF3-2749-4D38-A62E-370B066E0897}"/>
    <cellStyle name="Normal 18 4 2 2 2" xfId="21967" xr:uid="{0794D2BA-7774-4C52-96E2-8A921862B7A9}"/>
    <cellStyle name="Normal 18 4 2 2 2 2" xfId="27523" xr:uid="{891309EA-AC36-4F5E-9AE0-9358C9286286}"/>
    <cellStyle name="Normal 18 4 2 2 2 3" xfId="33017" xr:uid="{88637AAA-62CA-41AA-B8B1-354001908C88}"/>
    <cellStyle name="Normal 18 4 2 2 2 4" xfId="38501" xr:uid="{65BC1522-C5C4-4001-A4DB-6ED3CB3AB77E}"/>
    <cellStyle name="Normal 18 4 2 2 3" xfId="24794" xr:uid="{583B3971-BF1F-4BAE-BE51-6DEC10C596EE}"/>
    <cellStyle name="Normal 18 4 2 2 4" xfId="30288" xr:uid="{FA5F67AA-EA2D-4BC2-988D-1D524E947A14}"/>
    <cellStyle name="Normal 18 4 2 2 5" xfId="35772" xr:uid="{276A3242-93A1-49A6-ADF1-A214C8593FDD}"/>
    <cellStyle name="Normal 18 4 2 3" xfId="11642" xr:uid="{46736038-BB07-468F-84EA-A63FF21B9D70}"/>
    <cellStyle name="Normal 18 4 2 4" xfId="16877" xr:uid="{4FEAA40A-7B5B-42E5-8F5D-5AADAED4DDD9}"/>
    <cellStyle name="Normal 18 4 2 5" xfId="19102" xr:uid="{B2EB60EA-F682-42B0-B3A7-A9ABBD084BCB}"/>
    <cellStyle name="Normal 18 4 2 6" xfId="9358" xr:uid="{A03465AC-CD98-4F97-9F4C-FA0951C268F5}"/>
    <cellStyle name="Normal 18 4 2 6 2" xfId="20679" xr:uid="{7FFB538C-25F9-413C-B88D-7DDEA5FC671F}"/>
    <cellStyle name="Normal 18 4 2 6 2 2" xfId="26235" xr:uid="{72B1FA6E-290C-411E-92CB-F2A3BBFF331A}"/>
    <cellStyle name="Normal 18 4 2 6 2 3" xfId="31729" xr:uid="{9C2BCC1F-9637-4FCF-87EE-FFEBB7718410}"/>
    <cellStyle name="Normal 18 4 2 6 2 4" xfId="37213" xr:uid="{BF264F64-6B25-47B2-80A5-E6DAC75FB85B}"/>
    <cellStyle name="Normal 18 4 2 6 3" xfId="23506" xr:uid="{B3479169-9699-470B-AD77-7BB54AC6C405}"/>
    <cellStyle name="Normal 18 4 2 6 4" xfId="29000" xr:uid="{8BD3DE66-9700-414E-8DB0-1698155250FE}"/>
    <cellStyle name="Normal 18 4 2 6 5" xfId="34484" xr:uid="{DAC4858C-BF41-4952-928B-02B27F8C77D4}"/>
    <cellStyle name="Normal 18 4 3" xfId="6285" xr:uid="{B99D8EE5-7650-42AD-AC56-7139D09404A6}"/>
    <cellStyle name="Normal 18 4 3 2" xfId="14681" xr:uid="{50DD153E-F3E0-449B-9E56-A1F18D78DE35}"/>
    <cellStyle name="Normal 18 4 3 2 2" xfId="21968" xr:uid="{5A5AC20E-DDF7-4003-B349-FDE4B36F86CB}"/>
    <cellStyle name="Normal 18 4 3 2 2 2" xfId="27524" xr:uid="{D938CCA6-059E-4E58-A618-69EAAF1D59BD}"/>
    <cellStyle name="Normal 18 4 3 2 2 3" xfId="33018" xr:uid="{CE9224A0-ABF7-4290-AC2F-E25E7B8FB242}"/>
    <cellStyle name="Normal 18 4 3 2 2 4" xfId="38502" xr:uid="{9DD3CD7E-8546-4176-8089-57CDF51E78C5}"/>
    <cellStyle name="Normal 18 4 3 2 3" xfId="24795" xr:uid="{A5129033-0241-4809-9687-22C3B85BB92A}"/>
    <cellStyle name="Normal 18 4 3 2 4" xfId="30289" xr:uid="{A1319DDC-4D14-4B12-B043-4536FF6DC684}"/>
    <cellStyle name="Normal 18 4 3 2 5" xfId="35773" xr:uid="{CBCC3920-CB16-4197-857D-BF51B4ABA439}"/>
    <cellStyle name="Normal 18 4 3 3" xfId="11643" xr:uid="{13866FAE-D7B1-444F-8E42-07B88BE889CE}"/>
    <cellStyle name="Normal 18 4 3 4" xfId="16878" xr:uid="{0075DF45-6ADE-44BA-BAFD-7D2D5959E923}"/>
    <cellStyle name="Normal 18 4 3 5" xfId="19103" xr:uid="{15FECB5E-71F4-423C-837C-0763FA0379FE}"/>
    <cellStyle name="Normal 18 4 3 6" xfId="9359" xr:uid="{623D2221-5C82-4B90-95C3-3B2B7C7EF2EB}"/>
    <cellStyle name="Normal 18 4 3 6 2" xfId="20680" xr:uid="{DFB7D345-3ED9-43DF-812C-334CAA18AA1E}"/>
    <cellStyle name="Normal 18 4 3 6 2 2" xfId="26236" xr:uid="{9964C337-AD00-49F5-B8A0-3D659FF246C3}"/>
    <cellStyle name="Normal 18 4 3 6 2 3" xfId="31730" xr:uid="{3F85EE07-9299-4248-ABE5-2413DA2BEA3F}"/>
    <cellStyle name="Normal 18 4 3 6 2 4" xfId="37214" xr:uid="{5B70CE8D-61B2-4EB8-ACD9-7D2CDA2D13DA}"/>
    <cellStyle name="Normal 18 4 3 6 3" xfId="23507" xr:uid="{3229C4FF-8140-4695-B3DF-4E8E288E19C5}"/>
    <cellStyle name="Normal 18 4 3 6 4" xfId="29001" xr:uid="{4C37FE03-E395-4ADD-BEB7-252244C4993E}"/>
    <cellStyle name="Normal 18 4 3 6 5" xfId="34485" xr:uid="{7484C078-A39F-454F-9CB9-468BDAE7EFC3}"/>
    <cellStyle name="Normal 18 4 4" xfId="14679" xr:uid="{1F689661-971F-42B5-B46C-369E3B2335F8}"/>
    <cellStyle name="Normal 18 4 4 2" xfId="21966" xr:uid="{F3DAED13-BD0A-4070-83EA-39A22834DC1E}"/>
    <cellStyle name="Normal 18 4 4 2 2" xfId="27522" xr:uid="{5ED0E5AA-E92F-4261-BB81-9304E6FCD088}"/>
    <cellStyle name="Normal 18 4 4 2 3" xfId="33016" xr:uid="{DCE383FF-228C-42B7-98CD-991E55AC9259}"/>
    <cellStyle name="Normal 18 4 4 2 4" xfId="38500" xr:uid="{1C2FEA50-F3BD-4034-99C5-4EC97983F3EB}"/>
    <cellStyle name="Normal 18 4 4 3" xfId="24793" xr:uid="{DE0EB681-A432-4BEF-9AE9-05E067F7287B}"/>
    <cellStyle name="Normal 18 4 4 4" xfId="30287" xr:uid="{CEC90D45-A5C5-4108-A08F-62E7E2FF9A91}"/>
    <cellStyle name="Normal 18 4 4 5" xfId="35771" xr:uid="{79A79064-454C-4CAA-B3AC-E11BC6A98F2B}"/>
    <cellStyle name="Normal 18 4 5" xfId="11641" xr:uid="{7DBE837B-7D36-4509-8F8B-CC752F461E52}"/>
    <cellStyle name="Normal 18 4 6" xfId="16876" xr:uid="{F9D08B30-F5D8-44E2-8F9A-5E01C1033722}"/>
    <cellStyle name="Normal 18 4 7" xfId="19101" xr:uid="{B71E2FA7-9F32-41DF-ACC6-5E75C8D16F36}"/>
    <cellStyle name="Normal 18 4 8" xfId="9357" xr:uid="{AF58DA69-7654-4FDB-9744-D394D1DC3293}"/>
    <cellStyle name="Normal 18 4 8 2" xfId="20678" xr:uid="{EFF34273-58BB-40CD-953A-09FE8278F8AC}"/>
    <cellStyle name="Normal 18 4 8 2 2" xfId="26234" xr:uid="{2F2944E2-EE4C-495E-87DF-61E972443A78}"/>
    <cellStyle name="Normal 18 4 8 2 3" xfId="31728" xr:uid="{75E1AEF2-C397-4228-8E50-D866A1F86F33}"/>
    <cellStyle name="Normal 18 4 8 2 4" xfId="37212" xr:uid="{69338961-6A77-4327-AC13-9688BB1E0623}"/>
    <cellStyle name="Normal 18 4 8 3" xfId="23505" xr:uid="{F08FB460-505B-4462-923E-CABF42580BA5}"/>
    <cellStyle name="Normal 18 4 8 4" xfId="28999" xr:uid="{559EFA6B-8E11-4C17-AC0C-B2B5035D6B50}"/>
    <cellStyle name="Normal 18 4 8 5" xfId="34483" xr:uid="{964F93FD-8568-46F4-8B07-8D1C0E6CBD56}"/>
    <cellStyle name="Normal 18 5" xfId="6286" xr:uid="{6FFEA0B6-3CDA-4858-9734-5E092A3E711C}"/>
    <cellStyle name="Normal 18 5 2" xfId="14682" xr:uid="{DD195A3F-74F0-4BDE-ABEF-9AE61734AB95}"/>
    <cellStyle name="Normal 18 5 2 2" xfId="21969" xr:uid="{5AC45C2C-4F7A-40EF-87B8-AF700590B26A}"/>
    <cellStyle name="Normal 18 5 2 2 2" xfId="27525" xr:uid="{9A052B4F-3807-4E8E-8C59-947381D09544}"/>
    <cellStyle name="Normal 18 5 2 2 3" xfId="33019" xr:uid="{7B7596F2-8E65-48A1-80D1-E80C677F5AF4}"/>
    <cellStyle name="Normal 18 5 2 2 4" xfId="38503" xr:uid="{06AAD352-5481-45C6-BC2A-B4A761B5340F}"/>
    <cellStyle name="Normal 18 5 2 3" xfId="24796" xr:uid="{505D1AF2-E503-4323-AFB5-8FFAC6E43164}"/>
    <cellStyle name="Normal 18 5 2 4" xfId="30290" xr:uid="{4036CF42-D6ED-4C48-9237-26C9879C0565}"/>
    <cellStyle name="Normal 18 5 2 5" xfId="35774" xr:uid="{C2229D95-3804-4544-A55D-1D773DD87F7A}"/>
    <cellStyle name="Normal 18 5 3" xfId="11644" xr:uid="{A6935E73-6F37-4EC4-911E-49460E1EEBE1}"/>
    <cellStyle name="Normal 18 5 4" xfId="16879" xr:uid="{F5557C57-26CB-46C8-9006-900858CC0A35}"/>
    <cellStyle name="Normal 18 5 5" xfId="19104" xr:uid="{32579DC8-B248-4824-8DC7-AB6CDE809113}"/>
    <cellStyle name="Normal 18 5 6" xfId="9360" xr:uid="{ABDC25AE-9B34-420B-A27D-4AE1E14AF06B}"/>
    <cellStyle name="Normal 18 5 6 2" xfId="20681" xr:uid="{219F9E9A-3B1B-40D9-A39A-28B143273DD0}"/>
    <cellStyle name="Normal 18 5 6 2 2" xfId="26237" xr:uid="{F095A9FD-84D2-4F05-AEA0-4BBFE5C3D3EA}"/>
    <cellStyle name="Normal 18 5 6 2 3" xfId="31731" xr:uid="{499AC8C4-FA27-4924-83C5-F227A1A67F74}"/>
    <cellStyle name="Normal 18 5 6 2 4" xfId="37215" xr:uid="{981D307E-7DB0-41C2-BE67-9084732764DE}"/>
    <cellStyle name="Normal 18 5 6 3" xfId="23508" xr:uid="{4A21DF4D-FFC3-4694-8944-7E59C215219E}"/>
    <cellStyle name="Normal 18 5 6 4" xfId="29002" xr:uid="{996B4DF1-B1C4-42F1-9D2B-85AC7AFF082F}"/>
    <cellStyle name="Normal 18 5 6 5" xfId="34486" xr:uid="{A73772D4-5367-417B-8400-1BD4E504567F}"/>
    <cellStyle name="Normal 18 6" xfId="6287" xr:uid="{76B6FE92-78CE-4AFC-801B-30AE87DD7DD1}"/>
    <cellStyle name="Normal 18 6 2" xfId="14683" xr:uid="{71074775-0A14-45ED-B16C-B0D048F47FC6}"/>
    <cellStyle name="Normal 18 6 2 2" xfId="21970" xr:uid="{DAF87541-EC05-47B7-9677-0B9C430ED0FF}"/>
    <cellStyle name="Normal 18 6 2 2 2" xfId="27526" xr:uid="{E599C055-C7B2-49FF-9FEE-B160E3A9CECC}"/>
    <cellStyle name="Normal 18 6 2 2 3" xfId="33020" xr:uid="{BD858453-1320-4964-A75E-CAAB0C027627}"/>
    <cellStyle name="Normal 18 6 2 2 4" xfId="38504" xr:uid="{A138AA32-7841-41AA-805A-E36BBB2E8AE3}"/>
    <cellStyle name="Normal 18 6 2 3" xfId="24797" xr:uid="{1B816141-CFEB-48F2-B7FD-BFCF8607937B}"/>
    <cellStyle name="Normal 18 6 2 4" xfId="30291" xr:uid="{B8F886E9-6656-474B-86D0-C6106D598F34}"/>
    <cellStyle name="Normal 18 6 2 5" xfId="35775" xr:uid="{D9D2EA9A-C5C6-441A-9EA0-AC11CF1F52B7}"/>
    <cellStyle name="Normal 18 6 3" xfId="11645" xr:uid="{2826A05B-0894-429E-9066-0F73505B8CF4}"/>
    <cellStyle name="Normal 18 6 4" xfId="16880" xr:uid="{97614D74-A83E-4A2A-B674-06112B19439F}"/>
    <cellStyle name="Normal 18 6 5" xfId="19105" xr:uid="{4ADA650D-1534-42CA-B670-FEE2C4FDB047}"/>
    <cellStyle name="Normal 18 6 6" xfId="9361" xr:uid="{A4A46869-65E8-4CFF-9740-83238F11866F}"/>
    <cellStyle name="Normal 18 6 6 2" xfId="20682" xr:uid="{8C3A0E4F-7A3F-4D69-8C80-ED5A6FE6B690}"/>
    <cellStyle name="Normal 18 6 6 2 2" xfId="26238" xr:uid="{5219FE28-2004-4D7E-996D-4240BC23494D}"/>
    <cellStyle name="Normal 18 6 6 2 3" xfId="31732" xr:uid="{05EF93A2-E0A8-431C-8833-248F369A0C4F}"/>
    <cellStyle name="Normal 18 6 6 2 4" xfId="37216" xr:uid="{0892D229-295A-4B7A-B660-F2A25AE00FB8}"/>
    <cellStyle name="Normal 18 6 6 3" xfId="23509" xr:uid="{40BE3D5E-2D84-44B7-8248-1E68D4A85EA8}"/>
    <cellStyle name="Normal 18 6 6 4" xfId="29003" xr:uid="{ACA1AB89-CE7A-4562-B4E9-B41BF4031A7C}"/>
    <cellStyle name="Normal 18 6 6 5" xfId="34487" xr:uid="{6C510A32-7C67-4AFB-B268-F73F2BCA56CE}"/>
    <cellStyle name="Normal 18 7" xfId="7311" xr:uid="{E6D36402-34C2-4B74-98EE-9695F5C03895}"/>
    <cellStyle name="Normal 18 7 2" xfId="14684" xr:uid="{498F5C67-A758-4207-94E1-2AD221463E09}"/>
    <cellStyle name="Normal 18 7 2 2" xfId="21971" xr:uid="{2D53AF90-03A5-431C-9941-6681AA7ECC0C}"/>
    <cellStyle name="Normal 18 7 2 2 2" xfId="27527" xr:uid="{761A0D65-2B19-4EBD-9542-526479202CAE}"/>
    <cellStyle name="Normal 18 7 2 2 3" xfId="33021" xr:uid="{8E447E32-CB11-4ED3-90C8-4CA5A5F2566E}"/>
    <cellStyle name="Normal 18 7 2 2 4" xfId="38505" xr:uid="{12A985F0-3792-4329-B171-235953CAC40C}"/>
    <cellStyle name="Normal 18 7 2 3" xfId="24798" xr:uid="{4B693C96-4A3F-41E1-9971-1BBC7AEB1632}"/>
    <cellStyle name="Normal 18 7 2 4" xfId="30292" xr:uid="{904602C0-43A8-4A63-919B-D9B123934606}"/>
    <cellStyle name="Normal 18 7 2 5" xfId="35776" xr:uid="{4AB4BD04-0585-41B7-BBA0-36D92F067E60}"/>
    <cellStyle name="Normal 18 7 3" xfId="12568" xr:uid="{3FC3A2C7-B0D8-4C82-9D5F-0B737571C57D}"/>
    <cellStyle name="Normal 18 7 4" xfId="9362" xr:uid="{2AF590A9-F031-4E3D-AA1F-0D097C90FAF8}"/>
    <cellStyle name="Normal 18 7 4 2" xfId="20683" xr:uid="{FB6F510F-68BB-48EE-BEF1-3CC1EEF2F84F}"/>
    <cellStyle name="Normal 18 7 4 2 2" xfId="26239" xr:uid="{FD0E35F4-360A-42DC-A8F7-DA8C5250DE18}"/>
    <cellStyle name="Normal 18 7 4 2 3" xfId="31733" xr:uid="{75AD2AAF-B111-4974-84BA-CA78AC365E23}"/>
    <cellStyle name="Normal 18 7 4 2 4" xfId="37217" xr:uid="{74ACA57A-2CF7-44F2-9911-703D97282794}"/>
    <cellStyle name="Normal 18 7 4 3" xfId="23510" xr:uid="{F595E1B8-ED9A-4D7F-94F4-54FA1FFB9EC4}"/>
    <cellStyle name="Normal 18 7 4 4" xfId="29004" xr:uid="{D2C4CA99-EC6B-4B78-ACB4-F5FCE4E04954}"/>
    <cellStyle name="Normal 18 7 4 5" xfId="34488" xr:uid="{BE46964B-C238-4CB8-9141-D541A9D1DA27}"/>
    <cellStyle name="Normal 18 8" xfId="9363" xr:uid="{F1FF9112-CEAA-4D33-9D50-15528E23249C}"/>
    <cellStyle name="Normal 18 8 2" xfId="20684" xr:uid="{350A8C88-9043-4320-A5B8-B5F96FEE71B7}"/>
    <cellStyle name="Normal 18 8 2 2" xfId="26240" xr:uid="{C2B79922-5C2F-4FDA-AEB5-83764AFF9453}"/>
    <cellStyle name="Normal 18 8 2 3" xfId="31734" xr:uid="{3B4BA852-8A33-4475-BD05-727D02C82C3B}"/>
    <cellStyle name="Normal 18 8 2 4" xfId="37218" xr:uid="{697EA770-B290-4CD9-8450-38546DFE50E1}"/>
    <cellStyle name="Normal 18 8 3" xfId="23511" xr:uid="{6A800BD0-5D82-4F11-B297-03DD9B274743}"/>
    <cellStyle name="Normal 18 8 4" xfId="29005" xr:uid="{1122198D-973E-492A-B62E-EED12B787DAB}"/>
    <cellStyle name="Normal 18 8 5" xfId="34489" xr:uid="{347950A4-28B6-4D87-AD76-4B97DD327796}"/>
    <cellStyle name="Normal 18 9" xfId="14673" xr:uid="{52943521-13E2-478D-A473-33374D8F0429}"/>
    <cellStyle name="Normal 18 9 2" xfId="21960" xr:uid="{14F9EDCB-2E6D-47CE-83AB-FB851E96197F}"/>
    <cellStyle name="Normal 18 9 2 2" xfId="27516" xr:uid="{2D114CBE-4A6B-438D-B727-31F59144F378}"/>
    <cellStyle name="Normal 18 9 2 3" xfId="33010" xr:uid="{2EAE1277-A60A-4DD5-BAC0-2A330542DB64}"/>
    <cellStyle name="Normal 18 9 2 4" xfId="38494" xr:uid="{383B1A15-EEB7-4C93-9C82-181D7DDBB77C}"/>
    <cellStyle name="Normal 18 9 3" xfId="24787" xr:uid="{46E96C45-4312-40F8-8A1E-E319F0C00CAF}"/>
    <cellStyle name="Normal 18 9 4" xfId="30281" xr:uid="{7EEC077D-75FC-4615-8D83-3E335EE16C3C}"/>
    <cellStyle name="Normal 18 9 5" xfId="35765" xr:uid="{5733B992-6D22-4D48-A8AB-8A4DB00B5432}"/>
    <cellStyle name="Normal 180" xfId="39514" xr:uid="{F2BD83CE-9DA0-4AFE-8D03-3CE78E5B55EE}"/>
    <cellStyle name="Normal 181" xfId="39515" xr:uid="{7A0A48C2-7C53-4348-9C68-06040B64E557}"/>
    <cellStyle name="Normal 182" xfId="39516" xr:uid="{CEA69E49-4614-4545-A2B2-BF500666113B}"/>
    <cellStyle name="Normal 183" xfId="39517" xr:uid="{8F8BD8B7-0639-45B3-8F55-BA6E0F59DA40}"/>
    <cellStyle name="Normal 184" xfId="39518" xr:uid="{84F1316A-4960-4BE2-9D38-D1B9C7C1319B}"/>
    <cellStyle name="Normal 185" xfId="39519" xr:uid="{FC04C991-BDF3-4DB3-B761-8D7156B6AA90}"/>
    <cellStyle name="Normal 186" xfId="39520" xr:uid="{C5FBD000-FCFF-491A-8D1F-8A43B41770CB}"/>
    <cellStyle name="Normal 187" xfId="39521" xr:uid="{E720F11E-FD26-48ED-A8EC-301D5D96EB13}"/>
    <cellStyle name="Normal 188" xfId="39522" xr:uid="{19310355-F787-4838-A8E3-59E5D3FE8886}"/>
    <cellStyle name="Normal 189" xfId="39523" xr:uid="{1C614E0B-890D-43D5-A389-8ADBE9CB978A}"/>
    <cellStyle name="Normal 19" xfId="6288" xr:uid="{D0B68A3D-3EEA-418F-B3AF-994D95C69156}"/>
    <cellStyle name="Normal 19 10" xfId="19106" xr:uid="{3C02C5EF-8593-4700-B240-F4E54006AAC5}"/>
    <cellStyle name="Normal 19 11" xfId="9364" xr:uid="{C07C4F97-8A88-4C0B-8CB6-62D316C8A44E}"/>
    <cellStyle name="Normal 19 11 2" xfId="20685" xr:uid="{3F1C9B7A-91A5-49D7-B385-6AF979368403}"/>
    <cellStyle name="Normal 19 11 2 2" xfId="26241" xr:uid="{E2B60E67-7FD9-4357-925A-AA40C78BD92E}"/>
    <cellStyle name="Normal 19 11 2 3" xfId="31735" xr:uid="{8D41F653-7099-4FAC-A61C-CAF789D7CE6A}"/>
    <cellStyle name="Normal 19 11 2 4" xfId="37219" xr:uid="{FC0747CC-F4B4-42D3-97A9-AFDD88C531F0}"/>
    <cellStyle name="Normal 19 11 3" xfId="23512" xr:uid="{A287E1A9-0A9F-4E69-8680-BED7C77B594F}"/>
    <cellStyle name="Normal 19 11 4" xfId="29006" xr:uid="{0EA64B8A-02FA-4A02-8808-3EC922427D4B}"/>
    <cellStyle name="Normal 19 11 5" xfId="34490" xr:uid="{27273D1A-6F4E-48E9-907F-6EC828C999FE}"/>
    <cellStyle name="Normal 19 2" xfId="6289" xr:uid="{431A579A-3E40-47F5-AF99-091B77F42266}"/>
    <cellStyle name="Normal 19 2 2" xfId="14686" xr:uid="{AA0D924A-6399-493D-94A6-DC61139DA736}"/>
    <cellStyle name="Normal 19 2 2 2" xfId="21973" xr:uid="{0BC16BF2-A5D4-4440-99B7-731AC4C56441}"/>
    <cellStyle name="Normal 19 2 2 2 2" xfId="27529" xr:uid="{7BA61D24-A0EB-4B9A-BDC1-A7FFEC77FE41}"/>
    <cellStyle name="Normal 19 2 2 2 3" xfId="33023" xr:uid="{8A7A41D0-2789-46E6-B28A-A6DCD67447C1}"/>
    <cellStyle name="Normal 19 2 2 2 4" xfId="38507" xr:uid="{8D899886-35C9-40F7-9EA4-799F3094D6DB}"/>
    <cellStyle name="Normal 19 2 2 3" xfId="24800" xr:uid="{BE65B4A8-ABBE-4FB5-996D-14C7C826DE44}"/>
    <cellStyle name="Normal 19 2 2 4" xfId="30294" xr:uid="{B4F719E4-9B0F-49F7-A465-E45AB03BAA17}"/>
    <cellStyle name="Normal 19 2 2 5" xfId="35778" xr:uid="{BDF8009C-B50C-4CC3-94F0-807D8F656B2D}"/>
    <cellStyle name="Normal 19 2 3" xfId="11647" xr:uid="{8705FDBE-D912-44FF-8CEE-6FC4B57DC61B}"/>
    <cellStyle name="Normal 19 2 4" xfId="16882" xr:uid="{A01FEDF3-3414-4CEA-B06D-65015D70D82A}"/>
    <cellStyle name="Normal 19 2 5" xfId="19107" xr:uid="{F6A5A381-5BA4-4AF8-B029-58564445B656}"/>
    <cellStyle name="Normal 19 2 6" xfId="9365" xr:uid="{092316D3-F367-4249-9F73-00BA06E400B6}"/>
    <cellStyle name="Normal 19 2 6 2" xfId="20686" xr:uid="{DF659F31-74D4-4125-BD34-6144081A4E66}"/>
    <cellStyle name="Normal 19 2 6 2 2" xfId="26242" xr:uid="{B9B0F040-D5F4-44E3-ADFA-04ED65A212DE}"/>
    <cellStyle name="Normal 19 2 6 2 3" xfId="31736" xr:uid="{88BDD9EF-3341-4800-AFAA-FDF1E7DC8472}"/>
    <cellStyle name="Normal 19 2 6 2 4" xfId="37220" xr:uid="{55BF62B5-08B7-49F4-A300-D478C46C0A95}"/>
    <cellStyle name="Normal 19 2 6 3" xfId="23513" xr:uid="{6F38D200-44A6-45D7-A313-74C7F10FEB30}"/>
    <cellStyle name="Normal 19 2 6 4" xfId="29007" xr:uid="{1D995D5E-5A39-4E5A-A73A-EA9516268B29}"/>
    <cellStyle name="Normal 19 2 6 5" xfId="34491" xr:uid="{1C1820E5-EA3E-46FD-8881-CAB5DEC3147F}"/>
    <cellStyle name="Normal 19 3" xfId="6290" xr:uid="{F8D44803-BEA8-49BD-AE82-63BAB1C5E1D2}"/>
    <cellStyle name="Normal 19 3 2" xfId="14687" xr:uid="{6D9A1370-819E-4D9C-84F9-32D8D24B2496}"/>
    <cellStyle name="Normal 19 3 2 2" xfId="21974" xr:uid="{F0BAFCF3-BE46-4490-8223-2DCCDB2E28E9}"/>
    <cellStyle name="Normal 19 3 2 2 2" xfId="27530" xr:uid="{C854AAA8-4F95-4C88-83D4-02D7BC789F16}"/>
    <cellStyle name="Normal 19 3 2 2 3" xfId="33024" xr:uid="{B839ED3E-7FC0-4739-9360-F372EB6E6DE1}"/>
    <cellStyle name="Normal 19 3 2 2 4" xfId="38508" xr:uid="{49FF7E4D-877E-49C6-8879-6992464FED06}"/>
    <cellStyle name="Normal 19 3 2 3" xfId="24801" xr:uid="{1D8B3668-79AB-468E-893E-E39959887D26}"/>
    <cellStyle name="Normal 19 3 2 4" xfId="30295" xr:uid="{651C5128-1E6D-44FB-A1B8-7818A3936155}"/>
    <cellStyle name="Normal 19 3 2 5" xfId="35779" xr:uid="{BD8BA307-3A6A-4FA6-A7DA-8F7414DA2552}"/>
    <cellStyle name="Normal 19 3 3" xfId="11648" xr:uid="{035AEEC1-C696-4B8D-9D6A-C67270B37903}"/>
    <cellStyle name="Normal 19 3 4" xfId="16883" xr:uid="{80392B88-C760-46AB-8578-1A2F7275ED9F}"/>
    <cellStyle name="Normal 19 3 5" xfId="19108" xr:uid="{8111125A-B3D7-4387-92C4-4B5526DE0EF3}"/>
    <cellStyle name="Normal 19 3 6" xfId="9366" xr:uid="{7DF57C74-A9EC-47E3-8C78-4CFC6B4B75F9}"/>
    <cellStyle name="Normal 19 3 6 2" xfId="20687" xr:uid="{18F5C39F-3FF0-45C2-B68B-C23F68D3B931}"/>
    <cellStyle name="Normal 19 3 6 2 2" xfId="26243" xr:uid="{0AF19991-8060-4803-82B9-DF15F0AF15F9}"/>
    <cellStyle name="Normal 19 3 6 2 3" xfId="31737" xr:uid="{39374A99-4CFF-4DC0-A8E5-15A8BDBB3E2F}"/>
    <cellStyle name="Normal 19 3 6 2 4" xfId="37221" xr:uid="{23D3DC02-917A-4511-9457-43919436C996}"/>
    <cellStyle name="Normal 19 3 6 3" xfId="23514" xr:uid="{71AECDEE-4610-4EC7-9CB8-AB8C476234BA}"/>
    <cellStyle name="Normal 19 3 6 4" xfId="29008" xr:uid="{C812F739-F5D4-44E0-817C-300F1290AC33}"/>
    <cellStyle name="Normal 19 3 6 5" xfId="34492" xr:uid="{71D73C5A-C132-4465-83FD-BA526CB80B2B}"/>
    <cellStyle name="Normal 19 4" xfId="6291" xr:uid="{93668C6F-8110-4941-88E7-CA1E45CB0342}"/>
    <cellStyle name="Normal 19 4 2" xfId="14688" xr:uid="{B633961F-F6DB-47A5-AB96-02B44D872A62}"/>
    <cellStyle name="Normal 19 4 2 2" xfId="21975" xr:uid="{DF8224DD-DE44-4910-9A24-832B2ECE7937}"/>
    <cellStyle name="Normal 19 4 2 2 2" xfId="27531" xr:uid="{D42522F5-FB31-437E-89CF-B27FECA126D3}"/>
    <cellStyle name="Normal 19 4 2 2 3" xfId="33025" xr:uid="{179FF529-0339-4AE2-9371-937D75B00055}"/>
    <cellStyle name="Normal 19 4 2 2 4" xfId="38509" xr:uid="{BD79632B-0D9F-4E9C-86A1-064D4C47B309}"/>
    <cellStyle name="Normal 19 4 2 3" xfId="24802" xr:uid="{BF643B5E-CE8C-4CA1-BE69-E81AB6400E6A}"/>
    <cellStyle name="Normal 19 4 2 4" xfId="30296" xr:uid="{4BB74FAD-7C51-4C49-9191-142D22D0CF7A}"/>
    <cellStyle name="Normal 19 4 2 5" xfId="35780" xr:uid="{5EFF8DC8-E3F9-4679-A4BC-0CEEBA6BBA9B}"/>
    <cellStyle name="Normal 19 4 3" xfId="11649" xr:uid="{98C6F4D3-C65D-45AA-AE70-3717EEA27587}"/>
    <cellStyle name="Normal 19 4 4" xfId="16884" xr:uid="{481DEF66-0F9C-4478-8F1A-1FBAFF94B146}"/>
    <cellStyle name="Normal 19 4 5" xfId="19109" xr:uid="{6BABE36F-BF0C-41C5-9444-D781109634AA}"/>
    <cellStyle name="Normal 19 4 6" xfId="9367" xr:uid="{87ACBA83-6EA0-4F30-A4FF-E4C91A5F80DA}"/>
    <cellStyle name="Normal 19 4 6 2" xfId="20688" xr:uid="{EF5D63B3-91FD-4988-9834-95015F861613}"/>
    <cellStyle name="Normal 19 4 6 2 2" xfId="26244" xr:uid="{811AC889-3A6E-4D8A-879A-4B2FE7808FE7}"/>
    <cellStyle name="Normal 19 4 6 2 3" xfId="31738" xr:uid="{987F9971-E4B7-4B50-B447-B0EF869DF2C5}"/>
    <cellStyle name="Normal 19 4 6 2 4" xfId="37222" xr:uid="{B18B4CC2-B530-4FB7-989F-2418A44F16A8}"/>
    <cellStyle name="Normal 19 4 6 3" xfId="23515" xr:uid="{4E85F2E4-5944-45CE-87F0-F60F06E2CB12}"/>
    <cellStyle name="Normal 19 4 6 4" xfId="29009" xr:uid="{5BAF3A28-2BF7-4AB0-9E77-B7AA30DC2A80}"/>
    <cellStyle name="Normal 19 4 6 5" xfId="34493" xr:uid="{3D5297A0-9E5F-441A-AAAE-E930CC72216C}"/>
    <cellStyle name="Normal 19 5" xfId="7312" xr:uid="{CA512588-71BD-47E4-8512-5CBA4929919C}"/>
    <cellStyle name="Normal 19 5 2" xfId="14689" xr:uid="{1D130C5F-A851-4E8F-96CA-D1D65A74983C}"/>
    <cellStyle name="Normal 19 5 2 2" xfId="21976" xr:uid="{7E6DC9E1-1888-47CD-81EC-999AF7FFA79D}"/>
    <cellStyle name="Normal 19 5 2 2 2" xfId="27532" xr:uid="{2D51709C-3C70-4E39-BA42-351E37BCD8DE}"/>
    <cellStyle name="Normal 19 5 2 2 3" xfId="33026" xr:uid="{E5CDD2CF-DD91-4E40-A0CE-C08CCBF22CBD}"/>
    <cellStyle name="Normal 19 5 2 2 4" xfId="38510" xr:uid="{825091E8-FE27-473C-9005-4FCECC66D654}"/>
    <cellStyle name="Normal 19 5 2 3" xfId="24803" xr:uid="{733D00B3-08A0-453C-B458-4CF449558C22}"/>
    <cellStyle name="Normal 19 5 2 4" xfId="30297" xr:uid="{1BDCF11F-E335-4233-BEEE-1A9BFEBC885B}"/>
    <cellStyle name="Normal 19 5 2 5" xfId="35781" xr:uid="{190DF0DA-B397-4F4A-94C4-8D192A0434F2}"/>
    <cellStyle name="Normal 19 5 3" xfId="12569" xr:uid="{9A0BF45A-BC7D-4E5A-AB9A-26329264AFDA}"/>
    <cellStyle name="Normal 19 5 4" xfId="9368" xr:uid="{1E2E98A0-AAB4-41D8-845E-A7EE30FF4B79}"/>
    <cellStyle name="Normal 19 5 4 2" xfId="20689" xr:uid="{F9A2D580-C9E7-4B76-BCEA-A92445652B91}"/>
    <cellStyle name="Normal 19 5 4 2 2" xfId="26245" xr:uid="{F0D48262-F496-4972-90A1-F4E316BAFA49}"/>
    <cellStyle name="Normal 19 5 4 2 3" xfId="31739" xr:uid="{CBCB3BB4-69AB-4D47-BEF4-0F37C2728125}"/>
    <cellStyle name="Normal 19 5 4 2 4" xfId="37223" xr:uid="{01B03C51-2075-499B-A336-7249291B4FF7}"/>
    <cellStyle name="Normal 19 5 4 3" xfId="23516" xr:uid="{B524B4AB-D4A4-4ECC-B1DE-8790E2AC54F0}"/>
    <cellStyle name="Normal 19 5 4 4" xfId="29010" xr:uid="{851C7A44-2473-43B5-A250-CBD8DCC11763}"/>
    <cellStyle name="Normal 19 5 4 5" xfId="34494" xr:uid="{C3F0198D-0E16-4531-949B-4A856A785836}"/>
    <cellStyle name="Normal 19 6" xfId="9369" xr:uid="{34D819F0-F106-4516-BE15-1E6E4AFA3099}"/>
    <cellStyle name="Normal 19 6 2" xfId="20690" xr:uid="{12552368-7B27-4498-82E5-84E780C71409}"/>
    <cellStyle name="Normal 19 6 2 2" xfId="26246" xr:uid="{B0FE2B24-3359-45AC-81A4-5F5952F77DE4}"/>
    <cellStyle name="Normal 19 6 2 3" xfId="31740" xr:uid="{20C03680-23A9-4453-9802-0B9D97053E29}"/>
    <cellStyle name="Normal 19 6 2 4" xfId="37224" xr:uid="{A679EF75-3167-4710-9CF7-22B50692509F}"/>
    <cellStyle name="Normal 19 6 3" xfId="23517" xr:uid="{E7144CD9-DAA1-4800-BABC-74C924D82CAD}"/>
    <cellStyle name="Normal 19 6 4" xfId="29011" xr:uid="{B7150A6A-2E8C-4E6B-883F-18E8D51FB9F8}"/>
    <cellStyle name="Normal 19 6 5" xfId="34495" xr:uid="{369DC331-9A02-4A4B-9924-64F1FA60F552}"/>
    <cellStyle name="Normal 19 7" xfId="14685" xr:uid="{52A8CFB1-2F3A-416A-9A2B-E6242F330A6E}"/>
    <cellStyle name="Normal 19 7 2" xfId="21972" xr:uid="{66CFB7DE-30EA-402A-A908-4CAD73C49209}"/>
    <cellStyle name="Normal 19 7 2 2" xfId="27528" xr:uid="{4E28A0E5-1EBA-46E3-A6ED-3E5B97663E92}"/>
    <cellStyle name="Normal 19 7 2 3" xfId="33022" xr:uid="{D56CAF88-9085-4E94-982F-28B5B693577D}"/>
    <cellStyle name="Normal 19 7 2 4" xfId="38506" xr:uid="{452F2BB3-3497-4F7A-9B62-6D58437518D2}"/>
    <cellStyle name="Normal 19 7 3" xfId="24799" xr:uid="{A3079291-98E0-46DA-8214-74EF6776FBC4}"/>
    <cellStyle name="Normal 19 7 4" xfId="30293" xr:uid="{1232626A-1D6E-4280-9B29-3352E16ED196}"/>
    <cellStyle name="Normal 19 7 5" xfId="35777" xr:uid="{C1BC7730-752B-426F-8397-8BD6FEDCF705}"/>
    <cellStyle name="Normal 19 8" xfId="11646" xr:uid="{2FDC016A-181F-462F-99D8-D591B85F1B5E}"/>
    <cellStyle name="Normal 19 9" xfId="16881" xr:uid="{A77A5523-6C30-476E-8E0C-AA12C2C6873F}"/>
    <cellStyle name="Normal 190" xfId="39524" xr:uid="{8DA5B8DE-BCAD-4719-AA66-4518BF04D175}"/>
    <cellStyle name="Normal 191" xfId="39525" xr:uid="{A6CC420B-6AE1-4DA9-BA4A-70AFAD966B5A}"/>
    <cellStyle name="Normal 192" xfId="39526" xr:uid="{EDB790A3-BA6A-4E3C-BE71-058168B9DEA4}"/>
    <cellStyle name="Normal 193" xfId="39527" xr:uid="{E4211FC2-D2DF-4E76-9021-A29E27C33185}"/>
    <cellStyle name="Normal 194" xfId="39528" xr:uid="{6B46FEBA-1078-4BD8-BD15-6251334E3C92}"/>
    <cellStyle name="Normal 195" xfId="39529" xr:uid="{BA5D61CD-D403-443E-9A07-C15D5928E286}"/>
    <cellStyle name="Normal 196" xfId="39530" xr:uid="{4B21455F-5CA1-459F-8D28-61AC500345DD}"/>
    <cellStyle name="Normal 197" xfId="39531" xr:uid="{76A397B1-8F4C-40BE-B6A6-5A0D99787E6F}"/>
    <cellStyle name="Normal 198" xfId="39532" xr:uid="{51A9FB45-13A1-46E2-AE48-87D85E7AE136}"/>
    <cellStyle name="Normal 199" xfId="39533" xr:uid="{5E443C5A-E25C-475C-9A5F-B438F74EC50E}"/>
    <cellStyle name="Normal 199 2 2" xfId="523" xr:uid="{4AF7C2EB-9F2D-417B-847C-DBA63E20E5DC}"/>
    <cellStyle name="Normal 2" xfId="49" xr:uid="{00000000-0005-0000-0000-0000C7000000}"/>
    <cellStyle name="Normal 2 10" xfId="96" xr:uid="{00000000-0005-0000-0000-0000C8000000}"/>
    <cellStyle name="Normal 2 10 2" xfId="544" xr:uid="{B1616EA1-ADA6-40F8-8D63-BD8C482A7FC6}"/>
    <cellStyle name="Normal 2 10 2 2" xfId="21978" xr:uid="{671AB86A-3FCC-4594-9122-0224FB2F4755}"/>
    <cellStyle name="Normal 2 10 2 2 2" xfId="527" xr:uid="{9544AED2-0BC6-48AD-8607-CDA89966C76F}"/>
    <cellStyle name="Normal 2 10 2 2 2 2" xfId="27534" xr:uid="{B1B5FE41-EC7B-48F3-A31C-DE7EAC2321C7}"/>
    <cellStyle name="Normal 2 10 2 2 3" xfId="33028" xr:uid="{51D18406-F075-476B-9ED7-BB16052B923C}"/>
    <cellStyle name="Normal 2 10 2 2 4" xfId="38512" xr:uid="{34920D98-9D26-4487-9EB0-417CD2BC2974}"/>
    <cellStyle name="Normal 2 10 2 3" xfId="24805" xr:uid="{2AC6B5BE-AF2F-4C84-A8D1-30C3604BD0BD}"/>
    <cellStyle name="Normal 2 10 2 4" xfId="30299" xr:uid="{7F8B273B-D915-4B35-8590-2550E2245E6D}"/>
    <cellStyle name="Normal 2 10 2 5" xfId="35783" xr:uid="{F0EACE48-904C-4FDF-8892-F37350E32D99}"/>
    <cellStyle name="Normal 2 10 2 6" xfId="14691" xr:uid="{62041306-46CE-4F63-A571-06A08D0FA3E6}"/>
    <cellStyle name="Normal 2 10 3" xfId="11651" xr:uid="{F316F23F-7CCD-4D21-B937-9F1C2FC78083}"/>
    <cellStyle name="Normal 2 10 4" xfId="16886" xr:uid="{3D926378-69FA-450F-9D09-F0CE537D6D68}"/>
    <cellStyle name="Normal 2 10 5" xfId="19110" xr:uid="{3793124A-912D-454A-8F8B-994C31F36B35}"/>
    <cellStyle name="Normal 2 10 6" xfId="9371" xr:uid="{B6B128B8-56A5-4E04-8E5F-C87B8B9E5293}"/>
    <cellStyle name="Normal 2 10 6 2" xfId="20692" xr:uid="{01A94F71-4B70-42AF-976E-B856D8700ECF}"/>
    <cellStyle name="Normal 2 10 6 2 2" xfId="26248" xr:uid="{A3240659-5DA8-473A-86B3-9FD9932F8527}"/>
    <cellStyle name="Normal 2 10 6 2 3" xfId="31742" xr:uid="{303F808F-0820-4DDD-93F2-2E7F704B1C53}"/>
    <cellStyle name="Normal 2 10 6 2 4" xfId="37226" xr:uid="{8FF3A30C-F2F8-422F-938F-72D4BA0FBD68}"/>
    <cellStyle name="Normal 2 10 6 3" xfId="23519" xr:uid="{0FB7B7C7-7E63-4DFB-84E5-E052B9AA1C3D}"/>
    <cellStyle name="Normal 2 10 6 4" xfId="29013" xr:uid="{04C510A0-0B3F-41B7-8A6F-3A464FDBD2B2}"/>
    <cellStyle name="Normal 2 10 6 5" xfId="34497" xr:uid="{2F217A00-12D4-4DFE-95DC-9FAF861F01DD}"/>
    <cellStyle name="Normal 2 10 7" xfId="6292" xr:uid="{F7600351-A8E0-4E76-A12B-47AEC3EE30ED}"/>
    <cellStyle name="Normal 2 11" xfId="6293" xr:uid="{7EFCF4F2-C99B-4C2E-881E-EC3DC1F01EC0}"/>
    <cellStyle name="Normal 2 11 2" xfId="14692" xr:uid="{F3D377FA-0056-4636-A3DA-5E04F12C70BA}"/>
    <cellStyle name="Normal 2 11 2 2" xfId="21979" xr:uid="{A4260648-866F-47AD-8611-93B1CDA5CF34}"/>
    <cellStyle name="Normal 2 11 2 2 2" xfId="27535" xr:uid="{C108B5BC-B1FE-4B5D-8DAF-F7B3CEF9B86B}"/>
    <cellStyle name="Normal 2 11 2 2 3" xfId="33029" xr:uid="{D6AED675-735A-4B5E-B54B-95046EE2E467}"/>
    <cellStyle name="Normal 2 11 2 2 4" xfId="38513" xr:uid="{02CF6A09-931D-42AD-99A2-5D81F2BEECB0}"/>
    <cellStyle name="Normal 2 11 2 3" xfId="24806" xr:uid="{6F3870A9-54A1-46FE-B4C9-B405958A38FE}"/>
    <cellStyle name="Normal 2 11 2 4" xfId="30300" xr:uid="{08158587-8CFF-47C9-BCB2-220895CB230D}"/>
    <cellStyle name="Normal 2 11 2 5" xfId="35784" xr:uid="{B5E76062-510E-4B50-9A96-9AED0C9D4FC2}"/>
    <cellStyle name="Normal 2 11 3" xfId="11652" xr:uid="{30D17A1D-72C9-4C5E-A562-B1BE255594AD}"/>
    <cellStyle name="Normal 2 11 4" xfId="16887" xr:uid="{D6ACAFD5-A6D8-4E3F-9EEC-EF61682B2AE6}"/>
    <cellStyle name="Normal 2 11 5" xfId="19111" xr:uid="{6206DCC3-063A-4667-89DE-B5865E404411}"/>
    <cellStyle name="Normal 2 11 6" xfId="9372" xr:uid="{10962BD9-36E3-4598-B150-76F3E4ED68B3}"/>
    <cellStyle name="Normal 2 11 6 2" xfId="20693" xr:uid="{DAF49BAE-56C0-40E2-A46A-4403784A29B6}"/>
    <cellStyle name="Normal 2 11 6 2 2" xfId="26249" xr:uid="{FD6E7F4F-905E-4734-A419-B93D6DFEBBF4}"/>
    <cellStyle name="Normal 2 11 6 2 3" xfId="31743" xr:uid="{3DE60032-4D97-4127-A0F6-12FBC43624E0}"/>
    <cellStyle name="Normal 2 11 6 2 4" xfId="37227" xr:uid="{D0973545-9F02-48E7-A85A-561362D80D42}"/>
    <cellStyle name="Normal 2 11 6 3" xfId="23520" xr:uid="{A64DAB1A-5DCD-42F0-8DE3-35DEED525957}"/>
    <cellStyle name="Normal 2 11 6 4" xfId="29014" xr:uid="{5019ECC0-73EB-4F15-9CC0-BB8DB6425A40}"/>
    <cellStyle name="Normal 2 11 6 5" xfId="34498" xr:uid="{B91D1B2B-06E1-4CD2-A5DB-C13EDBD36AD0}"/>
    <cellStyle name="Normal 2 12" xfId="6294" xr:uid="{3CD4F068-3C22-4078-914D-274F50800E76}"/>
    <cellStyle name="Normal 2 12 2" xfId="14693" xr:uid="{8B1B7149-C825-420F-82F8-8041B49DA51E}"/>
    <cellStyle name="Normal 2 12 2 2" xfId="21980" xr:uid="{D13D12B1-A779-431E-9A42-C9B0DCB6E2C4}"/>
    <cellStyle name="Normal 2 12 2 2 2" xfId="27536" xr:uid="{525FF6E8-7EAE-47D2-B124-1867813966D9}"/>
    <cellStyle name="Normal 2 12 2 2 3" xfId="33030" xr:uid="{EC87EBE6-0C57-4187-8703-6ED2C6D7AAA3}"/>
    <cellStyle name="Normal 2 12 2 2 4" xfId="38514" xr:uid="{FAF28E9F-AD60-4EDD-AA78-2743604DAEDA}"/>
    <cellStyle name="Normal 2 12 2 3" xfId="24807" xr:uid="{F762DD03-2FCC-482A-9856-BB9788666F83}"/>
    <cellStyle name="Normal 2 12 2 4" xfId="30301" xr:uid="{C56497FD-6C00-4B79-89CC-DACD74161F6E}"/>
    <cellStyle name="Normal 2 12 2 5" xfId="35785" xr:uid="{F4BCF711-5B07-40B2-80DE-22A03B61186F}"/>
    <cellStyle name="Normal 2 12 3" xfId="11653" xr:uid="{51726CC5-EFDA-46DB-B2CF-D7C2208BEF2F}"/>
    <cellStyle name="Normal 2 12 4" xfId="16888" xr:uid="{C3535518-86D7-4050-9559-BE15C265A881}"/>
    <cellStyle name="Normal 2 12 5" xfId="19112" xr:uid="{E0FF73A0-D143-49D3-A2D1-DC059F6C9832}"/>
    <cellStyle name="Normal 2 12 6" xfId="9373" xr:uid="{EF5EE8F5-02D3-42BB-8818-47FC9A9EE2E9}"/>
    <cellStyle name="Normal 2 12 6 2" xfId="20694" xr:uid="{E3E926C6-CF79-456B-A0D9-29C82E3902E7}"/>
    <cellStyle name="Normal 2 12 6 2 2" xfId="26250" xr:uid="{F08B9895-6337-4DE0-8402-EC76D946CCCD}"/>
    <cellStyle name="Normal 2 12 6 2 3" xfId="31744" xr:uid="{2A32E288-566A-4833-AC29-A2251E92DD36}"/>
    <cellStyle name="Normal 2 12 6 2 4" xfId="37228" xr:uid="{C9DC74C0-2D98-4695-9CA8-AD9A8A2BD283}"/>
    <cellStyle name="Normal 2 12 6 3" xfId="23521" xr:uid="{11BFE10F-9E73-4384-816A-EA5B3FF524AF}"/>
    <cellStyle name="Normal 2 12 6 4" xfId="29015" xr:uid="{9C45BEDF-8063-4627-BECE-067DA47B5818}"/>
    <cellStyle name="Normal 2 12 6 5" xfId="34499" xr:uid="{9A856A2D-6885-47C1-A55B-3B2A57F3AF72}"/>
    <cellStyle name="Normal 2 13" xfId="6295" xr:uid="{0F1E6AFE-F730-42C0-AA4D-69B8DD808796}"/>
    <cellStyle name="Normal 2 13 2" xfId="6296" xr:uid="{D10EDE6C-CDF0-471B-8439-8A1A50ECCABF}"/>
    <cellStyle name="Normal 2 13 2 2" xfId="14695" xr:uid="{D4F079F5-9800-4DFE-81E9-68D5C0A1A203}"/>
    <cellStyle name="Normal 2 13 2 2 2" xfId="21982" xr:uid="{FDC2773F-90DB-4F59-ACFF-D27B04B20425}"/>
    <cellStyle name="Normal 2 13 2 2 2 2" xfId="27538" xr:uid="{397BEEBB-C875-41AD-9728-A5FED4B330AB}"/>
    <cellStyle name="Normal 2 13 2 2 2 3" xfId="33032" xr:uid="{D93DE38C-346F-4D25-BD0F-C57E709382E8}"/>
    <cellStyle name="Normal 2 13 2 2 2 4" xfId="38516" xr:uid="{52F2B9AA-DBB9-4B36-843B-095ABA00064A}"/>
    <cellStyle name="Normal 2 13 2 2 3" xfId="24809" xr:uid="{6E6FAA6A-71CD-4194-BC20-87B5A1CAD06E}"/>
    <cellStyle name="Normal 2 13 2 2 4" xfId="30303" xr:uid="{C891BA53-7EE3-470C-9847-08D194E8088E}"/>
    <cellStyle name="Normal 2 13 2 2 5" xfId="35787" xr:uid="{863BE618-CB49-4FEB-B39A-513F400C3489}"/>
    <cellStyle name="Normal 2 13 2 3" xfId="11655" xr:uid="{28392BD3-8811-4119-95B2-C150891B2E24}"/>
    <cellStyle name="Normal 2 13 2 4" xfId="16890" xr:uid="{F6C6A9DC-8E83-4F3B-81B4-4342ACE4423C}"/>
    <cellStyle name="Normal 2 13 2 5" xfId="19114" xr:uid="{B9AB7A0F-C61A-4BFF-A741-89B5D5AE6DE9}"/>
    <cellStyle name="Normal 2 13 2 6" xfId="9375" xr:uid="{C17D13CB-A677-4EBD-9475-80332B8DD437}"/>
    <cellStyle name="Normal 2 13 2 6 2" xfId="20696" xr:uid="{5481774E-796A-4CF7-AB93-66A61F25B283}"/>
    <cellStyle name="Normal 2 13 2 6 2 2" xfId="26252" xr:uid="{0D6F78AC-B6CD-4364-B9D5-39A84F91CDDF}"/>
    <cellStyle name="Normal 2 13 2 6 2 3" xfId="31746" xr:uid="{84A2B5FF-5547-42DB-B5BE-3C1B52F3EAD9}"/>
    <cellStyle name="Normal 2 13 2 6 2 4" xfId="37230" xr:uid="{5993617B-8D5C-4937-B19F-21B056B6BC82}"/>
    <cellStyle name="Normal 2 13 2 6 3" xfId="23523" xr:uid="{7AA39956-E10C-4678-BC1F-9A532BD157B0}"/>
    <cellStyle name="Normal 2 13 2 6 4" xfId="29017" xr:uid="{376728E9-9849-4905-AC3E-00DC918B96E5}"/>
    <cellStyle name="Normal 2 13 2 6 5" xfId="34501" xr:uid="{26825EA1-29C7-413A-B954-E77744D1F95A}"/>
    <cellStyle name="Normal 2 13 3" xfId="6297" xr:uid="{C90F0B56-874F-41BC-8F59-4EE8E5D1738E}"/>
    <cellStyle name="Normal 2 13 3 2" xfId="14696" xr:uid="{26D6E82F-3F54-4D71-83C7-AFAA6E8C8256}"/>
    <cellStyle name="Normal 2 13 3 2 2" xfId="21983" xr:uid="{78BD87A6-671F-42EC-8CB1-03D889085FA3}"/>
    <cellStyle name="Normal 2 13 3 2 2 2" xfId="27539" xr:uid="{56E556F0-D01C-4688-8BEA-90F11A505B85}"/>
    <cellStyle name="Normal 2 13 3 2 2 3" xfId="33033" xr:uid="{9ABBA99C-3FAE-4685-A3ED-B248DC394215}"/>
    <cellStyle name="Normal 2 13 3 2 2 4" xfId="38517" xr:uid="{C4C4C126-8455-4574-8AE3-1985E602C9AC}"/>
    <cellStyle name="Normal 2 13 3 2 3" xfId="24810" xr:uid="{8174DE36-E048-4648-9432-91E76893062E}"/>
    <cellStyle name="Normal 2 13 3 2 4" xfId="30304" xr:uid="{A7F3280F-385A-49EA-B8DE-28015FC29283}"/>
    <cellStyle name="Normal 2 13 3 2 5" xfId="35788" xr:uid="{E2C89406-ED1E-44FA-BC27-99E28BF9103C}"/>
    <cellStyle name="Normal 2 13 3 3" xfId="11656" xr:uid="{2C2668C4-E0D3-4297-B044-9E798E54A260}"/>
    <cellStyle name="Normal 2 13 3 4" xfId="16891" xr:uid="{8AD9633B-630E-40A3-B941-2713C50A0CAB}"/>
    <cellStyle name="Normal 2 13 3 5" xfId="19115" xr:uid="{670251D3-3D4B-4D6A-B7A3-B0809E6811C6}"/>
    <cellStyle name="Normal 2 13 3 6" xfId="9376" xr:uid="{6BB9D9E9-D551-41DF-85C2-A2CB8F469D2F}"/>
    <cellStyle name="Normal 2 13 3 6 2" xfId="20697" xr:uid="{5F348151-FD3F-472C-865F-1B22F64963CD}"/>
    <cellStyle name="Normal 2 13 3 6 2 2" xfId="26253" xr:uid="{B812982B-90D0-42DF-BA6D-4D21CEB88D01}"/>
    <cellStyle name="Normal 2 13 3 6 2 3" xfId="31747" xr:uid="{A1F5B428-EBB7-4569-88DF-0189D626D731}"/>
    <cellStyle name="Normal 2 13 3 6 2 4" xfId="37231" xr:uid="{8A3606D6-D25C-4CBD-99B5-86E03CA10A9A}"/>
    <cellStyle name="Normal 2 13 3 6 3" xfId="23524" xr:uid="{4844995F-F05F-4E0F-8342-39681EE60832}"/>
    <cellStyle name="Normal 2 13 3 6 4" xfId="29018" xr:uid="{B70DF55A-0414-4F43-8001-26DBE0BD30C7}"/>
    <cellStyle name="Normal 2 13 3 6 5" xfId="34502" xr:uid="{BCAB76F0-36C2-4B26-B0F8-7E11F2DBC92A}"/>
    <cellStyle name="Normal 2 13 4" xfId="6298" xr:uid="{6C6DF594-5282-4413-84DF-419190A966F8}"/>
    <cellStyle name="Normal 2 13 4 2" xfId="14697" xr:uid="{6D3B668C-76C8-4C0E-AA5F-F4CECC69640A}"/>
    <cellStyle name="Normal 2 13 4 2 2" xfId="21984" xr:uid="{845E06EA-7718-4905-A417-570ADAB1EFDB}"/>
    <cellStyle name="Normal 2 13 4 2 2 2" xfId="27540" xr:uid="{5C1B537F-C8ED-4D6E-95D9-E5B1D4C6D744}"/>
    <cellStyle name="Normal 2 13 4 2 2 3" xfId="33034" xr:uid="{C52B448B-8896-4B64-A9A9-06F9BC14B2F7}"/>
    <cellStyle name="Normal 2 13 4 2 2 4" xfId="38518" xr:uid="{E695A4A3-2771-460D-BCD6-C8C1C145267E}"/>
    <cellStyle name="Normal 2 13 4 2 3" xfId="24811" xr:uid="{4F931DE3-570F-42DB-B215-EA94F92006F2}"/>
    <cellStyle name="Normal 2 13 4 2 4" xfId="30305" xr:uid="{94C45126-5411-4268-865B-CBAA7DBBD7E4}"/>
    <cellStyle name="Normal 2 13 4 2 5" xfId="35789" xr:uid="{5244DBD3-4E0F-4C19-B10A-AFB0E7C3D2FA}"/>
    <cellStyle name="Normal 2 13 4 3" xfId="11657" xr:uid="{C3A04E9D-74E0-4744-86E4-80F894026E0D}"/>
    <cellStyle name="Normal 2 13 4 4" xfId="16892" xr:uid="{3F070383-9BDF-45E5-A9D9-9408595DDC22}"/>
    <cellStyle name="Normal 2 13 4 5" xfId="19116" xr:uid="{7CCDF9AC-0508-4CC9-9249-BB7698C410AB}"/>
    <cellStyle name="Normal 2 13 4 6" xfId="9377" xr:uid="{8CF5813F-C5A4-4264-934D-1D18F3925603}"/>
    <cellStyle name="Normal 2 13 4 6 2" xfId="20698" xr:uid="{15115138-0D78-4A8F-9BDD-EE38D1FDB2A3}"/>
    <cellStyle name="Normal 2 13 4 6 2 2" xfId="26254" xr:uid="{88EED769-2131-4139-8855-DD24CAC82C08}"/>
    <cellStyle name="Normal 2 13 4 6 2 3" xfId="31748" xr:uid="{6CBC8593-9D61-4A24-8D31-1AA95A6D7DF8}"/>
    <cellStyle name="Normal 2 13 4 6 2 4" xfId="37232" xr:uid="{D502A1E0-0C43-49E2-863A-1093917E542B}"/>
    <cellStyle name="Normal 2 13 4 6 3" xfId="23525" xr:uid="{E12FC833-10E9-4FB4-A5FC-9A52979A5195}"/>
    <cellStyle name="Normal 2 13 4 6 4" xfId="29019" xr:uid="{99A25D11-B25F-4BDC-9D5C-DD6EEEE5A6E8}"/>
    <cellStyle name="Normal 2 13 4 6 5" xfId="34503" xr:uid="{617176E1-3172-4C9B-A853-CDCE7F5630AE}"/>
    <cellStyle name="Normal 2 13 5" xfId="14694" xr:uid="{5AF0783E-F05F-4362-BCE8-FCF5A26CC77C}"/>
    <cellStyle name="Normal 2 13 5 2" xfId="21981" xr:uid="{B9B87F97-9D21-463B-A74B-B1183B0ABA09}"/>
    <cellStyle name="Normal 2 13 5 2 2" xfId="27537" xr:uid="{DC53A3CA-49D2-4219-9939-B40CC3D643C6}"/>
    <cellStyle name="Normal 2 13 5 2 3" xfId="33031" xr:uid="{F0FD6B42-FFFC-4400-892F-D8341672BDF8}"/>
    <cellStyle name="Normal 2 13 5 2 4" xfId="38515" xr:uid="{6563CAC7-7EA9-4FD9-BFDF-455DFCAB89CF}"/>
    <cellStyle name="Normal 2 13 5 3" xfId="24808" xr:uid="{4B249B62-E5C1-4B2C-8835-2295D90F2AC5}"/>
    <cellStyle name="Normal 2 13 5 4" xfId="30302" xr:uid="{3035BB78-8422-4ED2-94C7-9E2A0CC09087}"/>
    <cellStyle name="Normal 2 13 5 5" xfId="35786" xr:uid="{95C9869B-1EE8-433F-A1EF-3BD7AED990EC}"/>
    <cellStyle name="Normal 2 13 6" xfId="11654" xr:uid="{D89DBB88-0B41-49C5-A058-49C5D8D343C6}"/>
    <cellStyle name="Normal 2 13 7" xfId="16889" xr:uid="{1BC964E4-C9FC-4376-A8AA-8E6595A01D85}"/>
    <cellStyle name="Normal 2 13 8" xfId="19113" xr:uid="{009F2741-8DD1-40CB-9AC2-72CFB75BE15C}"/>
    <cellStyle name="Normal 2 13 9" xfId="9374" xr:uid="{A01AC443-3D93-4123-974B-498949010E7A}"/>
    <cellStyle name="Normal 2 13 9 2" xfId="20695" xr:uid="{8F655B57-8FF3-4466-AA46-664032DD38C7}"/>
    <cellStyle name="Normal 2 13 9 2 2" xfId="26251" xr:uid="{E11031B8-EF66-41E5-857B-29C9DBAD4150}"/>
    <cellStyle name="Normal 2 13 9 2 3" xfId="31745" xr:uid="{CDB4AB5A-3EC3-4434-BBF9-B770DCDB0C82}"/>
    <cellStyle name="Normal 2 13 9 2 4" xfId="37229" xr:uid="{D1BA9FF7-B549-4820-ACD8-C816716671E8}"/>
    <cellStyle name="Normal 2 13 9 3" xfId="23522" xr:uid="{8C98CA43-7D9D-41D1-A872-2701D9F15538}"/>
    <cellStyle name="Normal 2 13 9 4" xfId="29016" xr:uid="{584CE021-23AA-4560-BF21-BC73861C4CFD}"/>
    <cellStyle name="Normal 2 13 9 5" xfId="34500" xr:uid="{91EBCBC5-42B0-42DD-92FB-D6B5D24F4574}"/>
    <cellStyle name="Normal 2 14" xfId="6299" xr:uid="{897382B8-6043-415A-9B2C-AA07CB1BA69E}"/>
    <cellStyle name="Normal 2 14 2" xfId="14698" xr:uid="{01A30DFF-2907-49D2-A42F-22C1370DA598}"/>
    <cellStyle name="Normal 2 14 2 2" xfId="21985" xr:uid="{F0BDCD97-47C8-4223-B23D-40BF8E4D4D8D}"/>
    <cellStyle name="Normal 2 14 2 2 2" xfId="27541" xr:uid="{F70DA5A5-5052-4B6B-8D91-32BD3C544459}"/>
    <cellStyle name="Normal 2 14 2 2 3" xfId="33035" xr:uid="{7BE6470B-0845-49BE-9F13-57589AAEDC66}"/>
    <cellStyle name="Normal 2 14 2 2 4" xfId="38519" xr:uid="{C6E845C4-A79B-4BF6-8560-C8579D4A4153}"/>
    <cellStyle name="Normal 2 14 2 3" xfId="24812" xr:uid="{EE1372B0-F43D-449D-B44D-9CEDE094087D}"/>
    <cellStyle name="Normal 2 14 2 4" xfId="30306" xr:uid="{CA4A9A55-B2BA-4984-8234-4289D44ABF86}"/>
    <cellStyle name="Normal 2 14 2 5" xfId="35790" xr:uid="{C1241E53-BD17-458D-8F5C-58B7DFFDA201}"/>
    <cellStyle name="Normal 2 14 3" xfId="11658" xr:uid="{03C233DB-9F8D-4732-B272-9D297AD3CFBA}"/>
    <cellStyle name="Normal 2 14 4" xfId="16893" xr:uid="{FB1B53D3-B233-4D53-BA85-F8CFAD328C27}"/>
    <cellStyle name="Normal 2 14 5" xfId="19117" xr:uid="{3960A520-078C-48AC-922A-D4078D317E13}"/>
    <cellStyle name="Normal 2 14 6" xfId="9378" xr:uid="{1E3DA974-EA45-4AF9-9A73-E96114853F88}"/>
    <cellStyle name="Normal 2 14 6 2" xfId="20699" xr:uid="{C802649C-CC70-4DAB-A8ED-980363A223AD}"/>
    <cellStyle name="Normal 2 14 6 2 2" xfId="26255" xr:uid="{7E80497D-9A6C-4D32-BBC4-7EECD5404BE5}"/>
    <cellStyle name="Normal 2 14 6 2 3" xfId="31749" xr:uid="{65CCB2AF-48A0-4170-B561-1B9B9A3E8CCB}"/>
    <cellStyle name="Normal 2 14 6 2 4" xfId="37233" xr:uid="{744AAB87-559B-44DE-83EA-A5EC908B351F}"/>
    <cellStyle name="Normal 2 14 6 3" xfId="23526" xr:uid="{C498A93D-A3C3-4C92-96A5-5E7DF59375DD}"/>
    <cellStyle name="Normal 2 14 6 4" xfId="29020" xr:uid="{DDE1C123-7036-46C5-8F04-AF148B8D00B7}"/>
    <cellStyle name="Normal 2 14 6 5" xfId="34504" xr:uid="{0E95E319-6C69-4CD9-B944-EA73D77402BD}"/>
    <cellStyle name="Normal 2 15" xfId="6300" xr:uid="{1A9E9747-DAEE-4259-80AA-5E5DC8850B92}"/>
    <cellStyle name="Normal 2 15 2" xfId="14699" xr:uid="{AA801F07-49EA-4E2F-BF66-DDFEA83BB974}"/>
    <cellStyle name="Normal 2 15 2 2" xfId="21986" xr:uid="{B20027BE-0B3E-452C-81B1-0760A389EE4A}"/>
    <cellStyle name="Normal 2 15 2 2 2" xfId="27542" xr:uid="{6B374380-7B47-47B1-8695-481117738365}"/>
    <cellStyle name="Normal 2 15 2 2 3" xfId="33036" xr:uid="{0B092687-C7C4-4A46-8310-FE69997A960B}"/>
    <cellStyle name="Normal 2 15 2 2 4" xfId="38520" xr:uid="{224EFD82-713F-45A5-AE98-C7B47A3B4F0F}"/>
    <cellStyle name="Normal 2 15 2 3" xfId="24813" xr:uid="{1890A52A-273C-4A3A-AE8B-6E36FE97679A}"/>
    <cellStyle name="Normal 2 15 2 4" xfId="30307" xr:uid="{F86BC4AC-B64D-4F21-B072-0FCE6F13F4D3}"/>
    <cellStyle name="Normal 2 15 2 5" xfId="35791" xr:uid="{7E4D176C-7ADE-426B-AE7C-684C6EE54A7B}"/>
    <cellStyle name="Normal 2 15 3" xfId="11659" xr:uid="{8DFB093E-1B9C-464B-AE3B-FC8A2CC7DFCB}"/>
    <cellStyle name="Normal 2 15 4" xfId="16894" xr:uid="{BF65FA96-6023-4DBE-8AB8-47A82C435F34}"/>
    <cellStyle name="Normal 2 15 5" xfId="19118" xr:uid="{B1A1FAC9-B6F6-4132-9E65-E87AD6217B8F}"/>
    <cellStyle name="Normal 2 15 6" xfId="9379" xr:uid="{12BD197F-D352-47EF-A362-E40B63F858EA}"/>
    <cellStyle name="Normal 2 15 6 2" xfId="20700" xr:uid="{D7898B58-FE2D-48F2-8E13-0FEE5E9BADBD}"/>
    <cellStyle name="Normal 2 15 6 2 2" xfId="26256" xr:uid="{B840B5E8-6C82-4439-B7B9-EA24F1A7713C}"/>
    <cellStyle name="Normal 2 15 6 2 3" xfId="31750" xr:uid="{CBB4246E-BC06-4EE8-92EF-2A7F9674E20D}"/>
    <cellStyle name="Normal 2 15 6 2 4" xfId="37234" xr:uid="{F13227CB-ABEF-4304-B888-5C952797A70C}"/>
    <cellStyle name="Normal 2 15 6 3" xfId="23527" xr:uid="{A8A41BD1-76B8-4A83-8301-5622CADBC37C}"/>
    <cellStyle name="Normal 2 15 6 4" xfId="29021" xr:uid="{BDA6CA39-5FD6-4938-86DC-FA81BFCDBE90}"/>
    <cellStyle name="Normal 2 15 6 5" xfId="34505" xr:uid="{0B6F699F-5FF7-47FF-A4E5-5B256F90CC82}"/>
    <cellStyle name="Normal 2 16" xfId="6301" xr:uid="{4919644B-553F-42E7-9E9C-E9BF32E93993}"/>
    <cellStyle name="Normal 2 16 2" xfId="14700" xr:uid="{C8A448D6-23DF-4845-A79D-14466E41B355}"/>
    <cellStyle name="Normal 2 16 2 2" xfId="21987" xr:uid="{3EBA11F9-7E19-4399-8381-BDC3A8DC2BB4}"/>
    <cellStyle name="Normal 2 16 2 2 2" xfId="27543" xr:uid="{CE990814-EBE4-44CF-9AE6-65D0F07F089D}"/>
    <cellStyle name="Normal 2 16 2 2 3" xfId="33037" xr:uid="{D3AA308A-FB65-47E8-B409-711305271DA6}"/>
    <cellStyle name="Normal 2 16 2 2 4" xfId="38521" xr:uid="{44998A50-4A95-4608-89E4-15FAB78C569E}"/>
    <cellStyle name="Normal 2 16 2 3" xfId="24814" xr:uid="{13E001C8-3F27-41DC-B34C-404A04A9590E}"/>
    <cellStyle name="Normal 2 16 2 4" xfId="30308" xr:uid="{54C8BB29-FDF3-4016-A558-8E1587CA9E43}"/>
    <cellStyle name="Normal 2 16 2 5" xfId="35792" xr:uid="{DD944378-EA1D-42B2-B16B-C84F0DE93018}"/>
    <cellStyle name="Normal 2 16 3" xfId="11660" xr:uid="{5D43B74E-4751-4939-9C2F-BF173D11EB3E}"/>
    <cellStyle name="Normal 2 16 4" xfId="16895" xr:uid="{73760DDF-F697-4A3A-9905-2370A4D3FC60}"/>
    <cellStyle name="Normal 2 16 5" xfId="19119" xr:uid="{FC3EDFA8-9EEF-4C67-870E-E8B6F9103BB6}"/>
    <cellStyle name="Normal 2 16 6" xfId="9380" xr:uid="{CA61E35D-B33F-4208-AB30-6E40E25FE1E6}"/>
    <cellStyle name="Normal 2 16 6 2" xfId="20701" xr:uid="{280F4A40-AD16-4670-8977-094563E4AE23}"/>
    <cellStyle name="Normal 2 16 6 2 2" xfId="26257" xr:uid="{9B696417-B62F-45A1-97E4-E80B5F188573}"/>
    <cellStyle name="Normal 2 16 6 2 3" xfId="31751" xr:uid="{785FF054-5BF7-4F68-AE5B-D46477E546B9}"/>
    <cellStyle name="Normal 2 16 6 2 4" xfId="37235" xr:uid="{FE040CE0-EF6C-404E-B15D-D55732357807}"/>
    <cellStyle name="Normal 2 16 6 3" xfId="23528" xr:uid="{6515C2DD-563A-4078-83F8-C5C27922E284}"/>
    <cellStyle name="Normal 2 16 6 4" xfId="29022" xr:uid="{1FFAAB17-D5E5-4E06-8260-867DD483E437}"/>
    <cellStyle name="Normal 2 16 6 5" xfId="34506" xr:uid="{91A1FB94-3D6C-4CB4-8C06-8DB5AFA28E06}"/>
    <cellStyle name="Normal 2 17" xfId="6302" xr:uid="{B59CEEB6-FFFC-41EF-9159-7B449FB9BD3F}"/>
    <cellStyle name="Normal 2 17 2" xfId="14701" xr:uid="{86580273-E3D2-42A9-9460-9743954FE5DC}"/>
    <cellStyle name="Normal 2 17 2 2" xfId="21988" xr:uid="{C8C38466-281A-44F9-8D67-EF1A9117F56B}"/>
    <cellStyle name="Normal 2 17 2 2 2" xfId="27544" xr:uid="{505E6446-80FD-4C78-8FF1-6DC6197F4645}"/>
    <cellStyle name="Normal 2 17 2 2 3" xfId="33038" xr:uid="{309D6DDA-4EED-4AFC-9048-601A44576B47}"/>
    <cellStyle name="Normal 2 17 2 2 4" xfId="38522" xr:uid="{0354FF82-C6DD-427F-9B7C-1BF7C2231AF7}"/>
    <cellStyle name="Normal 2 17 2 3" xfId="24815" xr:uid="{BC0FD788-F1A8-40B0-9920-258C151ACE63}"/>
    <cellStyle name="Normal 2 17 2 4" xfId="30309" xr:uid="{CC5A918F-A4A1-45B2-B6A6-21ECC37FDF2C}"/>
    <cellStyle name="Normal 2 17 2 5" xfId="35793" xr:uid="{B3AF0281-880D-4414-AAB7-3075DE6DA109}"/>
    <cellStyle name="Normal 2 17 3" xfId="11661" xr:uid="{C3401EA3-0F3C-412B-B617-CC90DD7FE08E}"/>
    <cellStyle name="Normal 2 17 4" xfId="16896" xr:uid="{26467B76-6D10-41F9-80E6-7320F7E11384}"/>
    <cellStyle name="Normal 2 17 5" xfId="19120" xr:uid="{9DB33FCC-B541-4D95-A8BA-AC5C195FD644}"/>
    <cellStyle name="Normal 2 17 6" xfId="9381" xr:uid="{36A068EC-F4D8-410D-9BFC-4D8873918EA2}"/>
    <cellStyle name="Normal 2 17 6 2" xfId="20702" xr:uid="{F9A1DA40-114A-47BE-8F85-C17FF62F86D1}"/>
    <cellStyle name="Normal 2 17 6 2 2" xfId="26258" xr:uid="{FE4F4CBB-7738-4D30-9221-DC381C3D0D21}"/>
    <cellStyle name="Normal 2 17 6 2 3" xfId="31752" xr:uid="{FBA333F9-4C3A-400A-8E29-BF02F3EE2E1E}"/>
    <cellStyle name="Normal 2 17 6 2 4" xfId="37236" xr:uid="{2D1577C1-0AD5-4AB7-8DA4-6070993A5D82}"/>
    <cellStyle name="Normal 2 17 6 3" xfId="23529" xr:uid="{4177BC9C-2BA3-4095-9C63-68F8BA588989}"/>
    <cellStyle name="Normal 2 17 6 4" xfId="29023" xr:uid="{0DF08642-CF1F-4FC9-A389-B0044301AC0E}"/>
    <cellStyle name="Normal 2 17 6 5" xfId="34507" xr:uid="{6E298803-CA6D-44A8-AC6A-D6EAF5802B47}"/>
    <cellStyle name="Normal 2 18" xfId="6303" xr:uid="{6D33FDE6-9C1E-47FD-913F-61796D15FBD8}"/>
    <cellStyle name="Normal 2 18 2" xfId="6304" xr:uid="{558AE46D-2A6B-4265-B6CC-EF75DA8057FF}"/>
    <cellStyle name="Normal 2 18 2 2" xfId="14703" xr:uid="{0E12E0E8-8F78-4138-8E10-DECD5E07D86C}"/>
    <cellStyle name="Normal 2 18 2 2 2" xfId="21990" xr:uid="{53B08431-71C4-4871-AD9A-496381011664}"/>
    <cellStyle name="Normal 2 18 2 2 2 2" xfId="27546" xr:uid="{6DBA41AD-8B6C-44D4-BBAD-C351BACFB538}"/>
    <cellStyle name="Normal 2 18 2 2 2 3" xfId="33040" xr:uid="{821A5AE5-5B3C-4765-B478-FDB6A62E64AD}"/>
    <cellStyle name="Normal 2 18 2 2 2 4" xfId="38524" xr:uid="{72BA4209-A36B-48EE-B1B2-1BF62C1A4D0D}"/>
    <cellStyle name="Normal 2 18 2 2 3" xfId="24817" xr:uid="{9D8B1B22-3761-4320-96E6-484540BB84A5}"/>
    <cellStyle name="Normal 2 18 2 2 4" xfId="30311" xr:uid="{5153FDFC-4830-43CD-A8B6-8E9CF691720F}"/>
    <cellStyle name="Normal 2 18 2 2 5" xfId="35795" xr:uid="{71FD43C8-542D-4185-AD0A-9C5C39DB3A10}"/>
    <cellStyle name="Normal 2 18 2 3" xfId="11663" xr:uid="{81CC0889-8BA9-4C21-ADAA-094F2D7B22EC}"/>
    <cellStyle name="Normal 2 18 2 4" xfId="16898" xr:uid="{06CB007C-5AD6-48F2-9D7C-76F354E39A23}"/>
    <cellStyle name="Normal 2 18 2 5" xfId="19122" xr:uid="{2840C139-52F1-4635-B7A1-535A0B54DF6E}"/>
    <cellStyle name="Normal 2 18 2 6" xfId="9383" xr:uid="{4ED51BCA-F629-4E97-A030-E7A6257CE018}"/>
    <cellStyle name="Normal 2 18 2 6 2" xfId="20704" xr:uid="{53165386-92B7-4EE8-9234-DA5362801568}"/>
    <cellStyle name="Normal 2 18 2 6 2 2" xfId="26260" xr:uid="{DD69B8BB-9134-42F0-BF72-39C37933BE7D}"/>
    <cellStyle name="Normal 2 18 2 6 2 3" xfId="31754" xr:uid="{59CB0A2F-FC65-4073-B531-7A2BCC6941BE}"/>
    <cellStyle name="Normal 2 18 2 6 2 4" xfId="37238" xr:uid="{AE8E92B0-032C-47FB-93B4-4C5732AA5012}"/>
    <cellStyle name="Normal 2 18 2 6 3" xfId="23531" xr:uid="{AF8D4D30-389C-4A5C-AAF5-08997E6F9008}"/>
    <cellStyle name="Normal 2 18 2 6 4" xfId="29025" xr:uid="{2D0B0CA7-13D1-444B-9FB0-7F4A3564BB01}"/>
    <cellStyle name="Normal 2 18 2 6 5" xfId="34509" xr:uid="{025D4869-97C7-443D-B4AB-F8ACFA77688D}"/>
    <cellStyle name="Normal 2 18 3" xfId="14702" xr:uid="{1D333F33-E366-43A3-943B-76BCDDA1B286}"/>
    <cellStyle name="Normal 2 18 3 2" xfId="21989" xr:uid="{35764577-CB15-42F2-A838-E0AADBDC9BEA}"/>
    <cellStyle name="Normal 2 18 3 2 2" xfId="27545" xr:uid="{3DAB0424-ABAC-4EE8-8252-DCE6BD432961}"/>
    <cellStyle name="Normal 2 18 3 2 3" xfId="33039" xr:uid="{12D5310D-58E2-44EC-A82B-9B055AC5AB55}"/>
    <cellStyle name="Normal 2 18 3 2 4" xfId="38523" xr:uid="{F4D5B670-3D34-4361-81AC-41DF47068CF7}"/>
    <cellStyle name="Normal 2 18 3 3" xfId="24816" xr:uid="{D3F4FEF9-B974-421C-A8A5-A5DBD939E6FE}"/>
    <cellStyle name="Normal 2 18 3 4" xfId="30310" xr:uid="{18A6917A-887A-4F53-85F5-B8769647E05B}"/>
    <cellStyle name="Normal 2 18 3 5" xfId="35794" xr:uid="{6464C336-3030-4DF4-8AE0-7E5EC8DED978}"/>
    <cellStyle name="Normal 2 18 4" xfId="11662" xr:uid="{2F54FAB5-87CD-47D3-B9D9-645F000601E9}"/>
    <cellStyle name="Normal 2 18 5" xfId="16897" xr:uid="{693380A4-714D-49A8-AE42-51E54D971267}"/>
    <cellStyle name="Normal 2 18 6" xfId="19121" xr:uid="{134EA18F-32EA-41F7-8E17-ED97F7FED9BC}"/>
    <cellStyle name="Normal 2 18 7" xfId="9382" xr:uid="{8105D9F2-C6EA-4381-8E0C-BD365DED633F}"/>
    <cellStyle name="Normal 2 18 7 2" xfId="20703" xr:uid="{BA283C2B-7371-4677-A1F3-7D2013AE8B67}"/>
    <cellStyle name="Normal 2 18 7 2 2" xfId="26259" xr:uid="{4F665E7E-6F3B-4FC1-B832-9AEEBE940EA9}"/>
    <cellStyle name="Normal 2 18 7 2 3" xfId="31753" xr:uid="{8D6F7E61-8614-4997-A48A-D1867B8209C2}"/>
    <cellStyle name="Normal 2 18 7 2 4" xfId="37237" xr:uid="{3401C391-145C-45BF-BA3E-F3F3BFE9F9F1}"/>
    <cellStyle name="Normal 2 18 7 3" xfId="23530" xr:uid="{5C06E95A-8AC1-4950-90A6-E37F7D5176E2}"/>
    <cellStyle name="Normal 2 18 7 4" xfId="29024" xr:uid="{B9415552-8566-4E84-ADFD-6636B56D74B4}"/>
    <cellStyle name="Normal 2 18 7 5" xfId="34508" xr:uid="{17423BB2-6527-484F-B7DD-EA08CD6493AF}"/>
    <cellStyle name="Normal 2 19" xfId="6305" xr:uid="{D0A4B769-6495-4706-BAEC-AB61CF429A21}"/>
    <cellStyle name="Normal 2 19 2" xfId="14704" xr:uid="{45D6C7F4-4D4A-4E43-BD92-B7B3B8149856}"/>
    <cellStyle name="Normal 2 19 2 2" xfId="21991" xr:uid="{43C11D2A-AC11-4908-AC9C-3594BD2CFD56}"/>
    <cellStyle name="Normal 2 19 2 2 2" xfId="27547" xr:uid="{8C3A3983-3853-42D2-9A84-BDD13DFD0D68}"/>
    <cellStyle name="Normal 2 19 2 2 3" xfId="33041" xr:uid="{8E2E6141-DF86-4E40-86F3-78532B2E881B}"/>
    <cellStyle name="Normal 2 19 2 2 4" xfId="38525" xr:uid="{3D399642-89D0-46DB-BA16-7964226D40A2}"/>
    <cellStyle name="Normal 2 19 2 3" xfId="24818" xr:uid="{6CBFEAC9-5FD9-49F1-B8EA-8707D8B4A628}"/>
    <cellStyle name="Normal 2 19 2 4" xfId="30312" xr:uid="{555E49A6-4B7A-45A3-AF04-E5905D2CBE75}"/>
    <cellStyle name="Normal 2 19 2 5" xfId="35796" xr:uid="{35D7FFF2-4047-43E0-AFE1-EF7EA78BF57C}"/>
    <cellStyle name="Normal 2 19 3" xfId="11664" xr:uid="{0036001A-AAF4-4FF5-874C-72BFEB7B160F}"/>
    <cellStyle name="Normal 2 19 4" xfId="16899" xr:uid="{8C65F8F4-7ADF-427A-A34A-59141EFAE5E6}"/>
    <cellStyle name="Normal 2 19 5" xfId="19123" xr:uid="{7052C666-1C4B-43F3-9496-0013F39B3B0A}"/>
    <cellStyle name="Normal 2 19 6" xfId="9384" xr:uid="{DA18B609-A66C-4845-95FC-B451F2E5258A}"/>
    <cellStyle name="Normal 2 19 6 2" xfId="20705" xr:uid="{A2ED4E52-F657-4DF7-8808-46E0B4A56A24}"/>
    <cellStyle name="Normal 2 19 6 2 2" xfId="26261" xr:uid="{A2FE9A57-8C9E-482B-A7F3-30F357736699}"/>
    <cellStyle name="Normal 2 19 6 2 3" xfId="31755" xr:uid="{DAFAEE25-F38F-44BA-9525-6884EF0D020A}"/>
    <cellStyle name="Normal 2 19 6 2 4" xfId="37239" xr:uid="{8D776C3B-A7E3-4DBE-A1CF-D5134BC894C6}"/>
    <cellStyle name="Normal 2 19 6 3" xfId="23532" xr:uid="{235EBB67-BEB0-449B-AB2A-D142F9C031FB}"/>
    <cellStyle name="Normal 2 19 6 4" xfId="29026" xr:uid="{60A4A2D8-3587-4F86-9EF4-38F5A3500195}"/>
    <cellStyle name="Normal 2 19 6 5" xfId="34510" xr:uid="{05346329-27CF-4C29-BE5A-EBD4085DF544}"/>
    <cellStyle name="Normal 2 2" xfId="82" xr:uid="{00000000-0005-0000-0000-0000C9000000}"/>
    <cellStyle name="Normal 2 2 10" xfId="19124" xr:uid="{B10C5476-36DD-4DF8-9BB0-6D0F2E9CAFF8}"/>
    <cellStyle name="Normal 2 2 11" xfId="9385" xr:uid="{8946533D-C5F4-4403-807C-6DC9A5F65E5E}"/>
    <cellStyle name="Normal 2 2 11 2" xfId="20706" xr:uid="{560592E5-1F94-4DD2-9E9D-2CBDF3FC655B}"/>
    <cellStyle name="Normal 2 2 11 2 2" xfId="26262" xr:uid="{A39031B6-2163-405D-BE08-757914205965}"/>
    <cellStyle name="Normal 2 2 11 2 3" xfId="31756" xr:uid="{A707587A-7807-4BAC-839F-E9746872FC63}"/>
    <cellStyle name="Normal 2 2 11 2 4" xfId="37240" xr:uid="{311CBE66-ED8F-486C-96B4-5942EF08AECB}"/>
    <cellStyle name="Normal 2 2 11 3" xfId="23533" xr:uid="{DC5F83D9-F96B-4E07-8B6D-330FAD17CB31}"/>
    <cellStyle name="Normal 2 2 11 4" xfId="29027" xr:uid="{AF179DF3-E013-4AB4-A8E0-731DA953969B}"/>
    <cellStyle name="Normal 2 2 11 5" xfId="34511" xr:uid="{3BEF4385-10D1-4F00-91EE-350B9BE41AFD}"/>
    <cellStyle name="Normal 2 2 12" xfId="6306" xr:uid="{C69B5B64-2F7E-4A87-9EAD-4E0638D28DC7}"/>
    <cellStyle name="Normal 2 2 2" xfId="102" xr:uid="{00000000-0005-0000-0000-0000CA000000}"/>
    <cellStyle name="Normal 2 2 2 2" xfId="14706" xr:uid="{47B02817-8105-4C33-91A5-8070C98DBB98}"/>
    <cellStyle name="Normal 2 2 2 2 2" xfId="21993" xr:uid="{BA1E786A-DF71-445E-8481-43223883B46F}"/>
    <cellStyle name="Normal 2 2 2 2 2 2" xfId="27549" xr:uid="{3CE5CF55-DCF9-4259-A9ED-96B7CD65AA4E}"/>
    <cellStyle name="Normal 2 2 2 2 2 3" xfId="33043" xr:uid="{255736BF-7652-44CF-AAA3-3F9BA8A64B6C}"/>
    <cellStyle name="Normal 2 2 2 2 2 4" xfId="38527" xr:uid="{114BAB0A-C14A-4E4E-8FB8-4F7E351D7854}"/>
    <cellStyle name="Normal 2 2 2 2 3" xfId="24820" xr:uid="{698611EC-553A-41DA-AAB9-3609E94C3E6D}"/>
    <cellStyle name="Normal 2 2 2 2 4" xfId="30314" xr:uid="{7A5820A3-7101-4037-AA6A-D33C445993AA}"/>
    <cellStyle name="Normal 2 2 2 2 5" xfId="35798" xr:uid="{7480A4F0-3E08-46FE-93B3-06B88101A3D3}"/>
    <cellStyle name="Normal 2 2 2 3" xfId="450" xr:uid="{3C12C678-7F80-4327-A4E8-6DFC94F302B3}"/>
    <cellStyle name="Normal 2 2 2 4" xfId="16901" xr:uid="{478C3E70-BBDE-45F6-8257-D92BD4485AB2}"/>
    <cellStyle name="Normal 2 2 2 5" xfId="19125" xr:uid="{C02CFFD3-E9D2-4211-8D2C-891B702CD6DC}"/>
    <cellStyle name="Normal 2 2 2 6" xfId="9386" xr:uid="{075C3BEF-42D4-434E-9F7F-6E51D947D361}"/>
    <cellStyle name="Normal 2 2 2 6 2" xfId="20707" xr:uid="{CDA85766-38D0-4934-AA25-96D27A28A744}"/>
    <cellStyle name="Normal 2 2 2 6 2 2" xfId="26263" xr:uid="{9AAE579D-EAAC-4EA6-92EB-BF50323223B7}"/>
    <cellStyle name="Normal 2 2 2 6 2 3" xfId="31757" xr:uid="{24D67942-C4B9-4971-98BF-BCBF4FA1BD8E}"/>
    <cellStyle name="Normal 2 2 2 6 2 4" xfId="37241" xr:uid="{A0A4524C-60B8-483A-BA83-DA8D11F5443B}"/>
    <cellStyle name="Normal 2 2 2 6 3" xfId="23534" xr:uid="{321DD996-6D7F-403B-BD12-669F00A7657C}"/>
    <cellStyle name="Normal 2 2 2 6 4" xfId="29028" xr:uid="{7F56D168-1E53-45CA-B469-86BA22070D15}"/>
    <cellStyle name="Normal 2 2 2 6 5" xfId="34512" xr:uid="{210E5957-9548-4110-A064-CC915CB4B4C5}"/>
    <cellStyle name="Normal 2 2 2 7" xfId="6307" xr:uid="{04BC14CF-FC24-4061-91AD-BE375349DF27}"/>
    <cellStyle name="Normal 2 2 3" xfId="6308" xr:uid="{591A9DA6-2EFB-4AF8-913B-13A74E1A76DF}"/>
    <cellStyle name="Normal 2 2 3 2" xfId="14707" xr:uid="{8EDAB400-C580-4569-9220-72B67F928384}"/>
    <cellStyle name="Normal 2 2 3 2 2" xfId="21994" xr:uid="{F45DCD7B-54A6-4EF3-9863-D631C476BD26}"/>
    <cellStyle name="Normal 2 2 3 2 2 2" xfId="27550" xr:uid="{08CF5D5F-CEDC-48D3-A65B-158AB22CF69A}"/>
    <cellStyle name="Normal 2 2 3 2 2 3" xfId="33044" xr:uid="{18B59FFA-E89A-46C2-A076-F7771C773F39}"/>
    <cellStyle name="Normal 2 2 3 2 2 4" xfId="38528" xr:uid="{F158A51C-D66A-4466-94D0-AADC1CDCCD19}"/>
    <cellStyle name="Normal 2 2 3 2 3" xfId="24821" xr:uid="{422BBCF5-E240-41E0-90C9-FE440788BF81}"/>
    <cellStyle name="Normal 2 2 3 2 4" xfId="30315" xr:uid="{EF28E991-D4EE-48F1-AAED-6A72FF8D4870}"/>
    <cellStyle name="Normal 2 2 3 2 5" xfId="35799" xr:uid="{A55C0E2C-B984-460D-AB61-17EE22EC0993}"/>
    <cellStyle name="Normal 2 2 3 3" xfId="11666" xr:uid="{A64B6F88-5076-4845-BC12-A15C83A55F92}"/>
    <cellStyle name="Normal 2 2 3 4" xfId="16902" xr:uid="{B25046CA-1477-4746-A25C-ED42ECA51E79}"/>
    <cellStyle name="Normal 2 2 3 5" xfId="19126" xr:uid="{F5554815-0D0D-4C3C-BE28-5261816FF72A}"/>
    <cellStyle name="Normal 2 2 3 6" xfId="9387" xr:uid="{4F8FF4B6-29E7-4E95-A975-035CCE73C5AF}"/>
    <cellStyle name="Normal 2 2 3 6 2" xfId="20708" xr:uid="{6F92FB85-1787-4EA7-A3A7-45B9769115A7}"/>
    <cellStyle name="Normal 2 2 3 6 2 2" xfId="26264" xr:uid="{C45C8CED-C7D9-4E45-B600-D74B55A9181C}"/>
    <cellStyle name="Normal 2 2 3 6 2 3" xfId="31758" xr:uid="{F1C96C08-3E7E-486D-A4A0-067A2E58CFEF}"/>
    <cellStyle name="Normal 2 2 3 6 2 4" xfId="37242" xr:uid="{40B14661-15A9-4E26-B589-82ED3947400E}"/>
    <cellStyle name="Normal 2 2 3 6 3" xfId="23535" xr:uid="{9A9BF881-305A-4345-AAF4-A9B6388717FB}"/>
    <cellStyle name="Normal 2 2 3 6 4" xfId="29029" xr:uid="{9131876E-9372-4516-A82A-B1CDB44BB58D}"/>
    <cellStyle name="Normal 2 2 3 6 5" xfId="34513" xr:uid="{C6A6A20E-E0E3-46CF-8473-CE56B6B4E899}"/>
    <cellStyle name="Normal 2 2 4" xfId="6309" xr:uid="{78901957-DA41-4E97-A3EC-C2CB99BDCE77}"/>
    <cellStyle name="Normal 2 2 4 2" xfId="14708" xr:uid="{5D938628-BE0F-4477-ADF5-F561926A06D3}"/>
    <cellStyle name="Normal 2 2 4 2 2" xfId="21995" xr:uid="{06D6AAF4-B18B-4B1B-964F-347B3A45A5D8}"/>
    <cellStyle name="Normal 2 2 4 2 2 2" xfId="27551" xr:uid="{2941EA63-B455-4599-BD20-6752F10135E0}"/>
    <cellStyle name="Normal 2 2 4 2 2 3" xfId="33045" xr:uid="{6EC90580-5FFC-49F1-8773-5FB84B822BB3}"/>
    <cellStyle name="Normal 2 2 4 2 2 4" xfId="38529" xr:uid="{547315EE-CB80-450C-8A6E-563ED83CD29F}"/>
    <cellStyle name="Normal 2 2 4 2 3" xfId="24822" xr:uid="{556E1D70-DE9E-480F-9991-92F6F0579F9C}"/>
    <cellStyle name="Normal 2 2 4 2 4" xfId="30316" xr:uid="{483AC086-5AB0-4C7A-9621-A81C79A4C7CF}"/>
    <cellStyle name="Normal 2 2 4 2 5" xfId="35800" xr:uid="{AA96DCC9-A00D-4D38-8E3A-F4CBEC902D66}"/>
    <cellStyle name="Normal 2 2 4 3" xfId="11667" xr:uid="{C380DADA-53D2-4DC3-AD72-507BDE8C3287}"/>
    <cellStyle name="Normal 2 2 4 4" xfId="16903" xr:uid="{279C0783-052E-4C58-9664-A4900F4D1857}"/>
    <cellStyle name="Normal 2 2 4 5" xfId="19127" xr:uid="{C5F8D59B-1E44-4738-A4E0-A9D24AB04CFE}"/>
    <cellStyle name="Normal 2 2 4 6" xfId="9388" xr:uid="{44FEE17E-E49D-4CC8-9FB2-EF23D5C88AD8}"/>
    <cellStyle name="Normal 2 2 4 6 2" xfId="20709" xr:uid="{779B1902-DF4F-4ED0-9CB6-5649660A1982}"/>
    <cellStyle name="Normal 2 2 4 6 2 2" xfId="26265" xr:uid="{F3B73C55-CDF9-4257-8489-1B5A76B14C60}"/>
    <cellStyle name="Normal 2 2 4 6 2 3" xfId="31759" xr:uid="{C133E21E-EB39-4A8E-82C2-60F3B68FEFA4}"/>
    <cellStyle name="Normal 2 2 4 6 2 4" xfId="37243" xr:uid="{29130078-7400-4B78-8643-AA73BFD2B55C}"/>
    <cellStyle name="Normal 2 2 4 6 3" xfId="23536" xr:uid="{D896AC9D-77F1-430F-8BB5-855446E4B3FD}"/>
    <cellStyle name="Normal 2 2 4 6 4" xfId="29030" xr:uid="{7759C84B-4646-4335-B149-D52C17B00C12}"/>
    <cellStyle name="Normal 2 2 4 6 5" xfId="34514" xr:uid="{AA347995-8EBE-40ED-B522-DB3EC5E17639}"/>
    <cellStyle name="Normal 2 2 5" xfId="7200" xr:uid="{4C9EEEDD-9372-4234-9224-F69AC088EF98}"/>
    <cellStyle name="Normal 2 2 5 2" xfId="14709" xr:uid="{56DCEC83-D998-470B-ADA5-0393118E21C0}"/>
    <cellStyle name="Normal 2 2 5 2 2" xfId="21996" xr:uid="{DF32AC4F-B02F-4CBF-A618-F2A3C4C43650}"/>
    <cellStyle name="Normal 2 2 5 2 2 2" xfId="27552" xr:uid="{B6D8AE18-002E-419E-BFEB-29F2AA589E91}"/>
    <cellStyle name="Normal 2 2 5 2 2 3" xfId="33046" xr:uid="{0E632140-8A2C-4D12-848F-91CFD567E8C4}"/>
    <cellStyle name="Normal 2 2 5 2 2 4" xfId="38530" xr:uid="{9FEEF90A-8C3B-46D1-A693-C77061872A09}"/>
    <cellStyle name="Normal 2 2 5 2 3" xfId="24823" xr:uid="{5AD274E1-B7F0-49DC-BEC6-5E898D3D220E}"/>
    <cellStyle name="Normal 2 2 5 2 4" xfId="30317" xr:uid="{F214FD96-B3C6-4E62-993B-CEB6078691C5}"/>
    <cellStyle name="Normal 2 2 5 2 5" xfId="35801" xr:uid="{D8C56421-0BA7-4CE5-B4FB-45E07EE670C4}"/>
    <cellStyle name="Normal 2 2 5 3" xfId="12571" xr:uid="{EBC44FB5-1190-4668-AE04-57B8F5E6A972}"/>
    <cellStyle name="Normal 2 2 5 4" xfId="9389" xr:uid="{60C28188-D6C6-4E32-BC75-564D8D778B77}"/>
    <cellStyle name="Normal 2 2 5 4 2" xfId="20710" xr:uid="{0867576C-FA96-485A-BC0B-B8ABC8F92606}"/>
    <cellStyle name="Normal 2 2 5 4 2 2" xfId="26266" xr:uid="{A1153399-31E0-4532-BC69-98AF5FDF696E}"/>
    <cellStyle name="Normal 2 2 5 4 2 3" xfId="31760" xr:uid="{2D4B6CD6-9474-4A56-BBC0-FC0EB1ECE2C8}"/>
    <cellStyle name="Normal 2 2 5 4 2 4" xfId="37244" xr:uid="{02A50073-B1B3-4CC3-AEC0-8E940800C488}"/>
    <cellStyle name="Normal 2 2 5 4 3" xfId="23537" xr:uid="{134D33AF-079D-4333-80A3-036C853F2D6F}"/>
    <cellStyle name="Normal 2 2 5 4 4" xfId="29031" xr:uid="{12779FAA-61D8-4C29-8B80-F08DBC2596C5}"/>
    <cellStyle name="Normal 2 2 5 4 5" xfId="34515" xr:uid="{96D9D5D2-5B79-4DCA-9DA5-86C21BD3970D}"/>
    <cellStyle name="Normal 2 2 59" xfId="545" xr:uid="{81E6C2D3-8FB5-4985-83C0-CFF8EAF2959A}"/>
    <cellStyle name="Normal 2 2 6" xfId="9390" xr:uid="{6CE2BCF7-F4FE-470C-B57F-10C077B3B4BB}"/>
    <cellStyle name="Normal 2 2 6 2" xfId="20711" xr:uid="{2A792B35-519D-4503-A70D-AE1B70535F35}"/>
    <cellStyle name="Normal 2 2 6 2 2" xfId="26267" xr:uid="{E2680B1C-34CB-4FEF-A9B5-1DA395B756AA}"/>
    <cellStyle name="Normal 2 2 6 2 3" xfId="31761" xr:uid="{3193A5ED-199B-4764-A934-311AAAADA8E5}"/>
    <cellStyle name="Normal 2 2 6 2 4" xfId="37245" xr:uid="{0A522E92-2398-4215-B7C8-A0A6F9C92C87}"/>
    <cellStyle name="Normal 2 2 6 3" xfId="23538" xr:uid="{624FC178-F8CB-4AF1-A408-9CF85035BB0D}"/>
    <cellStyle name="Normal 2 2 6 4" xfId="29032" xr:uid="{57FC2FCB-12BC-4337-ACA1-0E91FD36BAB7}"/>
    <cellStyle name="Normal 2 2 6 5" xfId="34516" xr:uid="{D61342CB-48D0-4B7A-8C38-87D30BCDF70D}"/>
    <cellStyle name="Normal 2 2 7" xfId="14705" xr:uid="{2848B676-BA5B-4E91-A11D-970049D0FF60}"/>
    <cellStyle name="Normal 2 2 7 2" xfId="21992" xr:uid="{61FEFC3B-C60C-46D6-8A74-36E58E895445}"/>
    <cellStyle name="Normal 2 2 7 2 2" xfId="27548" xr:uid="{52C2FEDE-2089-48B4-A38A-43DE6FC464F6}"/>
    <cellStyle name="Normal 2 2 7 2 3" xfId="33042" xr:uid="{9174FF9E-B167-4299-8FBB-6E0C5520A83C}"/>
    <cellStyle name="Normal 2 2 7 2 4" xfId="38526" xr:uid="{CF4C1005-9E63-470E-9C21-1169FF05838D}"/>
    <cellStyle name="Normal 2 2 7 3" xfId="24819" xr:uid="{B989286B-8F2F-41AC-841D-F5B9A90D6827}"/>
    <cellStyle name="Normal 2 2 7 4" xfId="30313" xr:uid="{D2EF7801-7EB5-4D93-AF2E-07A7AE23EC6E}"/>
    <cellStyle name="Normal 2 2 7 5" xfId="35797" xr:uid="{06459BE4-87C4-470A-B725-D8E291AA7365}"/>
    <cellStyle name="Normal 2 2 8" xfId="11665" xr:uid="{0F1895A5-B4D5-43EB-AAF7-2A401AB8F009}"/>
    <cellStyle name="Normal 2 2 9" xfId="16900" xr:uid="{7DEBC875-7813-4306-B98A-9F6784352519}"/>
    <cellStyle name="Normal 2 20" xfId="6310" xr:uid="{ECC0ED7E-AC8B-4AA2-B068-D3EB0487E965}"/>
    <cellStyle name="Normal 2 20 2" xfId="14710" xr:uid="{5560DE9A-F1F5-49B6-BF4E-C48ACFED016C}"/>
    <cellStyle name="Normal 2 20 2 2" xfId="21997" xr:uid="{19D383BD-09C2-4119-B39A-B9F23C74392F}"/>
    <cellStyle name="Normal 2 20 2 2 2" xfId="27553" xr:uid="{4CA2F812-E14D-44F1-BBE9-5F0CDD297BFD}"/>
    <cellStyle name="Normal 2 20 2 2 3" xfId="33047" xr:uid="{9F104765-8BAB-43EF-B10C-311072BF19C4}"/>
    <cellStyle name="Normal 2 20 2 2 4" xfId="38531" xr:uid="{D2478B71-DD6E-40DD-9197-F8264D9B15CE}"/>
    <cellStyle name="Normal 2 20 2 3" xfId="24824" xr:uid="{81ECD305-F806-4320-87E0-492F4CD29CC8}"/>
    <cellStyle name="Normal 2 20 2 4" xfId="30318" xr:uid="{F0F7FF73-B6D4-433A-8440-B75F95ECB436}"/>
    <cellStyle name="Normal 2 20 2 5" xfId="35802" xr:uid="{50B0D0D6-C199-4E45-9696-83C74FAD8D0F}"/>
    <cellStyle name="Normal 2 20 3" xfId="11668" xr:uid="{0FD3F1D0-0200-46C2-8D75-A542A06554B5}"/>
    <cellStyle name="Normal 2 20 4" xfId="16904" xr:uid="{439A5E7F-C6A4-4A9D-B851-C5FD137F4AB0}"/>
    <cellStyle name="Normal 2 20 5" xfId="19128" xr:uid="{B19F9CC8-89B0-4802-B964-6C4A87CB5415}"/>
    <cellStyle name="Normal 2 20 6" xfId="9391" xr:uid="{15AB7990-D1CF-497F-914F-C58D80F5AB33}"/>
    <cellStyle name="Normal 2 20 6 2" xfId="20712" xr:uid="{87AF418A-505E-4D02-8856-49FBD222DFAA}"/>
    <cellStyle name="Normal 2 20 6 2 2" xfId="26268" xr:uid="{FE292534-1417-4EF5-AE23-EAF697CA1892}"/>
    <cellStyle name="Normal 2 20 6 2 3" xfId="31762" xr:uid="{6CF5348C-8261-4CCF-AB2D-B0E88F655B13}"/>
    <cellStyle name="Normal 2 20 6 2 4" xfId="37246" xr:uid="{761079E8-0283-41F7-9519-46704B571424}"/>
    <cellStyle name="Normal 2 20 6 3" xfId="23539" xr:uid="{A84E2413-1EF0-49A4-8AE1-86C5E951E582}"/>
    <cellStyle name="Normal 2 20 6 4" xfId="29033" xr:uid="{F707C666-E055-4E04-871C-13ED352CE7B1}"/>
    <cellStyle name="Normal 2 20 6 5" xfId="34517" xr:uid="{013B9FB9-7579-42E3-813B-D5E01FA43E89}"/>
    <cellStyle name="Normal 2 21" xfId="7199" xr:uid="{8A52418C-0062-43C4-A1A9-043BD512FC82}"/>
    <cellStyle name="Normal 2 21 2" xfId="14711" xr:uid="{08FDCD56-7817-4140-BDE1-F63FB5753EEA}"/>
    <cellStyle name="Normal 2 21 2 2" xfId="21998" xr:uid="{1AD6C85B-B6A4-4F95-B1EA-EBD0589D538D}"/>
    <cellStyle name="Normal 2 21 2 2 2" xfId="27554" xr:uid="{A584219D-520D-4B1C-BDAE-5931520A7D19}"/>
    <cellStyle name="Normal 2 21 2 2 3" xfId="33048" xr:uid="{714E19AD-7B79-406B-99A7-31F8D8F88E1B}"/>
    <cellStyle name="Normal 2 21 2 2 4" xfId="38532" xr:uid="{0494455A-CF25-4CF2-855B-99FF4042C100}"/>
    <cellStyle name="Normal 2 21 2 3" xfId="24825" xr:uid="{D3F2143A-903B-445B-9F48-63BE1F65DFA0}"/>
    <cellStyle name="Normal 2 21 2 4" xfId="30319" xr:uid="{A3558519-C8C3-4D58-8046-43DE51C16DBE}"/>
    <cellStyle name="Normal 2 21 2 5" xfId="35803" xr:uid="{F22DD93B-D86C-4049-A502-490BA59F4415}"/>
    <cellStyle name="Normal 2 21 3" xfId="12570" xr:uid="{692507B7-52CC-4A6E-8303-7CF7DF0DD1B8}"/>
    <cellStyle name="Normal 2 21 4" xfId="9392" xr:uid="{AAA9063F-A285-4AD2-89DA-51277F7EC52B}"/>
    <cellStyle name="Normal 2 21 4 2" xfId="20713" xr:uid="{F44AD0EB-DEB7-4845-8D42-86758B059F60}"/>
    <cellStyle name="Normal 2 21 4 2 2" xfId="26269" xr:uid="{C75D7BD6-DD57-4BCE-92C2-8D2B83E79967}"/>
    <cellStyle name="Normal 2 21 4 2 3" xfId="31763" xr:uid="{1D4CF118-FA5E-4724-8D8F-DF7DB6EF6ADF}"/>
    <cellStyle name="Normal 2 21 4 2 4" xfId="37247" xr:uid="{CE67032B-CAFC-4732-B258-03742187F82E}"/>
    <cellStyle name="Normal 2 21 4 3" xfId="23540" xr:uid="{05638EBC-F418-4C9A-917F-EC355D04FD06}"/>
    <cellStyle name="Normal 2 21 4 4" xfId="29034" xr:uid="{F6328B44-09C0-4242-A966-DB53CDB9A710}"/>
    <cellStyle name="Normal 2 21 4 5" xfId="34518" xr:uid="{96CEE07A-9444-4315-B297-4C18D97320AF}"/>
    <cellStyle name="Normal 2 22" xfId="14690" xr:uid="{75CC4976-CA87-4974-96AC-14B5FCA77DFB}"/>
    <cellStyle name="Normal 2 22 2" xfId="21977" xr:uid="{E45CA400-F9D1-4CCF-9A09-8A328D59BEC7}"/>
    <cellStyle name="Normal 2 22 2 2" xfId="27533" xr:uid="{C6A478A4-17C7-40A0-9996-DFD12FD595FF}"/>
    <cellStyle name="Normal 2 22 2 3" xfId="33027" xr:uid="{F579F92A-E03F-4670-A4BE-2EC3327BC637}"/>
    <cellStyle name="Normal 2 22 2 4" xfId="38511" xr:uid="{04E629C2-2783-412A-AF47-3A9343D5A9C5}"/>
    <cellStyle name="Normal 2 22 3" xfId="24804" xr:uid="{6013C15D-D01F-4A7A-ADE4-9178D88628B4}"/>
    <cellStyle name="Normal 2 22 4" xfId="30298" xr:uid="{8B57AE48-D63A-44D0-BEC0-2C93AF85316A}"/>
    <cellStyle name="Normal 2 22 5" xfId="35782" xr:uid="{7851C254-B0A5-467D-AEC0-A28936C009AC}"/>
    <cellStyle name="Normal 2 23" xfId="11650" xr:uid="{DF48478B-250B-4EDE-AF7F-25A51E0AACF6}"/>
    <cellStyle name="Normal 2 24" xfId="16885" xr:uid="{43ACBF1B-E438-4C60-BCF2-DF0BD9C9B279}"/>
    <cellStyle name="Normal 2 25" xfId="9370" xr:uid="{8137300C-1F2C-4B20-9603-DE47416FD408}"/>
    <cellStyle name="Normal 2 25 2" xfId="20691" xr:uid="{BE9B6E7E-E8DE-4303-94C2-FAE6CF6C07A3}"/>
    <cellStyle name="Normal 2 25 2 2" xfId="26247" xr:uid="{2CDA8146-712E-432E-BF19-264843D424F0}"/>
    <cellStyle name="Normal 2 25 2 3" xfId="31741" xr:uid="{35E8CBDD-9360-47F7-8023-63FDEDCA0BA6}"/>
    <cellStyle name="Normal 2 25 2 4" xfId="37225" xr:uid="{A42155ED-EC47-48E0-8DA0-C706DE62B3F2}"/>
    <cellStyle name="Normal 2 25 3" xfId="23518" xr:uid="{570BFCFD-82B8-464C-A94E-6A6228CD1590}"/>
    <cellStyle name="Normal 2 25 4" xfId="29012" xr:uid="{18317623-F27F-447C-A630-B682084E4D66}"/>
    <cellStyle name="Normal 2 25 5" xfId="34496" xr:uid="{3B2F3C6A-EAE4-4572-A979-80DC6121963E}"/>
    <cellStyle name="Normal 2 26" xfId="20193" xr:uid="{11E7FDEF-DBE9-464C-ABC0-884DFC15CFD9}"/>
    <cellStyle name="Normal 2 27" xfId="39502" xr:uid="{42E7E9B6-14B1-47A3-9E1C-DD6FA9A6F36C}"/>
    <cellStyle name="Normal 2 3" xfId="101" xr:uid="{00000000-0005-0000-0000-0000CB000000}"/>
    <cellStyle name="Normal 2 3 10" xfId="16905" xr:uid="{EE79F943-F1C9-43E8-AE94-759F8094C065}"/>
    <cellStyle name="Normal 2 3 11" xfId="9393" xr:uid="{36B60BE7-2475-4E54-9A23-C7B133AA3131}"/>
    <cellStyle name="Normal 2 3 11 2" xfId="20714" xr:uid="{1EB243BE-8E96-4D12-82C1-789C655CE041}"/>
    <cellStyle name="Normal 2 3 11 2 2" xfId="26270" xr:uid="{D6ECB52D-54A9-4FDD-93E6-12D66E2A2DCF}"/>
    <cellStyle name="Normal 2 3 11 2 3" xfId="31764" xr:uid="{D4F34610-17BD-476C-8827-282C7B052BA4}"/>
    <cellStyle name="Normal 2 3 11 2 4" xfId="37248" xr:uid="{7EC4F2B7-7EB9-4012-9F36-679C05ABB9D6}"/>
    <cellStyle name="Normal 2 3 11 3" xfId="23541" xr:uid="{38B5551B-4421-439C-998D-DD45F3064B3F}"/>
    <cellStyle name="Normal 2 3 11 4" xfId="29035" xr:uid="{EF834B95-E1BD-4C1B-86B2-8DAA6CAF535D}"/>
    <cellStyle name="Normal 2 3 11 5" xfId="34519" xr:uid="{1D532EA1-C41D-4A13-9BDA-F50D7CBC6E52}"/>
    <cellStyle name="Normal 2 3 12" xfId="6311" xr:uid="{2BEC9E07-0B5C-4BD2-9B29-FF8EB4505BEF}"/>
    <cellStyle name="Normal 2 3 2" xfId="783" xr:uid="{EEE54792-582A-44C1-A236-4BC62B7171AD}"/>
    <cellStyle name="Normal 2 3 2 10" xfId="6312" xr:uid="{D738F3F0-D471-4EC7-9D4B-CBA5FB5AE86A}"/>
    <cellStyle name="Normal 2 3 2 2" xfId="6313" xr:uid="{272DDFDC-1BCC-4CA7-BE54-0B8F58A19530}"/>
    <cellStyle name="Normal 2 3 2 2 2" xfId="14714" xr:uid="{AD35710B-26BF-47C0-A496-36928335B97E}"/>
    <cellStyle name="Normal 2 3 2 2 2 2" xfId="22001" xr:uid="{F4E2123E-7D3F-4946-9EE6-EEEAF60B8679}"/>
    <cellStyle name="Normal 2 3 2 2 2 2 2" xfId="27557" xr:uid="{7953E9A9-0C28-4B54-8C0C-FDFB9C477AE7}"/>
    <cellStyle name="Normal 2 3 2 2 2 2 3" xfId="33051" xr:uid="{39A8F505-DD4F-4512-AED3-E145B72F6541}"/>
    <cellStyle name="Normal 2 3 2 2 2 2 4" xfId="38535" xr:uid="{A994D8BE-8CC6-4CE5-A83D-87305BB07B4F}"/>
    <cellStyle name="Normal 2 3 2 2 2 3" xfId="24828" xr:uid="{93BC2DAE-805E-4851-B2BB-C4B315245FA8}"/>
    <cellStyle name="Normal 2 3 2 2 2 4" xfId="30322" xr:uid="{99988F7C-53E5-405E-AC1A-7118EB724873}"/>
    <cellStyle name="Normal 2 3 2 2 2 5" xfId="35806" xr:uid="{5CAEB59F-D437-4057-A61A-47B74DF1DC65}"/>
    <cellStyle name="Normal 2 3 2 2 3" xfId="11671" xr:uid="{0E9F5372-4C90-45FC-ADD1-17BD50EDEC4B}"/>
    <cellStyle name="Normal 2 3 2 2 4" xfId="16907" xr:uid="{99C2B0FD-4D6B-4469-A154-772D8F0D5547}"/>
    <cellStyle name="Normal 2 3 2 2 5" xfId="19130" xr:uid="{6BD2D829-8DAE-4029-B4CE-18F86DB473FB}"/>
    <cellStyle name="Normal 2 3 2 2 6" xfId="9395" xr:uid="{9ED774C5-EB2F-4C6D-B04F-ACFA5E60C41A}"/>
    <cellStyle name="Normal 2 3 2 2 6 2" xfId="20716" xr:uid="{552B8366-F42C-4BF3-A4D1-5168373B46EB}"/>
    <cellStyle name="Normal 2 3 2 2 6 2 2" xfId="26272" xr:uid="{A00FA3EF-A96C-4AEB-A344-6CBF3BF64029}"/>
    <cellStyle name="Normal 2 3 2 2 6 2 3" xfId="31766" xr:uid="{D58495B8-030E-4625-9807-871686ADB919}"/>
    <cellStyle name="Normal 2 3 2 2 6 2 4" xfId="37250" xr:uid="{DAD273F3-3AB9-4A5F-9641-2C16AFD0EF67}"/>
    <cellStyle name="Normal 2 3 2 2 6 3" xfId="23543" xr:uid="{629C1FF4-CAD2-4BFE-9A39-75B31E67D325}"/>
    <cellStyle name="Normal 2 3 2 2 6 4" xfId="29037" xr:uid="{9C007B15-991B-43B6-95DC-7F74757C58AD}"/>
    <cellStyle name="Normal 2 3 2 2 6 5" xfId="34521" xr:uid="{0045E927-46FD-480D-89FD-DA23DE60326E}"/>
    <cellStyle name="Normal 2 3 2 3" xfId="7202" xr:uid="{A2DE23CA-3C77-4861-9E76-B344F4D5DDC0}"/>
    <cellStyle name="Normal 2 3 2 3 2" xfId="14715" xr:uid="{7ED8DB5F-99B9-4184-B0FB-C4816C0BC7F6}"/>
    <cellStyle name="Normal 2 3 2 3 2 2" xfId="22002" xr:uid="{40638DBA-0F95-4504-9A4E-09D3BA86F1C1}"/>
    <cellStyle name="Normal 2 3 2 3 2 2 2" xfId="27558" xr:uid="{03981888-C118-42E3-B4ED-90DEA3A4E463}"/>
    <cellStyle name="Normal 2 3 2 3 2 2 3" xfId="33052" xr:uid="{F3D6FC44-FDCF-4618-9A0D-72A03876D4CA}"/>
    <cellStyle name="Normal 2 3 2 3 2 2 4" xfId="38536" xr:uid="{144A9E8C-8527-4172-B4DF-BD71D41F1C60}"/>
    <cellStyle name="Normal 2 3 2 3 2 3" xfId="24829" xr:uid="{B2D33AD3-2A43-42D6-ADFE-4431106A443F}"/>
    <cellStyle name="Normal 2 3 2 3 2 4" xfId="30323" xr:uid="{5C21A3ED-3A86-424B-8E5E-EF6A4E2A623A}"/>
    <cellStyle name="Normal 2 3 2 3 2 5" xfId="35807" xr:uid="{B8A470AF-7120-4F0B-AC0F-0B379FCFDEDE}"/>
    <cellStyle name="Normal 2 3 2 3 3" xfId="12573" xr:uid="{883DA049-8C0E-4F09-BE9C-5152441D0A79}"/>
    <cellStyle name="Normal 2 3 2 3 4" xfId="9396" xr:uid="{B6EF87B7-06AE-4800-B320-5659BFECAE65}"/>
    <cellStyle name="Normal 2 3 2 3 4 2" xfId="20717" xr:uid="{D4A4FAF8-69FE-4C83-B346-4A645D6733C8}"/>
    <cellStyle name="Normal 2 3 2 3 4 2 2" xfId="26273" xr:uid="{F8D6F6CB-827E-43D1-A554-7F7D569941C6}"/>
    <cellStyle name="Normal 2 3 2 3 4 2 3" xfId="31767" xr:uid="{6C2184FA-DF8C-4A55-B737-BF437588B1DE}"/>
    <cellStyle name="Normal 2 3 2 3 4 2 4" xfId="37251" xr:uid="{CB5229A3-BD01-4402-B632-B54D045314EA}"/>
    <cellStyle name="Normal 2 3 2 3 4 3" xfId="23544" xr:uid="{F38D9103-0D24-4055-8858-63E1025679DE}"/>
    <cellStyle name="Normal 2 3 2 3 4 4" xfId="29038" xr:uid="{707EDB8D-60ED-448B-9F1F-077B910ADE94}"/>
    <cellStyle name="Normal 2 3 2 3 4 5" xfId="34522" xr:uid="{3DF19C8C-303A-48C9-8BFD-DCA291A3455A}"/>
    <cellStyle name="Normal 2 3 2 4" xfId="9397" xr:uid="{7D4D116C-D1D1-41CC-B854-CCFB18558D2A}"/>
    <cellStyle name="Normal 2 3 2 4 2" xfId="20718" xr:uid="{0E64674D-60B8-47E9-91C3-6D46E3E68D8E}"/>
    <cellStyle name="Normal 2 3 2 4 2 2" xfId="26274" xr:uid="{9ED04FBE-2B21-4414-9035-1A4426EA0D0B}"/>
    <cellStyle name="Normal 2 3 2 4 2 3" xfId="31768" xr:uid="{BE295464-2CD1-43B9-9B48-6352E3EC5729}"/>
    <cellStyle name="Normal 2 3 2 4 2 4" xfId="37252" xr:uid="{B7452C5B-801D-4321-BCD7-139689543E27}"/>
    <cellStyle name="Normal 2 3 2 4 3" xfId="23545" xr:uid="{B977C0B2-CA2F-440E-9F38-735FD4A6A378}"/>
    <cellStyle name="Normal 2 3 2 4 4" xfId="29039" xr:uid="{D7CFC23E-EE8B-4F28-9328-0B99BD758A3B}"/>
    <cellStyle name="Normal 2 3 2 4 5" xfId="34523" xr:uid="{16736238-51CA-4C03-9AEE-C69E561619F4}"/>
    <cellStyle name="Normal 2 3 2 5" xfId="14713" xr:uid="{5507D3F1-0AB2-4A6B-8490-4AB10466E30F}"/>
    <cellStyle name="Normal 2 3 2 5 2" xfId="22000" xr:uid="{63A3F54E-3B8E-4C0D-B343-A8C9E3E18761}"/>
    <cellStyle name="Normal 2 3 2 5 2 2" xfId="27556" xr:uid="{CFA995C2-0D54-48BE-B07F-221D1FFBE53A}"/>
    <cellStyle name="Normal 2 3 2 5 2 3" xfId="33050" xr:uid="{512CAC24-4F8D-43F5-BDD6-94B8695BEB28}"/>
    <cellStyle name="Normal 2 3 2 5 2 4" xfId="38534" xr:uid="{DBB1F56D-6D56-4B3D-8771-9E64AD21636E}"/>
    <cellStyle name="Normal 2 3 2 5 3" xfId="24827" xr:uid="{DC6ECDAC-36BC-4504-A4D0-5C32FDEACFE8}"/>
    <cellStyle name="Normal 2 3 2 5 4" xfId="30321" xr:uid="{11EB10DD-5F9A-49BD-A070-A54628E05A5A}"/>
    <cellStyle name="Normal 2 3 2 5 5" xfId="35805" xr:uid="{38E2EBED-E424-4C2C-93BD-C194095BF464}"/>
    <cellStyle name="Normal 2 3 2 6" xfId="11670" xr:uid="{45C797FC-F34C-407E-B656-AA4E392870CD}"/>
    <cellStyle name="Normal 2 3 2 7" xfId="16906" xr:uid="{D15EE0DB-B66D-4D8E-904D-FCA1C859A5A7}"/>
    <cellStyle name="Normal 2 3 2 8" xfId="19129" xr:uid="{A267C334-64E6-423F-9D3B-2CBDEF56709D}"/>
    <cellStyle name="Normal 2 3 2 9" xfId="9394" xr:uid="{AF424D8A-91F9-4807-99DB-201CD91A6A9E}"/>
    <cellStyle name="Normal 2 3 2 9 2" xfId="20715" xr:uid="{3D717F5A-6AD1-42EF-89AB-3DC87D0A10D3}"/>
    <cellStyle name="Normal 2 3 2 9 2 2" xfId="26271" xr:uid="{4E6E30EE-4B3A-47C7-8BE2-CA51760B3F99}"/>
    <cellStyle name="Normal 2 3 2 9 2 3" xfId="31765" xr:uid="{81EA4092-7DC7-473D-86F5-6658FFBD0321}"/>
    <cellStyle name="Normal 2 3 2 9 2 4" xfId="37249" xr:uid="{074B6B7B-7AA5-46C7-8549-D69E3D0B2E7C}"/>
    <cellStyle name="Normal 2 3 2 9 3" xfId="23542" xr:uid="{2C337BF3-DA18-4861-BB0C-F1E316036841}"/>
    <cellStyle name="Normal 2 3 2 9 4" xfId="29036" xr:uid="{0EE2C8A3-7852-4A76-AA65-3B8C3A2AF04B}"/>
    <cellStyle name="Normal 2 3 2 9 5" xfId="34520" xr:uid="{F8A610DD-A550-49C9-B0D7-428F2513A5C9}"/>
    <cellStyle name="Normal 2 3 3" xfId="6314" xr:uid="{21F9F2AF-6A33-4173-ABAC-C9C71DCAE125}"/>
    <cellStyle name="Normal 2 3 3 2" xfId="6315" xr:uid="{EFA429BF-1CBC-4165-8351-E93649597E8E}"/>
    <cellStyle name="Normal 2 3 3 2 2" xfId="14717" xr:uid="{AF9D6F4B-9B82-4B00-A947-467348C9EA79}"/>
    <cellStyle name="Normal 2 3 3 2 2 2" xfId="22004" xr:uid="{96490B4A-C272-4F8F-AE11-F2E1E2292912}"/>
    <cellStyle name="Normal 2 3 3 2 2 2 2" xfId="27560" xr:uid="{D533DC1E-6C89-4964-8CE3-160BF2433E30}"/>
    <cellStyle name="Normal 2 3 3 2 2 2 3" xfId="33054" xr:uid="{3C984258-793D-4ED8-8C0F-920BF630D5B7}"/>
    <cellStyle name="Normal 2 3 3 2 2 2 4" xfId="38538" xr:uid="{1F60C829-5904-40E3-9CE3-E467299382F1}"/>
    <cellStyle name="Normal 2 3 3 2 2 3" xfId="24831" xr:uid="{B3DB5F5B-6690-450F-94BB-17B0CB9C6B73}"/>
    <cellStyle name="Normal 2 3 3 2 2 4" xfId="30325" xr:uid="{0CE8A994-AC05-49BB-883F-6CA292966DC0}"/>
    <cellStyle name="Normal 2 3 3 2 2 5" xfId="35809" xr:uid="{E146BDD2-3F94-422E-9FD4-D74C7AB45273}"/>
    <cellStyle name="Normal 2 3 3 2 3" xfId="11673" xr:uid="{15825AEB-BF6C-427E-B23B-E1EDD26D94D1}"/>
    <cellStyle name="Normal 2 3 3 2 4" xfId="16909" xr:uid="{4A44C434-E526-48A4-8704-D75E0225C7F1}"/>
    <cellStyle name="Normal 2 3 3 2 5" xfId="19131" xr:uid="{B38E1999-0335-4511-92CE-03F99DB254CE}"/>
    <cellStyle name="Normal 2 3 3 2 6" xfId="9399" xr:uid="{33D17EFD-98AD-4F45-9D9B-641E4983FFFB}"/>
    <cellStyle name="Normal 2 3 3 2 6 2" xfId="20720" xr:uid="{B3203F2C-8A17-459C-A8AD-BF976C9D8870}"/>
    <cellStyle name="Normal 2 3 3 2 6 2 2" xfId="26276" xr:uid="{DCA373BC-8111-4EC4-BAE8-51806B57A7F3}"/>
    <cellStyle name="Normal 2 3 3 2 6 2 3" xfId="31770" xr:uid="{ADB8C6CE-4BCF-4851-9823-5CEEC9866E3F}"/>
    <cellStyle name="Normal 2 3 3 2 6 2 4" xfId="37254" xr:uid="{BA618EC2-7C02-4D45-ADEA-D82FD5DEDD39}"/>
    <cellStyle name="Normal 2 3 3 2 6 3" xfId="23547" xr:uid="{971C98B3-FF2F-49E5-A083-D9494BF2F182}"/>
    <cellStyle name="Normal 2 3 3 2 6 4" xfId="29041" xr:uid="{E4BD1D52-8286-4BD2-93F5-08E7AA32A52C}"/>
    <cellStyle name="Normal 2 3 3 2 6 5" xfId="34525" xr:uid="{F11C4ED6-11B9-4FF7-A0DD-2907CFF4375E}"/>
    <cellStyle name="Normal 2 3 3 3" xfId="6316" xr:uid="{6AEC4BA1-3515-431C-A203-B4F030C5764A}"/>
    <cellStyle name="Normal 2 3 3 3 2" xfId="14718" xr:uid="{8555B381-9F02-478F-93E1-AC9C24663E49}"/>
    <cellStyle name="Normal 2 3 3 3 2 2" xfId="22005" xr:uid="{1D779541-6C56-4D10-BBE1-D8CEED924C4B}"/>
    <cellStyle name="Normal 2 3 3 3 2 2 2" xfId="27561" xr:uid="{D26DC0F9-E516-4308-B717-E5001FECCECB}"/>
    <cellStyle name="Normal 2 3 3 3 2 2 3" xfId="33055" xr:uid="{1C4744DC-BE73-4E29-ADC6-704A75905E6C}"/>
    <cellStyle name="Normal 2 3 3 3 2 2 4" xfId="38539" xr:uid="{40874E15-E34C-4C30-90F3-6806F87F75FE}"/>
    <cellStyle name="Normal 2 3 3 3 2 3" xfId="24832" xr:uid="{49B0EFEA-24BE-48B8-8760-250679895BF2}"/>
    <cellStyle name="Normal 2 3 3 3 2 4" xfId="30326" xr:uid="{E99FD746-6444-49E8-B465-7038C58BCE54}"/>
    <cellStyle name="Normal 2 3 3 3 2 5" xfId="35810" xr:uid="{2BF6BD77-BD29-4A1E-B473-4320DA8F0599}"/>
    <cellStyle name="Normal 2 3 3 3 3" xfId="12574" xr:uid="{31C679CA-4EF9-4C44-A1DC-772A5A3D62BE}"/>
    <cellStyle name="Normal 2 3 3 3 4" xfId="9400" xr:uid="{ED9D2DAB-5D80-487D-B558-1730DD2169C7}"/>
    <cellStyle name="Normal 2 3 3 3 4 2" xfId="20721" xr:uid="{2CFA9343-7126-4868-92CF-31320FDAE22F}"/>
    <cellStyle name="Normal 2 3 3 3 4 2 2" xfId="26277" xr:uid="{B634FC7B-26AF-43E5-8915-BE2340F46BF9}"/>
    <cellStyle name="Normal 2 3 3 3 4 2 3" xfId="31771" xr:uid="{F19E7705-6FB5-4EFF-9474-23717130207C}"/>
    <cellStyle name="Normal 2 3 3 3 4 2 4" xfId="37255" xr:uid="{719BC96D-8569-4BE7-90E6-53C29250B15E}"/>
    <cellStyle name="Normal 2 3 3 3 4 3" xfId="23548" xr:uid="{E21EECA4-988A-4171-BFB6-46BD6BF8CC2B}"/>
    <cellStyle name="Normal 2 3 3 3 4 4" xfId="29042" xr:uid="{35827AE8-ED70-412A-9487-7A60F2F9A2B3}"/>
    <cellStyle name="Normal 2 3 3 3 4 5" xfId="34526" xr:uid="{45B7F1CD-D2A0-48D6-AC3F-50EBDF158012}"/>
    <cellStyle name="Normal 2 3 3 4" xfId="14716" xr:uid="{59473AC6-E54B-4B25-9115-3683AC417653}"/>
    <cellStyle name="Normal 2 3 3 4 2" xfId="22003" xr:uid="{2E34BAC9-A01E-475D-8513-403EE012120E}"/>
    <cellStyle name="Normal 2 3 3 4 2 2" xfId="27559" xr:uid="{1D0DEEBE-5751-4D6E-A61B-F5AA716B21C8}"/>
    <cellStyle name="Normal 2 3 3 4 2 3" xfId="33053" xr:uid="{93E31BA7-26C6-4507-BBA5-B729AE8D2687}"/>
    <cellStyle name="Normal 2 3 3 4 2 4" xfId="38537" xr:uid="{D20CA27B-D641-404D-ACD8-3839C64DE77F}"/>
    <cellStyle name="Normal 2 3 3 4 3" xfId="24830" xr:uid="{BF5AB219-9766-44DA-80B0-E2A2E445D664}"/>
    <cellStyle name="Normal 2 3 3 4 4" xfId="30324" xr:uid="{0143758C-EFB1-41A5-99B4-989541F80723}"/>
    <cellStyle name="Normal 2 3 3 4 5" xfId="35808" xr:uid="{90A4E236-EB0B-4A31-A8E0-2405BE8CFA32}"/>
    <cellStyle name="Normal 2 3 3 5" xfId="11672" xr:uid="{93C24DFB-3F54-4AB6-B24F-61FD45884605}"/>
    <cellStyle name="Normal 2 3 3 6" xfId="16908" xr:uid="{73B971D0-8B5A-4C71-AB7D-0765E9F5DFE2}"/>
    <cellStyle name="Normal 2 3 3 7" xfId="9398" xr:uid="{CDA1665C-285F-4793-9D69-0DF5E9850D0A}"/>
    <cellStyle name="Normal 2 3 3 7 2" xfId="20719" xr:uid="{AB60DB58-430C-48A1-9817-B4A729C4FFC2}"/>
    <cellStyle name="Normal 2 3 3 7 2 2" xfId="26275" xr:uid="{1E9316B2-E4C4-490C-BB9C-DDBFFC0CE315}"/>
    <cellStyle name="Normal 2 3 3 7 2 3" xfId="31769" xr:uid="{1EE2261A-FEFD-479B-AEA5-E6E43EC3BE3A}"/>
    <cellStyle name="Normal 2 3 3 7 2 4" xfId="37253" xr:uid="{0746DEAA-A4D8-4D5E-AE7D-EBC237D68BF0}"/>
    <cellStyle name="Normal 2 3 3 7 3" xfId="23546" xr:uid="{7380074C-85B2-4BFB-BB10-F9FFC2DE9D72}"/>
    <cellStyle name="Normal 2 3 3 7 4" xfId="29040" xr:uid="{1F1E3939-5A54-4A05-98D8-4BB5EB11ED3A}"/>
    <cellStyle name="Normal 2 3 3 7 5" xfId="34524" xr:uid="{EC81DBF1-EC45-41AB-A635-58AB372CF8F7}"/>
    <cellStyle name="Normal 2 3 4" xfId="6317" xr:uid="{30B748A0-3A34-4153-A91C-53C6BEE7036F}"/>
    <cellStyle name="Normal 2 3 4 10" xfId="19132" xr:uid="{501B39F1-7272-43D2-9592-6231F2A056CE}"/>
    <cellStyle name="Normal 2 3 4 11" xfId="9401" xr:uid="{B633E0F4-8487-4D70-9FC5-306543250DAF}"/>
    <cellStyle name="Normal 2 3 4 11 2" xfId="20722" xr:uid="{16B584A9-BDE7-4F2E-95A7-4BF9BCB92DEA}"/>
    <cellStyle name="Normal 2 3 4 11 2 2" xfId="26278" xr:uid="{68F386C9-15C2-45D9-B54D-6C6E3847B1B0}"/>
    <cellStyle name="Normal 2 3 4 11 2 3" xfId="31772" xr:uid="{0DD261FE-8EDA-4589-841C-00F682B461E9}"/>
    <cellStyle name="Normal 2 3 4 11 2 4" xfId="37256" xr:uid="{B38B1D08-0D49-4C78-AB44-E6AED4982957}"/>
    <cellStyle name="Normal 2 3 4 11 3" xfId="23549" xr:uid="{5E1A2DF1-3201-4331-BCC1-11C41F4D2D44}"/>
    <cellStyle name="Normal 2 3 4 11 4" xfId="29043" xr:uid="{D991EDEF-94C9-4827-9C77-625376FC0407}"/>
    <cellStyle name="Normal 2 3 4 11 5" xfId="34527" xr:uid="{D3A611ED-F0EC-4755-8870-5931F5BDEE5B}"/>
    <cellStyle name="Normal 2 3 4 2" xfId="6318" xr:uid="{E708D10A-E938-410A-A021-4EE2D17B7A85}"/>
    <cellStyle name="Normal 2 3 4 2 2" xfId="14720" xr:uid="{7EC04232-BC8F-4122-AE95-60CE28C88DC1}"/>
    <cellStyle name="Normal 2 3 4 2 2 2" xfId="22007" xr:uid="{4441EF3F-1BD6-43C3-BE7A-B0E6839A5EAD}"/>
    <cellStyle name="Normal 2 3 4 2 2 2 2" xfId="27563" xr:uid="{1D83977F-AA9E-4657-A7F8-AEB1841C0975}"/>
    <cellStyle name="Normal 2 3 4 2 2 2 3" xfId="33057" xr:uid="{E29BF931-AD8C-4757-A0F1-47002EB67713}"/>
    <cellStyle name="Normal 2 3 4 2 2 2 4" xfId="38541" xr:uid="{2AC38322-3758-4C21-8A81-C85E37815654}"/>
    <cellStyle name="Normal 2 3 4 2 2 3" xfId="24834" xr:uid="{AE5FD075-39C1-47EC-83B5-98579A25DB4A}"/>
    <cellStyle name="Normal 2 3 4 2 2 4" xfId="30328" xr:uid="{3BDC90AB-5A1E-4740-8719-8D969EED858B}"/>
    <cellStyle name="Normal 2 3 4 2 2 5" xfId="35812" xr:uid="{633128A1-C0AB-4F22-AD27-33F3DC736F26}"/>
    <cellStyle name="Normal 2 3 4 2 3" xfId="11675" xr:uid="{4488AE0C-A55C-424F-9B31-7E042711D59A}"/>
    <cellStyle name="Normal 2 3 4 2 4" xfId="16911" xr:uid="{1BFCB01B-BEE3-46E2-9563-048DF085B531}"/>
    <cellStyle name="Normal 2 3 4 2 5" xfId="19133" xr:uid="{7DF2D5C3-0F94-4758-AF08-A0EBF115E854}"/>
    <cellStyle name="Normal 2 3 4 2 6" xfId="9402" xr:uid="{042C318D-B35A-4877-9264-BCA09C1C17D2}"/>
    <cellStyle name="Normal 2 3 4 2 6 2" xfId="20723" xr:uid="{2A3A8499-3C99-4CA1-B6D0-5626FAED83C2}"/>
    <cellStyle name="Normal 2 3 4 2 6 2 2" xfId="26279" xr:uid="{A253AAE8-E9E9-43BD-A2D0-143A56F13DB8}"/>
    <cellStyle name="Normal 2 3 4 2 6 2 3" xfId="31773" xr:uid="{A52B0A97-35B3-4FAC-AC6D-D5828469CAAE}"/>
    <cellStyle name="Normal 2 3 4 2 6 2 4" xfId="37257" xr:uid="{8BDDF4CF-C933-4FD4-83D9-4D21EF7EEF8C}"/>
    <cellStyle name="Normal 2 3 4 2 6 3" xfId="23550" xr:uid="{228F5BCB-8346-47AB-AAAF-20AB4F9C4259}"/>
    <cellStyle name="Normal 2 3 4 2 6 4" xfId="29044" xr:uid="{47DF53B9-5DA4-4FBE-AB5A-C6524E103C64}"/>
    <cellStyle name="Normal 2 3 4 2 6 5" xfId="34528" xr:uid="{76126EE4-3A01-492D-AFC9-F5A92558332D}"/>
    <cellStyle name="Normal 2 3 4 3" xfId="6319" xr:uid="{1E0724B9-33AB-4084-8284-8890CB1AF920}"/>
    <cellStyle name="Normal 2 3 4 3 2" xfId="14721" xr:uid="{A0263B16-0DA3-4CDB-8473-287F5695CF47}"/>
    <cellStyle name="Normal 2 3 4 3 2 2" xfId="22008" xr:uid="{EAD260C1-DD0D-456E-AD7A-86022D040507}"/>
    <cellStyle name="Normal 2 3 4 3 2 2 2" xfId="27564" xr:uid="{25A4B3B2-1B1A-406A-B387-52514FC145F3}"/>
    <cellStyle name="Normal 2 3 4 3 2 2 3" xfId="33058" xr:uid="{19856AC5-0985-4C3C-BB4D-4DAB4032E59F}"/>
    <cellStyle name="Normal 2 3 4 3 2 2 4" xfId="38542" xr:uid="{317408E3-3EEF-433D-A511-145823AC2013}"/>
    <cellStyle name="Normal 2 3 4 3 2 3" xfId="24835" xr:uid="{E540CAF3-8B78-472A-8808-4F803065228F}"/>
    <cellStyle name="Normal 2 3 4 3 2 4" xfId="30329" xr:uid="{8FC81F40-C5BB-4CAB-9BE0-76E71F270220}"/>
    <cellStyle name="Normal 2 3 4 3 2 5" xfId="35813" xr:uid="{257F52CE-1996-4F96-9352-74D870BFD9BA}"/>
    <cellStyle name="Normal 2 3 4 3 3" xfId="11676" xr:uid="{FB72E608-8DCD-456D-A5CC-1CBA27174611}"/>
    <cellStyle name="Normal 2 3 4 3 4" xfId="16912" xr:uid="{3A197A02-08E8-47BA-8197-CDD490742331}"/>
    <cellStyle name="Normal 2 3 4 3 5" xfId="19134" xr:uid="{2324ABA3-186C-4F79-ADC1-4229D018B41C}"/>
    <cellStyle name="Normal 2 3 4 3 6" xfId="9403" xr:uid="{96BD0B49-3BE9-48A8-ADC3-2AA742EF2FF2}"/>
    <cellStyle name="Normal 2 3 4 3 6 2" xfId="20724" xr:uid="{85EDA593-A36D-4D18-8923-6FD50D6AC28D}"/>
    <cellStyle name="Normal 2 3 4 3 6 2 2" xfId="26280" xr:uid="{14209337-B166-4772-B273-A0A36DAEA77C}"/>
    <cellStyle name="Normal 2 3 4 3 6 2 3" xfId="31774" xr:uid="{C34BDBE4-FA54-4239-81EE-1B3B9CDEBCF9}"/>
    <cellStyle name="Normal 2 3 4 3 6 2 4" xfId="37258" xr:uid="{5EE74793-74BF-4E9D-85FF-AE3A42F84A11}"/>
    <cellStyle name="Normal 2 3 4 3 6 3" xfId="23551" xr:uid="{F3C1388B-7B4E-4B16-A35C-A9524982090C}"/>
    <cellStyle name="Normal 2 3 4 3 6 4" xfId="29045" xr:uid="{94A600AB-1E25-47B7-A165-27B407916E8A}"/>
    <cellStyle name="Normal 2 3 4 3 6 5" xfId="34529" xr:uid="{A60B2050-8AE7-4D11-A009-9BE9643A4E7F}"/>
    <cellStyle name="Normal 2 3 4 4" xfId="6320" xr:uid="{FFB186FE-5A9B-4CD7-B99E-0433D9C28AEC}"/>
    <cellStyle name="Normal 2 3 4 4 2" xfId="14722" xr:uid="{10216A15-510B-41D2-8834-CB6C43F05EE8}"/>
    <cellStyle name="Normal 2 3 4 4 2 2" xfId="22009" xr:uid="{F5089FF7-D3F5-4D11-A6B2-65880D1CD24D}"/>
    <cellStyle name="Normal 2 3 4 4 2 2 2" xfId="27565" xr:uid="{33AF3418-7D41-4E7B-9CFC-0AA97D8FF9AC}"/>
    <cellStyle name="Normal 2 3 4 4 2 2 3" xfId="33059" xr:uid="{296DE155-91F5-4CF8-9BF5-FE8C403D0D2B}"/>
    <cellStyle name="Normal 2 3 4 4 2 2 4" xfId="38543" xr:uid="{9B8E36DD-CF62-40F4-80E2-28F4000FE423}"/>
    <cellStyle name="Normal 2 3 4 4 2 3" xfId="24836" xr:uid="{43A4256B-649E-4080-8EE6-350A29BACAA3}"/>
    <cellStyle name="Normal 2 3 4 4 2 4" xfId="30330" xr:uid="{EBC4E545-F86B-4B6A-A0AE-8E40DD61F698}"/>
    <cellStyle name="Normal 2 3 4 4 2 5" xfId="35814" xr:uid="{CA32E5DC-9F62-418E-833D-CB88C46EDF40}"/>
    <cellStyle name="Normal 2 3 4 4 3" xfId="11677" xr:uid="{ABE46F2C-846D-4186-9A9A-00C277F8F764}"/>
    <cellStyle name="Normal 2 3 4 4 4" xfId="16913" xr:uid="{61618DBE-0473-453B-A720-D3868CD12B6D}"/>
    <cellStyle name="Normal 2 3 4 4 5" xfId="19135" xr:uid="{ED706C23-4074-4D8E-84C5-85DB26B66496}"/>
    <cellStyle name="Normal 2 3 4 4 6" xfId="9404" xr:uid="{68B16C88-FB43-47DD-B649-FE5E941F58C5}"/>
    <cellStyle name="Normal 2 3 4 4 6 2" xfId="20725" xr:uid="{C15DA758-EB2F-4738-8D6A-446B12A296B0}"/>
    <cellStyle name="Normal 2 3 4 4 6 2 2" xfId="26281" xr:uid="{F9DBA7CD-6DBA-492D-A5EE-665B0F3992CA}"/>
    <cellStyle name="Normal 2 3 4 4 6 2 3" xfId="31775" xr:uid="{03B3A674-CC95-4A7E-AEED-117E6038D780}"/>
    <cellStyle name="Normal 2 3 4 4 6 2 4" xfId="37259" xr:uid="{32EFB867-3E80-49B7-9838-1218FEDDC09F}"/>
    <cellStyle name="Normal 2 3 4 4 6 3" xfId="23552" xr:uid="{72B38150-AC9C-4337-A863-5AB8AC0BFACB}"/>
    <cellStyle name="Normal 2 3 4 4 6 4" xfId="29046" xr:uid="{4411ABE0-F272-4D32-92B1-8A26EEF12530}"/>
    <cellStyle name="Normal 2 3 4 4 6 5" xfId="34530" xr:uid="{3B851B3B-5F8F-45AE-8D78-69E6DE9DC518}"/>
    <cellStyle name="Normal 2 3 4 5" xfId="7313" xr:uid="{E916E45C-D0BC-4DC7-8DED-C9FA10B4404E}"/>
    <cellStyle name="Normal 2 3 4 5 2" xfId="14723" xr:uid="{86F79DAD-2592-4657-9B17-EB5833A54E32}"/>
    <cellStyle name="Normal 2 3 4 5 2 2" xfId="22010" xr:uid="{78BF7D85-B8A2-45A9-AB40-D62777F25151}"/>
    <cellStyle name="Normal 2 3 4 5 2 2 2" xfId="27566" xr:uid="{A35F1AC4-1ABD-4BDE-91F5-A0049E8DA655}"/>
    <cellStyle name="Normal 2 3 4 5 2 2 3" xfId="33060" xr:uid="{84D502F1-A9EC-493E-B77C-9AE323CDAE78}"/>
    <cellStyle name="Normal 2 3 4 5 2 2 4" xfId="38544" xr:uid="{4F1589A5-5282-4FF0-B270-8452E57B6E0C}"/>
    <cellStyle name="Normal 2 3 4 5 2 3" xfId="24837" xr:uid="{C10B85D2-000B-4D74-8328-09E457B01E5A}"/>
    <cellStyle name="Normal 2 3 4 5 2 4" xfId="30331" xr:uid="{5F672C2B-A674-4F48-879F-6F03F3785CEA}"/>
    <cellStyle name="Normal 2 3 4 5 2 5" xfId="35815" xr:uid="{BF059FF7-03C0-4049-A208-75B7E4E8AFF6}"/>
    <cellStyle name="Normal 2 3 4 5 3" xfId="12575" xr:uid="{0E07EB5D-D03F-4789-A1D5-C2285A2A425D}"/>
    <cellStyle name="Normal 2 3 4 5 4" xfId="9405" xr:uid="{C1A9C838-65D5-4D1C-ADC5-372FE9247A17}"/>
    <cellStyle name="Normal 2 3 4 5 4 2" xfId="20726" xr:uid="{C3ECE681-1537-40FF-A75F-B161530AB12E}"/>
    <cellStyle name="Normal 2 3 4 5 4 2 2" xfId="26282" xr:uid="{EC8EDAEF-6E16-4C36-95EF-5D7E7CB6E975}"/>
    <cellStyle name="Normal 2 3 4 5 4 2 3" xfId="31776" xr:uid="{A7FE8885-314A-427E-8613-CFA98468A325}"/>
    <cellStyle name="Normal 2 3 4 5 4 2 4" xfId="37260" xr:uid="{DF0015EC-EB3D-4EC7-A013-8F2EFB32142D}"/>
    <cellStyle name="Normal 2 3 4 5 4 3" xfId="23553" xr:uid="{BABC9398-FBF1-475D-8EF0-DA68BB1CE7EC}"/>
    <cellStyle name="Normal 2 3 4 5 4 4" xfId="29047" xr:uid="{1B2DF35F-45CA-4457-A6AA-EEA503D7D63A}"/>
    <cellStyle name="Normal 2 3 4 5 4 5" xfId="34531" xr:uid="{FF2B4CB5-8CBA-4A1E-A1D2-F08E657BF2F3}"/>
    <cellStyle name="Normal 2 3 4 6" xfId="9406" xr:uid="{2AD31E30-C064-4BC5-A7F9-1C423118C336}"/>
    <cellStyle name="Normal 2 3 4 6 2" xfId="20727" xr:uid="{CCA800C9-5416-495D-8BC1-F3B1711C0681}"/>
    <cellStyle name="Normal 2 3 4 6 2 2" xfId="26283" xr:uid="{08EDA026-B4BA-4AF0-8D91-FD8314CFD585}"/>
    <cellStyle name="Normal 2 3 4 6 2 3" xfId="31777" xr:uid="{4FDF7F85-D8BE-4A84-9A5F-4283456B5F36}"/>
    <cellStyle name="Normal 2 3 4 6 2 4" xfId="37261" xr:uid="{A22BF208-63DB-4DC9-AF92-04717F2517BA}"/>
    <cellStyle name="Normal 2 3 4 6 3" xfId="23554" xr:uid="{5666424A-E3E7-422D-B4A7-AAE419AB6B9F}"/>
    <cellStyle name="Normal 2 3 4 6 4" xfId="29048" xr:uid="{E5C04EC2-4405-40CF-A7E8-1F1C3F2882AC}"/>
    <cellStyle name="Normal 2 3 4 6 5" xfId="34532" xr:uid="{CC03B0BA-4311-4F4E-BFA8-EF819C813FDE}"/>
    <cellStyle name="Normal 2 3 4 7" xfId="14719" xr:uid="{DE8FB52E-28DE-46A1-A39D-3525444F845E}"/>
    <cellStyle name="Normal 2 3 4 7 2" xfId="22006" xr:uid="{512B5587-F29F-44AC-9AFA-7BCAD02FCA3D}"/>
    <cellStyle name="Normal 2 3 4 7 2 2" xfId="27562" xr:uid="{49C5E26C-3227-47D5-922B-90233BAE56A6}"/>
    <cellStyle name="Normal 2 3 4 7 2 3" xfId="33056" xr:uid="{EDA23966-1807-4810-8A74-3E3398283899}"/>
    <cellStyle name="Normal 2 3 4 7 2 4" xfId="38540" xr:uid="{6623F825-11D3-4DA5-82C0-BAE75F406CF7}"/>
    <cellStyle name="Normal 2 3 4 7 3" xfId="24833" xr:uid="{5675C393-A19C-4A3A-A837-110D7C02F68F}"/>
    <cellStyle name="Normal 2 3 4 7 4" xfId="30327" xr:uid="{B52FA7DD-68F1-402A-9524-A306AB4CD8F3}"/>
    <cellStyle name="Normal 2 3 4 7 5" xfId="35811" xr:uid="{72765F93-BC25-4770-9D08-24BDDAC5C8BA}"/>
    <cellStyle name="Normal 2 3 4 8" xfId="11674" xr:uid="{5D7111AF-3424-4EFE-B3DC-48D6320C0610}"/>
    <cellStyle name="Normal 2 3 4 9" xfId="16910" xr:uid="{288046E7-1892-4FA0-B4F1-A0C64D47D059}"/>
    <cellStyle name="Normal 2 3 5" xfId="6321" xr:uid="{5E0F19DA-9454-49BC-BCBB-25302D25BAA3}"/>
    <cellStyle name="Normal 2 3 5 2" xfId="14724" xr:uid="{2B750D0E-CB88-44FD-8903-785D1D4B9FEC}"/>
    <cellStyle name="Normal 2 3 5 2 2" xfId="22011" xr:uid="{B6FDCB4C-4BA7-4FDD-824A-0CE517D05A5B}"/>
    <cellStyle name="Normal 2 3 5 2 2 2" xfId="27567" xr:uid="{BFE19CED-6E77-42FB-A89B-476A0787814A}"/>
    <cellStyle name="Normal 2 3 5 2 2 3" xfId="33061" xr:uid="{1D9659B9-BDF6-4D17-8C23-1CA2B039E14D}"/>
    <cellStyle name="Normal 2 3 5 2 2 4" xfId="38545" xr:uid="{3A6CA657-B8AD-4CA8-97DB-ADB1EB51A37D}"/>
    <cellStyle name="Normal 2 3 5 2 3" xfId="24838" xr:uid="{E52F89AB-F0F4-45C2-94B4-F18BEA584E8D}"/>
    <cellStyle name="Normal 2 3 5 2 4" xfId="30332" xr:uid="{EC5436D6-A509-44C4-A20B-A909957CCC3A}"/>
    <cellStyle name="Normal 2 3 5 2 5" xfId="35816" xr:uid="{744B21AD-3BA4-40C1-81BC-174B1117E88A}"/>
    <cellStyle name="Normal 2 3 5 3" xfId="11678" xr:uid="{EB52378A-AC04-4B6B-97F3-7BE3172AA03B}"/>
    <cellStyle name="Normal 2 3 5 4" xfId="16914" xr:uid="{307F5057-B50F-43D4-BF42-91A31885294D}"/>
    <cellStyle name="Normal 2 3 5 5" xfId="19136" xr:uid="{62C8AFE9-56A3-491C-955B-58B7EE3D8D73}"/>
    <cellStyle name="Normal 2 3 5 6" xfId="9407" xr:uid="{635A7589-22BF-497F-A78E-1A28D4424473}"/>
    <cellStyle name="Normal 2 3 5 6 2" xfId="20728" xr:uid="{61A321DC-5F44-40FF-94D0-3AE1AD187BE4}"/>
    <cellStyle name="Normal 2 3 5 6 2 2" xfId="26284" xr:uid="{688151C3-78EE-42D3-AD19-A2BD548FF84C}"/>
    <cellStyle name="Normal 2 3 5 6 2 3" xfId="31778" xr:uid="{44424E81-93AE-47AA-A44E-64A38F82634C}"/>
    <cellStyle name="Normal 2 3 5 6 2 4" xfId="37262" xr:uid="{AED2A042-B5D6-4B11-A606-DEF7DF1AF893}"/>
    <cellStyle name="Normal 2 3 5 6 3" xfId="23555" xr:uid="{76B41E89-1B90-46C2-A3E4-92298D8FACA4}"/>
    <cellStyle name="Normal 2 3 5 6 4" xfId="29049" xr:uid="{75764D89-D739-4873-A21C-EAE1CA36D8E1}"/>
    <cellStyle name="Normal 2 3 5 6 5" xfId="34533" xr:uid="{1A2B270C-9A38-4417-86E9-8A65F2D36D98}"/>
    <cellStyle name="Normal 2 3 6" xfId="6322" xr:uid="{B5884B2B-7042-4C1B-AD25-7E506250C036}"/>
    <cellStyle name="Normal 2 3 6 2" xfId="14725" xr:uid="{EFDB6171-4A25-4AD5-88FB-9D9FE27A6C16}"/>
    <cellStyle name="Normal 2 3 6 2 2" xfId="22012" xr:uid="{964BB00D-BB66-475A-8B51-C3A51B044F4F}"/>
    <cellStyle name="Normal 2 3 6 2 2 2" xfId="27568" xr:uid="{93C5D57A-5323-49F6-80D0-099CAEB16668}"/>
    <cellStyle name="Normal 2 3 6 2 2 3" xfId="33062" xr:uid="{1E19885D-E372-431A-BB37-E4E519BB01E6}"/>
    <cellStyle name="Normal 2 3 6 2 2 4" xfId="38546" xr:uid="{8A37E310-11DC-45FA-962C-F0CBE0D6F2A2}"/>
    <cellStyle name="Normal 2 3 6 2 3" xfId="24839" xr:uid="{72826158-E19C-4D1D-9AC0-A22077ECBAF1}"/>
    <cellStyle name="Normal 2 3 6 2 4" xfId="30333" xr:uid="{26BFAE1E-7B14-44CD-AACA-0C6931703F22}"/>
    <cellStyle name="Normal 2 3 6 2 5" xfId="35817" xr:uid="{7C84486D-4F67-4F4B-9ECE-ABD58610DF20}"/>
    <cellStyle name="Normal 2 3 6 3" xfId="11679" xr:uid="{23E5531C-4750-4882-8ECF-43DCEF3D4CA5}"/>
    <cellStyle name="Normal 2 3 6 4" xfId="16915" xr:uid="{B4B2A16B-0422-45CE-B912-D1B6C5FD40B9}"/>
    <cellStyle name="Normal 2 3 6 5" xfId="19137" xr:uid="{1182ADDA-E3EF-438E-A82B-55E6A0276ACE}"/>
    <cellStyle name="Normal 2 3 6 6" xfId="9408" xr:uid="{1A3491C4-3DA7-432B-AE6F-5A6680B6165A}"/>
    <cellStyle name="Normal 2 3 6 6 2" xfId="20729" xr:uid="{ADB815FC-FF6F-4AF6-A6B3-EECB9C6F86B5}"/>
    <cellStyle name="Normal 2 3 6 6 2 2" xfId="26285" xr:uid="{CFDBAFCA-0200-4D07-9207-6A89B49E57BC}"/>
    <cellStyle name="Normal 2 3 6 6 2 3" xfId="31779" xr:uid="{68A6BED1-55C3-4C72-A1D0-EBEB61101038}"/>
    <cellStyle name="Normal 2 3 6 6 2 4" xfId="37263" xr:uid="{E6AC05AA-DE1F-4979-B0D1-4E64381E5091}"/>
    <cellStyle name="Normal 2 3 6 6 3" xfId="23556" xr:uid="{F8213E62-F4C6-4C4F-8FB6-55728DFD669C}"/>
    <cellStyle name="Normal 2 3 6 6 4" xfId="29050" xr:uid="{F58F12C2-1AC4-4C98-9A65-F18AD3145150}"/>
    <cellStyle name="Normal 2 3 6 6 5" xfId="34534" xr:uid="{AFE4CB73-EF7C-472E-9D12-6852064FD46A}"/>
    <cellStyle name="Normal 2 3 7" xfId="7201" xr:uid="{124CC953-B104-49B0-89D7-C29599B2A3E6}"/>
    <cellStyle name="Normal 2 3 7 2" xfId="14726" xr:uid="{77A72852-3981-4213-B9D1-49C0B14B8B5D}"/>
    <cellStyle name="Normal 2 3 7 2 2" xfId="22013" xr:uid="{9F87F26F-39FA-49DD-9E2A-960083C329AE}"/>
    <cellStyle name="Normal 2 3 7 2 2 2" xfId="27569" xr:uid="{83E2A7A6-7C70-4003-907D-BC684E948CDA}"/>
    <cellStyle name="Normal 2 3 7 2 2 3" xfId="33063" xr:uid="{D1753633-9AF5-4E19-9599-55B869C8C547}"/>
    <cellStyle name="Normal 2 3 7 2 2 4" xfId="38547" xr:uid="{174C7FF6-781F-420C-92D2-2B15CE8071E7}"/>
    <cellStyle name="Normal 2 3 7 2 3" xfId="24840" xr:uid="{74F9F67F-DCA8-4886-B655-FA28DD7FC012}"/>
    <cellStyle name="Normal 2 3 7 2 4" xfId="30334" xr:uid="{812B3162-F604-41BA-839E-0330313E8567}"/>
    <cellStyle name="Normal 2 3 7 2 5" xfId="35818" xr:uid="{F389B7D1-841F-4FD9-BB41-9916BC2CD9CD}"/>
    <cellStyle name="Normal 2 3 7 3" xfId="12572" xr:uid="{8343B633-176F-4E98-9532-370CF30CDCA0}"/>
    <cellStyle name="Normal 2 3 7 4" xfId="20001" xr:uid="{724C5553-DC50-47CF-AF73-3D8213F75B87}"/>
    <cellStyle name="Normal 2 3 7 5" xfId="9409" xr:uid="{6501C36A-3779-4359-8395-87A834841F85}"/>
    <cellStyle name="Normal 2 3 7 5 2" xfId="20730" xr:uid="{FA2C4CA0-5DA5-423B-92C5-D1E1625B043B}"/>
    <cellStyle name="Normal 2 3 7 5 2 2" xfId="26286" xr:uid="{7FCC68DC-18B7-4DFE-978F-294F97C6CF3B}"/>
    <cellStyle name="Normal 2 3 7 5 2 3" xfId="31780" xr:uid="{24487FE7-98D8-46BF-AB82-070E6FCDC1D0}"/>
    <cellStyle name="Normal 2 3 7 5 2 4" xfId="37264" xr:uid="{40023473-9198-485E-81B3-792F5905B1C1}"/>
    <cellStyle name="Normal 2 3 7 5 3" xfId="23557" xr:uid="{1769AAE8-CD9E-47A9-B6E5-13631EC9ACAB}"/>
    <cellStyle name="Normal 2 3 7 5 4" xfId="29051" xr:uid="{C9AC48AD-B8FC-4428-ABE2-79EFA43321DE}"/>
    <cellStyle name="Normal 2 3 7 5 5" xfId="34535" xr:uid="{479ACCD8-7B63-4D12-B187-41A8BB663910}"/>
    <cellStyle name="Normal 2 3 8" xfId="14712" xr:uid="{5FAC787D-00CA-464A-A807-9982B34018E7}"/>
    <cellStyle name="Normal 2 3 8 2" xfId="21999" xr:uid="{18A9AC0D-FA4B-4FB3-A8A0-50FDC930FE41}"/>
    <cellStyle name="Normal 2 3 8 2 2" xfId="27555" xr:uid="{A8D97D53-DA44-465F-9898-B7DD85AAA8F8}"/>
    <cellStyle name="Normal 2 3 8 2 3" xfId="33049" xr:uid="{0339638C-3082-472E-AFF9-1D8B3537D81C}"/>
    <cellStyle name="Normal 2 3 8 2 4" xfId="38533" xr:uid="{BD37F6DE-6024-4506-BF8B-8CAFCF073F3D}"/>
    <cellStyle name="Normal 2 3 8 3" xfId="24826" xr:uid="{26AE0C0B-375A-4C7D-B764-75393B56ECC4}"/>
    <cellStyle name="Normal 2 3 8 4" xfId="30320" xr:uid="{ED350E21-48AB-494D-892C-4EC2FC2CDF0A}"/>
    <cellStyle name="Normal 2 3 8 5" xfId="35804" xr:uid="{88EE19E2-86C7-4012-8BA8-EDE6D70F0E46}"/>
    <cellStyle name="Normal 2 3 9" xfId="11669" xr:uid="{67A336AC-E53B-48FB-B511-1B6505C3404E}"/>
    <cellStyle name="Normal 2 4" xfId="48" xr:uid="{00000000-0005-0000-0000-0000CC000000}"/>
    <cellStyle name="Normal 2 4 10" xfId="16916" xr:uid="{DB4D992C-8ACC-4EC4-BFA6-F6E3E560DD7E}"/>
    <cellStyle name="Normal 2 4 11" xfId="19138" xr:uid="{EA47D60E-D463-427D-A5ED-9F75396BC966}"/>
    <cellStyle name="Normal 2 4 12" xfId="9410" xr:uid="{8F4904B3-93AF-4C77-98B6-94DF7140D590}"/>
    <cellStyle name="Normal 2 4 12 2" xfId="20731" xr:uid="{B5AA6458-21FF-4B7F-89D0-6D0EE1B84692}"/>
    <cellStyle name="Normal 2 4 12 2 2" xfId="26287" xr:uid="{DF985BCF-7F42-4C03-9E26-F77E5C9573F5}"/>
    <cellStyle name="Normal 2 4 12 2 3" xfId="31781" xr:uid="{C46EF9AB-9A9E-4B5B-90F3-A64AEE94A914}"/>
    <cellStyle name="Normal 2 4 12 2 4" xfId="37265" xr:uid="{EC6B59FF-039C-439E-A318-C19E5969AD2A}"/>
    <cellStyle name="Normal 2 4 12 3" xfId="23558" xr:uid="{9ECF8C36-F16F-4841-AA83-F03B2852EFFE}"/>
    <cellStyle name="Normal 2 4 12 4" xfId="29052" xr:uid="{F5960E40-2422-49FB-9FA6-2D37FB67696E}"/>
    <cellStyle name="Normal 2 4 12 5" xfId="34536" xr:uid="{4C02F842-C7C6-4BB8-9E8A-4D6356AD6004}"/>
    <cellStyle name="Normal 2 4 13" xfId="6323" xr:uid="{2CEEFBCD-D162-4B7E-BD3C-DA8D8CE01373}"/>
    <cellStyle name="Normal 2 4 2" xfId="784" xr:uid="{902FEFDD-67DE-41AC-AC96-4EB111EB7DCA}"/>
    <cellStyle name="Normal 2 4 2 2" xfId="6325" xr:uid="{F03C0263-D574-45FC-998B-CE22D8DA2268}"/>
    <cellStyle name="Normal 2 4 2 2 2" xfId="14729" xr:uid="{FD84B8BC-3B3E-4421-83FB-BE395C50A52B}"/>
    <cellStyle name="Normal 2 4 2 2 2 2" xfId="22016" xr:uid="{3F60B126-0703-4F27-8DB0-B4BD9D95F037}"/>
    <cellStyle name="Normal 2 4 2 2 2 2 2" xfId="27572" xr:uid="{28DD11D8-9E1F-404D-B262-68765A378138}"/>
    <cellStyle name="Normal 2 4 2 2 2 2 3" xfId="33066" xr:uid="{0732B11E-4677-430F-96F9-BA1680683B5B}"/>
    <cellStyle name="Normal 2 4 2 2 2 2 4" xfId="38550" xr:uid="{AF8341C6-EEA7-4BB8-A6AD-6242C574566E}"/>
    <cellStyle name="Normal 2 4 2 2 2 3" xfId="24843" xr:uid="{9F04DB14-D5E2-4D83-9B83-EE58C388A44E}"/>
    <cellStyle name="Normal 2 4 2 2 2 4" xfId="30337" xr:uid="{0F425358-FB43-46DA-8FF6-29192DBFF69E}"/>
    <cellStyle name="Normal 2 4 2 2 2 5" xfId="35821" xr:uid="{20AFB082-B316-4FAF-BCAD-D6C6EC7C599F}"/>
    <cellStyle name="Normal 2 4 2 2 3" xfId="11682" xr:uid="{12A2D39A-3889-4B75-9180-4258555F38AE}"/>
    <cellStyle name="Normal 2 4 2 2 4" xfId="16918" xr:uid="{FE6AE636-40FF-4F8E-BAC0-E899C9855CEA}"/>
    <cellStyle name="Normal 2 4 2 2 5" xfId="19140" xr:uid="{E7968C65-922D-4235-8D73-C8F81F79193C}"/>
    <cellStyle name="Normal 2 4 2 2 6" xfId="9412" xr:uid="{A9E2B50F-6F3B-43B7-A9DA-7C509CA94415}"/>
    <cellStyle name="Normal 2 4 2 2 6 2" xfId="20733" xr:uid="{4A5E5530-E4F9-4E9C-B50E-6BFDE8D8FDBF}"/>
    <cellStyle name="Normal 2 4 2 2 6 2 2" xfId="26289" xr:uid="{99200FA7-D911-49C5-8CD7-3882E9A0E9AC}"/>
    <cellStyle name="Normal 2 4 2 2 6 2 3" xfId="31783" xr:uid="{062DBC92-B921-4D04-A248-CBDE492C459F}"/>
    <cellStyle name="Normal 2 4 2 2 6 2 4" xfId="37267" xr:uid="{9237E98E-8D96-4E4B-BC90-99298C286523}"/>
    <cellStyle name="Normal 2 4 2 2 6 3" xfId="23560" xr:uid="{73FAA9C5-ECF1-4378-9FA1-AC7A29A5480B}"/>
    <cellStyle name="Normal 2 4 2 2 6 4" xfId="29054" xr:uid="{928B8911-1CAC-47FE-A194-46834337DD2E}"/>
    <cellStyle name="Normal 2 4 2 2 6 5" xfId="34538" xr:uid="{6557646C-B9C3-44F7-86CF-9A1C210D7930}"/>
    <cellStyle name="Normal 2 4 2 3" xfId="6326" xr:uid="{860C01F8-2755-4A61-9258-9EFFE3CC870E}"/>
    <cellStyle name="Normal 2 4 2 3 2" xfId="14730" xr:uid="{F6E8F935-8927-4E1B-8632-83ACC545AC7A}"/>
    <cellStyle name="Normal 2 4 2 3 2 2" xfId="22017" xr:uid="{00EA76E0-DCBC-4AB1-99CB-47173DD6ADA6}"/>
    <cellStyle name="Normal 2 4 2 3 2 2 2" xfId="27573" xr:uid="{0378D35D-49C9-44ED-98EB-86B5A39AC42E}"/>
    <cellStyle name="Normal 2 4 2 3 2 2 3" xfId="33067" xr:uid="{C7509E1C-3817-43B7-9FD2-971D7746A34D}"/>
    <cellStyle name="Normal 2 4 2 3 2 2 4" xfId="38551" xr:uid="{98840A5E-C4C4-4C60-8B87-958CF97AB167}"/>
    <cellStyle name="Normal 2 4 2 3 2 3" xfId="24844" xr:uid="{6A66A774-3089-4BDE-B7A0-D5685E7F5F11}"/>
    <cellStyle name="Normal 2 4 2 3 2 4" xfId="30338" xr:uid="{3A84602A-7E0B-46EE-A32A-83F010AFA47F}"/>
    <cellStyle name="Normal 2 4 2 3 2 5" xfId="35822" xr:uid="{30479D7E-DEEA-4C28-AB9E-4CC02B1F6E35}"/>
    <cellStyle name="Normal 2 4 2 3 3" xfId="11683" xr:uid="{8A34E391-7046-4862-9016-9ED904EAF00D}"/>
    <cellStyle name="Normal 2 4 2 3 4" xfId="16919" xr:uid="{06131A0D-3DC2-4EF8-B9C0-DFEED1364416}"/>
    <cellStyle name="Normal 2 4 2 3 5" xfId="19141" xr:uid="{31BA31CE-8751-4ECA-8934-4A5FB62FFC0C}"/>
    <cellStyle name="Normal 2 4 2 3 6" xfId="9413" xr:uid="{58715F3F-4A35-4B62-B501-A2705898949E}"/>
    <cellStyle name="Normal 2 4 2 3 6 2" xfId="20734" xr:uid="{F09EC074-B0DC-48EE-B463-3902769C92CE}"/>
    <cellStyle name="Normal 2 4 2 3 6 2 2" xfId="26290" xr:uid="{D04DCEC0-9398-48BA-9243-CC56E1998A1E}"/>
    <cellStyle name="Normal 2 4 2 3 6 2 3" xfId="31784" xr:uid="{EC07C02F-1D39-4F35-AD03-F14B5E2A7778}"/>
    <cellStyle name="Normal 2 4 2 3 6 2 4" xfId="37268" xr:uid="{2FB24098-E39F-463F-B0C5-A8108B8993A3}"/>
    <cellStyle name="Normal 2 4 2 3 6 3" xfId="23561" xr:uid="{273A208D-B57E-4E7B-9D08-2C1D8892B861}"/>
    <cellStyle name="Normal 2 4 2 3 6 4" xfId="29055" xr:uid="{02DC6379-0A39-46D7-A881-D71BACFCE45D}"/>
    <cellStyle name="Normal 2 4 2 3 6 5" xfId="34539" xr:uid="{B776DE94-884C-4A75-8E1D-707D309D1F03}"/>
    <cellStyle name="Normal 2 4 2 4" xfId="14728" xr:uid="{01094137-33EA-40DE-80C5-562ED0A0F1FD}"/>
    <cellStyle name="Normal 2 4 2 4 2" xfId="22015" xr:uid="{A381C9CD-4322-409F-AD95-6F545E63CEB8}"/>
    <cellStyle name="Normal 2 4 2 4 2 2" xfId="27571" xr:uid="{B71D3129-129D-4029-94ED-6710401846B1}"/>
    <cellStyle name="Normal 2 4 2 4 2 3" xfId="33065" xr:uid="{F52F8A84-DDBD-41F6-B571-EB1075357E50}"/>
    <cellStyle name="Normal 2 4 2 4 2 4" xfId="38549" xr:uid="{459C3498-507A-4C0E-99A8-3080D1E22F76}"/>
    <cellStyle name="Normal 2 4 2 4 3" xfId="24842" xr:uid="{05A30EF2-65EE-41CE-B83C-51DB8F7A87EE}"/>
    <cellStyle name="Normal 2 4 2 4 4" xfId="30336" xr:uid="{8F2EAC59-42CD-4E54-BCA4-620BBF4A9FCB}"/>
    <cellStyle name="Normal 2 4 2 4 5" xfId="35820" xr:uid="{D82DB438-F96E-4C43-B986-1F6369620284}"/>
    <cellStyle name="Normal 2 4 2 5" xfId="11681" xr:uid="{8E53EEEF-A201-4CFC-B238-B6333A263132}"/>
    <cellStyle name="Normal 2 4 2 6" xfId="16917" xr:uid="{9EA1B357-9702-4F9D-9D86-8F6E3F0B04FF}"/>
    <cellStyle name="Normal 2 4 2 7" xfId="19139" xr:uid="{0749CC9A-8451-4E8C-84C4-902867C176FA}"/>
    <cellStyle name="Normal 2 4 2 8" xfId="9411" xr:uid="{6595D930-2111-4931-86ED-8AE62F762B78}"/>
    <cellStyle name="Normal 2 4 2 8 2" xfId="20732" xr:uid="{EB3D08D1-706D-46BA-8F0C-E2D0C3932EEB}"/>
    <cellStyle name="Normal 2 4 2 8 2 2" xfId="26288" xr:uid="{0000BFCE-B94A-4E9F-9BF1-2C1B35EC3AA1}"/>
    <cellStyle name="Normal 2 4 2 8 2 3" xfId="31782" xr:uid="{49D398CD-3DCC-4B97-816D-E1E233457D36}"/>
    <cellStyle name="Normal 2 4 2 8 2 4" xfId="37266" xr:uid="{89ED2416-F19D-48C9-A88E-0FCDDA592834}"/>
    <cellStyle name="Normal 2 4 2 8 3" xfId="23559" xr:uid="{18088DDB-9DAD-4BD0-AD5D-97D62A7E9838}"/>
    <cellStyle name="Normal 2 4 2 8 4" xfId="29053" xr:uid="{7730D447-F1BB-47D2-A34C-54528D4DF8C9}"/>
    <cellStyle name="Normal 2 4 2 8 5" xfId="34537" xr:uid="{15E2352A-28EA-4C0B-ADAE-A8FC534CDF5A}"/>
    <cellStyle name="Normal 2 4 2 9" xfId="6324" xr:uid="{91565EE9-E6D7-419E-B944-977DFF79C945}"/>
    <cellStyle name="Normal 2 4 3" xfId="6327" xr:uid="{7273EBC9-2C70-4B05-8C80-416F5A8990C4}"/>
    <cellStyle name="Normal 2 4 3 2" xfId="14731" xr:uid="{7425F6AC-AE10-436F-9496-F8C0AF91C781}"/>
    <cellStyle name="Normal 2 4 3 2 2" xfId="22018" xr:uid="{DC1265BB-60CB-4420-A0F6-493B5350B306}"/>
    <cellStyle name="Normal 2 4 3 2 2 2" xfId="27574" xr:uid="{5EB128CB-B310-4CEB-BA63-14B087EDB006}"/>
    <cellStyle name="Normal 2 4 3 2 2 3" xfId="33068" xr:uid="{7C264F0F-3BFA-4E53-AB19-1BBCFC9DABAF}"/>
    <cellStyle name="Normal 2 4 3 2 2 4" xfId="38552" xr:uid="{D5AFDA45-0C15-4C22-90C5-A53D1BD34434}"/>
    <cellStyle name="Normal 2 4 3 2 3" xfId="24845" xr:uid="{E135F8F9-3528-4357-B7C4-B86454F5C59B}"/>
    <cellStyle name="Normal 2 4 3 2 4" xfId="30339" xr:uid="{E4CFF87C-A648-4E67-BEAB-7EAD9F59A9C3}"/>
    <cellStyle name="Normal 2 4 3 2 5" xfId="35823" xr:uid="{5BE01912-C49A-44F2-984A-79C7256F7635}"/>
    <cellStyle name="Normal 2 4 3 3" xfId="11684" xr:uid="{E9DC4150-527F-4CF4-AD25-0D6AF202B366}"/>
    <cellStyle name="Normal 2 4 3 4" xfId="16920" xr:uid="{5ACA1521-1AD2-4778-9184-4D33EDC9391D}"/>
    <cellStyle name="Normal 2 4 3 5" xfId="19142" xr:uid="{03166A14-D4E1-4BA5-AC42-08902FAE5D0B}"/>
    <cellStyle name="Normal 2 4 3 6" xfId="9414" xr:uid="{D1E8C710-E2C6-4180-923E-44A6E70416C8}"/>
    <cellStyle name="Normal 2 4 3 6 2" xfId="20735" xr:uid="{A91AC913-06FD-4E23-80EC-55B23D7566B4}"/>
    <cellStyle name="Normal 2 4 3 6 2 2" xfId="26291" xr:uid="{C5426DF1-F735-494E-8179-098953145FC4}"/>
    <cellStyle name="Normal 2 4 3 6 2 3" xfId="31785" xr:uid="{F48BF899-964F-44AB-8476-826903D4C663}"/>
    <cellStyle name="Normal 2 4 3 6 2 4" xfId="37269" xr:uid="{3F576663-F0A0-427B-B5B9-3CC39962DFE0}"/>
    <cellStyle name="Normal 2 4 3 6 3" xfId="23562" xr:uid="{F8E77B90-C8EC-4872-B3B5-3F8A5928AB48}"/>
    <cellStyle name="Normal 2 4 3 6 4" xfId="29056" xr:uid="{703E8E6E-AD5E-4ABA-ADDE-828795B2E19C}"/>
    <cellStyle name="Normal 2 4 3 6 5" xfId="34540" xr:uid="{B5561B9B-65FB-4BD9-98F7-338DD9C837E2}"/>
    <cellStyle name="Normal 2 4 4" xfId="6328" xr:uid="{494C24BC-47E7-4724-920B-1D480D0AB751}"/>
    <cellStyle name="Normal 2 4 4 2" xfId="14732" xr:uid="{576866D0-62A1-4FEF-BE1F-18EAB0B4CD4F}"/>
    <cellStyle name="Normal 2 4 4 2 2" xfId="22019" xr:uid="{859CE788-BDB9-4356-9308-4080E6DA63EC}"/>
    <cellStyle name="Normal 2 4 4 2 2 2" xfId="27575" xr:uid="{6B0779F5-D9DC-47AB-9984-F4534FBFDD06}"/>
    <cellStyle name="Normal 2 4 4 2 2 3" xfId="33069" xr:uid="{14F55E16-1D3C-4580-AF89-B1E8438A4CA0}"/>
    <cellStyle name="Normal 2 4 4 2 2 4" xfId="38553" xr:uid="{D3DB21CA-BCA4-4951-8F4F-887E58D2C80E}"/>
    <cellStyle name="Normal 2 4 4 2 3" xfId="24846" xr:uid="{709778E2-F128-4E87-BD71-741165C3C075}"/>
    <cellStyle name="Normal 2 4 4 2 4" xfId="30340" xr:uid="{792E4B56-427F-498A-BF98-DC344E5E137B}"/>
    <cellStyle name="Normal 2 4 4 2 5" xfId="35824" xr:uid="{D79ADE32-2DBA-4BC4-A711-4CA95214A1B8}"/>
    <cellStyle name="Normal 2 4 4 3" xfId="11685" xr:uid="{E655B1C7-2D01-4ADB-A779-CB319BE389AF}"/>
    <cellStyle name="Normal 2 4 4 4" xfId="16921" xr:uid="{402F3D80-E011-408A-8737-A2178448AC63}"/>
    <cellStyle name="Normal 2 4 4 5" xfId="19143" xr:uid="{C8E3D074-346F-4428-8C17-AA05E37335CC}"/>
    <cellStyle name="Normal 2 4 4 6" xfId="9415" xr:uid="{068883FB-4060-455A-9211-E50B4ED1B38E}"/>
    <cellStyle name="Normal 2 4 4 6 2" xfId="20736" xr:uid="{5BEA6B71-D610-440A-9841-F91F85D89357}"/>
    <cellStyle name="Normal 2 4 4 6 2 2" xfId="26292" xr:uid="{B29A4D71-0932-400E-865F-944B318E21BA}"/>
    <cellStyle name="Normal 2 4 4 6 2 3" xfId="31786" xr:uid="{9CA9AE27-5A20-42C5-AB35-9AA229985402}"/>
    <cellStyle name="Normal 2 4 4 6 2 4" xfId="37270" xr:uid="{9B6DD36D-304E-469E-A902-263F019BE877}"/>
    <cellStyle name="Normal 2 4 4 6 3" xfId="23563" xr:uid="{DEE02E5D-C290-464A-BF15-3C852E540236}"/>
    <cellStyle name="Normal 2 4 4 6 4" xfId="29057" xr:uid="{4CEC6121-2EA1-4116-AFB2-A6170C2972E6}"/>
    <cellStyle name="Normal 2 4 4 6 5" xfId="34541" xr:uid="{15CEDDE5-EEC2-4124-87D2-1F4BF15D3043}"/>
    <cellStyle name="Normal 2 4 5" xfId="6329" xr:uid="{763A8736-260D-41DE-B425-F8DD35EC1F26}"/>
    <cellStyle name="Normal 2 4 5 2" xfId="14733" xr:uid="{DA226495-0EF5-40F9-B3AF-A470B34A6D34}"/>
    <cellStyle name="Normal 2 4 5 2 2" xfId="22020" xr:uid="{CAF27C96-64BB-45F5-8B11-C8EB9BFCA5DB}"/>
    <cellStyle name="Normal 2 4 5 2 2 2" xfId="27576" xr:uid="{71FF0568-D0F1-4922-8546-73AFBAA8B045}"/>
    <cellStyle name="Normal 2 4 5 2 2 3" xfId="33070" xr:uid="{49466EF8-32BB-4236-A5A9-C57A7405C21A}"/>
    <cellStyle name="Normal 2 4 5 2 2 4" xfId="38554" xr:uid="{2549C4F2-5C5C-4D1C-B0DE-8A24A7EA302C}"/>
    <cellStyle name="Normal 2 4 5 2 3" xfId="24847" xr:uid="{964CFBE6-0277-4E5C-AE78-AFD266C313A2}"/>
    <cellStyle name="Normal 2 4 5 2 4" xfId="30341" xr:uid="{90D58D12-CDA9-4403-A3FD-000CB87D6DD6}"/>
    <cellStyle name="Normal 2 4 5 2 5" xfId="35825" xr:uid="{473D95D2-513F-41EE-8AA1-5DDC66F5BC95}"/>
    <cellStyle name="Normal 2 4 5 3" xfId="11686" xr:uid="{FCB1174A-FF63-4672-B538-B78ABF184A52}"/>
    <cellStyle name="Normal 2 4 5 4" xfId="16922" xr:uid="{746DE7A1-13C5-4C2D-ACBE-6240695122AE}"/>
    <cellStyle name="Normal 2 4 5 5" xfId="19144" xr:uid="{EF8F7AB3-8D11-4822-AAE4-8C6E0E154901}"/>
    <cellStyle name="Normal 2 4 5 6" xfId="9416" xr:uid="{713C0839-D9E9-4D76-9E5F-781FDD82319C}"/>
    <cellStyle name="Normal 2 4 5 6 2" xfId="20737" xr:uid="{226C145D-198B-418F-8DD8-15CF3FE862FB}"/>
    <cellStyle name="Normal 2 4 5 6 2 2" xfId="26293" xr:uid="{A9A95438-C3BB-41C7-8959-A1BB1649FA8A}"/>
    <cellStyle name="Normal 2 4 5 6 2 3" xfId="31787" xr:uid="{A9D4D0E3-2983-4CFB-8264-5A2A8F3861EB}"/>
    <cellStyle name="Normal 2 4 5 6 2 4" xfId="37271" xr:uid="{EFB3675D-A95C-4108-A5EF-94579184C64D}"/>
    <cellStyle name="Normal 2 4 5 6 3" xfId="23564" xr:uid="{496B37B5-B25A-4EFD-AC3D-3746E75425A1}"/>
    <cellStyle name="Normal 2 4 5 6 4" xfId="29058" xr:uid="{31923CAE-FBB4-441D-9F3E-C17E71925FF0}"/>
    <cellStyle name="Normal 2 4 5 6 5" xfId="34542" xr:uid="{44AF151C-8913-43F0-ACEE-1CFBF763DD14}"/>
    <cellStyle name="Normal 2 4 6" xfId="7314" xr:uid="{E4FC2C0E-A6D3-4559-AA8F-03C86F3FB96E}"/>
    <cellStyle name="Normal 2 4 6 2" xfId="14734" xr:uid="{8CAE3879-6714-4183-8627-A1583B1A1125}"/>
    <cellStyle name="Normal 2 4 6 2 2" xfId="22021" xr:uid="{B159C168-508B-4A80-8F30-16DC135A3E24}"/>
    <cellStyle name="Normal 2 4 6 2 2 2" xfId="27577" xr:uid="{60D10869-95BD-4D65-AD22-BEAED92ACFA2}"/>
    <cellStyle name="Normal 2 4 6 2 2 3" xfId="33071" xr:uid="{E5603B33-D88B-43D5-827A-12F2B8180F4D}"/>
    <cellStyle name="Normal 2 4 6 2 2 4" xfId="38555" xr:uid="{4209A75E-AC28-4CAE-A2E4-246BA58DE0D8}"/>
    <cellStyle name="Normal 2 4 6 2 3" xfId="24848" xr:uid="{09724FC9-A7C8-4C75-90C8-2F1938220E2A}"/>
    <cellStyle name="Normal 2 4 6 2 4" xfId="30342" xr:uid="{D852ABD5-1FA4-413B-A3C4-1201A5F7D41F}"/>
    <cellStyle name="Normal 2 4 6 2 5" xfId="35826" xr:uid="{F4718B61-69B5-4468-887A-2B9B3DFFCFA9}"/>
    <cellStyle name="Normal 2 4 6 3" xfId="12576" xr:uid="{2EE854C7-0226-41B2-9221-C4228551C2EC}"/>
    <cellStyle name="Normal 2 4 6 4" xfId="9417" xr:uid="{88CF96AB-4926-423C-9781-63FCC47A5851}"/>
    <cellStyle name="Normal 2 4 6 4 2" xfId="20738" xr:uid="{53724DF1-F7B2-4B9C-928E-C4C5DF9CF34F}"/>
    <cellStyle name="Normal 2 4 6 4 2 2" xfId="26294" xr:uid="{072C6DA4-ED7F-42D9-84BB-9852CC311E50}"/>
    <cellStyle name="Normal 2 4 6 4 2 3" xfId="31788" xr:uid="{BFE83E74-DDAD-45E2-9B60-D90CC1225C20}"/>
    <cellStyle name="Normal 2 4 6 4 2 4" xfId="37272" xr:uid="{4E935A9B-67CE-4C47-B73F-CC5BF9F011A7}"/>
    <cellStyle name="Normal 2 4 6 4 3" xfId="23565" xr:uid="{ED206245-8D23-49B0-BE54-E24DDE4CC3F5}"/>
    <cellStyle name="Normal 2 4 6 4 4" xfId="29059" xr:uid="{AB0C3609-F183-4985-896B-7CB4C0C77F68}"/>
    <cellStyle name="Normal 2 4 6 4 5" xfId="34543" xr:uid="{FD21AAD7-F796-4101-A823-EC3D441BF2BF}"/>
    <cellStyle name="Normal 2 4 7" xfId="9418" xr:uid="{913E5896-FE69-4580-8587-B85024DAF4E9}"/>
    <cellStyle name="Normal 2 4 7 2" xfId="20739" xr:uid="{85A48E4A-04C1-48ED-AA97-B0F3E2B009F2}"/>
    <cellStyle name="Normal 2 4 7 2 2" xfId="26295" xr:uid="{ADA19BB9-8E2C-46BA-A45F-9D6302451103}"/>
    <cellStyle name="Normal 2 4 7 2 3" xfId="31789" xr:uid="{CC28BB2B-8B13-4AE2-8EE5-FCC79215A81A}"/>
    <cellStyle name="Normal 2 4 7 2 4" xfId="37273" xr:uid="{36F37237-3B4B-48EC-B0B4-C67776F0A823}"/>
    <cellStyle name="Normal 2 4 7 3" xfId="23566" xr:uid="{6E3D7B40-A6DD-4D15-B637-1C5C8E68FE23}"/>
    <cellStyle name="Normal 2 4 7 4" xfId="29060" xr:uid="{A72AF943-CEE2-4438-8D01-0E89B819C8F5}"/>
    <cellStyle name="Normal 2 4 7 5" xfId="34544" xr:uid="{DCB50112-B18C-46A9-B410-C459DC2D52FA}"/>
    <cellStyle name="Normal 2 4 8" xfId="14727" xr:uid="{02683EC2-CB54-429F-9D7E-EAB598B66913}"/>
    <cellStyle name="Normal 2 4 8 2" xfId="22014" xr:uid="{0058AF3C-4852-43AA-AAA0-2D27F5EED87D}"/>
    <cellStyle name="Normal 2 4 8 2 2" xfId="27570" xr:uid="{1EED9870-AFBD-49B6-8C21-634DF7FDD9B9}"/>
    <cellStyle name="Normal 2 4 8 2 3" xfId="33064" xr:uid="{7344A700-34FB-40C5-85E0-32F6108A069C}"/>
    <cellStyle name="Normal 2 4 8 2 4" xfId="38548" xr:uid="{15C4F40F-0A6C-4E48-BE48-2F901C712FB7}"/>
    <cellStyle name="Normal 2 4 8 3" xfId="24841" xr:uid="{9CADA8A7-5A39-4FD6-BF55-A58FF5993441}"/>
    <cellStyle name="Normal 2 4 8 4" xfId="30335" xr:uid="{8DD7867A-6059-4CF5-9755-4CF39522C1B4}"/>
    <cellStyle name="Normal 2 4 8 5" xfId="35819" xr:uid="{E9FEEEB7-0363-4547-8DDD-80D74578B0CB}"/>
    <cellStyle name="Normal 2 4 9" xfId="11680" xr:uid="{70CB1930-C3EE-4722-82FA-2F5E7DC27716}"/>
    <cellStyle name="Normal 2 5" xfId="785" xr:uid="{EABF20A0-C492-441C-94E6-70DE0E9C3BA3}"/>
    <cellStyle name="Normal 2 5 2" xfId="786" xr:uid="{B6E1B48D-1BF4-4200-A8AD-3BB7F1E9FF56}"/>
    <cellStyle name="Normal 2 5 2 2" xfId="14736" xr:uid="{617C27D8-2306-4BEC-8B53-8A0BFF635174}"/>
    <cellStyle name="Normal 2 5 2 2 2" xfId="22023" xr:uid="{41A8466B-4A63-48D0-ADA5-5A4CC93D577E}"/>
    <cellStyle name="Normal 2 5 2 2 2 2" xfId="27579" xr:uid="{B067C543-A892-473F-AF75-B2F7725DBF7A}"/>
    <cellStyle name="Normal 2 5 2 2 2 3" xfId="33073" xr:uid="{111B7D54-6BD8-4984-8121-2BBC25C7449C}"/>
    <cellStyle name="Normal 2 5 2 2 2 4" xfId="38557" xr:uid="{7BEED117-5EDD-46A6-9828-E75015B823F2}"/>
    <cellStyle name="Normal 2 5 2 2 3" xfId="24850" xr:uid="{30C5113F-9BF9-4167-B9C5-BB99FC533CE5}"/>
    <cellStyle name="Normal 2 5 2 2 4" xfId="30344" xr:uid="{D3D147BD-C573-4C77-A435-422A46DA960B}"/>
    <cellStyle name="Normal 2 5 2 2 5" xfId="35828" xr:uid="{7402343B-A74A-4D2F-89AD-D2DB8907F8C8}"/>
    <cellStyle name="Normal 2 5 2 3" xfId="11688" xr:uid="{43BE8F7F-FB32-4EED-BC60-C7B918F085D6}"/>
    <cellStyle name="Normal 2 5 2 4" xfId="16924" xr:uid="{8E119CE6-40DA-443D-A81D-0F00E6322A87}"/>
    <cellStyle name="Normal 2 5 2 5" xfId="19146" xr:uid="{73F48047-3DB3-4A6C-B231-E828BF0DA719}"/>
    <cellStyle name="Normal 2 5 2 6" xfId="9420" xr:uid="{1CED5628-F7AE-44E5-A8C1-6BAD6C9CCFAA}"/>
    <cellStyle name="Normal 2 5 2 6 2" xfId="20741" xr:uid="{550F9C14-DB3B-4010-9127-260498EF7B13}"/>
    <cellStyle name="Normal 2 5 2 6 2 2" xfId="26297" xr:uid="{4EA45F5B-1F4D-411E-8AF5-A65993EDAC7F}"/>
    <cellStyle name="Normal 2 5 2 6 2 3" xfId="31791" xr:uid="{F834EC10-5F84-4BCC-8B50-218A93B39581}"/>
    <cellStyle name="Normal 2 5 2 6 2 4" xfId="37275" xr:uid="{5EFB8473-9893-4056-8342-049FEB8A47B2}"/>
    <cellStyle name="Normal 2 5 2 6 3" xfId="23568" xr:uid="{0FCC7E16-440A-444C-9D37-C56777D2F777}"/>
    <cellStyle name="Normal 2 5 2 6 4" xfId="29062" xr:uid="{B5AE1DD1-B818-45AE-9FD2-7645CB1B1296}"/>
    <cellStyle name="Normal 2 5 2 6 5" xfId="34546" xr:uid="{530F5A7E-5A6B-4ED1-BDDD-56EBC03A606C}"/>
    <cellStyle name="Normal 2 5 2 7" xfId="6331" xr:uid="{3274A9A0-115C-4CF1-800E-1A36DBC769A6}"/>
    <cellStyle name="Normal 2 5 3" xfId="6332" xr:uid="{77BE5556-6E52-4D7F-9A6F-33C1416C83B2}"/>
    <cellStyle name="Normal 2 5 3 2" xfId="14737" xr:uid="{8B0A61FA-5829-4F52-8E45-587C2024802A}"/>
    <cellStyle name="Normal 2 5 3 2 2" xfId="22024" xr:uid="{F0DEE746-FAAD-472B-82EF-616908F6314E}"/>
    <cellStyle name="Normal 2 5 3 2 2 2" xfId="27580" xr:uid="{DA151BE1-A232-4587-AF6A-CEAFD24CCA41}"/>
    <cellStyle name="Normal 2 5 3 2 2 3" xfId="33074" xr:uid="{5F415276-8060-439D-A1F8-CAE29E5FD9D1}"/>
    <cellStyle name="Normal 2 5 3 2 2 4" xfId="38558" xr:uid="{4D07E310-F7DE-4B60-9ACA-56F06B7FD1FE}"/>
    <cellStyle name="Normal 2 5 3 2 3" xfId="24851" xr:uid="{1A0DAD3E-7DAD-4C87-9F92-1317D3952A48}"/>
    <cellStyle name="Normal 2 5 3 2 4" xfId="30345" xr:uid="{FE12A9FE-01B5-4858-8750-9D6CF27AE707}"/>
    <cellStyle name="Normal 2 5 3 2 5" xfId="35829" xr:uid="{2223C3D9-2C93-4A60-B61D-626364497A7E}"/>
    <cellStyle name="Normal 2 5 3 3" xfId="11689" xr:uid="{4B6E7823-4627-4ED7-9F57-8D2864E970BB}"/>
    <cellStyle name="Normal 2 5 3 4" xfId="16925" xr:uid="{BBF85A3C-CC55-47F4-996A-7EC35A4A6454}"/>
    <cellStyle name="Normal 2 5 3 5" xfId="19147" xr:uid="{E0B41970-A5A4-4F38-8619-87AE64AF1FD7}"/>
    <cellStyle name="Normal 2 5 3 6" xfId="9421" xr:uid="{646398CB-A79E-41FD-9229-40C6A6E5E058}"/>
    <cellStyle name="Normal 2 5 3 6 2" xfId="20742" xr:uid="{EEB3014C-1C68-494D-8F56-5E71C50A09D9}"/>
    <cellStyle name="Normal 2 5 3 6 2 2" xfId="26298" xr:uid="{EA2C2F72-8DF8-4DCB-B983-880513E35067}"/>
    <cellStyle name="Normal 2 5 3 6 2 3" xfId="31792" xr:uid="{AFBBAC97-5F10-4450-98CE-71994E29B7F9}"/>
    <cellStyle name="Normal 2 5 3 6 2 4" xfId="37276" xr:uid="{1DDFF2FA-FEC9-4E28-82D1-4C718F662DED}"/>
    <cellStyle name="Normal 2 5 3 6 3" xfId="23569" xr:uid="{EDFA135F-3E44-4077-BE13-7BD063B0EA29}"/>
    <cellStyle name="Normal 2 5 3 6 4" xfId="29063" xr:uid="{373CBF6B-5427-42E9-B2D0-1DB16CFED6FE}"/>
    <cellStyle name="Normal 2 5 3 6 5" xfId="34547" xr:uid="{F538C02E-C93B-4E93-AA2F-B074655B59AE}"/>
    <cellStyle name="Normal 2 5 4" xfId="14735" xr:uid="{1D9DD06E-A929-434A-A883-602D5DC318B8}"/>
    <cellStyle name="Normal 2 5 4 2" xfId="22022" xr:uid="{B8536CE2-EE40-48A5-8D22-0CC4CBCCB3F2}"/>
    <cellStyle name="Normal 2 5 4 2 2" xfId="27578" xr:uid="{FC83FD39-C219-42C8-BE0E-1B1B7F4D6B69}"/>
    <cellStyle name="Normal 2 5 4 2 3" xfId="33072" xr:uid="{C12955E1-0A2F-4DA0-82B1-B39802360509}"/>
    <cellStyle name="Normal 2 5 4 2 4" xfId="38556" xr:uid="{0090A65A-3A68-46F5-A2B0-B6814467CBD3}"/>
    <cellStyle name="Normal 2 5 4 3" xfId="24849" xr:uid="{EE22ADB7-BF45-42F7-8BC7-BFABD1BB4763}"/>
    <cellStyle name="Normal 2 5 4 4" xfId="30343" xr:uid="{3FBEA42D-A3BA-48AF-BAB6-8E3D5B3F3878}"/>
    <cellStyle name="Normal 2 5 4 5" xfId="35827" xr:uid="{FE97B134-3808-447D-B1B5-F134D9971107}"/>
    <cellStyle name="Normal 2 5 5" xfId="11687" xr:uid="{8E7584F2-967A-4847-BA0E-7EA2D3D06850}"/>
    <cellStyle name="Normal 2 5 6" xfId="16923" xr:uid="{734A6690-010D-4FDE-AE1D-9A83F0229FDD}"/>
    <cellStyle name="Normal 2 5 7" xfId="19145" xr:uid="{89F17A9E-1029-4DBD-8C3F-D70702383CB5}"/>
    <cellStyle name="Normal 2 5 8" xfId="9419" xr:uid="{701B0EA1-2763-43D7-9DC9-C3281896B617}"/>
    <cellStyle name="Normal 2 5 8 2" xfId="20740" xr:uid="{942DD1BC-017A-4B2F-ACC5-28913C3C6CDD}"/>
    <cellStyle name="Normal 2 5 8 2 2" xfId="26296" xr:uid="{7FD2BF07-BB91-4EF7-AC0A-5BAB9D72A146}"/>
    <cellStyle name="Normal 2 5 8 2 3" xfId="31790" xr:uid="{98CBA82E-554D-4D43-94EC-B80FB08F7061}"/>
    <cellStyle name="Normal 2 5 8 2 4" xfId="37274" xr:uid="{1D3D4240-05A0-4585-96EB-7B9338194835}"/>
    <cellStyle name="Normal 2 5 8 3" xfId="23567" xr:uid="{ED3F9FFD-6DC2-4050-B3DA-A0FECFC7A9A7}"/>
    <cellStyle name="Normal 2 5 8 4" xfId="29061" xr:uid="{DC847CD2-653B-497C-8192-DA426452377E}"/>
    <cellStyle name="Normal 2 5 8 5" xfId="34545" xr:uid="{AB671553-02EC-4F1C-B25C-004AE36F4E60}"/>
    <cellStyle name="Normal 2 5 9" xfId="6330" xr:uid="{4C479FDD-54D5-49C5-BF31-AE0980D6ECD4}"/>
    <cellStyle name="Normal 2 6" xfId="787" xr:uid="{AD28DCB2-3F00-4515-9C22-4C801B8D7145}"/>
    <cellStyle name="Normal 2 6 2" xfId="14738" xr:uid="{93BB7C9E-6106-4854-AE69-7862BA330287}"/>
    <cellStyle name="Normal 2 6 2 2" xfId="22025" xr:uid="{CFD4FBAC-7224-4BD3-962A-164E7F1FEB03}"/>
    <cellStyle name="Normal 2 6 2 2 2" xfId="27581" xr:uid="{4A5E5810-5194-4FE8-9C97-45A4D3562928}"/>
    <cellStyle name="Normal 2 6 2 2 3" xfId="33075" xr:uid="{0A032C58-712D-4D69-91BA-78C6137D2466}"/>
    <cellStyle name="Normal 2 6 2 2 4" xfId="38559" xr:uid="{8A8BCEED-AB27-481A-9475-8BD3B4448A74}"/>
    <cellStyle name="Normal 2 6 2 3" xfId="24852" xr:uid="{438BE7F3-A85F-4806-9DAA-B9BE6229C4DF}"/>
    <cellStyle name="Normal 2 6 2 4" xfId="30346" xr:uid="{D6A03983-DA4F-451F-A8A1-21D21892E622}"/>
    <cellStyle name="Normal 2 6 2 5" xfId="35830" xr:uid="{7FDCAAC0-0F4B-485A-BF7C-A73A213EEE98}"/>
    <cellStyle name="Normal 2 6 3" xfId="11690" xr:uid="{1BA85604-95E0-4315-8E61-DACE67D5E61E}"/>
    <cellStyle name="Normal 2 6 4" xfId="16926" xr:uid="{18288C9A-27DD-4BCE-A49D-96CED9739A9F}"/>
    <cellStyle name="Normal 2 6 5" xfId="19148" xr:uid="{4984926B-3E8E-4EA1-A58C-53C04D166C34}"/>
    <cellStyle name="Normal 2 6 6" xfId="9422" xr:uid="{DD5BF260-B280-456A-9601-FDA1C2AC0FDE}"/>
    <cellStyle name="Normal 2 6 6 2" xfId="20743" xr:uid="{72CBEAC1-7CFE-46D9-AFC6-28D066C8FC1A}"/>
    <cellStyle name="Normal 2 6 6 2 2" xfId="26299" xr:uid="{3A63C88E-8A0B-49D8-B42D-6CEF057894A9}"/>
    <cellStyle name="Normal 2 6 6 2 3" xfId="31793" xr:uid="{CE9B2210-25BC-402F-89AD-A3C58AD305E6}"/>
    <cellStyle name="Normal 2 6 6 2 4" xfId="37277" xr:uid="{18279EB9-C33B-4785-89ED-40548BC4753C}"/>
    <cellStyle name="Normal 2 6 6 3" xfId="23570" xr:uid="{6097A809-C755-4436-8329-7D771F61A4FF}"/>
    <cellStyle name="Normal 2 6 6 4" xfId="29064" xr:uid="{B2F9F4E8-D438-4862-9CE4-95F95D8B342A}"/>
    <cellStyle name="Normal 2 6 6 5" xfId="34548" xr:uid="{23793A14-5CF5-48DB-9CA2-D39D7C06A7B0}"/>
    <cellStyle name="Normal 2 6 7" xfId="6333" xr:uid="{410A2766-052D-4035-8151-0422FB1F9385}"/>
    <cellStyle name="Normal 2 7" xfId="788" xr:uid="{35130E54-FC3E-4AC7-B772-FC993D49E21D}"/>
    <cellStyle name="Normal 2 7 2" xfId="14739" xr:uid="{C1D1AE4E-4DAC-497A-BBB5-26E044C09053}"/>
    <cellStyle name="Normal 2 7 2 2" xfId="22026" xr:uid="{6814D0D9-56E8-4031-BFA4-F9B000E4E727}"/>
    <cellStyle name="Normal 2 7 2 2 2" xfId="27582" xr:uid="{9ED35A8D-462A-471F-8545-498C0F92A3E7}"/>
    <cellStyle name="Normal 2 7 2 2 3" xfId="33076" xr:uid="{969BFDB2-4676-45F2-A34D-E6583D24B9AF}"/>
    <cellStyle name="Normal 2 7 2 2 4" xfId="38560" xr:uid="{FE291BEF-60E7-4B0C-A797-FA660C9B5483}"/>
    <cellStyle name="Normal 2 7 2 3" xfId="24853" xr:uid="{3BBDFED8-5A02-40B2-B0FC-EDDB2CC183D8}"/>
    <cellStyle name="Normal 2 7 2 4" xfId="30347" xr:uid="{7107A8DF-32F9-4D8C-8A44-AB67B2BBEBB9}"/>
    <cellStyle name="Normal 2 7 2 5" xfId="35831" xr:uid="{76AD1D20-119E-4B15-BBA9-5722D55ADDC5}"/>
    <cellStyle name="Normal 2 7 3" xfId="11691" xr:uid="{4360808A-C039-4B05-A24F-8D18C9925667}"/>
    <cellStyle name="Normal 2 7 4" xfId="16927" xr:uid="{C1ED9E4C-A540-4380-89CB-D3176244E514}"/>
    <cellStyle name="Normal 2 7 5" xfId="19149" xr:uid="{282E7C07-C595-4C03-9D0B-A4E91819FA2C}"/>
    <cellStyle name="Normal 2 7 6" xfId="9423" xr:uid="{EF087AE4-26EA-4A98-922F-227FD135D99B}"/>
    <cellStyle name="Normal 2 7 6 2" xfId="20744" xr:uid="{0B1DFAD0-12D6-4ACE-B7AD-7FB75E20845A}"/>
    <cellStyle name="Normal 2 7 6 2 2" xfId="26300" xr:uid="{C090E9EF-264B-48C1-B1C3-51B7AC4595BC}"/>
    <cellStyle name="Normal 2 7 6 2 3" xfId="31794" xr:uid="{36724552-751D-4CBD-919C-14A80F26B4F7}"/>
    <cellStyle name="Normal 2 7 6 2 4" xfId="37278" xr:uid="{CF0BBC54-B2E9-46DF-9636-9230A07B41BF}"/>
    <cellStyle name="Normal 2 7 6 3" xfId="23571" xr:uid="{7B878276-5200-454E-ADD2-D8421F39A229}"/>
    <cellStyle name="Normal 2 7 6 4" xfId="29065" xr:uid="{AFE18E54-2865-4CC1-B257-85E74A0AF0AA}"/>
    <cellStyle name="Normal 2 7 6 5" xfId="34549" xr:uid="{380DFCE4-156E-4D68-A821-BFFE95C1E22F}"/>
    <cellStyle name="Normal 2 7 7" xfId="6334" xr:uid="{78CA9235-E61B-4208-A532-5E34544C0D52}"/>
    <cellStyle name="Normal 2 8" xfId="789" xr:uid="{0D703645-177E-449E-B0D2-AA9F5664765D}"/>
    <cellStyle name="Normal 2 8 2" xfId="14740" xr:uid="{4F844697-0FED-4000-9048-C39684FAA308}"/>
    <cellStyle name="Normal 2 8 2 2" xfId="22027" xr:uid="{F3AAFBD2-628B-4A64-99DD-AEACF935DBA8}"/>
    <cellStyle name="Normal 2 8 2 2 2" xfId="27583" xr:uid="{153827EE-372A-426D-A740-332DB98F71B8}"/>
    <cellStyle name="Normal 2 8 2 2 3" xfId="33077" xr:uid="{7CD08861-3551-4E40-B2AE-0CFD01B07649}"/>
    <cellStyle name="Normal 2 8 2 2 4" xfId="38561" xr:uid="{91F9D287-8D94-4CEA-8AD1-967301624A80}"/>
    <cellStyle name="Normal 2 8 2 3" xfId="24854" xr:uid="{A27BC26C-451C-4362-B938-625BD03EDD90}"/>
    <cellStyle name="Normal 2 8 2 4" xfId="30348" xr:uid="{1679C17C-5732-4B74-914A-B07648AC9BAA}"/>
    <cellStyle name="Normal 2 8 2 5" xfId="35832" xr:uid="{D4A8A600-A153-484A-AB12-02D7BD44D3D8}"/>
    <cellStyle name="Normal 2 8 3" xfId="11692" xr:uid="{16C8D83D-D44D-4435-8793-A0896739BC3E}"/>
    <cellStyle name="Normal 2 8 4" xfId="16928" xr:uid="{476DC25F-DB86-41F7-85D4-12B615AB8EAE}"/>
    <cellStyle name="Normal 2 8 5" xfId="19150" xr:uid="{ECEFB1B9-A9A0-4192-B372-5ACA3B0AFFFC}"/>
    <cellStyle name="Normal 2 8 6" xfId="9424" xr:uid="{003A757B-A721-4391-A95C-A4EFB33A8F3C}"/>
    <cellStyle name="Normal 2 8 6 2" xfId="20745" xr:uid="{B79821D5-FF40-4199-A70E-40A5A4A142C8}"/>
    <cellStyle name="Normal 2 8 6 2 2" xfId="26301" xr:uid="{F6CB8D48-5733-4DD9-AD49-47C939154D2A}"/>
    <cellStyle name="Normal 2 8 6 2 3" xfId="31795" xr:uid="{5B587572-E054-45BD-AFC1-59EA8E8EA8F2}"/>
    <cellStyle name="Normal 2 8 6 2 4" xfId="37279" xr:uid="{8DFB8789-6E4B-4A3A-BB14-925852456FB9}"/>
    <cellStyle name="Normal 2 8 6 3" xfId="23572" xr:uid="{16D46434-312A-4ACE-90D6-1DA7D1FD5E10}"/>
    <cellStyle name="Normal 2 8 6 4" xfId="29066" xr:uid="{B4D8C0DB-BC5A-4B2A-94B5-BA9DEEC51E33}"/>
    <cellStyle name="Normal 2 8 6 5" xfId="34550" xr:uid="{C29BA4CC-68BA-4A48-A3C3-6635F04AAD6E}"/>
    <cellStyle name="Normal 2 8 7" xfId="6335" xr:uid="{1EFA9700-EBCA-42A3-A5BB-00116E6CB498}"/>
    <cellStyle name="Normal 2 9" xfId="448" xr:uid="{DFB82470-0B4B-4ECC-958B-F6E965857363}"/>
    <cellStyle name="Normal 2 9 2" xfId="14741" xr:uid="{44E0D7D5-20E9-44E3-B4F7-20CA00134439}"/>
    <cellStyle name="Normal 2 9 2 2" xfId="22028" xr:uid="{D94D538D-639B-4D7D-8D87-EFA2BF4A5C0F}"/>
    <cellStyle name="Normal 2 9 2 2 2" xfId="27584" xr:uid="{736463FA-1C70-40FE-8E69-BC4B81F9C014}"/>
    <cellStyle name="Normal 2 9 2 2 3" xfId="33078" xr:uid="{14CD2824-EB46-4838-8FED-E5C9CF8C2F24}"/>
    <cellStyle name="Normal 2 9 2 2 4" xfId="38562" xr:uid="{7EF910AF-8E67-46C4-9800-D1857AF572EE}"/>
    <cellStyle name="Normal 2 9 2 3" xfId="24855" xr:uid="{0377DDCD-5854-487F-B5ED-BB77CBA6CDDA}"/>
    <cellStyle name="Normal 2 9 2 4" xfId="30349" xr:uid="{BDB8C1A4-9A97-462A-9605-FA8E76CFC187}"/>
    <cellStyle name="Normal 2 9 2 5" xfId="35833" xr:uid="{31E8F919-DDF0-441E-A46A-4139C891996A}"/>
    <cellStyle name="Normal 2 9 3" xfId="11693" xr:uid="{A96C29C5-4AA6-4445-8DF5-9C914862D8FD}"/>
    <cellStyle name="Normal 2 9 4" xfId="16929" xr:uid="{496D8D93-E7EA-41C8-B821-DD21CFC3E0CF}"/>
    <cellStyle name="Normal 2 9 5" xfId="19151" xr:uid="{00BA0FEC-E242-4E23-B529-AD946B804973}"/>
    <cellStyle name="Normal 2 9 6" xfId="9425" xr:uid="{FC8B7751-870B-4A79-BF8B-8BA666617124}"/>
    <cellStyle name="Normal 2 9 6 2" xfId="20746" xr:uid="{31F61370-59D5-4620-9CCB-71B95C144372}"/>
    <cellStyle name="Normal 2 9 6 2 2" xfId="26302" xr:uid="{DAFDA92F-3374-401F-87A7-4E04E46A1EC0}"/>
    <cellStyle name="Normal 2 9 6 2 3" xfId="31796" xr:uid="{322DEE54-EDBD-4B8B-AAA0-C476FD6945B0}"/>
    <cellStyle name="Normal 2 9 6 2 4" xfId="37280" xr:uid="{99287F5D-1264-47C4-8BCB-0D6B7DE2A6A8}"/>
    <cellStyle name="Normal 2 9 6 3" xfId="23573" xr:uid="{D0AB7118-BA61-4F94-B12D-C59F0DEF137A}"/>
    <cellStyle name="Normal 2 9 6 4" xfId="29067" xr:uid="{E43E8244-9939-42AB-BF82-E9C4C19C25BE}"/>
    <cellStyle name="Normal 2 9 6 5" xfId="34551" xr:uid="{D5F8BC95-D68F-4D50-9C13-15EC599AF5A9}"/>
    <cellStyle name="Normal 2_2207 Estados Financieros al 31.12.2009 - Frigorífico Concepción S.A FINAL" xfId="6336" xr:uid="{3359BF0B-A1C6-430C-BA26-2754939C9AD6}"/>
    <cellStyle name="Normal 20" xfId="6337" xr:uid="{F1AAC066-2BA1-4333-BF28-1171FCF10685}"/>
    <cellStyle name="Normal 20 10" xfId="9426" xr:uid="{0A19D3FA-5405-43E2-9AEC-8E92008D7333}"/>
    <cellStyle name="Normal 20 10 2" xfId="20747" xr:uid="{EA56F2AF-8E81-4115-AA73-A98D38E4D7AF}"/>
    <cellStyle name="Normal 20 10 2 2" xfId="26303" xr:uid="{D2B24174-D327-431A-8869-BA4FEFE6E965}"/>
    <cellStyle name="Normal 20 10 2 3" xfId="31797" xr:uid="{A476759E-380A-4EB6-8C55-E4D1C9501D05}"/>
    <cellStyle name="Normal 20 10 2 4" xfId="37281" xr:uid="{717022BB-7B8F-4A55-A87E-3D3C8C553D92}"/>
    <cellStyle name="Normal 20 10 3" xfId="23574" xr:uid="{D5B6C7F9-A390-4BD3-B2D3-AB3AB7B97C88}"/>
    <cellStyle name="Normal 20 10 4" xfId="29068" xr:uid="{17909879-F962-4868-9A2D-6CC17B7B2815}"/>
    <cellStyle name="Normal 20 10 5" xfId="34552" xr:uid="{45692AF1-6556-4DF7-A6C7-23F1355F121D}"/>
    <cellStyle name="Normal 20 2" xfId="6338" xr:uid="{CBF8EF0E-9684-49D0-98FE-EE79A4AEE06A}"/>
    <cellStyle name="Normal 20 2 2" xfId="14743" xr:uid="{D5517000-7842-4C17-820A-C198C02637D8}"/>
    <cellStyle name="Normal 20 2 2 2" xfId="22030" xr:uid="{F0976A7F-6744-4CA6-896E-1A367E52228D}"/>
    <cellStyle name="Normal 20 2 2 2 2" xfId="27586" xr:uid="{19AAC9FA-176B-4056-B296-6E1E55B84C7B}"/>
    <cellStyle name="Normal 20 2 2 2 3" xfId="33080" xr:uid="{5C591EC4-2FF2-474B-AED3-626E428D7385}"/>
    <cellStyle name="Normal 20 2 2 2 4" xfId="38564" xr:uid="{1870FC3F-07C2-4CFF-B90F-76F270292D22}"/>
    <cellStyle name="Normal 20 2 2 3" xfId="24857" xr:uid="{F4CEE588-ADC7-4A3E-92BC-38EDC6D0AFA6}"/>
    <cellStyle name="Normal 20 2 2 4" xfId="30351" xr:uid="{BF9BC16C-6CF2-48A6-8F92-A9AC252CC93C}"/>
    <cellStyle name="Normal 20 2 2 5" xfId="35835" xr:uid="{5E2F3D56-C7B2-4109-B0A9-E5FA732EFC47}"/>
    <cellStyle name="Normal 20 2 3" xfId="11695" xr:uid="{04AE22D9-0BC5-4AC5-A934-86E73C609ECE}"/>
    <cellStyle name="Normal 20 2 4" xfId="16931" xr:uid="{CCEA19B1-AB4D-4AAC-B253-C5F8034EE0E9}"/>
    <cellStyle name="Normal 20 2 5" xfId="19153" xr:uid="{7D33F9E4-96B6-4F1A-9E56-94758CE0A441}"/>
    <cellStyle name="Normal 20 2 6" xfId="9427" xr:uid="{C7C21D67-E80B-4E2C-B24B-C49C9C9AC335}"/>
    <cellStyle name="Normal 20 2 6 2" xfId="20748" xr:uid="{1BA20430-B516-452E-B5E2-D3396101ECDC}"/>
    <cellStyle name="Normal 20 2 6 2 2" xfId="26304" xr:uid="{ECA68F7C-8638-4BC8-8027-002CA800C298}"/>
    <cellStyle name="Normal 20 2 6 2 3" xfId="31798" xr:uid="{D1ADA866-2B90-4DAF-91E5-703C9A83C1B5}"/>
    <cellStyle name="Normal 20 2 6 2 4" xfId="37282" xr:uid="{E13C0CD6-2C99-4BC2-85C2-F2D1373D827D}"/>
    <cellStyle name="Normal 20 2 6 3" xfId="23575" xr:uid="{F5CEC329-DD61-45B1-9A69-42E8ECFD0554}"/>
    <cellStyle name="Normal 20 2 6 4" xfId="29069" xr:uid="{039FBD71-EDF1-448F-8324-71EF4E7342A8}"/>
    <cellStyle name="Normal 20 2 6 5" xfId="34553" xr:uid="{78424623-3F5C-4348-BB8E-1718BAE4ED46}"/>
    <cellStyle name="Normal 20 3" xfId="6339" xr:uid="{C45C65F7-83F2-49E0-8C9F-86E812500BB9}"/>
    <cellStyle name="Normal 20 3 2" xfId="14744" xr:uid="{5089ED22-EE17-4534-969A-4239E65BEA62}"/>
    <cellStyle name="Normal 20 3 2 2" xfId="22031" xr:uid="{560B72E7-6B9B-4354-BA01-70B469B017C7}"/>
    <cellStyle name="Normal 20 3 2 2 2" xfId="27587" xr:uid="{0565C8DB-DE26-4B2E-AD61-4331FAF2D523}"/>
    <cellStyle name="Normal 20 3 2 2 3" xfId="33081" xr:uid="{AF99BABA-7821-477A-A4ED-39ADCE293838}"/>
    <cellStyle name="Normal 20 3 2 2 4" xfId="38565" xr:uid="{43B31150-04FD-48B9-AE64-79479BF81256}"/>
    <cellStyle name="Normal 20 3 2 3" xfId="24858" xr:uid="{9F34FFEF-AF6D-447F-B9C9-62892718DEDE}"/>
    <cellStyle name="Normal 20 3 2 4" xfId="30352" xr:uid="{49DF62BA-2880-4CF3-8A05-72A6FD84459A}"/>
    <cellStyle name="Normal 20 3 2 5" xfId="35836" xr:uid="{9AD585C7-11B6-40B2-BB83-C380EC8091C2}"/>
    <cellStyle name="Normal 20 3 3" xfId="11696" xr:uid="{1081A372-E0B1-4011-8619-0D8E5043132C}"/>
    <cellStyle name="Normal 20 3 4" xfId="16932" xr:uid="{E68E5D42-D83E-4CBD-8647-468095E67341}"/>
    <cellStyle name="Normal 20 3 5" xfId="19154" xr:uid="{860D6E95-326A-4B93-A553-36C9410308BB}"/>
    <cellStyle name="Normal 20 3 6" xfId="9428" xr:uid="{402D071B-9B17-4045-BA36-70D5B230A7B5}"/>
    <cellStyle name="Normal 20 3 6 2" xfId="20749" xr:uid="{9362EC06-355C-45B3-BC0B-6C83D2A0D071}"/>
    <cellStyle name="Normal 20 3 6 2 2" xfId="26305" xr:uid="{3660C7AE-1CBC-4576-80F8-8ED533A91505}"/>
    <cellStyle name="Normal 20 3 6 2 3" xfId="31799" xr:uid="{3B39BC33-C807-49E6-B5EC-9159BF95C769}"/>
    <cellStyle name="Normal 20 3 6 2 4" xfId="37283" xr:uid="{AF0A9B45-FC67-411B-ABDC-7DFEBEEDACFD}"/>
    <cellStyle name="Normal 20 3 6 3" xfId="23576" xr:uid="{C49ACD3C-3B22-47CE-A032-C79E76145DE6}"/>
    <cellStyle name="Normal 20 3 6 4" xfId="29070" xr:uid="{D6DDB76C-D6B2-4299-9CA7-8CECB92400E9}"/>
    <cellStyle name="Normal 20 3 6 5" xfId="34554" xr:uid="{E1065815-93E1-47F1-8A56-2AEED9F52A44}"/>
    <cellStyle name="Normal 20 4" xfId="7315" xr:uid="{69D0C6B6-216E-41A6-BDEE-887B20314ADC}"/>
    <cellStyle name="Normal 20 4 2" xfId="14745" xr:uid="{718D4AED-A14D-4ED2-8F29-C174FF3CA3E9}"/>
    <cellStyle name="Normal 20 4 2 2" xfId="22032" xr:uid="{308F2067-3840-48DD-A252-065D7A1DEE06}"/>
    <cellStyle name="Normal 20 4 2 2 2" xfId="27588" xr:uid="{6F04FD84-C632-4186-81E1-A9E9E67D6296}"/>
    <cellStyle name="Normal 20 4 2 2 3" xfId="33082" xr:uid="{0ECDBA7A-0AE4-4935-A0A5-041CB7830DBB}"/>
    <cellStyle name="Normal 20 4 2 2 4" xfId="38566" xr:uid="{56E2EDAB-B72A-4E3E-98AC-F8E615ED62EA}"/>
    <cellStyle name="Normal 20 4 2 3" xfId="24859" xr:uid="{C482C580-CFC3-41B7-800A-EDFAB2E806E1}"/>
    <cellStyle name="Normal 20 4 2 4" xfId="30353" xr:uid="{2248106C-3D05-4785-B18B-CF9E3EEE8CF5}"/>
    <cellStyle name="Normal 20 4 2 5" xfId="35837" xr:uid="{D6FC0260-A3E7-4572-87B2-C549129E46AC}"/>
    <cellStyle name="Normal 20 4 3" xfId="12577" xr:uid="{DD358588-6441-44E6-AE4B-A120FA1F8DE8}"/>
    <cellStyle name="Normal 20 4 4" xfId="9429" xr:uid="{28BC5D05-6A43-448D-9E04-C9F0A42FA537}"/>
    <cellStyle name="Normal 20 4 4 2" xfId="20750" xr:uid="{FA019F2A-A291-400B-A97C-1499548D281D}"/>
    <cellStyle name="Normal 20 4 4 2 2" xfId="26306" xr:uid="{F0A97E0C-05B8-4180-A5F7-55EAFE5E691C}"/>
    <cellStyle name="Normal 20 4 4 2 3" xfId="31800" xr:uid="{2FCBF816-AEB4-4C78-B050-33D045C005E2}"/>
    <cellStyle name="Normal 20 4 4 2 4" xfId="37284" xr:uid="{CFB7942D-C415-487B-A015-77CF8983F345}"/>
    <cellStyle name="Normal 20 4 4 3" xfId="23577" xr:uid="{78762AE0-4F5E-45CE-B290-319C23143DA6}"/>
    <cellStyle name="Normal 20 4 4 4" xfId="29071" xr:uid="{D3D64373-327C-4BC8-8A86-BF6CE8E127B9}"/>
    <cellStyle name="Normal 20 4 4 5" xfId="34555" xr:uid="{025D1A41-E642-4A61-B6CA-865E6183966D}"/>
    <cellStyle name="Normal 20 5" xfId="9430" xr:uid="{1A77E9DD-8DE2-4039-B1F8-3B1F7A36F4BF}"/>
    <cellStyle name="Normal 20 5 2" xfId="20751" xr:uid="{401FE348-7A34-434B-BC06-041F074EFC5C}"/>
    <cellStyle name="Normal 20 5 2 2" xfId="26307" xr:uid="{B9A51079-2EB2-4513-AF40-A790D735C0E2}"/>
    <cellStyle name="Normal 20 5 2 3" xfId="31801" xr:uid="{70EA5427-3AFD-448A-8B20-569010CE294D}"/>
    <cellStyle name="Normal 20 5 2 4" xfId="37285" xr:uid="{E64C8229-A0A1-4A44-87D2-F0159271F45E}"/>
    <cellStyle name="Normal 20 5 3" xfId="23578" xr:uid="{3D066760-9852-4256-AF09-1AFDA8E96C80}"/>
    <cellStyle name="Normal 20 5 4" xfId="29072" xr:uid="{69D2E0B4-5CD8-4A70-923C-17E3CB88B516}"/>
    <cellStyle name="Normal 20 5 5" xfId="34556" xr:uid="{EDEE0AD7-9821-445B-9366-EB6E2F4B41F0}"/>
    <cellStyle name="Normal 20 6" xfId="14742" xr:uid="{DA4DECBA-00B9-446E-8FFD-78A17C671DDA}"/>
    <cellStyle name="Normal 20 6 2" xfId="22029" xr:uid="{5C116277-D40B-4F51-A6E2-EB39CB2162B1}"/>
    <cellStyle name="Normal 20 6 2 2" xfId="27585" xr:uid="{92132B23-AE42-4CF0-9FA7-EDDE445CC1D1}"/>
    <cellStyle name="Normal 20 6 2 3" xfId="33079" xr:uid="{4EC2F13E-FC09-4677-A17F-94D3763950A6}"/>
    <cellStyle name="Normal 20 6 2 4" xfId="38563" xr:uid="{816DA05D-FDDA-44FB-8C85-5EC324B2B63F}"/>
    <cellStyle name="Normal 20 6 3" xfId="24856" xr:uid="{8BEADE93-0CAD-4601-BDF6-D8B21A32ABD4}"/>
    <cellStyle name="Normal 20 6 4" xfId="30350" xr:uid="{94217335-3E5B-47B3-9D0F-B61652E56F9D}"/>
    <cellStyle name="Normal 20 6 5" xfId="35834" xr:uid="{7DC9127D-94D6-45C3-A485-8A85CDFDA9DB}"/>
    <cellStyle name="Normal 20 7" xfId="11694" xr:uid="{F4257286-02AF-4768-BB95-4A3146E6FFE1}"/>
    <cellStyle name="Normal 20 8" xfId="16930" xr:uid="{319082DC-B969-4044-A868-BF49E5096A37}"/>
    <cellStyle name="Normal 20 9" xfId="19152" xr:uid="{1BEC786D-0AAF-46FB-980E-18019BAD7AA3}"/>
    <cellStyle name="Normal 200" xfId="39534" xr:uid="{74793268-8714-4410-826D-4E5072751058}"/>
    <cellStyle name="Normal 201" xfId="39535" xr:uid="{8D9CED56-4142-4A1D-B3E5-FC6008217897}"/>
    <cellStyle name="Normal 202" xfId="39536" xr:uid="{D92B0400-607A-445D-A089-C8B70BD5C3E0}"/>
    <cellStyle name="Normal 203" xfId="39537" xr:uid="{49B3E3FB-FE92-4FD2-B2E3-5F5BC6EE6BA2}"/>
    <cellStyle name="Normal 204" xfId="39538" xr:uid="{D7959272-DDE8-4CAB-859A-EA34BD054050}"/>
    <cellStyle name="Normal 205" xfId="39539" xr:uid="{963E0516-7078-4ECB-87D1-6D6F89B4C0AF}"/>
    <cellStyle name="Normal 206" xfId="39540" xr:uid="{684A9B2F-2FAD-44BC-AB89-DD1354E2A925}"/>
    <cellStyle name="Normal 207" xfId="39541" xr:uid="{EBE802DA-C2F4-4A0A-8E3E-7CBE6751526D}"/>
    <cellStyle name="Normal 208" xfId="39542" xr:uid="{E8AC0F12-4D5B-4545-A5B5-FCA763BE0010}"/>
    <cellStyle name="Normal 209" xfId="39543" xr:uid="{094C0F30-28E3-4473-9DC4-96D670E053B0}"/>
    <cellStyle name="Normal 21" xfId="6340" xr:uid="{1653AEB0-57E3-478E-85C0-DB0879E4D025}"/>
    <cellStyle name="Normal 21 10" xfId="6341" xr:uid="{C0B76B07-63CE-48C0-8BA2-3F7C3C0054F3}"/>
    <cellStyle name="Normal 21 10 2" xfId="14747" xr:uid="{A4B1D521-6073-4B22-9944-D9F371AAF443}"/>
    <cellStyle name="Normal 21 10 2 2" xfId="22034" xr:uid="{2EADEC89-1FC8-4287-A3C5-DC79B31AF5BA}"/>
    <cellStyle name="Normal 21 10 2 2 2" xfId="27590" xr:uid="{09875769-F614-41A8-BF49-F0003EE5E74F}"/>
    <cellStyle name="Normal 21 10 2 2 3" xfId="33084" xr:uid="{2E00556E-1DA8-4CB0-92F8-011B19952378}"/>
    <cellStyle name="Normal 21 10 2 2 4" xfId="38568" xr:uid="{69B862C6-F8DE-42DE-9CA0-1D88C10F0DFC}"/>
    <cellStyle name="Normal 21 10 2 3" xfId="24861" xr:uid="{A1B639FE-F7B9-46CC-B59A-B8481FEC469B}"/>
    <cellStyle name="Normal 21 10 2 4" xfId="30355" xr:uid="{CFE07ECC-C9A8-4499-AF8D-4387ADFC25CA}"/>
    <cellStyle name="Normal 21 10 2 5" xfId="35839" xr:uid="{0B6F0E5C-85B3-46C3-A42C-DE477479B975}"/>
    <cellStyle name="Normal 21 10 3" xfId="11698" xr:uid="{46B2E8AE-634F-4600-998F-818A856071BB}"/>
    <cellStyle name="Normal 21 10 4" xfId="16934" xr:uid="{86623C20-238C-4928-BE2A-2AAD2370830F}"/>
    <cellStyle name="Normal 21 10 5" xfId="19156" xr:uid="{A8F919BB-F2B4-4CA3-9564-9EE5DA4F6F5D}"/>
    <cellStyle name="Normal 21 10 6" xfId="9432" xr:uid="{7A8DFDC9-0BED-4A10-BDF5-A3EFB3C4E4DE}"/>
    <cellStyle name="Normal 21 10 6 2" xfId="20753" xr:uid="{427BD17E-4189-4402-8AC7-F9A43616CA99}"/>
    <cellStyle name="Normal 21 10 6 2 2" xfId="26309" xr:uid="{118A00F3-B937-41BC-BA16-86D750B4D0EE}"/>
    <cellStyle name="Normal 21 10 6 2 3" xfId="31803" xr:uid="{D71124A1-CF3F-4915-8B2B-FB637A8C5CC3}"/>
    <cellStyle name="Normal 21 10 6 2 4" xfId="37287" xr:uid="{226CFE1F-5C6F-40C8-8B87-9C2A0C871B69}"/>
    <cellStyle name="Normal 21 10 6 3" xfId="23580" xr:uid="{087CB3CB-A112-42F7-9888-D5C542BDEBD9}"/>
    <cellStyle name="Normal 21 10 6 4" xfId="29074" xr:uid="{669DFED3-363A-4E67-9548-2B3903AAEEA1}"/>
    <cellStyle name="Normal 21 10 6 5" xfId="34558" xr:uid="{458885BD-0C6A-4BB0-85B2-8FFCD627783D}"/>
    <cellStyle name="Normal 21 11" xfId="6342" xr:uid="{A599DAD8-412F-4830-92F3-9E08244F349E}"/>
    <cellStyle name="Normal 21 11 2" xfId="14748" xr:uid="{8F1B813C-F327-43EE-82F5-ECD51D06E581}"/>
    <cellStyle name="Normal 21 11 2 2" xfId="22035" xr:uid="{E26065B8-49DA-4B3E-BC77-4883F6962BED}"/>
    <cellStyle name="Normal 21 11 2 2 2" xfId="27591" xr:uid="{4771C6F3-7182-4B90-A1CE-8426BDCE03AE}"/>
    <cellStyle name="Normal 21 11 2 2 3" xfId="33085" xr:uid="{16E64AF5-A817-4D47-9EEE-7A98E37E04D5}"/>
    <cellStyle name="Normal 21 11 2 2 4" xfId="38569" xr:uid="{CC308104-4AB8-4437-B6E8-58F63B9A133F}"/>
    <cellStyle name="Normal 21 11 2 3" xfId="24862" xr:uid="{F15715A2-64CE-490E-A868-21EC8DAC6912}"/>
    <cellStyle name="Normal 21 11 2 4" xfId="30356" xr:uid="{05E14A5E-C074-493E-AB65-B2402E24477B}"/>
    <cellStyle name="Normal 21 11 2 5" xfId="35840" xr:uid="{DF233458-D863-4DED-B7B0-0CB67BCBB376}"/>
    <cellStyle name="Normal 21 11 3" xfId="11699" xr:uid="{45B99A9C-2FA5-48D8-86B8-B33A949368FB}"/>
    <cellStyle name="Normal 21 11 4" xfId="16935" xr:uid="{1F780CEB-E8B1-4450-BECF-D543A1DDF043}"/>
    <cellStyle name="Normal 21 11 5" xfId="19157" xr:uid="{82F75E01-2A4C-42C5-A071-F7F16DEF5F17}"/>
    <cellStyle name="Normal 21 11 6" xfId="9433" xr:uid="{496E46B3-A72A-44C1-B012-A7BD1A0A2D54}"/>
    <cellStyle name="Normal 21 11 6 2" xfId="20754" xr:uid="{74FD90F0-080F-4D9B-914F-7BD79E5EDC4D}"/>
    <cellStyle name="Normal 21 11 6 2 2" xfId="26310" xr:uid="{57BA769F-73A5-4F49-BBD3-FF88DF0CA32C}"/>
    <cellStyle name="Normal 21 11 6 2 3" xfId="31804" xr:uid="{8FCDE8B3-F9B3-464F-91ED-EFBD41D9D6AC}"/>
    <cellStyle name="Normal 21 11 6 2 4" xfId="37288" xr:uid="{763A0827-C466-4A62-A7B9-EDB1953D7F34}"/>
    <cellStyle name="Normal 21 11 6 3" xfId="23581" xr:uid="{4A7007A0-732C-4D05-B3C0-D269248296A7}"/>
    <cellStyle name="Normal 21 11 6 4" xfId="29075" xr:uid="{11D0257F-EA38-4AB7-9ACA-1382F13E24AA}"/>
    <cellStyle name="Normal 21 11 6 5" xfId="34559" xr:uid="{35D31281-DFB3-4D94-8B21-5B9870BE6C96}"/>
    <cellStyle name="Normal 21 12" xfId="6343" xr:uid="{C9828551-E747-46D3-A15F-2AB4CCE71A84}"/>
    <cellStyle name="Normal 21 12 2" xfId="6344" xr:uid="{C6A6A355-A0DF-4192-B079-DACD74AF15E3}"/>
    <cellStyle name="Normal 21 12 2 2" xfId="14750" xr:uid="{A57E89A1-D92A-433E-929D-00543449F64B}"/>
    <cellStyle name="Normal 21 12 2 2 2" xfId="22037" xr:uid="{C9D79E1E-B6F3-4C9D-B563-77F54E18BF8D}"/>
    <cellStyle name="Normal 21 12 2 2 2 2" xfId="27593" xr:uid="{1D400ED7-7111-476B-A237-C74F5B43F99D}"/>
    <cellStyle name="Normal 21 12 2 2 2 3" xfId="33087" xr:uid="{B1B6794E-BD42-42BF-A105-A00483152AC9}"/>
    <cellStyle name="Normal 21 12 2 2 2 4" xfId="38571" xr:uid="{F8A24BF7-9091-41BB-99EB-2E46F3BCFEEA}"/>
    <cellStyle name="Normal 21 12 2 2 3" xfId="24864" xr:uid="{50DF49A2-CDE2-4E06-8CFC-470A60EAC09F}"/>
    <cellStyle name="Normal 21 12 2 2 4" xfId="30358" xr:uid="{68285332-9F32-4736-8353-EAE549BEE93D}"/>
    <cellStyle name="Normal 21 12 2 2 5" xfId="35842" xr:uid="{0E3FE975-B5C7-4DB9-9CD8-D4C2F34E9EC0}"/>
    <cellStyle name="Normal 21 12 2 3" xfId="11701" xr:uid="{ECADBC06-D88B-455E-B303-CCF336D53E44}"/>
    <cellStyle name="Normal 21 12 2 4" xfId="16937" xr:uid="{2A616DC5-AA63-4BF2-A3BD-A69730E06178}"/>
    <cellStyle name="Normal 21 12 2 5" xfId="19159" xr:uid="{B9A9A1F6-AE8F-48CF-8AB9-E4C4F3F2AA40}"/>
    <cellStyle name="Normal 21 12 2 6" xfId="9435" xr:uid="{6344DF51-961C-4107-80BA-D7F0F4E89374}"/>
    <cellStyle name="Normal 21 12 2 6 2" xfId="20756" xr:uid="{0F09E3C7-C84B-4EA7-81BF-6B20CD385D87}"/>
    <cellStyle name="Normal 21 12 2 6 2 2" xfId="26312" xr:uid="{307085BB-5186-4B50-8190-3E95579B3F50}"/>
    <cellStyle name="Normal 21 12 2 6 2 3" xfId="31806" xr:uid="{A34B8F47-FEE0-410C-8431-0AA388468295}"/>
    <cellStyle name="Normal 21 12 2 6 2 4" xfId="37290" xr:uid="{465AA4F1-D6DB-4E7D-AB33-7DF98C98BA49}"/>
    <cellStyle name="Normal 21 12 2 6 3" xfId="23583" xr:uid="{6F2E05B1-9776-4B98-AA12-542D6A1C8EA7}"/>
    <cellStyle name="Normal 21 12 2 6 4" xfId="29077" xr:uid="{578E22C7-DBDC-40FB-9005-C9DFDAEEA068}"/>
    <cellStyle name="Normal 21 12 2 6 5" xfId="34561" xr:uid="{C59F6403-64C6-499A-A0C0-FF5C5B3EE884}"/>
    <cellStyle name="Normal 21 12 3" xfId="14749" xr:uid="{44CD5997-943A-448C-879B-3BD89BFDD25C}"/>
    <cellStyle name="Normal 21 12 3 2" xfId="22036" xr:uid="{E283BA4D-E00D-4D7A-A078-288196B500BF}"/>
    <cellStyle name="Normal 21 12 3 2 2" xfId="27592" xr:uid="{53C11D36-AB7E-4044-AC62-AD8CA85B0646}"/>
    <cellStyle name="Normal 21 12 3 2 3" xfId="33086" xr:uid="{F79B98EF-9C67-4686-8EBB-CE4495E69614}"/>
    <cellStyle name="Normal 21 12 3 2 4" xfId="38570" xr:uid="{0C6A9E2A-B4E0-46B9-B782-9AC309ACBE6F}"/>
    <cellStyle name="Normal 21 12 3 3" xfId="24863" xr:uid="{A5B547DE-6E98-4BB2-A4A6-5ECFC14DA5BA}"/>
    <cellStyle name="Normal 21 12 3 4" xfId="30357" xr:uid="{952D3604-7491-48AD-BD51-E264FBC6E79A}"/>
    <cellStyle name="Normal 21 12 3 5" xfId="35841" xr:uid="{7006CDAA-FE28-438E-A3EA-8FD6391CE0BA}"/>
    <cellStyle name="Normal 21 12 4" xfId="11700" xr:uid="{1AFA9FB6-A58B-4390-9B45-2952A2664F77}"/>
    <cellStyle name="Normal 21 12 5" xfId="16936" xr:uid="{FF0D655C-1E6D-4FAE-AF32-0B6916EB4AC8}"/>
    <cellStyle name="Normal 21 12 6" xfId="19158" xr:uid="{2BEC6F56-26E3-492E-80A3-430FBD173251}"/>
    <cellStyle name="Normal 21 12 7" xfId="9434" xr:uid="{3A6281DA-7A7C-4A81-A935-FBF932AF1405}"/>
    <cellStyle name="Normal 21 12 7 2" xfId="20755" xr:uid="{D58E296D-BEC4-461B-86A2-2AAEE3A5528F}"/>
    <cellStyle name="Normal 21 12 7 2 2" xfId="26311" xr:uid="{B5910907-208F-412C-B477-ABC90ABCA84A}"/>
    <cellStyle name="Normal 21 12 7 2 3" xfId="31805" xr:uid="{85D76877-F84B-4643-8EA6-5F4AC4627A9B}"/>
    <cellStyle name="Normal 21 12 7 2 4" xfId="37289" xr:uid="{5240891A-56F5-4390-8EE8-6F93E3791450}"/>
    <cellStyle name="Normal 21 12 7 3" xfId="23582" xr:uid="{0A9D49F8-CF13-4C3B-8A73-07A21D6145A1}"/>
    <cellStyle name="Normal 21 12 7 4" xfId="29076" xr:uid="{D612B91A-573A-490F-8B91-13EE01C26CF3}"/>
    <cellStyle name="Normal 21 12 7 5" xfId="34560" xr:uid="{05510023-EEEA-41E1-963B-28541CADB419}"/>
    <cellStyle name="Normal 21 13" xfId="6345" xr:uid="{457050E4-9183-465E-99CC-498763C8974C}"/>
    <cellStyle name="Normal 21 13 2" xfId="14751" xr:uid="{827C0435-3BE8-437D-B7A6-C311682C2DAC}"/>
    <cellStyle name="Normal 21 13 2 2" xfId="22038" xr:uid="{6A6C77BD-0921-4519-B202-DB820C35304D}"/>
    <cellStyle name="Normal 21 13 2 2 2" xfId="27594" xr:uid="{D38A552E-70FD-4067-9B54-B04D32E4279F}"/>
    <cellStyle name="Normal 21 13 2 2 3" xfId="33088" xr:uid="{E0B4D993-36BE-445E-8974-EA7868C5E15B}"/>
    <cellStyle name="Normal 21 13 2 2 4" xfId="38572" xr:uid="{CEF053C1-8E83-42D1-B1C5-008359642913}"/>
    <cellStyle name="Normal 21 13 2 3" xfId="24865" xr:uid="{323530DE-BCE3-4412-A05C-C99F7E053ED8}"/>
    <cellStyle name="Normal 21 13 2 4" xfId="30359" xr:uid="{FD36A7B9-E79D-4F11-B0D2-5C4B7C9C31FC}"/>
    <cellStyle name="Normal 21 13 2 5" xfId="35843" xr:uid="{B37397DA-A78A-4CDC-84AE-7EBA9054ED6F}"/>
    <cellStyle name="Normal 21 13 3" xfId="11702" xr:uid="{45FE909C-CA93-4E7B-B15F-58132AE58B14}"/>
    <cellStyle name="Normal 21 13 4" xfId="16938" xr:uid="{B76B6F5D-CFFC-4D89-85B2-B226C4E31FE0}"/>
    <cellStyle name="Normal 21 13 5" xfId="19160" xr:uid="{881F9D74-C182-4A2A-B1AF-C3A49B4E22B5}"/>
    <cellStyle name="Normal 21 13 6" xfId="9436" xr:uid="{010D3617-DAB4-43B9-9A0E-3F459230EC57}"/>
    <cellStyle name="Normal 21 13 6 2" xfId="20757" xr:uid="{BA45177D-39A1-4EA3-80B4-577C6B705DC9}"/>
    <cellStyle name="Normal 21 13 6 2 2" xfId="26313" xr:uid="{1B46A4EC-085B-4962-88DC-6235C73DEE98}"/>
    <cellStyle name="Normal 21 13 6 2 3" xfId="31807" xr:uid="{79AD41C8-DD5B-4946-839F-A0AF5A9FCEEF}"/>
    <cellStyle name="Normal 21 13 6 2 4" xfId="37291" xr:uid="{EF3AFF17-9310-4247-B7B6-B165EDC71193}"/>
    <cellStyle name="Normal 21 13 6 3" xfId="23584" xr:uid="{F1BB0B6D-75CD-47F0-B7C7-12B17646C48A}"/>
    <cellStyle name="Normal 21 13 6 4" xfId="29078" xr:uid="{EF7DFC41-BD29-43DD-86AF-0D1E8154BED8}"/>
    <cellStyle name="Normal 21 13 6 5" xfId="34562" xr:uid="{052B0286-495D-4096-B66C-7CE68F1818DA}"/>
    <cellStyle name="Normal 21 14" xfId="6346" xr:uid="{F6087298-58A3-4230-9EFB-88F9135B75DE}"/>
    <cellStyle name="Normal 21 14 2" xfId="14752" xr:uid="{4E9E94B0-F097-4B16-A5CE-5BF2C3CEFAB9}"/>
    <cellStyle name="Normal 21 14 2 2" xfId="22039" xr:uid="{E9AAC96B-689D-4D95-8914-71C8EF682D7D}"/>
    <cellStyle name="Normal 21 14 2 2 2" xfId="27595" xr:uid="{B6AAB57E-1F46-44A2-B91B-5EAEA28748D3}"/>
    <cellStyle name="Normal 21 14 2 2 3" xfId="33089" xr:uid="{C2FF4109-E5DA-4BAB-B024-E75C65D2FEA7}"/>
    <cellStyle name="Normal 21 14 2 2 4" xfId="38573" xr:uid="{4DF06ED4-9092-437F-AE45-57F11CE20771}"/>
    <cellStyle name="Normal 21 14 2 3" xfId="24866" xr:uid="{B8F12A4F-9763-492C-A8E0-E054BFA339A4}"/>
    <cellStyle name="Normal 21 14 2 4" xfId="30360" xr:uid="{AF221C57-0754-41EE-B682-0EB63A011806}"/>
    <cellStyle name="Normal 21 14 2 5" xfId="35844" xr:uid="{7B0F6BE9-4680-4D35-8920-AB61FB1D3B6C}"/>
    <cellStyle name="Normal 21 14 3" xfId="11703" xr:uid="{C1C8D33D-07F4-4F54-A839-5C235F59F5B8}"/>
    <cellStyle name="Normal 21 14 4" xfId="16939" xr:uid="{37E593F0-0D6B-4080-A0E1-CBBE4CB15B4D}"/>
    <cellStyle name="Normal 21 14 5" xfId="19161" xr:uid="{B0339F55-1504-4ACF-B88A-FA827C5AACF0}"/>
    <cellStyle name="Normal 21 14 6" xfId="9437" xr:uid="{7206BF01-9B98-4401-AE09-DB2FA67166AA}"/>
    <cellStyle name="Normal 21 14 6 2" xfId="20758" xr:uid="{5885EA27-1A3D-4A67-9571-9C6AF20FE7BB}"/>
    <cellStyle name="Normal 21 14 6 2 2" xfId="26314" xr:uid="{2F9B48E6-6A04-43EC-9567-AA3C08F95437}"/>
    <cellStyle name="Normal 21 14 6 2 3" xfId="31808" xr:uid="{C0B3F3F2-A596-462F-B3F0-2FAE8A999B09}"/>
    <cellStyle name="Normal 21 14 6 2 4" xfId="37292" xr:uid="{F71EDC79-19B6-471D-A1DC-5898518AE903}"/>
    <cellStyle name="Normal 21 14 6 3" xfId="23585" xr:uid="{80172906-58A5-4A5D-8638-ED0DB9E1DBC2}"/>
    <cellStyle name="Normal 21 14 6 4" xfId="29079" xr:uid="{57FBFC38-EC1D-450D-96C2-A93CB0CB0C3B}"/>
    <cellStyle name="Normal 21 14 6 5" xfId="34563" xr:uid="{1F862E0E-0BBA-4A21-BF98-7914A38A6299}"/>
    <cellStyle name="Normal 21 15" xfId="7316" xr:uid="{8B00B76A-B3FF-4CF6-9F9A-13CEFF6C255F}"/>
    <cellStyle name="Normal 21 15 2" xfId="14753" xr:uid="{2E0EA5BD-9EEF-4B06-8CEF-D937181A6BD9}"/>
    <cellStyle name="Normal 21 15 2 2" xfId="22040" xr:uid="{9F57D955-8785-4E72-A61E-3408AC0492A7}"/>
    <cellStyle name="Normal 21 15 2 2 2" xfId="27596" xr:uid="{440B3D2B-B4A8-4EF0-AAE6-B6AD1579FE41}"/>
    <cellStyle name="Normal 21 15 2 2 3" xfId="33090" xr:uid="{F28AE106-6997-48C2-A501-448FE8D7918E}"/>
    <cellStyle name="Normal 21 15 2 2 4" xfId="38574" xr:uid="{4AF9E400-5B60-4F00-A67A-CABD7C010669}"/>
    <cellStyle name="Normal 21 15 2 3" xfId="24867" xr:uid="{7D011CB6-4F2E-4F31-99D3-4F452C30872A}"/>
    <cellStyle name="Normal 21 15 2 4" xfId="30361" xr:uid="{57EE55DC-5CA8-459D-9C43-8B19D27F5C63}"/>
    <cellStyle name="Normal 21 15 2 5" xfId="35845" xr:uid="{312C1290-9B80-45B7-A0C2-339A85DF5625}"/>
    <cellStyle name="Normal 21 15 3" xfId="12578" xr:uid="{09FC26E2-FB9B-4D89-A033-22FA38930738}"/>
    <cellStyle name="Normal 21 15 4" xfId="9438" xr:uid="{83C5F680-8178-4E0D-A8BF-725F6C10368D}"/>
    <cellStyle name="Normal 21 15 4 2" xfId="20759" xr:uid="{E69C8914-E98A-4C1D-B438-1457B0D4D3E9}"/>
    <cellStyle name="Normal 21 15 4 2 2" xfId="26315" xr:uid="{EB6FB19F-EF23-49B7-B8B8-19319A2DF982}"/>
    <cellStyle name="Normal 21 15 4 2 3" xfId="31809" xr:uid="{52DECBDA-FFA4-415E-B95A-FE8CFD55B01D}"/>
    <cellStyle name="Normal 21 15 4 2 4" xfId="37293" xr:uid="{A8EA7072-A55F-4E75-AFA8-81001483A5B3}"/>
    <cellStyle name="Normal 21 15 4 3" xfId="23586" xr:uid="{37727E65-370B-4243-AFC4-31E6A4898AF9}"/>
    <cellStyle name="Normal 21 15 4 4" xfId="29080" xr:uid="{0B254681-5233-4C33-9330-D3292E46C0BB}"/>
    <cellStyle name="Normal 21 15 4 5" xfId="34564" xr:uid="{DC3843BB-2B58-4C32-8198-06AFF96D405B}"/>
    <cellStyle name="Normal 21 16" xfId="9439" xr:uid="{9C932417-0AF4-4671-92B6-07C5FF9C173C}"/>
    <cellStyle name="Normal 21 16 2" xfId="20760" xr:uid="{1D096223-28A6-482E-B35B-55C10EDB3742}"/>
    <cellStyle name="Normal 21 16 2 2" xfId="26316" xr:uid="{299B1AF5-7BD5-4A31-A1B3-5A0B6A2E1387}"/>
    <cellStyle name="Normal 21 16 2 3" xfId="31810" xr:uid="{73A5D777-7715-42B3-ABF8-6E99C3265E92}"/>
    <cellStyle name="Normal 21 16 2 4" xfId="37294" xr:uid="{D80FBDCD-8F52-4A66-A5B0-387274CA44F7}"/>
    <cellStyle name="Normal 21 16 3" xfId="23587" xr:uid="{852CB82D-8F17-498A-8E82-F6304E0CEF1F}"/>
    <cellStyle name="Normal 21 16 4" xfId="29081" xr:uid="{76891093-06BA-49DA-9276-B2129FB8689B}"/>
    <cellStyle name="Normal 21 16 5" xfId="34565" xr:uid="{0BE45E31-7244-4ACC-97D9-BFC10B761BEF}"/>
    <cellStyle name="Normal 21 17" xfId="14746" xr:uid="{C7D30816-C652-44B9-AE5B-CA16753C943C}"/>
    <cellStyle name="Normal 21 17 2" xfId="22033" xr:uid="{166456BD-CBA5-435B-B87D-BAB03B7832BF}"/>
    <cellStyle name="Normal 21 17 2 2" xfId="27589" xr:uid="{40DF320A-ACBD-4EDD-99BE-FC6B57B71E95}"/>
    <cellStyle name="Normal 21 17 2 3" xfId="33083" xr:uid="{2F2B7BBD-D5A0-41DA-BE87-F736CEFB4CB9}"/>
    <cellStyle name="Normal 21 17 2 4" xfId="38567" xr:uid="{CB8AFC55-4CDB-4AFE-AC35-7752E4F7802E}"/>
    <cellStyle name="Normal 21 17 3" xfId="24860" xr:uid="{B4F01050-0B65-4482-8726-2498EF42C934}"/>
    <cellStyle name="Normal 21 17 4" xfId="30354" xr:uid="{347CEA2F-747A-4EC4-B1F9-E280C8B5A981}"/>
    <cellStyle name="Normal 21 17 5" xfId="35838" xr:uid="{A062D02E-ADFD-4474-9FA5-11779091ED95}"/>
    <cellStyle name="Normal 21 18" xfId="11697" xr:uid="{B0A1D4E7-A397-4B47-B500-5420F8559CC9}"/>
    <cellStyle name="Normal 21 19" xfId="16933" xr:uid="{22127449-A335-4EFA-88B4-C5DC2F66CBC5}"/>
    <cellStyle name="Normal 21 2" xfId="6347" xr:uid="{9421D9E1-986E-4889-9516-754C68D445E2}"/>
    <cellStyle name="Normal 21 2 2" xfId="14754" xr:uid="{B974E315-8B8D-4515-AE60-198D5B0BF274}"/>
    <cellStyle name="Normal 21 2 2 2" xfId="22041" xr:uid="{30163E44-CF0A-446E-97F7-BBBB683CFD0C}"/>
    <cellStyle name="Normal 21 2 2 2 2" xfId="27597" xr:uid="{D5554D4C-9CED-4407-87C7-A1E738421E85}"/>
    <cellStyle name="Normal 21 2 2 2 3" xfId="33091" xr:uid="{7F30E242-20BE-4D2D-A3D3-F29DEE6CD4AD}"/>
    <cellStyle name="Normal 21 2 2 2 4" xfId="38575" xr:uid="{F1830D4A-D44F-4E0D-88E5-5FABA3FE55AA}"/>
    <cellStyle name="Normal 21 2 2 3" xfId="24868" xr:uid="{D9C59E9E-00E4-4C0A-B11B-215D19ED32A0}"/>
    <cellStyle name="Normal 21 2 2 4" xfId="30362" xr:uid="{BAEE98DA-15C2-4E26-80D1-9C47DFDF7C0E}"/>
    <cellStyle name="Normal 21 2 2 5" xfId="35846" xr:uid="{6546BCFE-C3A0-40FD-9E35-BC1A63B7401B}"/>
    <cellStyle name="Normal 21 2 3" xfId="11704" xr:uid="{7ABD3986-DA20-4B45-9169-7854B5A49BFE}"/>
    <cellStyle name="Normal 21 2 4" xfId="16940" xr:uid="{5DFFD8BF-2C2F-475B-BB8D-B53083EB3438}"/>
    <cellStyle name="Normal 21 2 5" xfId="19162" xr:uid="{28412010-B372-4B90-A794-894CE32E4CD7}"/>
    <cellStyle name="Normal 21 2 6" xfId="9440" xr:uid="{FDE0E70A-AA0D-41B3-9151-9F224F87BC0D}"/>
    <cellStyle name="Normal 21 2 6 2" xfId="20761" xr:uid="{F715937D-6A8C-437B-B1FE-6B5735C62D31}"/>
    <cellStyle name="Normal 21 2 6 2 2" xfId="26317" xr:uid="{193181D5-38C7-433A-8C64-BEF048EAABD1}"/>
    <cellStyle name="Normal 21 2 6 2 3" xfId="31811" xr:uid="{2387BA99-D526-4FA5-B8EF-83A362124F0D}"/>
    <cellStyle name="Normal 21 2 6 2 4" xfId="37295" xr:uid="{5EB4917E-571C-4BCC-9015-0C1741A77D4C}"/>
    <cellStyle name="Normal 21 2 6 3" xfId="23588" xr:uid="{E48F9C10-9B79-474E-9ABD-3A0E765D1FF1}"/>
    <cellStyle name="Normal 21 2 6 4" xfId="29082" xr:uid="{AE5405F1-1482-4711-96D2-9989D6873758}"/>
    <cellStyle name="Normal 21 2 6 5" xfId="34566" xr:uid="{24BD5928-BC34-4584-B3B1-0A21483F9D2C}"/>
    <cellStyle name="Normal 21 20" xfId="19155" xr:uid="{371094A9-DEE1-40D9-B09A-7283CB8B3A69}"/>
    <cellStyle name="Normal 21 21" xfId="9431" xr:uid="{6B7AD646-670C-4ACE-9A7D-681F7BAF299A}"/>
    <cellStyle name="Normal 21 21 2" xfId="20752" xr:uid="{27E8FD9A-C07C-4EB0-BBEE-455F69C7AE29}"/>
    <cellStyle name="Normal 21 21 2 2" xfId="26308" xr:uid="{710383B7-6401-41DA-9600-61D9546BAC8B}"/>
    <cellStyle name="Normal 21 21 2 3" xfId="31802" xr:uid="{9E618E6B-40B8-4796-A31A-78BD53F08E0C}"/>
    <cellStyle name="Normal 21 21 2 4" xfId="37286" xr:uid="{B82F2A13-A163-47F8-BEC6-9A61721E30FF}"/>
    <cellStyle name="Normal 21 21 3" xfId="23579" xr:uid="{78F2DDE7-8226-4363-A4F5-3BD47B65ED34}"/>
    <cellStyle name="Normal 21 21 4" xfId="29073" xr:uid="{9672989F-9260-4876-B257-3009E0669430}"/>
    <cellStyle name="Normal 21 21 5" xfId="34557" xr:uid="{64CE93F5-0ECF-4581-BF69-D4FE0497C525}"/>
    <cellStyle name="Normal 21 3" xfId="6348" xr:uid="{83D9C6DF-AFA4-4E83-AED4-4013B14B59DE}"/>
    <cellStyle name="Normal 21 3 2" xfId="14755" xr:uid="{1BF9C982-99EA-41F9-B80E-94AD28637871}"/>
    <cellStyle name="Normal 21 3 2 2" xfId="22042" xr:uid="{956AB0FD-D660-4379-84C5-4D8362776137}"/>
    <cellStyle name="Normal 21 3 2 2 2" xfId="27598" xr:uid="{731C6E12-54A8-498C-A3EC-2EF2ABD53DD4}"/>
    <cellStyle name="Normal 21 3 2 2 3" xfId="33092" xr:uid="{049935FC-4786-4C0A-A172-44713C712BFF}"/>
    <cellStyle name="Normal 21 3 2 2 4" xfId="38576" xr:uid="{72D19AFB-2B13-437A-9E3B-49AB95D5A890}"/>
    <cellStyle name="Normal 21 3 2 3" xfId="24869" xr:uid="{AFF9DFCB-83E5-47B9-918E-9DB74885EC24}"/>
    <cellStyle name="Normal 21 3 2 4" xfId="30363" xr:uid="{562D8FC1-2194-4E0E-B752-59FFF5D3A916}"/>
    <cellStyle name="Normal 21 3 2 5" xfId="35847" xr:uid="{DA81A320-B875-477B-86FE-EB3E6FB7DD70}"/>
    <cellStyle name="Normal 21 3 3" xfId="11705" xr:uid="{7E12A264-3813-48EB-9617-D731DBBDB3C9}"/>
    <cellStyle name="Normal 21 3 4" xfId="16941" xr:uid="{35648F18-D420-448F-A83F-924726384173}"/>
    <cellStyle name="Normal 21 3 5" xfId="19163" xr:uid="{4EC78AC1-54A2-4699-B328-D33532227D30}"/>
    <cellStyle name="Normal 21 3 6" xfId="9441" xr:uid="{C04BB7D3-1933-40CC-B035-C6A0B770B67D}"/>
    <cellStyle name="Normal 21 3 6 2" xfId="20762" xr:uid="{6EAA232D-9085-4126-8149-CC1D4FB53F08}"/>
    <cellStyle name="Normal 21 3 6 2 2" xfId="26318" xr:uid="{8B4A3DBC-F018-410B-AA90-09C3C0D3B704}"/>
    <cellStyle name="Normal 21 3 6 2 3" xfId="31812" xr:uid="{E912B3C5-6203-4BBF-88A6-F6FD7B63511A}"/>
    <cellStyle name="Normal 21 3 6 2 4" xfId="37296" xr:uid="{B0CECA97-A5F5-43F0-9C54-4698172BF0BD}"/>
    <cellStyle name="Normal 21 3 6 3" xfId="23589" xr:uid="{8C98BCF1-EA9B-477A-A7EA-E51164670690}"/>
    <cellStyle name="Normal 21 3 6 4" xfId="29083" xr:uid="{B4BBA9AE-CF09-4F2F-8ACF-19900DF86CED}"/>
    <cellStyle name="Normal 21 3 6 5" xfId="34567" xr:uid="{746A420B-AA5E-445A-A04E-F4E220AE8D2A}"/>
    <cellStyle name="Normal 21 4" xfId="6349" xr:uid="{1F928D33-5EA7-4586-8CCE-95DE4C93DE4C}"/>
    <cellStyle name="Normal 21 4 2" xfId="14756" xr:uid="{29A51CD4-4247-4B0A-8872-B9733F2D7155}"/>
    <cellStyle name="Normal 21 4 2 2" xfId="22043" xr:uid="{4962781F-2BB7-4693-B166-752BEFD349D2}"/>
    <cellStyle name="Normal 21 4 2 2 2" xfId="27599" xr:uid="{30EFCE48-D872-41DB-B0F5-C82E60078FFD}"/>
    <cellStyle name="Normal 21 4 2 2 3" xfId="33093" xr:uid="{9CF0C6C9-0C3D-4911-9021-C6E54BEA1B71}"/>
    <cellStyle name="Normal 21 4 2 2 4" xfId="38577" xr:uid="{C07678E4-137B-47BD-966B-B81FBD244490}"/>
    <cellStyle name="Normal 21 4 2 3" xfId="24870" xr:uid="{740B72E9-E2E1-4427-A9F3-8520D339E81D}"/>
    <cellStyle name="Normal 21 4 2 4" xfId="30364" xr:uid="{7E6BB996-E0F8-48AB-BC6E-F4E71AB00A3C}"/>
    <cellStyle name="Normal 21 4 2 5" xfId="35848" xr:uid="{27BF77CC-3A74-492A-97E7-4189062B3C1B}"/>
    <cellStyle name="Normal 21 4 3" xfId="11706" xr:uid="{518880F9-1527-46DE-9A24-0987D4FA2150}"/>
    <cellStyle name="Normal 21 4 4" xfId="16942" xr:uid="{4A1534F5-8420-44DB-8F8B-28BA67D4F7F2}"/>
    <cellStyle name="Normal 21 4 5" xfId="19164" xr:uid="{189E2CDA-621A-4004-885C-46ACA4888B4A}"/>
    <cellStyle name="Normal 21 4 6" xfId="9442" xr:uid="{5C7FB0C0-0D05-4005-9641-A5EB9ECC1A9D}"/>
    <cellStyle name="Normal 21 4 6 2" xfId="20763" xr:uid="{4687734A-8307-4473-8B99-A5218274BE29}"/>
    <cellStyle name="Normal 21 4 6 2 2" xfId="26319" xr:uid="{A27D237E-67E8-4DAC-99AD-335B4A0726F0}"/>
    <cellStyle name="Normal 21 4 6 2 3" xfId="31813" xr:uid="{103D8D12-0E4E-43CA-9A1A-B052B36126EE}"/>
    <cellStyle name="Normal 21 4 6 2 4" xfId="37297" xr:uid="{D15B1CE9-6CD9-4E82-97EB-8EFC97041077}"/>
    <cellStyle name="Normal 21 4 6 3" xfId="23590" xr:uid="{A15ABE1A-B721-4118-A306-F587A6863DB5}"/>
    <cellStyle name="Normal 21 4 6 4" xfId="29084" xr:uid="{607D5998-D5E6-4A0E-918D-0AC1F30CD65C}"/>
    <cellStyle name="Normal 21 4 6 5" xfId="34568" xr:uid="{87D86512-679F-4758-9071-4E4F835643AD}"/>
    <cellStyle name="Normal 21 5" xfId="6350" xr:uid="{2B389968-7AF7-4B39-9C52-2FD00299C132}"/>
    <cellStyle name="Normal 21 5 2" xfId="14757" xr:uid="{43228573-5D45-4869-96EB-C57D0A49CCF4}"/>
    <cellStyle name="Normal 21 5 2 2" xfId="22044" xr:uid="{B15558EF-E4C4-44FB-9B15-4A335611D474}"/>
    <cellStyle name="Normal 21 5 2 2 2" xfId="27600" xr:uid="{A520C0F7-42D3-4164-97D1-367F9CFCDF81}"/>
    <cellStyle name="Normal 21 5 2 2 3" xfId="33094" xr:uid="{1A5B58F5-D675-422C-B1C7-0A3BEB59A9D4}"/>
    <cellStyle name="Normal 21 5 2 2 4" xfId="38578" xr:uid="{0E5C5014-17D9-41D8-9C5F-FEC2D0F3C3EA}"/>
    <cellStyle name="Normal 21 5 2 3" xfId="24871" xr:uid="{2BA50B5C-A891-4733-B4FC-7ECD4D3776CF}"/>
    <cellStyle name="Normal 21 5 2 4" xfId="30365" xr:uid="{D6CC819C-7A6A-4D4E-8B99-985F53C8575B}"/>
    <cellStyle name="Normal 21 5 2 5" xfId="35849" xr:uid="{80838D85-6749-469F-A703-9892C745C7A4}"/>
    <cellStyle name="Normal 21 5 3" xfId="11707" xr:uid="{FCCD9B28-2A78-4945-8825-C7216DD57A2B}"/>
    <cellStyle name="Normal 21 5 4" xfId="16943" xr:uid="{5F4BDBD7-5CBB-4185-836F-D6C4D3E350A4}"/>
    <cellStyle name="Normal 21 5 5" xfId="19165" xr:uid="{B3DAC6A2-EED5-4931-BBE5-8CF6FB26EBAD}"/>
    <cellStyle name="Normal 21 5 6" xfId="9443" xr:uid="{329A6263-E679-4065-AE7A-923DA9962DDC}"/>
    <cellStyle name="Normal 21 5 6 2" xfId="20764" xr:uid="{438E4EFB-2541-4AF0-9503-D08507770DDB}"/>
    <cellStyle name="Normal 21 5 6 2 2" xfId="26320" xr:uid="{C1CD3A18-1C75-4D0C-ADB1-A3CAF079C0AE}"/>
    <cellStyle name="Normal 21 5 6 2 3" xfId="31814" xr:uid="{883A20E9-F6DA-4301-814F-662D4FEDD061}"/>
    <cellStyle name="Normal 21 5 6 2 4" xfId="37298" xr:uid="{C92F244C-7B0C-410C-959F-36B2BDB670A0}"/>
    <cellStyle name="Normal 21 5 6 3" xfId="23591" xr:uid="{C232BCA0-5674-4940-AFC9-5823628D5BF3}"/>
    <cellStyle name="Normal 21 5 6 4" xfId="29085" xr:uid="{218731CE-69EA-4017-BADF-5AD9FD54783B}"/>
    <cellStyle name="Normal 21 5 6 5" xfId="34569" xr:uid="{F2C1B11E-D167-433A-B98F-93AD80CB2386}"/>
    <cellStyle name="Normal 21 6" xfId="6351" xr:uid="{0B527945-9F05-4DCF-9AF3-840306A55718}"/>
    <cellStyle name="Normal 21 6 2" xfId="14758" xr:uid="{B7874340-EF1C-4254-A813-C538B1AF4A85}"/>
    <cellStyle name="Normal 21 6 2 2" xfId="22045" xr:uid="{47D8934F-28B5-488B-917E-356CBF21010E}"/>
    <cellStyle name="Normal 21 6 2 2 2" xfId="27601" xr:uid="{C57A78C5-A008-465F-96B9-F11CDD75CDEA}"/>
    <cellStyle name="Normal 21 6 2 2 3" xfId="33095" xr:uid="{C457504E-E48F-41C6-BABA-31EF9E9D4A81}"/>
    <cellStyle name="Normal 21 6 2 2 4" xfId="38579" xr:uid="{E89C1E0B-6D80-4078-8BBC-BB4188A35CFA}"/>
    <cellStyle name="Normal 21 6 2 3" xfId="24872" xr:uid="{48195A0F-2B2A-46F2-9CD3-BE9938A90D08}"/>
    <cellStyle name="Normal 21 6 2 4" xfId="30366" xr:uid="{88ECF99E-BB51-4314-A922-049056338611}"/>
    <cellStyle name="Normal 21 6 2 5" xfId="35850" xr:uid="{765E9626-2E10-419F-BB2A-ED95B09DBEB2}"/>
    <cellStyle name="Normal 21 6 3" xfId="11708" xr:uid="{23F90301-A46D-46A3-89ED-02F1144AA21F}"/>
    <cellStyle name="Normal 21 6 4" xfId="16944" xr:uid="{2E176FB5-851E-4961-B9F7-BE02C4DA1D16}"/>
    <cellStyle name="Normal 21 6 5" xfId="19166" xr:uid="{421391F3-D908-450B-B894-28E1280F02BA}"/>
    <cellStyle name="Normal 21 6 6" xfId="9444" xr:uid="{81B81BEE-36A5-4D5F-BAD1-89BED4D6A431}"/>
    <cellStyle name="Normal 21 6 6 2" xfId="20765" xr:uid="{0A3F8A0E-9F6A-4709-B440-43B80859BEE8}"/>
    <cellStyle name="Normal 21 6 6 2 2" xfId="26321" xr:uid="{E8B442F2-B59F-4ECC-92BA-59BE8919F53C}"/>
    <cellStyle name="Normal 21 6 6 2 3" xfId="31815" xr:uid="{01CB6431-5433-4749-A3EB-40495AFB241B}"/>
    <cellStyle name="Normal 21 6 6 2 4" xfId="37299" xr:uid="{DA1E457D-F326-4D27-ACC6-47B399228072}"/>
    <cellStyle name="Normal 21 6 6 3" xfId="23592" xr:uid="{E35C0D88-B1E3-4BCE-8F20-EE280F61FD80}"/>
    <cellStyle name="Normal 21 6 6 4" xfId="29086" xr:uid="{17A19B9D-8B5A-467C-A666-8FC9761610B5}"/>
    <cellStyle name="Normal 21 6 6 5" xfId="34570" xr:uid="{6C5CAACD-0C2E-4B29-9CB4-5DCC3850EEAE}"/>
    <cellStyle name="Normal 21 7" xfId="6352" xr:uid="{D72A1ADD-3111-4651-B006-0CBB9E031067}"/>
    <cellStyle name="Normal 21 7 2" xfId="14759" xr:uid="{7517852E-F25F-4F31-BFAF-5ABB680BF915}"/>
    <cellStyle name="Normal 21 7 2 2" xfId="22046" xr:uid="{9B3DFE83-FC31-4171-A4E7-F083311C2E78}"/>
    <cellStyle name="Normal 21 7 2 2 2" xfId="27602" xr:uid="{BA744DFE-157C-4AED-9266-CF4554204E3A}"/>
    <cellStyle name="Normal 21 7 2 2 3" xfId="33096" xr:uid="{5DBCD6CD-A1E1-4808-A494-792B7716C116}"/>
    <cellStyle name="Normal 21 7 2 2 4" xfId="38580" xr:uid="{B1217345-3A02-415B-B8C0-693E86FB0330}"/>
    <cellStyle name="Normal 21 7 2 3" xfId="24873" xr:uid="{71E34749-5E82-45F1-8E3E-8F18CA6CD1C5}"/>
    <cellStyle name="Normal 21 7 2 4" xfId="30367" xr:uid="{9AF7BA7D-7BFD-4E42-B8F8-F2F54CD3939B}"/>
    <cellStyle name="Normal 21 7 2 5" xfId="35851" xr:uid="{8AC1626E-6AF5-45F3-B4CC-DC8E100FAD70}"/>
    <cellStyle name="Normal 21 7 3" xfId="11709" xr:uid="{33BBB127-EEF4-42B7-BDA0-FCCDEA4D19D0}"/>
    <cellStyle name="Normal 21 7 4" xfId="16945" xr:uid="{99A21D5E-92EC-492E-AF05-35028B907CC1}"/>
    <cellStyle name="Normal 21 7 5" xfId="19167" xr:uid="{80494AC0-92FB-4BC1-9871-2E57D6BB9631}"/>
    <cellStyle name="Normal 21 7 6" xfId="9445" xr:uid="{494FEAC7-909B-4E22-B603-F91354D5C0B6}"/>
    <cellStyle name="Normal 21 7 6 2" xfId="20766" xr:uid="{5400D336-D149-46BE-9A9B-501EB7CE6332}"/>
    <cellStyle name="Normal 21 7 6 2 2" xfId="26322" xr:uid="{A846C92B-307F-4D0B-82C2-09424695E881}"/>
    <cellStyle name="Normal 21 7 6 2 3" xfId="31816" xr:uid="{9F1634C8-181F-4929-B5C1-A6D1D66420F8}"/>
    <cellStyle name="Normal 21 7 6 2 4" xfId="37300" xr:uid="{1C16CC16-03F5-405C-8904-FD03DEDFF137}"/>
    <cellStyle name="Normal 21 7 6 3" xfId="23593" xr:uid="{16D2CFCC-C48A-4596-8AE9-BDA65457B2AC}"/>
    <cellStyle name="Normal 21 7 6 4" xfId="29087" xr:uid="{8BCD64C2-A5CA-4AE3-AD7F-411592807B0F}"/>
    <cellStyle name="Normal 21 7 6 5" xfId="34571" xr:uid="{D43E8930-6AFD-43F0-AE08-8029EA3ECDE8}"/>
    <cellStyle name="Normal 21 8" xfId="6353" xr:uid="{600CE5EC-41EF-45D2-ABE8-1DB9DEEDA204}"/>
    <cellStyle name="Normal 21 8 2" xfId="14760" xr:uid="{FAB2E975-EE5A-43A5-9D9D-2FFAEF783672}"/>
    <cellStyle name="Normal 21 8 2 2" xfId="22047" xr:uid="{01A6665E-505B-4C51-82A6-E65644624F10}"/>
    <cellStyle name="Normal 21 8 2 2 2" xfId="27603" xr:uid="{49DC8D27-DB54-4257-8A9E-05433FAA7D29}"/>
    <cellStyle name="Normal 21 8 2 2 3" xfId="33097" xr:uid="{7414152D-31A9-47F9-8C3F-E52EADA8D7F4}"/>
    <cellStyle name="Normal 21 8 2 2 4" xfId="38581" xr:uid="{514C87F0-0FCD-469B-9081-87D795412B9D}"/>
    <cellStyle name="Normal 21 8 2 3" xfId="24874" xr:uid="{C3345813-4D18-444F-9B43-5F5B45DAFF05}"/>
    <cellStyle name="Normal 21 8 2 4" xfId="30368" xr:uid="{221A12EF-8578-4D50-8FA3-3BD870D68BFE}"/>
    <cellStyle name="Normal 21 8 2 5" xfId="35852" xr:uid="{FEE313F7-3AAF-41AC-BC3F-C5691117826A}"/>
    <cellStyle name="Normal 21 8 3" xfId="11710" xr:uid="{60479B57-D422-498C-A99E-8F15D6A65778}"/>
    <cellStyle name="Normal 21 8 4" xfId="16946" xr:uid="{0C72A228-671F-4DD8-8B18-FE88BEA9F337}"/>
    <cellStyle name="Normal 21 8 5" xfId="19168" xr:uid="{A2456B9D-0980-4FA6-AA8D-FC31FB976C7A}"/>
    <cellStyle name="Normal 21 8 6" xfId="9446" xr:uid="{DF4FC1ED-764F-4375-A20D-421D402757CC}"/>
    <cellStyle name="Normal 21 8 6 2" xfId="20767" xr:uid="{1EC1BFCB-CC47-4BFA-9969-0137A5CE8E6E}"/>
    <cellStyle name="Normal 21 8 6 2 2" xfId="26323" xr:uid="{63768D9B-ECAB-4BD9-B04C-E5F280109E93}"/>
    <cellStyle name="Normal 21 8 6 2 3" xfId="31817" xr:uid="{551E6C06-EAA9-4E41-835F-EF3393B002C5}"/>
    <cellStyle name="Normal 21 8 6 2 4" xfId="37301" xr:uid="{9B7A7B2B-F038-4030-B726-57A55A9C3FE8}"/>
    <cellStyle name="Normal 21 8 6 3" xfId="23594" xr:uid="{EC38808F-43F0-4FFA-91F1-CF676524406A}"/>
    <cellStyle name="Normal 21 8 6 4" xfId="29088" xr:uid="{A7691122-7AA9-484C-BE89-A35D7C5424D4}"/>
    <cellStyle name="Normal 21 8 6 5" xfId="34572" xr:uid="{32515E75-DF8E-4E05-B5C9-CA593CF87EA0}"/>
    <cellStyle name="Normal 21 9" xfId="6354" xr:uid="{91429DDB-93A7-47B1-B171-9B8486A17BE7}"/>
    <cellStyle name="Normal 21 9 2" xfId="14761" xr:uid="{8D37AC1F-0224-484E-B56D-642CDDBF37D7}"/>
    <cellStyle name="Normal 21 9 2 2" xfId="22048" xr:uid="{F59A5F7B-922F-4A87-BE12-D8115387F967}"/>
    <cellStyle name="Normal 21 9 2 2 2" xfId="27604" xr:uid="{5A8ECA4A-C5ED-4E76-8336-4407A3B6C5C9}"/>
    <cellStyle name="Normal 21 9 2 2 3" xfId="33098" xr:uid="{56A9AE31-2C39-4980-B58B-611462007791}"/>
    <cellStyle name="Normal 21 9 2 2 4" xfId="38582" xr:uid="{8D91B196-A68D-4E26-BF3F-CAC3FB1895B0}"/>
    <cellStyle name="Normal 21 9 2 3" xfId="24875" xr:uid="{CF080A2C-226E-4244-A12B-1EEC7B9ECA17}"/>
    <cellStyle name="Normal 21 9 2 4" xfId="30369" xr:uid="{3A315551-3908-4D6B-9252-9672D698F7B6}"/>
    <cellStyle name="Normal 21 9 2 5" xfId="35853" xr:uid="{EDCE2B27-5820-4333-953E-C842BE608952}"/>
    <cellStyle name="Normal 21 9 3" xfId="11711" xr:uid="{B6C9E57E-57CF-442A-B210-09ABDD253E96}"/>
    <cellStyle name="Normal 21 9 4" xfId="16947" xr:uid="{A94EF378-6850-495C-9A19-F0E90E569B12}"/>
    <cellStyle name="Normal 21 9 5" xfId="19169" xr:uid="{B42E0D01-5FEC-4AA9-BBA6-DD736D93F17A}"/>
    <cellStyle name="Normal 21 9 6" xfId="9447" xr:uid="{CA6DF06A-C676-4609-AC38-F9511CCC2149}"/>
    <cellStyle name="Normal 21 9 6 2" xfId="20768" xr:uid="{76E8988A-7E1C-4704-8B4F-4FFED6BAD4D8}"/>
    <cellStyle name="Normal 21 9 6 2 2" xfId="26324" xr:uid="{E7749F8E-6108-4BE6-B736-FAE558D09CE1}"/>
    <cellStyle name="Normal 21 9 6 2 3" xfId="31818" xr:uid="{DE73D0FC-0E7F-4004-96F8-E489A21DB764}"/>
    <cellStyle name="Normal 21 9 6 2 4" xfId="37302" xr:uid="{8E32E3EC-580B-460F-9BF7-98ECE9044896}"/>
    <cellStyle name="Normal 21 9 6 3" xfId="23595" xr:uid="{91D8DE62-2A4A-438E-ACE4-B0E464CFC852}"/>
    <cellStyle name="Normal 21 9 6 4" xfId="29089" xr:uid="{E445E7AF-664B-49A0-82F0-14B85BDC6DDD}"/>
    <cellStyle name="Normal 21 9 6 5" xfId="34573" xr:uid="{E4FB53F6-7637-4859-A4A3-3596076581B4}"/>
    <cellStyle name="Normal 210" xfId="39544" xr:uid="{406F6689-39BC-4A00-A54D-C57A2A333157}"/>
    <cellStyle name="Normal 211" xfId="39545" xr:uid="{F80C8687-754A-4507-8445-C5C132C22167}"/>
    <cellStyle name="Normal 212" xfId="39546" xr:uid="{7193C566-DF9C-473F-9151-3CE362D2A6BE}"/>
    <cellStyle name="Normal 213" xfId="39547" xr:uid="{B07F3EDD-E599-46C5-B606-1E40362C64C4}"/>
    <cellStyle name="Normal 214" xfId="39548" xr:uid="{5F7005C2-47A6-451F-8AF1-7A730DCA8723}"/>
    <cellStyle name="Normal 215" xfId="39549" xr:uid="{E43DB0AA-E53E-41B9-AB98-A82ADE99CDB6}"/>
    <cellStyle name="Normal 216" xfId="39550" xr:uid="{66FA80C0-9FF8-4DBC-9CFA-07736402FC91}"/>
    <cellStyle name="Normal 217" xfId="39551" xr:uid="{D713F168-898B-4393-99A0-DDBD5134B3E6}"/>
    <cellStyle name="Normal 218" xfId="39552" xr:uid="{205B777A-4D4A-482D-A791-E69D68A3CABA}"/>
    <cellStyle name="Normal 219" xfId="39553" xr:uid="{7F8FE641-FEE5-4AB2-B45F-93192A14330F}"/>
    <cellStyle name="Normal 22" xfId="6355" xr:uid="{8E9ECA67-0F43-4D3A-BD8F-2AE9CCD21556}"/>
    <cellStyle name="Normal 22 10" xfId="6356" xr:uid="{57C7CA07-6B46-49E5-9E98-3337FF9E8CA4}"/>
    <cellStyle name="Normal 22 10 2" xfId="14763" xr:uid="{0595763B-6A53-409D-B0B2-8F6491B4F452}"/>
    <cellStyle name="Normal 22 10 2 2" xfId="22050" xr:uid="{5CDB5684-10CE-4B48-91C0-2308B18876F7}"/>
    <cellStyle name="Normal 22 10 2 2 2" xfId="27606" xr:uid="{F209B90E-EA78-4EC6-8EA5-83810E0DC1C6}"/>
    <cellStyle name="Normal 22 10 2 2 3" xfId="33100" xr:uid="{151CFD80-88EA-4ED9-8AC2-78E9ADC8CC01}"/>
    <cellStyle name="Normal 22 10 2 2 4" xfId="38584" xr:uid="{AA7E12F3-5710-46F7-B35C-970B56BB49C6}"/>
    <cellStyle name="Normal 22 10 2 3" xfId="24877" xr:uid="{5DC7D813-AED7-41E7-8E82-D825CE574823}"/>
    <cellStyle name="Normal 22 10 2 4" xfId="30371" xr:uid="{C0364C12-ACAD-4765-9704-1B463C2D523C}"/>
    <cellStyle name="Normal 22 10 2 5" xfId="35855" xr:uid="{683283D0-217C-4B75-8011-7402F54535FC}"/>
    <cellStyle name="Normal 22 10 3" xfId="11713" xr:uid="{CEC05BE8-221D-44A9-BD79-93AA6100D231}"/>
    <cellStyle name="Normal 22 10 4" xfId="16949" xr:uid="{1243534D-AA55-4958-BA35-CD57ABAEB0BB}"/>
    <cellStyle name="Normal 22 10 5" xfId="19171" xr:uid="{C2566FD3-D783-4C3F-AD0B-6A6A0F41C7EB}"/>
    <cellStyle name="Normal 22 10 6" xfId="9449" xr:uid="{FFDC9435-F9D8-4165-AEED-AC70EEF57903}"/>
    <cellStyle name="Normal 22 10 6 2" xfId="20770" xr:uid="{F6590517-FA84-4060-A51E-688F2D7A355C}"/>
    <cellStyle name="Normal 22 10 6 2 2" xfId="26326" xr:uid="{F76B03BE-6A43-47E6-9687-F7693C7A18CA}"/>
    <cellStyle name="Normal 22 10 6 2 3" xfId="31820" xr:uid="{A18FAFD2-D060-47D6-82BC-1B3D3CC4EF96}"/>
    <cellStyle name="Normal 22 10 6 2 4" xfId="37304" xr:uid="{CCB38EFA-5846-4677-BDFD-E3CE1F8821AC}"/>
    <cellStyle name="Normal 22 10 6 3" xfId="23597" xr:uid="{A9886A18-D94D-4622-9A23-63AE6B29C9DE}"/>
    <cellStyle name="Normal 22 10 6 4" xfId="29091" xr:uid="{5E87E2BC-4462-4C2D-83EB-D544FE4C1A97}"/>
    <cellStyle name="Normal 22 10 6 5" xfId="34575" xr:uid="{D0243622-3C4C-4049-B622-9CB3F2236F97}"/>
    <cellStyle name="Normal 22 11" xfId="6357" xr:uid="{4FDC3755-4C05-4749-9890-3C72CB069C69}"/>
    <cellStyle name="Normal 22 11 2" xfId="14764" xr:uid="{B12405BB-5237-4B19-A2BB-A9B274E5D8C0}"/>
    <cellStyle name="Normal 22 11 2 2" xfId="22051" xr:uid="{B22BDD5F-3B28-4FAF-BF5D-88DBE9C575C1}"/>
    <cellStyle name="Normal 22 11 2 2 2" xfId="27607" xr:uid="{9390A85D-14C5-4FEC-95D3-E890DB7B71F9}"/>
    <cellStyle name="Normal 22 11 2 2 3" xfId="33101" xr:uid="{49BCCD9D-A6BC-4A9D-ABF2-902FF61C645D}"/>
    <cellStyle name="Normal 22 11 2 2 4" xfId="38585" xr:uid="{E9AE5F5A-00CB-4B39-82E3-B7C06076307C}"/>
    <cellStyle name="Normal 22 11 2 3" xfId="24878" xr:uid="{02AB7874-A626-45AE-8DD2-DA45D59BA885}"/>
    <cellStyle name="Normal 22 11 2 4" xfId="30372" xr:uid="{39572515-A208-4DD6-9CBF-15776A156CF3}"/>
    <cellStyle name="Normal 22 11 2 5" xfId="35856" xr:uid="{610AE820-971E-4676-B09E-3E2E13A0AF1C}"/>
    <cellStyle name="Normal 22 11 3" xfId="11714" xr:uid="{E3A4C8D6-B1C2-46F5-878B-29B0331084F8}"/>
    <cellStyle name="Normal 22 11 4" xfId="16950" xr:uid="{154667E8-F6E6-4CF7-B5C5-7965FDB482A1}"/>
    <cellStyle name="Normal 22 11 5" xfId="19172" xr:uid="{4B1BD87C-5DEF-4134-AB6A-5BC5BBD6F57B}"/>
    <cellStyle name="Normal 22 11 6" xfId="9450" xr:uid="{B8870612-0990-48F0-92B9-987DA8BB0D21}"/>
    <cellStyle name="Normal 22 11 6 2" xfId="20771" xr:uid="{93307AD3-418E-47A9-8037-A20CC595AF12}"/>
    <cellStyle name="Normal 22 11 6 2 2" xfId="26327" xr:uid="{893718A4-B7CD-429E-8F64-C8ADAE4FC0D8}"/>
    <cellStyle name="Normal 22 11 6 2 3" xfId="31821" xr:uid="{FD4A4A49-FDFA-4332-A491-85D291759FCD}"/>
    <cellStyle name="Normal 22 11 6 2 4" xfId="37305" xr:uid="{B17DB0B4-E496-4F5C-A6C0-9A1706F496E8}"/>
    <cellStyle name="Normal 22 11 6 3" xfId="23598" xr:uid="{5538F64D-09FF-4305-A11A-88BB580F13D5}"/>
    <cellStyle name="Normal 22 11 6 4" xfId="29092" xr:uid="{6D8B5B2C-C48F-4BCB-8974-AE5077602250}"/>
    <cellStyle name="Normal 22 11 6 5" xfId="34576" xr:uid="{89E0F43F-38BA-49C5-B64E-3DFD465D2B3D}"/>
    <cellStyle name="Normal 22 12" xfId="6358" xr:uid="{90D51F22-C07C-4D3B-8414-1D40E26350D7}"/>
    <cellStyle name="Normal 22 12 2" xfId="14765" xr:uid="{F10772A0-DC3A-40F9-B433-E0DB5A9B2F7B}"/>
    <cellStyle name="Normal 22 12 2 2" xfId="22052" xr:uid="{09CD3C5C-7F0B-4CF1-9302-71A718493324}"/>
    <cellStyle name="Normal 22 12 2 2 2" xfId="27608" xr:uid="{EED93EA5-1E08-41FC-82CC-058914CED129}"/>
    <cellStyle name="Normal 22 12 2 2 3" xfId="33102" xr:uid="{2DFC3B9C-E10C-47C2-A7BA-A7845C4981C5}"/>
    <cellStyle name="Normal 22 12 2 2 4" xfId="38586" xr:uid="{15779735-EA60-42CC-B2EC-90422ECCE33A}"/>
    <cellStyle name="Normal 22 12 2 3" xfId="24879" xr:uid="{EA72B864-100C-4881-BC25-882C29F3E41A}"/>
    <cellStyle name="Normal 22 12 2 4" xfId="30373" xr:uid="{A6C5181E-165B-46B7-8B11-49DC7FDD52AC}"/>
    <cellStyle name="Normal 22 12 2 5" xfId="35857" xr:uid="{BC0A2D18-62DC-405A-B8E6-C5E56C879E56}"/>
    <cellStyle name="Normal 22 12 3" xfId="11715" xr:uid="{6F5CC184-3218-4851-A9C7-A3A261AFFA13}"/>
    <cellStyle name="Normal 22 12 4" xfId="16951" xr:uid="{FC66238F-91D8-4AD6-8345-E67BD6C19514}"/>
    <cellStyle name="Normal 22 12 5" xfId="19173" xr:uid="{57F586CE-ACDB-4930-9D7C-740855AADE9B}"/>
    <cellStyle name="Normal 22 12 6" xfId="9451" xr:uid="{00D5BFA8-E6A1-45DB-8F39-8363549E5CEC}"/>
    <cellStyle name="Normal 22 12 6 2" xfId="20772" xr:uid="{2FBA8F67-D30E-4910-9C32-15675713D858}"/>
    <cellStyle name="Normal 22 12 6 2 2" xfId="26328" xr:uid="{04879789-8C23-48E3-BE1A-2F030958B509}"/>
    <cellStyle name="Normal 22 12 6 2 3" xfId="31822" xr:uid="{EB5733A4-B7F9-4CFE-9000-DEE8575CC267}"/>
    <cellStyle name="Normal 22 12 6 2 4" xfId="37306" xr:uid="{F1D1025F-51EA-4A76-9BB2-0EEDE0E3A667}"/>
    <cellStyle name="Normal 22 12 6 3" xfId="23599" xr:uid="{F5DCDCFC-FF18-4119-AF4C-2F516C068FA5}"/>
    <cellStyle name="Normal 22 12 6 4" xfId="29093" xr:uid="{E5677B42-8BE6-4CE6-AD25-6FD60CFF21A0}"/>
    <cellStyle name="Normal 22 12 6 5" xfId="34577" xr:uid="{DAF136ED-D34F-42DA-A85F-475EB9C6F1F2}"/>
    <cellStyle name="Normal 22 13" xfId="6359" xr:uid="{F1CBF75F-3512-4EEB-90C1-9E2504086544}"/>
    <cellStyle name="Normal 22 13 2" xfId="14766" xr:uid="{E5C66F6F-7CE3-43B1-9610-1B34A4360C05}"/>
    <cellStyle name="Normal 22 13 2 2" xfId="22053" xr:uid="{EC21811C-713D-499D-9C04-741353826A8B}"/>
    <cellStyle name="Normal 22 13 2 2 2" xfId="27609" xr:uid="{A9292BEF-30CE-467C-8C22-3F5D9420CA82}"/>
    <cellStyle name="Normal 22 13 2 2 3" xfId="33103" xr:uid="{66285830-F49E-47BF-BB18-7FCA3AD58D9E}"/>
    <cellStyle name="Normal 22 13 2 2 4" xfId="38587" xr:uid="{7326060E-2E15-47A9-9B74-030ECBB658F1}"/>
    <cellStyle name="Normal 22 13 2 3" xfId="24880" xr:uid="{7F8DAFDF-5DB6-4F55-BF3D-A749BD944C26}"/>
    <cellStyle name="Normal 22 13 2 4" xfId="30374" xr:uid="{63FE45E8-3A7F-4D63-97E4-BAB0E9A8542F}"/>
    <cellStyle name="Normal 22 13 2 5" xfId="35858" xr:uid="{33B2B5FE-70D7-4848-B34C-AE2D965EA1E9}"/>
    <cellStyle name="Normal 22 13 3" xfId="11716" xr:uid="{D9C88A18-F822-49A9-96AF-A280AF5BF47A}"/>
    <cellStyle name="Normal 22 13 4" xfId="16952" xr:uid="{6F47FFE4-1609-4A69-92D9-0CE67CA93885}"/>
    <cellStyle name="Normal 22 13 5" xfId="19174" xr:uid="{01365552-1FFF-47C0-B778-F71E9C4DD1B4}"/>
    <cellStyle name="Normal 22 13 6" xfId="9452" xr:uid="{D580F1EA-C541-4139-A366-9369A22EC6A6}"/>
    <cellStyle name="Normal 22 13 6 2" xfId="20773" xr:uid="{ECAEC855-B208-4E36-8F0B-CCDAE42613F7}"/>
    <cellStyle name="Normal 22 13 6 2 2" xfId="26329" xr:uid="{54D2A495-BA14-4706-9730-51A85B4DF363}"/>
    <cellStyle name="Normal 22 13 6 2 3" xfId="31823" xr:uid="{18EBC4B4-FCED-4423-BF04-8EE2221D0153}"/>
    <cellStyle name="Normal 22 13 6 2 4" xfId="37307" xr:uid="{2433FA42-B6DC-44A8-ACB4-A3F4BF776403}"/>
    <cellStyle name="Normal 22 13 6 3" xfId="23600" xr:uid="{CC009DF2-1558-43B4-9FDB-7F0A53B26B9A}"/>
    <cellStyle name="Normal 22 13 6 4" xfId="29094" xr:uid="{CD083250-F4ED-4D99-950D-1BE6C576978C}"/>
    <cellStyle name="Normal 22 13 6 5" xfId="34578" xr:uid="{EB1E7D0D-11CD-474B-A356-B2C2272E7CBB}"/>
    <cellStyle name="Normal 22 14" xfId="7317" xr:uid="{2EEBD45D-49DB-436A-B987-8C1412DAAB17}"/>
    <cellStyle name="Normal 22 14 2" xfId="14767" xr:uid="{7827FF98-4D57-49AB-98F6-5A3DE0529C58}"/>
    <cellStyle name="Normal 22 14 2 2" xfId="22054" xr:uid="{51B91704-1A9C-465E-B79D-0245894960A7}"/>
    <cellStyle name="Normal 22 14 2 2 2" xfId="27610" xr:uid="{421CF01F-F97F-46F8-AF3D-C10C61DD2662}"/>
    <cellStyle name="Normal 22 14 2 2 3" xfId="33104" xr:uid="{557A8F34-572C-4B84-AC66-E911DA9886FF}"/>
    <cellStyle name="Normal 22 14 2 2 4" xfId="38588" xr:uid="{4EFF8519-4231-4A03-B605-1221A78C4873}"/>
    <cellStyle name="Normal 22 14 2 3" xfId="24881" xr:uid="{3C8FFCFE-A515-4735-B1DA-7B8449EA30C8}"/>
    <cellStyle name="Normal 22 14 2 4" xfId="30375" xr:uid="{DB291633-25F7-4604-9F8E-5F6423BBF48C}"/>
    <cellStyle name="Normal 22 14 2 5" xfId="35859" xr:uid="{DC239AE8-7E87-4D32-8043-34ABE3FCB187}"/>
    <cellStyle name="Normal 22 14 3" xfId="12579" xr:uid="{FBAAB757-9B68-400D-98E7-42C70FA03181}"/>
    <cellStyle name="Normal 22 14 4" xfId="9453" xr:uid="{0ED12E9A-9732-4B4E-9936-677B802B27E1}"/>
    <cellStyle name="Normal 22 14 4 2" xfId="20774" xr:uid="{A1FB11EB-96D3-4F68-88C0-115B7AF632CE}"/>
    <cellStyle name="Normal 22 14 4 2 2" xfId="26330" xr:uid="{FAF10097-73AC-4ED8-9F49-A7505596D547}"/>
    <cellStyle name="Normal 22 14 4 2 3" xfId="31824" xr:uid="{27F768AF-4704-4966-9F08-9B7BB2BACC21}"/>
    <cellStyle name="Normal 22 14 4 2 4" xfId="37308" xr:uid="{65DE4969-F443-48EE-AC6A-655AE911EF45}"/>
    <cellStyle name="Normal 22 14 4 3" xfId="23601" xr:uid="{0F6258F6-3398-4015-A906-C6E6163C0C3F}"/>
    <cellStyle name="Normal 22 14 4 4" xfId="29095" xr:uid="{D20C33F4-65AA-4E2E-AE05-0F1D7B2652D8}"/>
    <cellStyle name="Normal 22 14 4 5" xfId="34579" xr:uid="{CA4F4265-4481-464B-925F-2FFF4F179BE5}"/>
    <cellStyle name="Normal 22 15" xfId="9454" xr:uid="{A8255722-AB85-4F29-9577-6EB7ACE81C7D}"/>
    <cellStyle name="Normal 22 15 2" xfId="20775" xr:uid="{C1277E6C-DF80-48ED-B23D-0792CD958F3C}"/>
    <cellStyle name="Normal 22 15 2 2" xfId="26331" xr:uid="{E83DD79A-31C9-489E-8D19-C18A070054C6}"/>
    <cellStyle name="Normal 22 15 2 3" xfId="31825" xr:uid="{26AC7441-A419-4C92-B178-89E9BBA7D36A}"/>
    <cellStyle name="Normal 22 15 2 4" xfId="37309" xr:uid="{EA01BC8E-BB44-4876-806D-07D9BEB2686C}"/>
    <cellStyle name="Normal 22 15 3" xfId="23602" xr:uid="{CC62856A-307E-4295-8E4E-D7B280836930}"/>
    <cellStyle name="Normal 22 15 4" xfId="29096" xr:uid="{EF55188C-127F-4F55-B245-B8DEACEB8A5F}"/>
    <cellStyle name="Normal 22 15 5" xfId="34580" xr:uid="{E94BD372-4ED2-42CD-B2CF-C7485613A652}"/>
    <cellStyle name="Normal 22 16" xfId="14762" xr:uid="{E0FBCE9E-793D-4CF8-8A53-37937A335488}"/>
    <cellStyle name="Normal 22 16 2" xfId="22049" xr:uid="{78BAC705-C6AE-4991-B5EA-CF2BC64E1595}"/>
    <cellStyle name="Normal 22 16 2 2" xfId="27605" xr:uid="{E497B8CA-ECD1-4CC7-BAA1-6294E3D22E75}"/>
    <cellStyle name="Normal 22 16 2 3" xfId="33099" xr:uid="{CBF83F3C-6BBE-48F0-BDD0-60C6E50F1C35}"/>
    <cellStyle name="Normal 22 16 2 4" xfId="38583" xr:uid="{0BFCE00A-4F11-4EE2-A304-15551E79FAEB}"/>
    <cellStyle name="Normal 22 16 3" xfId="24876" xr:uid="{FDDE68DD-F6BD-48B4-9D7C-9B63B6642351}"/>
    <cellStyle name="Normal 22 16 4" xfId="30370" xr:uid="{3061547B-7DC1-49EB-BD07-645DF736C9A3}"/>
    <cellStyle name="Normal 22 16 5" xfId="35854" xr:uid="{CD68A8EE-BE8B-4979-BB4D-EC2E431EC1E4}"/>
    <cellStyle name="Normal 22 17" xfId="11712" xr:uid="{15AE22C0-3632-4D11-9888-9938A67F1CF9}"/>
    <cellStyle name="Normal 22 18" xfId="16948" xr:uid="{C9D9D96D-07C3-4FD4-8901-F1DE5788B8AA}"/>
    <cellStyle name="Normal 22 19" xfId="19170" xr:uid="{087CBF26-A8E0-47CF-8923-81E608F541D2}"/>
    <cellStyle name="Normal 22 2" xfId="6360" xr:uid="{82717669-552A-432E-9A93-C02F2D824AAD}"/>
    <cellStyle name="Normal 22 2 2" xfId="14768" xr:uid="{82390D78-CD19-4AB6-B791-D962251A0ED8}"/>
    <cellStyle name="Normal 22 2 2 2" xfId="22055" xr:uid="{F8723E08-6F1E-49A4-B355-F4DAA606AB4D}"/>
    <cellStyle name="Normal 22 2 2 2 2" xfId="27611" xr:uid="{866A6FF9-390C-4FEB-93EA-28C9B1443DED}"/>
    <cellStyle name="Normal 22 2 2 2 3" xfId="33105" xr:uid="{6CB4013C-FCC1-4C32-BCED-BC7E466AA174}"/>
    <cellStyle name="Normal 22 2 2 2 4" xfId="38589" xr:uid="{DDF6EDD9-885F-47B7-A044-22A4BE765E42}"/>
    <cellStyle name="Normal 22 2 2 3" xfId="24882" xr:uid="{9B9BB8E0-74B8-4743-8219-D0E1360E12DD}"/>
    <cellStyle name="Normal 22 2 2 4" xfId="30376" xr:uid="{12C4FE41-E5D3-40A4-BEFC-0668A29CFB43}"/>
    <cellStyle name="Normal 22 2 2 5" xfId="35860" xr:uid="{D97AE4E2-3338-4B8A-88E2-6A9E6ABB79F6}"/>
    <cellStyle name="Normal 22 2 3" xfId="11717" xr:uid="{A83D2520-FEF4-4277-B2A8-0F4DE16694F6}"/>
    <cellStyle name="Normal 22 2 4" xfId="16953" xr:uid="{F4F8988B-595A-4397-9E6D-4DDDDEC8FEB8}"/>
    <cellStyle name="Normal 22 2 5" xfId="19175" xr:uid="{38706352-1854-429A-B9F7-9602F4095FC3}"/>
    <cellStyle name="Normal 22 2 6" xfId="9455" xr:uid="{F53B050A-8771-4283-AE47-740792CD92E6}"/>
    <cellStyle name="Normal 22 2 6 2" xfId="20776" xr:uid="{D63AAA83-BA31-4C58-8E1B-DD7299B2737C}"/>
    <cellStyle name="Normal 22 2 6 2 2" xfId="26332" xr:uid="{8DF698B4-ED87-469F-8DDB-79990F0738F9}"/>
    <cellStyle name="Normal 22 2 6 2 3" xfId="31826" xr:uid="{5C5848EE-133C-4A45-99D8-8287C7FBD993}"/>
    <cellStyle name="Normal 22 2 6 2 4" xfId="37310" xr:uid="{89C284D8-F190-43F8-A6A8-07678366CAB3}"/>
    <cellStyle name="Normal 22 2 6 3" xfId="23603" xr:uid="{86D47582-1ACF-47EB-A00D-D158D99FD2F9}"/>
    <cellStyle name="Normal 22 2 6 4" xfId="29097" xr:uid="{451058BC-280F-42BA-B605-5103802649DE}"/>
    <cellStyle name="Normal 22 2 6 5" xfId="34581" xr:uid="{4BF97484-D784-422C-968D-CC671E090A7B}"/>
    <cellStyle name="Normal 22 20" xfId="9448" xr:uid="{3D96D76B-68A0-4800-9254-ED9BBEDB3C52}"/>
    <cellStyle name="Normal 22 20 2" xfId="20769" xr:uid="{16871293-E6C8-4644-A810-626137F8BEAD}"/>
    <cellStyle name="Normal 22 20 2 2" xfId="26325" xr:uid="{6AEE3519-9ADF-4D66-8FD7-8804957AA561}"/>
    <cellStyle name="Normal 22 20 2 3" xfId="31819" xr:uid="{BD44041A-4A24-488D-9F9D-360C4A1BE5F0}"/>
    <cellStyle name="Normal 22 20 2 4" xfId="37303" xr:uid="{8EFD1C3A-ADF9-4888-9DEA-99866B186A6C}"/>
    <cellStyle name="Normal 22 20 3" xfId="23596" xr:uid="{4B174C75-B6AC-4037-A30A-9A07BAAD9928}"/>
    <cellStyle name="Normal 22 20 4" xfId="29090" xr:uid="{1BDA443E-3B62-41D7-A846-946265575ACB}"/>
    <cellStyle name="Normal 22 20 5" xfId="34574" xr:uid="{E9B9E57F-B0B3-4435-8FF4-300399B57E9B}"/>
    <cellStyle name="Normal 22 3" xfId="6361" xr:uid="{CA1D5F0C-6E85-4ABB-8FFC-818E43A1F1AE}"/>
    <cellStyle name="Normal 22 3 2" xfId="14769" xr:uid="{E04F24ED-9521-4254-B8A3-81CED01217EA}"/>
    <cellStyle name="Normal 22 3 2 2" xfId="22056" xr:uid="{AA0819ED-060E-48E4-9C12-2799F388C151}"/>
    <cellStyle name="Normal 22 3 2 2 2" xfId="27612" xr:uid="{BD97B4F2-11BD-4CDC-8CF5-8C226FCB4677}"/>
    <cellStyle name="Normal 22 3 2 2 3" xfId="33106" xr:uid="{2705188A-230D-4971-815F-EDE7C56F52C9}"/>
    <cellStyle name="Normal 22 3 2 2 4" xfId="38590" xr:uid="{C42A8504-9484-4FAE-9338-F50FE426A853}"/>
    <cellStyle name="Normal 22 3 2 3" xfId="24883" xr:uid="{710FFAC6-B51D-4C75-AA2A-278194719158}"/>
    <cellStyle name="Normal 22 3 2 4" xfId="30377" xr:uid="{34669C08-AF80-469A-9EA2-8C80EEDB7796}"/>
    <cellStyle name="Normal 22 3 2 5" xfId="35861" xr:uid="{E77D9FA4-7B1C-4B03-A3DE-C12DD185A0AA}"/>
    <cellStyle name="Normal 22 3 3" xfId="11718" xr:uid="{5566E38A-3332-4369-8FBD-E8DB33E2E14B}"/>
    <cellStyle name="Normal 22 3 4" xfId="16954" xr:uid="{03034D4B-700E-4B93-9CF0-AE75A9AE473C}"/>
    <cellStyle name="Normal 22 3 5" xfId="19176" xr:uid="{3240CB03-C566-415D-8D89-54F1A62AB8CA}"/>
    <cellStyle name="Normal 22 3 6" xfId="9456" xr:uid="{DDC9D716-52CA-4B48-9073-AEA9C0EB64DC}"/>
    <cellStyle name="Normal 22 3 6 2" xfId="20777" xr:uid="{553AF1E6-7791-4E0C-BAF6-7F557B971753}"/>
    <cellStyle name="Normal 22 3 6 2 2" xfId="26333" xr:uid="{0A718F7B-6096-4E5F-9CDB-F93331B05EFD}"/>
    <cellStyle name="Normal 22 3 6 2 3" xfId="31827" xr:uid="{C5420F98-7D26-467B-9127-3873A926634A}"/>
    <cellStyle name="Normal 22 3 6 2 4" xfId="37311" xr:uid="{F44B4BEF-D1C5-426C-A958-E1D3E1F70257}"/>
    <cellStyle name="Normal 22 3 6 3" xfId="23604" xr:uid="{6CD0F729-42E8-4E8F-866E-5EA62EB1CD6A}"/>
    <cellStyle name="Normal 22 3 6 4" xfId="29098" xr:uid="{E636FA9C-C6D1-42FE-880B-AFFFB75011F0}"/>
    <cellStyle name="Normal 22 3 6 5" xfId="34582" xr:uid="{F0D8F2C5-E838-473E-912E-3740FF9F8A15}"/>
    <cellStyle name="Normal 22 4" xfId="6362" xr:uid="{DE925646-0741-43E6-AAAC-E429A3629968}"/>
    <cellStyle name="Normal 22 4 2" xfId="14770" xr:uid="{67A8F012-6BEE-4657-8F54-DCC3D94B9D98}"/>
    <cellStyle name="Normal 22 4 2 2" xfId="22057" xr:uid="{4407D1EA-01F7-491B-828B-63FC8C6EDD97}"/>
    <cellStyle name="Normal 22 4 2 2 2" xfId="27613" xr:uid="{02203BD7-AD99-4441-97E7-F38BF3496560}"/>
    <cellStyle name="Normal 22 4 2 2 3" xfId="33107" xr:uid="{BAFA9EF4-E75C-48CA-89AB-EADE3D5BEEF7}"/>
    <cellStyle name="Normal 22 4 2 2 4" xfId="38591" xr:uid="{DB40467D-1A64-413D-BC33-FB215CE693F9}"/>
    <cellStyle name="Normal 22 4 2 3" xfId="24884" xr:uid="{9379749C-16BD-4791-A8C4-38DA4713A48E}"/>
    <cellStyle name="Normal 22 4 2 4" xfId="30378" xr:uid="{D0595D56-0F3C-4931-B5EE-70DC35ACF006}"/>
    <cellStyle name="Normal 22 4 2 5" xfId="35862" xr:uid="{A9C9A558-18FC-4A15-8FF5-A6A3FF31B81F}"/>
    <cellStyle name="Normal 22 4 3" xfId="11719" xr:uid="{DB079308-27CA-4FC2-9B72-1B0EFC3EA566}"/>
    <cellStyle name="Normal 22 4 4" xfId="16955" xr:uid="{729F3124-3511-4FE7-91FA-6E4D6CDE5792}"/>
    <cellStyle name="Normal 22 4 5" xfId="19177" xr:uid="{6343EA77-1094-4E44-9FB3-C59B0EA3D36F}"/>
    <cellStyle name="Normal 22 4 6" xfId="9457" xr:uid="{2D1DBFCC-8DF2-47D7-A86D-D21F0639B3FA}"/>
    <cellStyle name="Normal 22 4 6 2" xfId="20778" xr:uid="{C63D193E-D048-4FD4-B9AC-3193EC457760}"/>
    <cellStyle name="Normal 22 4 6 2 2" xfId="26334" xr:uid="{8848671E-C2FE-47C0-B2BC-9525DD463A6F}"/>
    <cellStyle name="Normal 22 4 6 2 3" xfId="31828" xr:uid="{ED0BB6CE-DACC-4460-9C87-93CA8C721AB9}"/>
    <cellStyle name="Normal 22 4 6 2 4" xfId="37312" xr:uid="{03EF41CC-04F0-4C89-A482-A4CE949A0F32}"/>
    <cellStyle name="Normal 22 4 6 3" xfId="23605" xr:uid="{A68640B9-98F3-4B45-8CB5-5A93BA31F2DF}"/>
    <cellStyle name="Normal 22 4 6 4" xfId="29099" xr:uid="{CFDCFB34-3DB0-4CA4-AE21-7F293AE0504B}"/>
    <cellStyle name="Normal 22 4 6 5" xfId="34583" xr:uid="{6E40C0DF-E307-405D-8460-0A33ED60B625}"/>
    <cellStyle name="Normal 22 5" xfId="6363" xr:uid="{65D6798A-1F8D-4778-A3BA-EA510771A6AE}"/>
    <cellStyle name="Normal 22 5 2" xfId="14771" xr:uid="{5419A541-3AEB-493F-B63D-0D2F2A741098}"/>
    <cellStyle name="Normal 22 5 2 2" xfId="22058" xr:uid="{89D08684-CD02-4C1F-B234-11AD1B783102}"/>
    <cellStyle name="Normal 22 5 2 2 2" xfId="27614" xr:uid="{5D1EE6AD-7AC0-43D2-872C-60A165D08487}"/>
    <cellStyle name="Normal 22 5 2 2 3" xfId="33108" xr:uid="{910E0E7B-7A6B-4CD6-98FA-06DA894CC336}"/>
    <cellStyle name="Normal 22 5 2 2 4" xfId="38592" xr:uid="{519CC8AA-27B2-454F-BECB-174DA5062E83}"/>
    <cellStyle name="Normal 22 5 2 3" xfId="24885" xr:uid="{F575BE9B-29E8-4374-B680-E9068F1153F6}"/>
    <cellStyle name="Normal 22 5 2 4" xfId="30379" xr:uid="{9B32B9BA-BB50-4415-B01E-5D22E69BD6E2}"/>
    <cellStyle name="Normal 22 5 2 5" xfId="35863" xr:uid="{B4B3A787-E687-4B5D-886B-C0B113AA6FCE}"/>
    <cellStyle name="Normal 22 5 3" xfId="11720" xr:uid="{171B5F01-4D5E-4349-9CEF-E67DF6F53757}"/>
    <cellStyle name="Normal 22 5 4" xfId="16956" xr:uid="{7BCE148A-F6BB-447E-B367-5A4896259E51}"/>
    <cellStyle name="Normal 22 5 5" xfId="19178" xr:uid="{3FE47C1C-9A8D-4409-A4AA-A0B0A90BD633}"/>
    <cellStyle name="Normal 22 5 6" xfId="9458" xr:uid="{DDF2A523-969C-4C3D-962C-8221563C4444}"/>
    <cellStyle name="Normal 22 5 6 2" xfId="20779" xr:uid="{4FC69B42-74A4-4835-B1E5-928D7791D1FF}"/>
    <cellStyle name="Normal 22 5 6 2 2" xfId="26335" xr:uid="{6E5709CC-7A6B-4091-83E1-16A862802789}"/>
    <cellStyle name="Normal 22 5 6 2 3" xfId="31829" xr:uid="{49DAEA69-442A-46BB-B3A1-10E488EC211B}"/>
    <cellStyle name="Normal 22 5 6 2 4" xfId="37313" xr:uid="{5689FC4E-68C7-41ED-BDFF-7EE75FC14B5F}"/>
    <cellStyle name="Normal 22 5 6 3" xfId="23606" xr:uid="{03DCD2A7-7481-4FB7-945D-068233733F1E}"/>
    <cellStyle name="Normal 22 5 6 4" xfId="29100" xr:uid="{70F1D0D9-1610-4C71-98A5-BF682FE35BB8}"/>
    <cellStyle name="Normal 22 5 6 5" xfId="34584" xr:uid="{81177687-1309-4050-8D13-6AC9F914572A}"/>
    <cellStyle name="Normal 22 6" xfId="6364" xr:uid="{0E2F1A6F-9A9C-422D-8025-D6B1C172D1A1}"/>
    <cellStyle name="Normal 22 6 2" xfId="14772" xr:uid="{EB2F522B-E84D-4BFB-B284-1071EE42F839}"/>
    <cellStyle name="Normal 22 6 2 2" xfId="22059" xr:uid="{5EA83A41-C484-4542-B0CF-BFE5B8EC7300}"/>
    <cellStyle name="Normal 22 6 2 2 2" xfId="27615" xr:uid="{2BF85A15-72B4-4FF8-8FF1-A2EE7BCADF0D}"/>
    <cellStyle name="Normal 22 6 2 2 3" xfId="33109" xr:uid="{89E981EA-F0C9-47F6-B906-9753D6EC439B}"/>
    <cellStyle name="Normal 22 6 2 2 4" xfId="38593" xr:uid="{1B626F66-21AE-4CAE-87BA-5D75B107BA74}"/>
    <cellStyle name="Normal 22 6 2 3" xfId="24886" xr:uid="{3E3A24C3-7FFD-43DA-B5BD-7363660D4AC0}"/>
    <cellStyle name="Normal 22 6 2 4" xfId="30380" xr:uid="{836F9822-4949-4BB3-96CA-E10F8BDFA121}"/>
    <cellStyle name="Normal 22 6 2 5" xfId="35864" xr:uid="{953C3A13-ECE0-46AA-95EE-AF6838C39A59}"/>
    <cellStyle name="Normal 22 6 3" xfId="11721" xr:uid="{1AFBE265-8F5D-4043-9220-48E1A187A448}"/>
    <cellStyle name="Normal 22 6 4" xfId="16957" xr:uid="{A4875432-DBE5-4D13-BD33-A7E3DCFA63AC}"/>
    <cellStyle name="Normal 22 6 5" xfId="19179" xr:uid="{0FBE2359-02EB-440F-9858-F8FFDEC1FA85}"/>
    <cellStyle name="Normal 22 6 6" xfId="9459" xr:uid="{02BAAE6F-FDAE-49D3-9136-FB475B7F476A}"/>
    <cellStyle name="Normal 22 6 6 2" xfId="20780" xr:uid="{F154B51D-E9CA-4AB9-B7BD-DF27BC80536A}"/>
    <cellStyle name="Normal 22 6 6 2 2" xfId="26336" xr:uid="{7768892A-7C7D-4CB2-AD7F-F95E297E1CC8}"/>
    <cellStyle name="Normal 22 6 6 2 3" xfId="31830" xr:uid="{ACF6ADA3-41B2-456D-80CA-8E3431505B62}"/>
    <cellStyle name="Normal 22 6 6 2 4" xfId="37314" xr:uid="{B5B7A605-CEE5-4A7E-8ADC-5B754F9A7A38}"/>
    <cellStyle name="Normal 22 6 6 3" xfId="23607" xr:uid="{3D73B15E-0BD9-41CE-A14B-D667B8BFD0CC}"/>
    <cellStyle name="Normal 22 6 6 4" xfId="29101" xr:uid="{99C53FF8-C351-464A-BE9A-04F0B846E6D1}"/>
    <cellStyle name="Normal 22 6 6 5" xfId="34585" xr:uid="{E927C2BB-BC96-4CCB-AD7D-F2DF99479F8A}"/>
    <cellStyle name="Normal 22 7" xfId="6365" xr:uid="{38ED22CA-F29A-49C0-8741-984C820C1DFB}"/>
    <cellStyle name="Normal 22 7 2" xfId="14773" xr:uid="{F9DA627B-FF3A-49D1-BF2D-64406192B6E5}"/>
    <cellStyle name="Normal 22 7 2 2" xfId="22060" xr:uid="{C9D6F366-4CCC-4D88-9EAC-FC7B0978C9EB}"/>
    <cellStyle name="Normal 22 7 2 2 2" xfId="27616" xr:uid="{EB5D219B-967B-421F-86F8-518206788D64}"/>
    <cellStyle name="Normal 22 7 2 2 3" xfId="33110" xr:uid="{1EC1B60C-7083-4911-8186-9AD8B923671E}"/>
    <cellStyle name="Normal 22 7 2 2 4" xfId="38594" xr:uid="{7060E89A-3CD1-40C1-ACEC-5839879859D4}"/>
    <cellStyle name="Normal 22 7 2 3" xfId="24887" xr:uid="{385CED98-1813-49C1-A21A-B2D8FE5C454E}"/>
    <cellStyle name="Normal 22 7 2 4" xfId="30381" xr:uid="{7AF1CC02-913A-460F-A1F1-9776495C72E4}"/>
    <cellStyle name="Normal 22 7 2 5" xfId="35865" xr:uid="{8CA8EE9A-9B00-456D-A329-8CB42D244C80}"/>
    <cellStyle name="Normal 22 7 3" xfId="11722" xr:uid="{D5778F1F-8DC4-40C1-9CB8-A922DECD77A3}"/>
    <cellStyle name="Normal 22 7 4" xfId="16958" xr:uid="{35BEC58E-0CA9-4D33-9583-6EC145DEFDC4}"/>
    <cellStyle name="Normal 22 7 5" xfId="19180" xr:uid="{B8F9774A-F4AB-44B1-A5BD-4C1A6D2FB0D0}"/>
    <cellStyle name="Normal 22 7 6" xfId="9460" xr:uid="{EE468321-E1CD-4423-A7C7-6B9CC36F40DA}"/>
    <cellStyle name="Normal 22 7 6 2" xfId="20781" xr:uid="{361D1EC3-8361-4E04-A55C-44004011A7B0}"/>
    <cellStyle name="Normal 22 7 6 2 2" xfId="26337" xr:uid="{349A42E6-6B6A-44A5-8501-1EB4FEEB206F}"/>
    <cellStyle name="Normal 22 7 6 2 3" xfId="31831" xr:uid="{176D5C83-F19C-4193-A6EE-790DD9311EDF}"/>
    <cellStyle name="Normal 22 7 6 2 4" xfId="37315" xr:uid="{F7B1FDD2-2945-4508-80C4-0C14727EEF52}"/>
    <cellStyle name="Normal 22 7 6 3" xfId="23608" xr:uid="{3D2917EC-F239-4BF8-9010-65119A17D5E9}"/>
    <cellStyle name="Normal 22 7 6 4" xfId="29102" xr:uid="{1E08013A-8265-429F-A60E-D3801D4EC659}"/>
    <cellStyle name="Normal 22 7 6 5" xfId="34586" xr:uid="{BF3993A6-37D1-4167-8E82-871415AF9FE7}"/>
    <cellStyle name="Normal 22 8" xfId="6366" xr:uid="{0D29F7A8-415A-4E0B-982C-61A9B9ED0D97}"/>
    <cellStyle name="Normal 22 8 2" xfId="14774" xr:uid="{DD62A3DD-D491-4B13-9DAE-085361429875}"/>
    <cellStyle name="Normal 22 8 2 2" xfId="22061" xr:uid="{5F9B18D0-79F9-4324-8D37-055445DD4A22}"/>
    <cellStyle name="Normal 22 8 2 2 2" xfId="27617" xr:uid="{E25513E6-192F-4778-904B-730F0DC8F0BC}"/>
    <cellStyle name="Normal 22 8 2 2 3" xfId="33111" xr:uid="{1AB04E49-9C62-4EF5-9A54-6AF19FA556CB}"/>
    <cellStyle name="Normal 22 8 2 2 4" xfId="38595" xr:uid="{3DA811AC-3885-478B-9023-54623A1574EA}"/>
    <cellStyle name="Normal 22 8 2 3" xfId="24888" xr:uid="{954646E5-D7FD-4660-8D65-5E0862C104EB}"/>
    <cellStyle name="Normal 22 8 2 4" xfId="30382" xr:uid="{EEFF2B74-93A1-465C-AD69-6C26792132FA}"/>
    <cellStyle name="Normal 22 8 2 5" xfId="35866" xr:uid="{8E7E7021-64C9-4D17-BBF9-19775F7D5ED0}"/>
    <cellStyle name="Normal 22 8 3" xfId="11723" xr:uid="{DD7DD354-F7B5-486D-B2B7-DEEA08D8E1C2}"/>
    <cellStyle name="Normal 22 8 4" xfId="16959" xr:uid="{48FFF505-5F82-4362-82F4-23B35196AF0F}"/>
    <cellStyle name="Normal 22 8 5" xfId="19181" xr:uid="{FC69E0DD-360F-4339-B02E-8AE8C3ACFF9D}"/>
    <cellStyle name="Normal 22 8 6" xfId="9461" xr:uid="{9D1D79A1-B5EA-44EA-999A-521CA9DBF2FB}"/>
    <cellStyle name="Normal 22 8 6 2" xfId="20782" xr:uid="{6B892AA9-298E-4A16-B13B-C0B5AD052CEE}"/>
    <cellStyle name="Normal 22 8 6 2 2" xfId="26338" xr:uid="{E719CF0F-0311-4130-9863-A7554297113A}"/>
    <cellStyle name="Normal 22 8 6 2 3" xfId="31832" xr:uid="{33CCAFBB-3B0B-462D-A423-191BD5913B00}"/>
    <cellStyle name="Normal 22 8 6 2 4" xfId="37316" xr:uid="{23EF1761-DEAB-4D89-9A0C-0AE12A94A6C6}"/>
    <cellStyle name="Normal 22 8 6 3" xfId="23609" xr:uid="{604E443D-B23F-4C63-ACAF-5C963CEAC07F}"/>
    <cellStyle name="Normal 22 8 6 4" xfId="29103" xr:uid="{3D5AA8B8-B7B0-4B3B-BFF0-1C06EBDC1BB3}"/>
    <cellStyle name="Normal 22 8 6 5" xfId="34587" xr:uid="{C0EC8F68-7D9E-4DF8-B8B2-76D1F410056C}"/>
    <cellStyle name="Normal 22 9" xfId="6367" xr:uid="{AB08641F-7C44-4E96-AE55-913C2D2D9FB4}"/>
    <cellStyle name="Normal 22 9 2" xfId="14775" xr:uid="{3ECD6E37-619B-4F59-BE71-2E7C4E2E4608}"/>
    <cellStyle name="Normal 22 9 2 2" xfId="22062" xr:uid="{C2A4B421-56CE-4501-8D22-AA748912D1F8}"/>
    <cellStyle name="Normal 22 9 2 2 2" xfId="27618" xr:uid="{24146197-A3C5-4BC0-A68A-753884041C2A}"/>
    <cellStyle name="Normal 22 9 2 2 3" xfId="33112" xr:uid="{C6446723-3561-4161-B90B-333CF398A643}"/>
    <cellStyle name="Normal 22 9 2 2 4" xfId="38596" xr:uid="{61A37051-A299-4014-8FC0-D5B992E2566A}"/>
    <cellStyle name="Normal 22 9 2 3" xfId="24889" xr:uid="{4228E38F-3CC5-4925-8B4A-8328C67F4489}"/>
    <cellStyle name="Normal 22 9 2 4" xfId="30383" xr:uid="{7BAE6A3D-AEAB-4A33-9E9C-18C002809C75}"/>
    <cellStyle name="Normal 22 9 2 5" xfId="35867" xr:uid="{F889C7F6-6012-4255-A4EE-AB902D5493D8}"/>
    <cellStyle name="Normal 22 9 3" xfId="11724" xr:uid="{080CA76C-9FB4-4514-9027-C2A7C669054B}"/>
    <cellStyle name="Normal 22 9 4" xfId="16960" xr:uid="{80DE14A2-4E9E-4908-8CEE-61109BAA2F87}"/>
    <cellStyle name="Normal 22 9 5" xfId="19182" xr:uid="{DA2D553E-E887-4482-B14D-0EC26AB7BE44}"/>
    <cellStyle name="Normal 22 9 6" xfId="9462" xr:uid="{48F6D9AD-ED46-4C1E-87D8-C7AE55298B7D}"/>
    <cellStyle name="Normal 22 9 6 2" xfId="20783" xr:uid="{BF28BD76-4EF9-42FD-9DCC-26834762BBDF}"/>
    <cellStyle name="Normal 22 9 6 2 2" xfId="26339" xr:uid="{A69286F5-AD6C-40F9-B997-09DDE6098017}"/>
    <cellStyle name="Normal 22 9 6 2 3" xfId="31833" xr:uid="{16B56700-5DB1-4946-BEB7-FA39EA9EA010}"/>
    <cellStyle name="Normal 22 9 6 2 4" xfId="37317" xr:uid="{6490C249-9A89-4062-AFA2-37B968C89B24}"/>
    <cellStyle name="Normal 22 9 6 3" xfId="23610" xr:uid="{7CF08CDB-B661-42BA-AB07-F779582E36B1}"/>
    <cellStyle name="Normal 22 9 6 4" xfId="29104" xr:uid="{9AC1EB87-1C9D-44A5-ACE1-D9154CA9B9FD}"/>
    <cellStyle name="Normal 22 9 6 5" xfId="34588" xr:uid="{FF19002B-DC60-41E9-B8B2-385B63D43121}"/>
    <cellStyle name="Normal 220" xfId="39554" xr:uid="{FF49CD45-29AB-40B8-B0A3-F5E8167E7131}"/>
    <cellStyle name="Normal 221" xfId="39555" xr:uid="{A98A2835-77A5-415C-9F10-71A08F8BB7DE}"/>
    <cellStyle name="Normal 222" xfId="39556" xr:uid="{B56488AD-7A2A-4584-B63D-0D598A44B3C4}"/>
    <cellStyle name="Normal 223" xfId="39557" xr:uid="{BFC6E21D-036D-4052-80B0-E2FC22C58893}"/>
    <cellStyle name="Normal 224" xfId="39558" xr:uid="{55F55181-792A-48AE-B752-5A36FB2BBF96}"/>
    <cellStyle name="Normal 225" xfId="39559" xr:uid="{E07AE3AF-4020-4EAF-952D-A7B0B1900E41}"/>
    <cellStyle name="Normal 226" xfId="39560" xr:uid="{0C8DE624-04B0-4222-A65B-5BECC0892A54}"/>
    <cellStyle name="Normal 227" xfId="39561" xr:uid="{3B867483-1008-47E6-BCA3-74C4FB6FD3FE}"/>
    <cellStyle name="Normal 228" xfId="39562" xr:uid="{44497AFD-1CB6-4669-B1F8-1F9F48E73E2A}"/>
    <cellStyle name="Normal 229" xfId="39563" xr:uid="{FF7CFA67-2DEA-4AC6-8D9B-9F8242905F2A}"/>
    <cellStyle name="Normal 23" xfId="6368" xr:uid="{EBA9CEAB-338B-4AA7-B352-1398EEAA9861}"/>
    <cellStyle name="Normal 23 10" xfId="6369" xr:uid="{F695B403-548C-4251-BB65-3AC25A67E64D}"/>
    <cellStyle name="Normal 23 10 2" xfId="14777" xr:uid="{9682D6BF-0A36-4CEA-97B3-075F94833D51}"/>
    <cellStyle name="Normal 23 10 2 2" xfId="22064" xr:uid="{6BB874EC-36D1-487D-8877-67DAC929460B}"/>
    <cellStyle name="Normal 23 10 2 2 2" xfId="27620" xr:uid="{539172C2-CC2A-4526-B863-A26CFE718229}"/>
    <cellStyle name="Normal 23 10 2 2 3" xfId="33114" xr:uid="{AA40A359-FB94-48C9-81C2-9E394E72D9B6}"/>
    <cellStyle name="Normal 23 10 2 2 4" xfId="38598" xr:uid="{CA372536-F4EF-4B10-97A0-986B9C44B4B7}"/>
    <cellStyle name="Normal 23 10 2 3" xfId="24891" xr:uid="{158C16F7-B17D-4308-8D35-7BF3927242E9}"/>
    <cellStyle name="Normal 23 10 2 4" xfId="30385" xr:uid="{7DD8DD22-551C-4268-8EE4-CE16B3C32520}"/>
    <cellStyle name="Normal 23 10 2 5" xfId="35869" xr:uid="{DEB18D98-E393-4B2B-87E4-78174525AC4A}"/>
    <cellStyle name="Normal 23 10 3" xfId="11726" xr:uid="{300285BC-612C-408F-9026-08151FDE9AF2}"/>
    <cellStyle name="Normal 23 10 4" xfId="16962" xr:uid="{ADEEB8AE-A5B7-4CDE-8987-3E415D0A89B7}"/>
    <cellStyle name="Normal 23 10 5" xfId="19184" xr:uid="{42364CC8-538B-42B5-8EF7-92BFF6ADFDF3}"/>
    <cellStyle name="Normal 23 10 6" xfId="9464" xr:uid="{BC9219AC-BB0D-4F8F-AD87-5D52A90CDE3C}"/>
    <cellStyle name="Normal 23 10 6 2" xfId="20785" xr:uid="{BA89D31A-920B-4D61-83CC-2248FCD1A46B}"/>
    <cellStyle name="Normal 23 10 6 2 2" xfId="26341" xr:uid="{94CBB8CE-193E-4BF6-BD0D-F2D307683AE0}"/>
    <cellStyle name="Normal 23 10 6 2 3" xfId="31835" xr:uid="{344584E8-299A-48F5-BAD4-717796158342}"/>
    <cellStyle name="Normal 23 10 6 2 4" xfId="37319" xr:uid="{F1BDCCF7-4A33-46D4-AA8F-0C3CB861F02F}"/>
    <cellStyle name="Normal 23 10 6 3" xfId="23612" xr:uid="{74416FA0-BE8C-4801-8CA2-871C66553082}"/>
    <cellStyle name="Normal 23 10 6 4" xfId="29106" xr:uid="{E50ADD8F-ED4D-4998-8D2E-1931DF14A82B}"/>
    <cellStyle name="Normal 23 10 6 5" xfId="34590" xr:uid="{1A62C06F-52FE-4709-A332-EB0880DE7B2E}"/>
    <cellStyle name="Normal 23 11" xfId="6370" xr:uid="{56F47F4F-7783-4DEF-97F3-FF4AF662A098}"/>
    <cellStyle name="Normal 23 11 2" xfId="14778" xr:uid="{358FE3FE-3197-465E-944E-D1940CF29733}"/>
    <cellStyle name="Normal 23 11 2 2" xfId="22065" xr:uid="{012672F7-73C0-4AD3-A28B-2DD1ACFE084F}"/>
    <cellStyle name="Normal 23 11 2 2 2" xfId="27621" xr:uid="{F6867FED-2ACB-4703-8951-9B4459D4121F}"/>
    <cellStyle name="Normal 23 11 2 2 3" xfId="33115" xr:uid="{EAA171A1-C750-4D31-BB65-B072F3AA4EBA}"/>
    <cellStyle name="Normal 23 11 2 2 4" xfId="38599" xr:uid="{72BC1347-3D49-422F-874C-B94D0834E8FC}"/>
    <cellStyle name="Normal 23 11 2 3" xfId="24892" xr:uid="{FA408A31-D3EB-440C-9DD0-95D15CBF4FA4}"/>
    <cellStyle name="Normal 23 11 2 4" xfId="30386" xr:uid="{50A8D021-6636-4BDF-95C4-4B657BFDECEC}"/>
    <cellStyle name="Normal 23 11 2 5" xfId="35870" xr:uid="{F8644DE3-44EC-445D-97B6-92B3A8F25A6C}"/>
    <cellStyle name="Normal 23 11 3" xfId="11727" xr:uid="{3071DD90-EFBF-401F-A39A-0552B0D06455}"/>
    <cellStyle name="Normal 23 11 4" xfId="16963" xr:uid="{F55EC8E5-03DF-4022-8825-25C6C0EA1E1D}"/>
    <cellStyle name="Normal 23 11 5" xfId="19185" xr:uid="{B9D1F4C0-C8D5-432E-B7EE-62C757B85456}"/>
    <cellStyle name="Normal 23 11 6" xfId="9465" xr:uid="{BD6C1EFD-E35D-4EBC-A0B9-9F9C6EE9437F}"/>
    <cellStyle name="Normal 23 11 6 2" xfId="20786" xr:uid="{86ABECA1-F725-4A81-9356-0C8FD477893B}"/>
    <cellStyle name="Normal 23 11 6 2 2" xfId="26342" xr:uid="{D3A7614E-CF0E-4F10-8979-111D32345561}"/>
    <cellStyle name="Normal 23 11 6 2 3" xfId="31836" xr:uid="{556EA6EE-2B46-4C42-9373-A2BE541CB723}"/>
    <cellStyle name="Normal 23 11 6 2 4" xfId="37320" xr:uid="{E7228E24-980D-4E2F-AC17-3E50B57C1D0F}"/>
    <cellStyle name="Normal 23 11 6 3" xfId="23613" xr:uid="{4627095B-3A9E-48A0-BFBF-118AA93508A5}"/>
    <cellStyle name="Normal 23 11 6 4" xfId="29107" xr:uid="{F68186AA-119C-43A0-84DE-C33563E5DF0B}"/>
    <cellStyle name="Normal 23 11 6 5" xfId="34591" xr:uid="{31D600FC-7EE5-42A1-B459-7612AA754F02}"/>
    <cellStyle name="Normal 23 12" xfId="6371" xr:uid="{0B416FCE-FD3B-46E0-8A79-4CC03E7844E6}"/>
    <cellStyle name="Normal 23 12 2" xfId="14779" xr:uid="{DC5C2185-4F8D-41CD-B421-FC3D5FD96D42}"/>
    <cellStyle name="Normal 23 12 2 2" xfId="22066" xr:uid="{C75D7108-EF46-46D8-9FE5-DC7EDCFCEA00}"/>
    <cellStyle name="Normal 23 12 2 2 2" xfId="27622" xr:uid="{0B307656-6D60-4C37-BD79-69E4C79FABC9}"/>
    <cellStyle name="Normal 23 12 2 2 3" xfId="33116" xr:uid="{9D3C0F79-7DE7-4AC4-A9A0-78EBB8967948}"/>
    <cellStyle name="Normal 23 12 2 2 4" xfId="38600" xr:uid="{CD8E23D7-F2D1-44A0-A9C4-29C428CBCE70}"/>
    <cellStyle name="Normal 23 12 2 3" xfId="24893" xr:uid="{269A654B-43A5-4D45-BB4A-D1E634C2C309}"/>
    <cellStyle name="Normal 23 12 2 4" xfId="30387" xr:uid="{3FBEDB6E-ADFE-4DD9-AF66-4FA732B83F4D}"/>
    <cellStyle name="Normal 23 12 2 5" xfId="35871" xr:uid="{BF6A5896-331A-4EAF-9684-0AC40C0CCA6E}"/>
    <cellStyle name="Normal 23 12 3" xfId="11728" xr:uid="{799BEFD4-4D32-4D91-B748-04DED1B8CAB7}"/>
    <cellStyle name="Normal 23 12 4" xfId="16964" xr:uid="{7DAD5CCD-1D3A-4FEF-A980-B155AEA358E5}"/>
    <cellStyle name="Normal 23 12 5" xfId="19186" xr:uid="{B327BEC1-C5B2-4DBD-8119-39D5F704E662}"/>
    <cellStyle name="Normal 23 12 6" xfId="9466" xr:uid="{0B4EF797-924C-4ADE-A4EF-8581A4078D4F}"/>
    <cellStyle name="Normal 23 12 6 2" xfId="20787" xr:uid="{8A920D4F-15FD-49EF-81AF-39A6E3CECC50}"/>
    <cellStyle name="Normal 23 12 6 2 2" xfId="26343" xr:uid="{C216780E-3F68-4932-A22B-697229AF23A5}"/>
    <cellStyle name="Normal 23 12 6 2 3" xfId="31837" xr:uid="{3CE107A2-DD7C-4CEB-8215-156417456B45}"/>
    <cellStyle name="Normal 23 12 6 2 4" xfId="37321" xr:uid="{40CA2155-5026-4ABB-BDDF-8FDF8E7EC816}"/>
    <cellStyle name="Normal 23 12 6 3" xfId="23614" xr:uid="{89E974A4-D362-4E95-AF30-E8BC797C2E90}"/>
    <cellStyle name="Normal 23 12 6 4" xfId="29108" xr:uid="{0C1FA91B-92C1-41B7-BBDF-B49CCADE3B3E}"/>
    <cellStyle name="Normal 23 12 6 5" xfId="34592" xr:uid="{D1A32615-93E9-4542-BF4B-DE95108EC641}"/>
    <cellStyle name="Normal 23 13" xfId="6372" xr:uid="{16CC342F-0D42-424C-95C5-E55AD0629279}"/>
    <cellStyle name="Normal 23 13 2" xfId="14780" xr:uid="{33E9953B-FB01-4D54-81AF-FC2260D2B2F1}"/>
    <cellStyle name="Normal 23 13 2 2" xfId="22067" xr:uid="{AB7BC205-EF33-42BB-9DC8-EF4CB3554E26}"/>
    <cellStyle name="Normal 23 13 2 2 2" xfId="27623" xr:uid="{7209394B-3356-400F-BE75-067236F207E9}"/>
    <cellStyle name="Normal 23 13 2 2 3" xfId="33117" xr:uid="{72A55B6B-CCA1-45F7-9C7F-DB7F7C43C621}"/>
    <cellStyle name="Normal 23 13 2 2 4" xfId="38601" xr:uid="{56A63B1C-2CDF-4584-919E-8367D21307C1}"/>
    <cellStyle name="Normal 23 13 2 3" xfId="24894" xr:uid="{B10584C7-DACB-4E84-86C9-A94CCB659359}"/>
    <cellStyle name="Normal 23 13 2 4" xfId="30388" xr:uid="{EAA48F73-1E86-4FD2-BB60-C465F35D944C}"/>
    <cellStyle name="Normal 23 13 2 5" xfId="35872" xr:uid="{91FD364D-7CAD-4BE2-A645-DE6C0A6FF99F}"/>
    <cellStyle name="Normal 23 13 3" xfId="11729" xr:uid="{4FCC5BE8-F23A-418D-89BE-7061E1A5C329}"/>
    <cellStyle name="Normal 23 13 4" xfId="16965" xr:uid="{235D9F6A-A128-450B-BA6A-AB660C4C4E24}"/>
    <cellStyle name="Normal 23 13 5" xfId="19187" xr:uid="{8463EDEB-B395-4CC5-9696-CB7832364027}"/>
    <cellStyle name="Normal 23 13 6" xfId="9467" xr:uid="{BFDCDA95-1588-48FE-B32E-1F7C10BCA473}"/>
    <cellStyle name="Normal 23 13 6 2" xfId="20788" xr:uid="{BA051CAB-98AF-4F65-B72D-82FC24E57192}"/>
    <cellStyle name="Normal 23 13 6 2 2" xfId="26344" xr:uid="{9F8A02EC-247E-443E-8C8E-76A88B1D67FA}"/>
    <cellStyle name="Normal 23 13 6 2 3" xfId="31838" xr:uid="{78BEFBA6-8C10-432F-A071-8285AAE8B341}"/>
    <cellStyle name="Normal 23 13 6 2 4" xfId="37322" xr:uid="{5349D5E5-2C01-4CC1-835B-9CDEC83418A0}"/>
    <cellStyle name="Normal 23 13 6 3" xfId="23615" xr:uid="{267A7505-885F-4A1E-81C2-C1D490F70665}"/>
    <cellStyle name="Normal 23 13 6 4" xfId="29109" xr:uid="{8B2CA8F4-46D4-40C1-A7EA-CF694C308AA7}"/>
    <cellStyle name="Normal 23 13 6 5" xfId="34593" xr:uid="{EA887AA3-805E-41BB-8E49-0C4E83392076}"/>
    <cellStyle name="Normal 23 14" xfId="7318" xr:uid="{37D29B60-6456-477D-8588-6F91CADCA423}"/>
    <cellStyle name="Normal 23 14 2" xfId="14781" xr:uid="{A3F07991-40B6-47F6-AF46-D422A995FD54}"/>
    <cellStyle name="Normal 23 14 2 2" xfId="22068" xr:uid="{EFC33A6A-F8BD-497D-94AD-F42F0310C188}"/>
    <cellStyle name="Normal 23 14 2 2 2" xfId="27624" xr:uid="{56E1EB94-3A84-40E0-A38B-357E9F50E48F}"/>
    <cellStyle name="Normal 23 14 2 2 3" xfId="33118" xr:uid="{39C75A82-61E0-4789-B7BA-A6FE6A2EE9FE}"/>
    <cellStyle name="Normal 23 14 2 2 4" xfId="38602" xr:uid="{AAB990C5-9CBC-48FE-B51B-A2266FBA9861}"/>
    <cellStyle name="Normal 23 14 2 3" xfId="24895" xr:uid="{1F4A05BD-C164-4831-9BC1-C617169D3EB5}"/>
    <cellStyle name="Normal 23 14 2 4" xfId="30389" xr:uid="{5E46AF99-E22A-42C8-BBEC-110099247BF6}"/>
    <cellStyle name="Normal 23 14 2 5" xfId="35873" xr:uid="{94CC7013-CB7D-407B-9B30-D871B22BE421}"/>
    <cellStyle name="Normal 23 14 3" xfId="12580" xr:uid="{1BFFD6A7-7755-4B3E-8D09-1DD07EB17E79}"/>
    <cellStyle name="Normal 23 14 4" xfId="9468" xr:uid="{8B35AF59-FCCA-470F-9566-A69B36BB065E}"/>
    <cellStyle name="Normal 23 14 4 2" xfId="20789" xr:uid="{6D6B8D8F-ACA8-4B5E-A03E-EA068A5DD037}"/>
    <cellStyle name="Normal 23 14 4 2 2" xfId="26345" xr:uid="{923548A2-AE40-40C7-9615-4F8131BD3305}"/>
    <cellStyle name="Normal 23 14 4 2 3" xfId="31839" xr:uid="{73620E32-3D1C-45AB-98E8-0004C3CA8A01}"/>
    <cellStyle name="Normal 23 14 4 2 4" xfId="37323" xr:uid="{6C82E6B0-0284-4D45-AFFF-941FCBEFEBBD}"/>
    <cellStyle name="Normal 23 14 4 3" xfId="23616" xr:uid="{6DE9FB48-5E83-453E-9721-6277791E07ED}"/>
    <cellStyle name="Normal 23 14 4 4" xfId="29110" xr:uid="{A91F1AEA-1F86-4B3C-AB20-34B53FA1922D}"/>
    <cellStyle name="Normal 23 14 4 5" xfId="34594" xr:uid="{578E2D1E-EAEF-4E33-A864-9DBD79361A5C}"/>
    <cellStyle name="Normal 23 15" xfId="9469" xr:uid="{FB7909CE-967E-4422-BC71-6A7E2FC56F71}"/>
    <cellStyle name="Normal 23 15 2" xfId="20790" xr:uid="{A19CAF79-E6A7-4E79-869C-426E24D57CB8}"/>
    <cellStyle name="Normal 23 15 2 2" xfId="26346" xr:uid="{0536BAD6-34E1-4BB3-9F34-965F4C0198F8}"/>
    <cellStyle name="Normal 23 15 2 3" xfId="31840" xr:uid="{AA0E91E7-DB20-4C0D-B7E2-5165E1270A60}"/>
    <cellStyle name="Normal 23 15 2 4" xfId="37324" xr:uid="{E25F9C4D-CD3B-40B5-8E7A-378BF51A97C9}"/>
    <cellStyle name="Normal 23 15 3" xfId="23617" xr:uid="{B416FCC5-1124-462C-8150-FFBA603AC682}"/>
    <cellStyle name="Normal 23 15 4" xfId="29111" xr:uid="{32FD1171-5F48-4F7B-B345-C432E4F60F2B}"/>
    <cellStyle name="Normal 23 15 5" xfId="34595" xr:uid="{3BA6EC47-49D9-4D2E-83C1-F24363993CB8}"/>
    <cellStyle name="Normal 23 16" xfId="14776" xr:uid="{A198A2A6-EA7C-46B4-8C4F-091C9B2E04EA}"/>
    <cellStyle name="Normal 23 16 2" xfId="22063" xr:uid="{766E88F2-9B68-49B4-8E89-92DC2B19BCFF}"/>
    <cellStyle name="Normal 23 16 2 2" xfId="27619" xr:uid="{E03D9B04-8865-476E-9BBD-D4B9F17E392E}"/>
    <cellStyle name="Normal 23 16 2 3" xfId="33113" xr:uid="{BEFE10D1-2B28-475E-9FEC-61FB09504D79}"/>
    <cellStyle name="Normal 23 16 2 4" xfId="38597" xr:uid="{BE044BBE-E3BE-4E1E-A8A8-9E29A8A6D5D0}"/>
    <cellStyle name="Normal 23 16 3" xfId="24890" xr:uid="{63DF7ED6-9C6D-4CDA-9FD3-659C28C88076}"/>
    <cellStyle name="Normal 23 16 4" xfId="30384" xr:uid="{D915D538-79E6-4C07-9970-E3D65E0B9B68}"/>
    <cellStyle name="Normal 23 16 5" xfId="35868" xr:uid="{4D768ECC-F534-4773-868B-8FA8B252D2FA}"/>
    <cellStyle name="Normal 23 17" xfId="11725" xr:uid="{F62FDFF3-1E97-4E42-83F3-C4974FA01F7F}"/>
    <cellStyle name="Normal 23 18" xfId="16961" xr:uid="{B013A556-D88C-4C11-99E9-DAB7B1F170B1}"/>
    <cellStyle name="Normal 23 19" xfId="19183" xr:uid="{82D928A8-A3D7-4D04-A528-D47AC4BACB36}"/>
    <cellStyle name="Normal 23 2" xfId="6373" xr:uid="{44F3E7B0-390C-4104-A278-6B08B39D53E4}"/>
    <cellStyle name="Normal 23 2 2" xfId="14782" xr:uid="{553B9A39-1E8C-4BC4-84A4-70761F8BB20F}"/>
    <cellStyle name="Normal 23 2 2 2" xfId="22069" xr:uid="{0642E79A-BBF0-469C-ADE8-C7E84C2C7D8C}"/>
    <cellStyle name="Normal 23 2 2 2 2" xfId="27625" xr:uid="{8EAB33C9-950F-40DA-924A-9433A00A2960}"/>
    <cellStyle name="Normal 23 2 2 2 3" xfId="33119" xr:uid="{9F236BD8-54DE-426B-B2B5-066373E7870E}"/>
    <cellStyle name="Normal 23 2 2 2 4" xfId="38603" xr:uid="{45F46517-930D-4185-99BF-9F5709D6901E}"/>
    <cellStyle name="Normal 23 2 2 3" xfId="24896" xr:uid="{4ECBEC98-292E-4D70-BB96-0910A7B56BCA}"/>
    <cellStyle name="Normal 23 2 2 4" xfId="30390" xr:uid="{85AB515D-D827-4657-BF63-1877F2E1E018}"/>
    <cellStyle name="Normal 23 2 2 5" xfId="35874" xr:uid="{82908ABF-6419-499B-8EF2-0B479F8E85C6}"/>
    <cellStyle name="Normal 23 2 3" xfId="11730" xr:uid="{6DCC0C4D-F369-4053-A14A-12EEC6EB5CA3}"/>
    <cellStyle name="Normal 23 2 4" xfId="16966" xr:uid="{FBA3D334-7107-4650-8574-A285EAAB826E}"/>
    <cellStyle name="Normal 23 2 5" xfId="19188" xr:uid="{80A37103-E1F1-4FF1-AAFE-337281A619BD}"/>
    <cellStyle name="Normal 23 2 6" xfId="9470" xr:uid="{10A79698-D21B-40B7-A243-4DF5B5692F0E}"/>
    <cellStyle name="Normal 23 2 6 2" xfId="20791" xr:uid="{5EF4135C-2798-4A08-8CCA-5CA82F17C34F}"/>
    <cellStyle name="Normal 23 2 6 2 2" xfId="26347" xr:uid="{F057B6F0-29CE-4759-B61D-E57DE1D1073A}"/>
    <cellStyle name="Normal 23 2 6 2 3" xfId="31841" xr:uid="{21EF1258-86FB-4AE1-896C-A414F69CAC76}"/>
    <cellStyle name="Normal 23 2 6 2 4" xfId="37325" xr:uid="{373A7FFB-9F13-4D92-B8AD-4C62DFC8BF0F}"/>
    <cellStyle name="Normal 23 2 6 3" xfId="23618" xr:uid="{344C1067-2A95-429B-819D-CDC659821416}"/>
    <cellStyle name="Normal 23 2 6 4" xfId="29112" xr:uid="{C778E268-F79C-4779-B47C-871FA0D48A2B}"/>
    <cellStyle name="Normal 23 2 6 5" xfId="34596" xr:uid="{DD99CE9B-A005-4C05-8520-357B1308757A}"/>
    <cellStyle name="Normal 23 20" xfId="9463" xr:uid="{D35DDA33-EBEB-4144-8876-D057EAE91832}"/>
    <cellStyle name="Normal 23 20 2" xfId="20784" xr:uid="{0380608A-9A5D-4D01-A3EA-F6DBE0876D12}"/>
    <cellStyle name="Normal 23 20 2 2" xfId="26340" xr:uid="{7787EB28-3C6F-4129-8466-88B31F2DFF22}"/>
    <cellStyle name="Normal 23 20 2 3" xfId="31834" xr:uid="{00C03D74-0697-4C0C-9419-377F2E6B7033}"/>
    <cellStyle name="Normal 23 20 2 4" xfId="37318" xr:uid="{3AFD1FED-81F5-450F-8244-AF2449A65D21}"/>
    <cellStyle name="Normal 23 20 3" xfId="23611" xr:uid="{AC31AA04-DDD7-483D-B460-2620D0802B66}"/>
    <cellStyle name="Normal 23 20 4" xfId="29105" xr:uid="{D031E000-0FC4-4EB1-92EC-9C0F75C3DF73}"/>
    <cellStyle name="Normal 23 20 5" xfId="34589" xr:uid="{B44C3847-96C6-40AA-863A-C76AF797479E}"/>
    <cellStyle name="Normal 23 3" xfId="6374" xr:uid="{06C17BFE-1D35-46D1-982D-D38210F6D73E}"/>
    <cellStyle name="Normal 23 3 2" xfId="14783" xr:uid="{E7836E07-7B2D-4534-92F7-38FD9372768F}"/>
    <cellStyle name="Normal 23 3 2 2" xfId="22070" xr:uid="{652DF428-F2C1-4FAC-9A29-1E17A1CCFD3C}"/>
    <cellStyle name="Normal 23 3 2 2 2" xfId="27626" xr:uid="{A53E4F33-9F17-4020-97EE-C2196DCDBDB3}"/>
    <cellStyle name="Normal 23 3 2 2 3" xfId="33120" xr:uid="{DA2692FD-082F-4FFA-A115-0B813554943E}"/>
    <cellStyle name="Normal 23 3 2 2 4" xfId="38604" xr:uid="{56EB2951-7922-406C-9A65-298D65D37843}"/>
    <cellStyle name="Normal 23 3 2 3" xfId="24897" xr:uid="{F755CFD3-A885-4689-A326-6C42200FC514}"/>
    <cellStyle name="Normal 23 3 2 4" xfId="30391" xr:uid="{BF71ACE0-995F-4BBB-9C50-F8C32241D0D6}"/>
    <cellStyle name="Normal 23 3 2 5" xfId="35875" xr:uid="{54BF97ED-1283-4EB1-80FB-B422F8C89016}"/>
    <cellStyle name="Normal 23 3 3" xfId="11731" xr:uid="{4C7C9B56-7A08-438C-A4BE-7C64B6029999}"/>
    <cellStyle name="Normal 23 3 4" xfId="16967" xr:uid="{AD2977A4-04AF-4B76-98C3-934201B5E691}"/>
    <cellStyle name="Normal 23 3 5" xfId="19189" xr:uid="{89DCDDAE-A296-4E83-92A2-0300219345C2}"/>
    <cellStyle name="Normal 23 3 6" xfId="9471" xr:uid="{DD8D9045-2589-46A8-8615-6C933A24A095}"/>
    <cellStyle name="Normal 23 3 6 2" xfId="20792" xr:uid="{991C0540-8323-4FD6-8167-96DA4F263877}"/>
    <cellStyle name="Normal 23 3 6 2 2" xfId="26348" xr:uid="{0516F1BA-70C7-42B0-88B2-AB04F933EE97}"/>
    <cellStyle name="Normal 23 3 6 2 3" xfId="31842" xr:uid="{A634F93E-808F-48C6-9917-C05ECF134F04}"/>
    <cellStyle name="Normal 23 3 6 2 4" xfId="37326" xr:uid="{ECD6EA1F-BEFF-432C-8A49-19EBDFE61387}"/>
    <cellStyle name="Normal 23 3 6 3" xfId="23619" xr:uid="{EB52FC6C-D678-4204-8B4C-263BA4B370CF}"/>
    <cellStyle name="Normal 23 3 6 4" xfId="29113" xr:uid="{F652E606-9BB7-4024-8985-BD4DDA6B0A07}"/>
    <cellStyle name="Normal 23 3 6 5" xfId="34597" xr:uid="{05E974F3-C3EA-44B4-AC13-B0A33222F28A}"/>
    <cellStyle name="Normal 23 4" xfId="6375" xr:uid="{BED4412C-80F1-46F0-8561-8F151563488D}"/>
    <cellStyle name="Normal 23 4 2" xfId="14784" xr:uid="{504A6650-9E8B-4BE0-A8E0-54BEEF3F61BC}"/>
    <cellStyle name="Normal 23 4 2 2" xfId="22071" xr:uid="{3D9827C0-1B87-4BD4-A54B-D929DD31C08C}"/>
    <cellStyle name="Normal 23 4 2 2 2" xfId="27627" xr:uid="{5CE414F4-978C-44C8-87EC-9C3519A80BDD}"/>
    <cellStyle name="Normal 23 4 2 2 3" xfId="33121" xr:uid="{D7FED01B-315B-47DC-86F1-4ACFDCCF8C70}"/>
    <cellStyle name="Normal 23 4 2 2 4" xfId="38605" xr:uid="{8C8FE2E2-32B6-4FB0-9B4F-80F000F36D00}"/>
    <cellStyle name="Normal 23 4 2 3" xfId="24898" xr:uid="{303DFF31-2D43-4A45-B2A3-E6B8725E4912}"/>
    <cellStyle name="Normal 23 4 2 4" xfId="30392" xr:uid="{98A7C624-9AB7-497D-8330-E27E45EDBB51}"/>
    <cellStyle name="Normal 23 4 2 5" xfId="35876" xr:uid="{3B503A86-9E52-4649-B342-F59F1188CF2C}"/>
    <cellStyle name="Normal 23 4 3" xfId="11732" xr:uid="{9246D8B5-D279-4750-87E9-251AE76C2E80}"/>
    <cellStyle name="Normal 23 4 4" xfId="16968" xr:uid="{1AC8122C-EE35-4D90-9419-2113C9DC0132}"/>
    <cellStyle name="Normal 23 4 5" xfId="19190" xr:uid="{0B76F3C3-6A96-43ED-9CAB-A86F64CC5ABA}"/>
    <cellStyle name="Normal 23 4 6" xfId="9472" xr:uid="{F708AAED-F3D0-4373-B0DE-85A8D65C085C}"/>
    <cellStyle name="Normal 23 4 6 2" xfId="20793" xr:uid="{379FE288-7157-48CF-B759-B4F47937A857}"/>
    <cellStyle name="Normal 23 4 6 2 2" xfId="26349" xr:uid="{7CB6BA15-356D-4C51-9432-7E3C5F48F7B5}"/>
    <cellStyle name="Normal 23 4 6 2 3" xfId="31843" xr:uid="{C14E2EF6-6797-478F-8A64-BD643D695CFC}"/>
    <cellStyle name="Normal 23 4 6 2 4" xfId="37327" xr:uid="{B5477AA0-E793-4CFF-8D8A-C025B35A4191}"/>
    <cellStyle name="Normal 23 4 6 3" xfId="23620" xr:uid="{73278567-07AA-4689-85FA-2DC908F75C6C}"/>
    <cellStyle name="Normal 23 4 6 4" xfId="29114" xr:uid="{06286E7F-1307-4ED0-98D5-2F75926BD584}"/>
    <cellStyle name="Normal 23 4 6 5" xfId="34598" xr:uid="{96EED1D8-7F4A-41AD-AFB0-1E21B15F62E3}"/>
    <cellStyle name="Normal 23 5" xfId="6376" xr:uid="{C6B36DCA-73D9-4FB4-A434-77727627F89D}"/>
    <cellStyle name="Normal 23 5 2" xfId="14785" xr:uid="{238A4339-2602-4639-98F1-928D956ACCCA}"/>
    <cellStyle name="Normal 23 5 2 2" xfId="22072" xr:uid="{95790646-8642-4F25-8CF6-6003F425B012}"/>
    <cellStyle name="Normal 23 5 2 2 2" xfId="27628" xr:uid="{AC63DCC3-3DBE-4F5F-87C2-1913C15DD29D}"/>
    <cellStyle name="Normal 23 5 2 2 3" xfId="33122" xr:uid="{DF6FFBE6-7023-4D9A-8F44-E06A4581D035}"/>
    <cellStyle name="Normal 23 5 2 2 4" xfId="38606" xr:uid="{5CC37654-C42B-4302-85DD-068BE67536F3}"/>
    <cellStyle name="Normal 23 5 2 3" xfId="24899" xr:uid="{13E961CD-C4A4-482E-9F90-860D8D3EC953}"/>
    <cellStyle name="Normal 23 5 2 4" xfId="30393" xr:uid="{5805C621-312A-407B-AC7F-8E531332C437}"/>
    <cellStyle name="Normal 23 5 2 5" xfId="35877" xr:uid="{35135E31-E9B2-4AC9-A146-446CD4CCBF7D}"/>
    <cellStyle name="Normal 23 5 3" xfId="11733" xr:uid="{1EEA8AE5-1CE6-4698-A334-848C8D78F5A7}"/>
    <cellStyle name="Normal 23 5 4" xfId="16969" xr:uid="{4D398CEE-9EBF-4195-955E-89109021A184}"/>
    <cellStyle name="Normal 23 5 5" xfId="19191" xr:uid="{6CB44518-EAED-4124-A27C-A8C73F34AED9}"/>
    <cellStyle name="Normal 23 5 6" xfId="9473" xr:uid="{B0D48D27-B082-479A-98E0-0B0EE26B1230}"/>
    <cellStyle name="Normal 23 5 6 2" xfId="20794" xr:uid="{09407840-4627-4563-A236-C523C75334B8}"/>
    <cellStyle name="Normal 23 5 6 2 2" xfId="26350" xr:uid="{1E5F0A41-D0DE-402F-975B-8E7E47AFBA48}"/>
    <cellStyle name="Normal 23 5 6 2 3" xfId="31844" xr:uid="{955E7D74-46F1-40EB-81BF-50DA0A96487F}"/>
    <cellStyle name="Normal 23 5 6 2 4" xfId="37328" xr:uid="{E10923CF-C787-4B6C-B09A-B7030CCF44CA}"/>
    <cellStyle name="Normal 23 5 6 3" xfId="23621" xr:uid="{46CDF205-89F5-4DA1-A470-8B0D9FE1E10A}"/>
    <cellStyle name="Normal 23 5 6 4" xfId="29115" xr:uid="{871EAF22-203A-40B0-8B4A-AC2225958B66}"/>
    <cellStyle name="Normal 23 5 6 5" xfId="34599" xr:uid="{762B2B08-34A0-4123-9CC4-BB2ADB25DBD3}"/>
    <cellStyle name="Normal 23 6" xfId="6377" xr:uid="{7E0B3C7C-874B-4166-9BC0-FA5C9D35306C}"/>
    <cellStyle name="Normal 23 6 2" xfId="14786" xr:uid="{F1AAF07E-9098-498C-AD11-C676284FEE0E}"/>
    <cellStyle name="Normal 23 6 2 2" xfId="22073" xr:uid="{AE6AC832-1562-4C1D-83BD-5040CC3DDFD1}"/>
    <cellStyle name="Normal 23 6 2 2 2" xfId="27629" xr:uid="{E807EDC9-13DC-4C63-86BE-7FAFA2BD3840}"/>
    <cellStyle name="Normal 23 6 2 2 3" xfId="33123" xr:uid="{FCC03108-D44E-4FBE-A7DE-F67D545D70DD}"/>
    <cellStyle name="Normal 23 6 2 2 4" xfId="38607" xr:uid="{41D56E06-3B2C-43C6-9DBA-891355CB925A}"/>
    <cellStyle name="Normal 23 6 2 3" xfId="24900" xr:uid="{A4304B70-2801-4979-BE29-B2CCB00D6971}"/>
    <cellStyle name="Normal 23 6 2 4" xfId="30394" xr:uid="{B3B6777D-6ECB-4FA7-B114-53309B094A75}"/>
    <cellStyle name="Normal 23 6 2 5" xfId="35878" xr:uid="{921FA640-0585-4166-B866-88BF5F4072F9}"/>
    <cellStyle name="Normal 23 6 3" xfId="11734" xr:uid="{E9E79D79-39DF-4008-AC04-7FC201E76677}"/>
    <cellStyle name="Normal 23 6 4" xfId="16970" xr:uid="{162CD0B0-336E-4EE1-AD9C-7303CEA6258C}"/>
    <cellStyle name="Normal 23 6 5" xfId="19192" xr:uid="{45C000F3-3121-460A-BF91-740F50D440A3}"/>
    <cellStyle name="Normal 23 6 6" xfId="9474" xr:uid="{34E090B5-B240-4BD0-8BDF-5FAAFE7E511D}"/>
    <cellStyle name="Normal 23 6 6 2" xfId="20795" xr:uid="{7242A4EB-8343-4BFB-BE68-201E8D6A4E94}"/>
    <cellStyle name="Normal 23 6 6 2 2" xfId="26351" xr:uid="{6FA3183E-7C90-483A-9B58-D92965ED8DD9}"/>
    <cellStyle name="Normal 23 6 6 2 3" xfId="31845" xr:uid="{8D18713B-4464-47CA-A56D-BC4603B4F073}"/>
    <cellStyle name="Normal 23 6 6 2 4" xfId="37329" xr:uid="{FCC61E59-23B9-4EE7-919A-C1B8EEB0B0F6}"/>
    <cellStyle name="Normal 23 6 6 3" xfId="23622" xr:uid="{302C4241-6A2A-4E13-8890-DFF849BC43C7}"/>
    <cellStyle name="Normal 23 6 6 4" xfId="29116" xr:uid="{BA25668C-3258-4C4E-8A1D-6E7F57583CA6}"/>
    <cellStyle name="Normal 23 6 6 5" xfId="34600" xr:uid="{2117F1C3-3A23-460A-B762-44C117DA95F3}"/>
    <cellStyle name="Normal 23 7" xfId="6378" xr:uid="{DD2F8DC7-62B9-428B-8503-CD194F7473AC}"/>
    <cellStyle name="Normal 23 7 2" xfId="14787" xr:uid="{382CDFCA-2322-4196-9777-69C22684531D}"/>
    <cellStyle name="Normal 23 7 2 2" xfId="22074" xr:uid="{BA4B62CE-B32A-445E-A7D5-E6B3C06570F5}"/>
    <cellStyle name="Normal 23 7 2 2 2" xfId="27630" xr:uid="{51569BEC-1E05-4646-991C-E14D666A0C3E}"/>
    <cellStyle name="Normal 23 7 2 2 3" xfId="33124" xr:uid="{9A68BA33-A6F1-4A5E-A0A4-C406BCBCC831}"/>
    <cellStyle name="Normal 23 7 2 2 4" xfId="38608" xr:uid="{E82AA227-DCF1-4230-B270-4621786D7E32}"/>
    <cellStyle name="Normal 23 7 2 3" xfId="24901" xr:uid="{35D9FF81-B958-432B-A9C8-378FDA6A4858}"/>
    <cellStyle name="Normal 23 7 2 4" xfId="30395" xr:uid="{87F74A33-4C70-465F-A857-0DC072785B71}"/>
    <cellStyle name="Normal 23 7 2 5" xfId="35879" xr:uid="{AD40F345-F742-4091-B501-6A1EFAE883D8}"/>
    <cellStyle name="Normal 23 7 3" xfId="11735" xr:uid="{7D5860AD-382B-4223-86EA-1BB207C85C0E}"/>
    <cellStyle name="Normal 23 7 4" xfId="16971" xr:uid="{31A2B9CB-B086-4B52-B7A7-AA982138755A}"/>
    <cellStyle name="Normal 23 7 5" xfId="19193" xr:uid="{14392841-D790-469C-8B64-797A8862E8C1}"/>
    <cellStyle name="Normal 23 7 6" xfId="9475" xr:uid="{B59C6158-EFE2-4FA2-837C-0E39304E1FBF}"/>
    <cellStyle name="Normal 23 7 6 2" xfId="20796" xr:uid="{BE7A8DDB-DF32-476B-BA1D-609564ACAD6B}"/>
    <cellStyle name="Normal 23 7 6 2 2" xfId="26352" xr:uid="{4FEEF2FF-05C7-4D46-9E7D-6B51C2B14987}"/>
    <cellStyle name="Normal 23 7 6 2 3" xfId="31846" xr:uid="{8A33F7A5-D0BD-4DA5-9EEE-D9A5349D3B84}"/>
    <cellStyle name="Normal 23 7 6 2 4" xfId="37330" xr:uid="{70A37962-477C-4100-9584-E8DF2A870F01}"/>
    <cellStyle name="Normal 23 7 6 3" xfId="23623" xr:uid="{A3DFEF3A-704D-4FB8-95BA-36304B39D573}"/>
    <cellStyle name="Normal 23 7 6 4" xfId="29117" xr:uid="{7AB9A838-AE62-48E9-A6C6-B8CB72EECB86}"/>
    <cellStyle name="Normal 23 7 6 5" xfId="34601" xr:uid="{B4918669-70C7-43E8-BD20-78DAA2DA08DD}"/>
    <cellStyle name="Normal 23 8" xfId="6379" xr:uid="{16EEA0AF-2612-403D-B54F-6E2F8A86EB91}"/>
    <cellStyle name="Normal 23 8 2" xfId="14788" xr:uid="{E63D5346-3142-4C1C-8A7A-D8E702F5B745}"/>
    <cellStyle name="Normal 23 8 2 2" xfId="22075" xr:uid="{5CDABD1B-0B0E-4B78-A16E-3DDC5A7B0793}"/>
    <cellStyle name="Normal 23 8 2 2 2" xfId="27631" xr:uid="{B60166F5-7645-4393-A908-C5514862C596}"/>
    <cellStyle name="Normal 23 8 2 2 3" xfId="33125" xr:uid="{278D2D07-5FFA-47D8-A300-72B94A6D1404}"/>
    <cellStyle name="Normal 23 8 2 2 4" xfId="38609" xr:uid="{085645CD-F254-41E8-BA58-FD419FB1EB3C}"/>
    <cellStyle name="Normal 23 8 2 3" xfId="24902" xr:uid="{EA101948-5F84-4B4E-A79C-D9DB3B75B1C3}"/>
    <cellStyle name="Normal 23 8 2 4" xfId="30396" xr:uid="{5BB7FD72-1889-4ADE-B52B-035C2BA9D74C}"/>
    <cellStyle name="Normal 23 8 2 5" xfId="35880" xr:uid="{B9761DA9-5102-4080-B1EA-D45CF28BF25A}"/>
    <cellStyle name="Normal 23 8 3" xfId="11736" xr:uid="{B103ED3E-4971-4C8B-803A-DD0823887693}"/>
    <cellStyle name="Normal 23 8 4" xfId="16972" xr:uid="{B42C8670-B465-4B4F-845F-CEA190A10AEC}"/>
    <cellStyle name="Normal 23 8 5" xfId="19194" xr:uid="{239EB864-A51C-47C8-A4E4-54AECC43E1DE}"/>
    <cellStyle name="Normal 23 8 6" xfId="9476" xr:uid="{F7B7C919-2E40-4890-8305-5048D5915226}"/>
    <cellStyle name="Normal 23 8 6 2" xfId="20797" xr:uid="{50DADA0F-2842-475E-A3FA-1E689D309719}"/>
    <cellStyle name="Normal 23 8 6 2 2" xfId="26353" xr:uid="{DE55076F-0BCC-412B-9601-21FAE000A166}"/>
    <cellStyle name="Normal 23 8 6 2 3" xfId="31847" xr:uid="{E87CB2BF-3F4D-4BDB-83E6-0CA82DB21037}"/>
    <cellStyle name="Normal 23 8 6 2 4" xfId="37331" xr:uid="{F856EF3D-666B-40E4-A4E7-BB2F568389FF}"/>
    <cellStyle name="Normal 23 8 6 3" xfId="23624" xr:uid="{A2C489D5-9E67-4241-AEEF-A0B72B0A5C4E}"/>
    <cellStyle name="Normal 23 8 6 4" xfId="29118" xr:uid="{08721CEA-DA65-4F24-8624-DC2951DC267B}"/>
    <cellStyle name="Normal 23 8 6 5" xfId="34602" xr:uid="{1AB730BB-8FEB-40FC-B93E-8B0E805696F9}"/>
    <cellStyle name="Normal 23 9" xfId="6380" xr:uid="{302F7681-A0C9-42B5-8045-98BBE479C12E}"/>
    <cellStyle name="Normal 23 9 2" xfId="14789" xr:uid="{DB830184-8664-45CF-A6BC-19FF92332B87}"/>
    <cellStyle name="Normal 23 9 2 2" xfId="22076" xr:uid="{3511AECF-C0CF-47E4-BF73-74DDD25DFDAF}"/>
    <cellStyle name="Normal 23 9 2 2 2" xfId="27632" xr:uid="{6CDCC728-6C38-4866-A5D4-1D718DDE45D0}"/>
    <cellStyle name="Normal 23 9 2 2 3" xfId="33126" xr:uid="{71D0BDF9-9D2E-42E1-BF79-E7E05C40A0AE}"/>
    <cellStyle name="Normal 23 9 2 2 4" xfId="38610" xr:uid="{CC5542F1-8BDB-4472-8CCB-2AB8C0012B04}"/>
    <cellStyle name="Normal 23 9 2 3" xfId="24903" xr:uid="{60D9820E-7176-43C9-AEF7-834041CAEFF7}"/>
    <cellStyle name="Normal 23 9 2 4" xfId="30397" xr:uid="{59B598B9-C51C-4602-9803-B1B4C5A933BF}"/>
    <cellStyle name="Normal 23 9 2 5" xfId="35881" xr:uid="{76462BEE-1C4D-4728-A544-78E096CB5D4D}"/>
    <cellStyle name="Normal 23 9 3" xfId="11737" xr:uid="{43823680-27FC-43A6-92A4-31AAF328E438}"/>
    <cellStyle name="Normal 23 9 4" xfId="16973" xr:uid="{E91D1514-7276-413F-BFFF-81CCEF746B75}"/>
    <cellStyle name="Normal 23 9 5" xfId="19195" xr:uid="{99CB77AB-9FF6-46D8-A554-A745098560DD}"/>
    <cellStyle name="Normal 23 9 6" xfId="9477" xr:uid="{C47B0375-01BD-4345-BF58-2A8F842A2051}"/>
    <cellStyle name="Normal 23 9 6 2" xfId="20798" xr:uid="{305ECFD6-1693-4DFB-9E0B-9A48B1CB9FCD}"/>
    <cellStyle name="Normal 23 9 6 2 2" xfId="26354" xr:uid="{E17C402C-F71C-4672-838B-102D15AC2049}"/>
    <cellStyle name="Normal 23 9 6 2 3" xfId="31848" xr:uid="{7E31BCFD-B302-4A76-8B06-B665282E2EF3}"/>
    <cellStyle name="Normal 23 9 6 2 4" xfId="37332" xr:uid="{64913DDF-49B5-47DB-87AA-4D03F26B3B82}"/>
    <cellStyle name="Normal 23 9 6 3" xfId="23625" xr:uid="{A7687329-AA9C-4C96-9A5B-2B7CD5B6885A}"/>
    <cellStyle name="Normal 23 9 6 4" xfId="29119" xr:uid="{1EDFECB2-82A5-41D5-8394-738A205EA6A0}"/>
    <cellStyle name="Normal 23 9 6 5" xfId="34603" xr:uid="{4766FB15-8FDD-4434-8CA2-156D0F5EA150}"/>
    <cellStyle name="Normal 230" xfId="39564" xr:uid="{11FB87DA-1DE6-4FE3-8F75-E9F2B9CAD9B6}"/>
    <cellStyle name="Normal 231" xfId="39565" xr:uid="{02F8EDC0-3CAF-4574-B7E2-39F90DED2FBE}"/>
    <cellStyle name="Normal 232" xfId="39566" xr:uid="{E1C634A8-06AB-4DD9-8C8A-478268D8FB27}"/>
    <cellStyle name="Normal 233" xfId="39567" xr:uid="{251A33E0-3A3B-443D-928A-2FA86D02F053}"/>
    <cellStyle name="Normal 234" xfId="39568" xr:uid="{4B3E28E4-5935-4A67-B175-C11C64B23C6F}"/>
    <cellStyle name="Normal 235" xfId="39569" xr:uid="{194084DF-F434-46E4-A1AF-E38F02BB88A0}"/>
    <cellStyle name="Normal 236" xfId="39570" xr:uid="{0F28B112-AAEF-4E3E-9C6F-4D1F27A71425}"/>
    <cellStyle name="Normal 237" xfId="39571" xr:uid="{903D53C9-EFBD-456A-8D22-B1A390F16D94}"/>
    <cellStyle name="Normal 238" xfId="39572" xr:uid="{33B10172-852F-425C-B384-A11999D816DE}"/>
    <cellStyle name="Normal 239" xfId="39573" xr:uid="{33764495-E4DE-451B-BC4F-156CAC371520}"/>
    <cellStyle name="Normal 24" xfId="6381" xr:uid="{258F4C14-B7F9-4DD2-BE6C-428A1A8759D9}"/>
    <cellStyle name="Normal 24 10" xfId="6382" xr:uid="{8672AF13-2741-4CD4-B745-BED15BFC8881}"/>
    <cellStyle name="Normal 24 10 2" xfId="14791" xr:uid="{2397F0C0-76F8-4D62-891C-A7D8FFDA1F16}"/>
    <cellStyle name="Normal 24 10 2 2" xfId="22078" xr:uid="{7709DE87-8FFB-459D-860B-4A0D7D48A2D4}"/>
    <cellStyle name="Normal 24 10 2 2 2" xfId="27634" xr:uid="{EB8BCECC-5A85-45A2-9FDB-D0EB170595C8}"/>
    <cellStyle name="Normal 24 10 2 2 3" xfId="33128" xr:uid="{CDDF0547-9AAC-49E2-9DDB-DA494B8DCE81}"/>
    <cellStyle name="Normal 24 10 2 2 4" xfId="38612" xr:uid="{FF1DACF6-713D-4666-BEB3-DA919F4C36DB}"/>
    <cellStyle name="Normal 24 10 2 3" xfId="24905" xr:uid="{2FA47568-175A-45B7-9E3A-D87B8422FE5C}"/>
    <cellStyle name="Normal 24 10 2 4" xfId="30399" xr:uid="{92102236-9CEA-4CD1-B923-F91FD457FF3E}"/>
    <cellStyle name="Normal 24 10 2 5" xfId="35883" xr:uid="{3A6919A5-C3C8-4ECD-9998-98A47EDA6945}"/>
    <cellStyle name="Normal 24 10 3" xfId="11739" xr:uid="{BF68AD2B-0588-40EF-B664-AB895C2BBFD4}"/>
    <cellStyle name="Normal 24 10 4" xfId="16975" xr:uid="{37EA9BD2-0D01-452F-90FB-AA2841D97FBB}"/>
    <cellStyle name="Normal 24 10 5" xfId="19197" xr:uid="{57232959-89F4-4A19-870B-C218CCD80718}"/>
    <cellStyle name="Normal 24 10 6" xfId="9479" xr:uid="{07E01EF3-8718-4DC0-9A57-AC5AD3883284}"/>
    <cellStyle name="Normal 24 10 6 2" xfId="20800" xr:uid="{FE557916-5290-4BDE-A754-9D6CD6DB240A}"/>
    <cellStyle name="Normal 24 10 6 2 2" xfId="26356" xr:uid="{DBA1C0AC-1919-49D5-AFE0-624B48422B64}"/>
    <cellStyle name="Normal 24 10 6 2 3" xfId="31850" xr:uid="{75E68561-37C3-4ED9-AA84-428F949F41E8}"/>
    <cellStyle name="Normal 24 10 6 2 4" xfId="37334" xr:uid="{25D6FE01-2382-4CC2-862B-7630602C1A1E}"/>
    <cellStyle name="Normal 24 10 6 3" xfId="23627" xr:uid="{9040A371-2A95-40B6-B862-8217B73E0D1C}"/>
    <cellStyle name="Normal 24 10 6 4" xfId="29121" xr:uid="{F214BD7E-5E89-4B2D-AF8A-50D682707BD2}"/>
    <cellStyle name="Normal 24 10 6 5" xfId="34605" xr:uid="{D79DA4FF-4A38-44D2-88F8-2F7DE7FAEFEF}"/>
    <cellStyle name="Normal 24 11" xfId="6383" xr:uid="{DC47ABA0-BC03-4FA7-9A10-CA26C0FDC0DF}"/>
    <cellStyle name="Normal 24 11 2" xfId="14792" xr:uid="{738F09D4-4534-4853-96FE-C1435BE9DA88}"/>
    <cellStyle name="Normal 24 11 2 2" xfId="22079" xr:uid="{52CE7515-AD91-45F9-83F0-C31F8CEFC3D2}"/>
    <cellStyle name="Normal 24 11 2 2 2" xfId="27635" xr:uid="{777458F6-3086-41C1-8E04-69A1A8DF1F7E}"/>
    <cellStyle name="Normal 24 11 2 2 3" xfId="33129" xr:uid="{A57C7F11-EFB2-45C3-AB92-BDEE6A29F211}"/>
    <cellStyle name="Normal 24 11 2 2 4" xfId="38613" xr:uid="{1980F855-15E6-443E-9F17-6812F403A343}"/>
    <cellStyle name="Normal 24 11 2 3" xfId="24906" xr:uid="{60812F4B-AFA4-466F-BE47-33D0AA1DB3EB}"/>
    <cellStyle name="Normal 24 11 2 4" xfId="30400" xr:uid="{6460C7D1-D94A-441C-A8C7-A5DC3F477F30}"/>
    <cellStyle name="Normal 24 11 2 5" xfId="35884" xr:uid="{89EACD3E-7A2F-43AF-B9DA-52EA27DA8953}"/>
    <cellStyle name="Normal 24 11 3" xfId="11740" xr:uid="{EB32E434-B0D1-4A03-A097-2FB51431AC76}"/>
    <cellStyle name="Normal 24 11 4" xfId="16976" xr:uid="{4F8DCC56-BD1F-475D-B373-A1CFD4CBB5F8}"/>
    <cellStyle name="Normal 24 11 5" xfId="19198" xr:uid="{C5A42887-7BB1-45A4-BB09-5FA819D4A705}"/>
    <cellStyle name="Normal 24 11 6" xfId="9480" xr:uid="{42177A13-8A97-4F61-96E8-AA655776BCC7}"/>
    <cellStyle name="Normal 24 11 6 2" xfId="20801" xr:uid="{6581F15C-9418-4561-9BE6-8B7715608EC0}"/>
    <cellStyle name="Normal 24 11 6 2 2" xfId="26357" xr:uid="{2EAA8021-6560-4AA5-95C0-E9F54570D1BF}"/>
    <cellStyle name="Normal 24 11 6 2 3" xfId="31851" xr:uid="{B0129EAF-5007-418E-8C75-0D3ED3219A99}"/>
    <cellStyle name="Normal 24 11 6 2 4" xfId="37335" xr:uid="{0E3FBD8C-B607-4C54-873D-68E99E1B2F89}"/>
    <cellStyle name="Normal 24 11 6 3" xfId="23628" xr:uid="{89A76A96-0FA4-42F1-9C25-769493EE4E52}"/>
    <cellStyle name="Normal 24 11 6 4" xfId="29122" xr:uid="{A1671B91-6459-4CD6-BDD5-21CFD51154D7}"/>
    <cellStyle name="Normal 24 11 6 5" xfId="34606" xr:uid="{4F26F2D2-F2F6-4A3C-8C9F-25E79781BECE}"/>
    <cellStyle name="Normal 24 12" xfId="14790" xr:uid="{87E8E3EF-38CD-4D54-8661-F18AE909B61B}"/>
    <cellStyle name="Normal 24 12 2" xfId="22077" xr:uid="{AACF7C19-0109-4C4E-9DAF-C88A1700368A}"/>
    <cellStyle name="Normal 24 12 2 2" xfId="27633" xr:uid="{B3737493-822C-4E88-9BC3-19EC4F7F628C}"/>
    <cellStyle name="Normal 24 12 2 3" xfId="33127" xr:uid="{F6CAE434-1057-4092-A511-C22A0DA7F5E5}"/>
    <cellStyle name="Normal 24 12 2 4" xfId="38611" xr:uid="{24F3BEA6-434D-418E-B798-DCCB8938378C}"/>
    <cellStyle name="Normal 24 12 3" xfId="24904" xr:uid="{D3B0AF03-8877-4260-9D98-3654952F06BB}"/>
    <cellStyle name="Normal 24 12 4" xfId="30398" xr:uid="{DE02DB92-7B2C-4AE9-90CA-1389B57326C5}"/>
    <cellStyle name="Normal 24 12 5" xfId="35882" xr:uid="{22A0950A-DA83-48E3-8FEE-4E366572B331}"/>
    <cellStyle name="Normal 24 13" xfId="11738" xr:uid="{2C3CD56A-EBCD-4640-A447-4E214EE2D539}"/>
    <cellStyle name="Normal 24 14" xfId="16974" xr:uid="{BD8AC6C9-B7D9-4171-80B1-086361C43721}"/>
    <cellStyle name="Normal 24 15" xfId="19196" xr:uid="{6C9C71D7-1471-4C4A-ADA7-A6F3456E6C51}"/>
    <cellStyle name="Normal 24 16" xfId="9478" xr:uid="{7B0BC311-D323-486E-9DC9-BC294E011D24}"/>
    <cellStyle name="Normal 24 16 2" xfId="20799" xr:uid="{2D0CC5BB-7EA6-4417-B329-1D9BF5BDCE58}"/>
    <cellStyle name="Normal 24 16 2 2" xfId="26355" xr:uid="{D9A6D976-A2E6-4A76-B3B9-D2FF215CD39F}"/>
    <cellStyle name="Normal 24 16 2 3" xfId="31849" xr:uid="{8DC74552-5A7E-461B-AA95-76866C759EAE}"/>
    <cellStyle name="Normal 24 16 2 4" xfId="37333" xr:uid="{C6878CCE-C2CD-40A3-A53D-8472C32CEE59}"/>
    <cellStyle name="Normal 24 16 3" xfId="23626" xr:uid="{6469D699-28E6-42D4-9503-1A3ABDF2E791}"/>
    <cellStyle name="Normal 24 16 4" xfId="29120" xr:uid="{62B5DA21-4CAE-40B2-9D28-98BDC37B53F9}"/>
    <cellStyle name="Normal 24 16 5" xfId="34604" xr:uid="{1FA096EF-CC72-452B-AA56-46E454279B8F}"/>
    <cellStyle name="Normal 24 2" xfId="6384" xr:uid="{038FAA9C-CE0D-4F6E-B6F1-27B3CE912FCA}"/>
    <cellStyle name="Normal 24 2 2" xfId="14793" xr:uid="{B81330F2-D50F-442B-AA7E-9A3E5533FB0C}"/>
    <cellStyle name="Normal 24 2 2 2" xfId="22080" xr:uid="{12BFD112-3E1A-4C41-9B24-150F51EDF084}"/>
    <cellStyle name="Normal 24 2 2 2 2" xfId="27636" xr:uid="{B156A035-896D-4184-8DF8-BE0C78ADEF8A}"/>
    <cellStyle name="Normal 24 2 2 2 3" xfId="33130" xr:uid="{4064C4E0-155B-4A27-97C1-F3053E1891F7}"/>
    <cellStyle name="Normal 24 2 2 2 4" xfId="38614" xr:uid="{7E21668E-36CD-49BC-A7AA-9D9E243BB43C}"/>
    <cellStyle name="Normal 24 2 2 3" xfId="24907" xr:uid="{EF98D424-CFBF-4E4B-B568-9A762C4332BB}"/>
    <cellStyle name="Normal 24 2 2 4" xfId="30401" xr:uid="{D059FEC6-0836-4670-80B1-0023F6B1F193}"/>
    <cellStyle name="Normal 24 2 2 5" xfId="35885" xr:uid="{DD0C8294-042B-48D5-B4CA-45D707306077}"/>
    <cellStyle name="Normal 24 2 3" xfId="11741" xr:uid="{13844EF7-EAA1-4BEE-85FF-CFD93F5C5CDE}"/>
    <cellStyle name="Normal 24 2 4" xfId="16977" xr:uid="{CD502175-E3F5-4648-89B1-359009034623}"/>
    <cellStyle name="Normal 24 2 5" xfId="19199" xr:uid="{38807C4F-EAC9-4237-AA93-7FB5439C3517}"/>
    <cellStyle name="Normal 24 2 6" xfId="9481" xr:uid="{6176AA88-0858-4E00-945E-0FAB1F38D651}"/>
    <cellStyle name="Normal 24 2 6 2" xfId="20802" xr:uid="{6D4024E5-810A-4AEE-B047-95749E24C1C6}"/>
    <cellStyle name="Normal 24 2 6 2 2" xfId="26358" xr:uid="{8061FB6F-B9DF-4C89-814A-C66A9F6853A4}"/>
    <cellStyle name="Normal 24 2 6 2 3" xfId="31852" xr:uid="{B68F09AE-E49C-4459-9BE2-0B18D4B0FC66}"/>
    <cellStyle name="Normal 24 2 6 2 4" xfId="37336" xr:uid="{2C9618C9-18DA-4E31-AEDA-C2FC918E2BA4}"/>
    <cellStyle name="Normal 24 2 6 3" xfId="23629" xr:uid="{D2109CD2-9892-414A-ABF9-438B8655B2A3}"/>
    <cellStyle name="Normal 24 2 6 4" xfId="29123" xr:uid="{50B87EB3-2016-4BF2-A730-98FD44B64F3F}"/>
    <cellStyle name="Normal 24 2 6 5" xfId="34607" xr:uid="{4BE387DC-C2D8-4D16-BEAD-A8452A233452}"/>
    <cellStyle name="Normal 24 3" xfId="6385" xr:uid="{121819EB-9936-4AD2-90E6-F67C5A890C56}"/>
    <cellStyle name="Normal 24 3 2" xfId="14794" xr:uid="{E85814B7-647F-4DB2-A78B-6D96A25FBE35}"/>
    <cellStyle name="Normal 24 3 2 2" xfId="22081" xr:uid="{DA82F4F3-2C50-4561-9C35-15DF480AAC7F}"/>
    <cellStyle name="Normal 24 3 2 2 2" xfId="27637" xr:uid="{1EDFEA98-8939-4A28-B4E2-D1E1518A9417}"/>
    <cellStyle name="Normal 24 3 2 2 3" xfId="33131" xr:uid="{B47D3638-DEFD-4A0A-B696-B0AA9A8CC4E2}"/>
    <cellStyle name="Normal 24 3 2 2 4" xfId="38615" xr:uid="{1E4B1154-071F-418B-A4EF-AB5CAD3EB500}"/>
    <cellStyle name="Normal 24 3 2 3" xfId="24908" xr:uid="{6B1F0539-E307-4B53-A2CD-A2CD193FFF6E}"/>
    <cellStyle name="Normal 24 3 2 4" xfId="30402" xr:uid="{6A4D2F10-0DED-40DF-82DE-F44706BA1B21}"/>
    <cellStyle name="Normal 24 3 2 5" xfId="35886" xr:uid="{755F59E6-0DA5-4826-A44A-DFE5A213ACB6}"/>
    <cellStyle name="Normal 24 3 3" xfId="11742" xr:uid="{C61788FB-8921-402F-8915-99BBFF231A4C}"/>
    <cellStyle name="Normal 24 3 4" xfId="16978" xr:uid="{E1F64B94-543E-445A-9E0A-7FCF83803474}"/>
    <cellStyle name="Normal 24 3 5" xfId="19200" xr:uid="{4AFA7FD9-5479-4769-B224-EFCEEEC371F7}"/>
    <cellStyle name="Normal 24 3 6" xfId="9482" xr:uid="{5DCFE975-B9D1-47ED-A2CC-37F41C69B6EF}"/>
    <cellStyle name="Normal 24 3 6 2" xfId="20803" xr:uid="{268D7B35-B684-48CB-B8F1-CAD40E560685}"/>
    <cellStyle name="Normal 24 3 6 2 2" xfId="26359" xr:uid="{196A1604-4830-4F75-9696-1F01165EDAE1}"/>
    <cellStyle name="Normal 24 3 6 2 3" xfId="31853" xr:uid="{66EFA0E8-715A-4AEF-9D07-C07F33B91F08}"/>
    <cellStyle name="Normal 24 3 6 2 4" xfId="37337" xr:uid="{10FB979E-407F-476A-8EAD-F2818147A60E}"/>
    <cellStyle name="Normal 24 3 6 3" xfId="23630" xr:uid="{533EEA91-5A9B-4CC8-927B-F7EF9D24A5B7}"/>
    <cellStyle name="Normal 24 3 6 4" xfId="29124" xr:uid="{9401DD55-3C02-46A3-8880-B79AC560EEF2}"/>
    <cellStyle name="Normal 24 3 6 5" xfId="34608" xr:uid="{2DDFE013-F456-46D3-A189-85524B1E9D3B}"/>
    <cellStyle name="Normal 24 4" xfId="6386" xr:uid="{D4ADF521-489B-4FDF-968A-B34F187C8C9C}"/>
    <cellStyle name="Normal 24 4 2" xfId="14795" xr:uid="{D68E4376-21BB-4DAB-8483-F511BE471E0F}"/>
    <cellStyle name="Normal 24 4 2 2" xfId="22082" xr:uid="{34AE8C75-3C29-40BB-A88E-4F865EF5F58F}"/>
    <cellStyle name="Normal 24 4 2 2 2" xfId="27638" xr:uid="{8F1C5043-8579-4AB9-92A9-434BF0C4BCE6}"/>
    <cellStyle name="Normal 24 4 2 2 3" xfId="33132" xr:uid="{A9A4D467-30CC-40B7-A64C-78579483A639}"/>
    <cellStyle name="Normal 24 4 2 2 4" xfId="38616" xr:uid="{44447D23-8420-460E-9BA3-BE6D7F5D4294}"/>
    <cellStyle name="Normal 24 4 2 3" xfId="24909" xr:uid="{4656D15E-48D5-49C3-ACEC-3CE02BAF67AF}"/>
    <cellStyle name="Normal 24 4 2 4" xfId="30403" xr:uid="{45A912B6-6A5E-4770-9C49-1214E05C9EE0}"/>
    <cellStyle name="Normal 24 4 2 5" xfId="35887" xr:uid="{4CF68C8F-7B04-4DA2-BF06-479C8CE37971}"/>
    <cellStyle name="Normal 24 4 3" xfId="11743" xr:uid="{5C031BDC-9367-463A-82E5-5111ECE9E31F}"/>
    <cellStyle name="Normal 24 4 4" xfId="16979" xr:uid="{B6049BCE-57A5-4780-A5B7-A4B8BC513907}"/>
    <cellStyle name="Normal 24 4 5" xfId="19201" xr:uid="{AEE5C644-9F3B-48E4-AE35-FD68BA4934C0}"/>
    <cellStyle name="Normal 24 4 6" xfId="9483" xr:uid="{0171DBC7-070C-4C86-956C-A759652DA195}"/>
    <cellStyle name="Normal 24 4 6 2" xfId="20804" xr:uid="{68038AEC-D6BE-4D4B-A17A-50D526C06702}"/>
    <cellStyle name="Normal 24 4 6 2 2" xfId="26360" xr:uid="{57EADF91-C52B-43F5-893B-BD5B3C59C1A7}"/>
    <cellStyle name="Normal 24 4 6 2 3" xfId="31854" xr:uid="{B22182B6-1012-4D83-8468-0690A28CAFFD}"/>
    <cellStyle name="Normal 24 4 6 2 4" xfId="37338" xr:uid="{42F69133-B395-4729-9F83-B3243EF79CB7}"/>
    <cellStyle name="Normal 24 4 6 3" xfId="23631" xr:uid="{B4997CA0-E684-4FA2-82B3-5F28933E41AE}"/>
    <cellStyle name="Normal 24 4 6 4" xfId="29125" xr:uid="{E763803B-AD53-48D5-9F08-901C15ED09DB}"/>
    <cellStyle name="Normal 24 4 6 5" xfId="34609" xr:uid="{16FF9F2E-FCE2-4055-850C-50ED29AECB06}"/>
    <cellStyle name="Normal 24 5" xfId="6387" xr:uid="{C10B962A-817B-4896-9573-DECE51DD6807}"/>
    <cellStyle name="Normal 24 5 2" xfId="14796" xr:uid="{8600CC1B-E2E0-4B06-8750-D4BE1270A4A8}"/>
    <cellStyle name="Normal 24 5 2 2" xfId="22083" xr:uid="{2097B55F-CA6C-4A91-89C7-F0771EA509F5}"/>
    <cellStyle name="Normal 24 5 2 2 2" xfId="27639" xr:uid="{48F08EED-9AD2-4C60-A612-13FD469962CE}"/>
    <cellStyle name="Normal 24 5 2 2 3" xfId="33133" xr:uid="{338BFDF4-F2F9-455F-8F63-D7A60865E60D}"/>
    <cellStyle name="Normal 24 5 2 2 4" xfId="38617" xr:uid="{97BBAED1-65FD-40B8-A32E-46E8D4D59212}"/>
    <cellStyle name="Normal 24 5 2 3" xfId="24910" xr:uid="{3E995037-8BF5-45E4-B393-66D1FF5F8FDA}"/>
    <cellStyle name="Normal 24 5 2 4" xfId="30404" xr:uid="{AC134D29-07B9-4C79-A83C-0360137B00FD}"/>
    <cellStyle name="Normal 24 5 2 5" xfId="35888" xr:uid="{AD63C2EB-F030-48F7-BEAB-257D0F5CCFB9}"/>
    <cellStyle name="Normal 24 5 3" xfId="11744" xr:uid="{A6E95371-EAA1-4CE5-B4A9-8D1E6B908AAF}"/>
    <cellStyle name="Normal 24 5 4" xfId="16980" xr:uid="{1EF68C35-9379-470F-A6EF-4744EC90EAD4}"/>
    <cellStyle name="Normal 24 5 5" xfId="19202" xr:uid="{F4A5EFB7-CBC5-44EA-AC52-A9174DF61643}"/>
    <cellStyle name="Normal 24 5 6" xfId="9484" xr:uid="{34FB92D0-C152-4DD8-9A01-764B87354676}"/>
    <cellStyle name="Normal 24 5 6 2" xfId="20805" xr:uid="{43D845D6-A901-4656-9328-569F4FD69E18}"/>
    <cellStyle name="Normal 24 5 6 2 2" xfId="26361" xr:uid="{8E8ED07A-C29F-4CC6-BE77-FACC6C60EC11}"/>
    <cellStyle name="Normal 24 5 6 2 3" xfId="31855" xr:uid="{F768A25F-19D0-461A-BBF5-C17F2EEFA572}"/>
    <cellStyle name="Normal 24 5 6 2 4" xfId="37339" xr:uid="{53C120EA-6296-406B-B6C9-D5105E92A7CA}"/>
    <cellStyle name="Normal 24 5 6 3" xfId="23632" xr:uid="{193F2A4A-EE6B-490F-9A1D-66182F6D6B8C}"/>
    <cellStyle name="Normal 24 5 6 4" xfId="29126" xr:uid="{105A4CAB-E56C-4D8A-85BA-83A3483EC74D}"/>
    <cellStyle name="Normal 24 5 6 5" xfId="34610" xr:uid="{A908511C-03F9-43BA-AFC7-7EB87CFA8ADF}"/>
    <cellStyle name="Normal 24 6" xfId="6388" xr:uid="{7ADFFC53-9B0C-4588-AE50-73A6C1A8762C}"/>
    <cellStyle name="Normal 24 6 2" xfId="14797" xr:uid="{5B936C68-EF5D-44A6-A452-A7169FBDEFBC}"/>
    <cellStyle name="Normal 24 6 2 2" xfId="22084" xr:uid="{97705FF7-9986-4616-9900-1F725B942BBB}"/>
    <cellStyle name="Normal 24 6 2 2 2" xfId="27640" xr:uid="{9241E2DE-E2F3-4E82-A8FB-18F38F260483}"/>
    <cellStyle name="Normal 24 6 2 2 3" xfId="33134" xr:uid="{93981123-B08E-456F-969D-838435F4E80B}"/>
    <cellStyle name="Normal 24 6 2 2 4" xfId="38618" xr:uid="{12ECCB74-FF51-474A-AA15-9923AACF3B08}"/>
    <cellStyle name="Normal 24 6 2 3" xfId="24911" xr:uid="{8A86EAA2-4EC7-40E0-9C1E-A86AAD567158}"/>
    <cellStyle name="Normal 24 6 2 4" xfId="30405" xr:uid="{98B6566E-6835-4BF8-AE97-14804225C4C5}"/>
    <cellStyle name="Normal 24 6 2 5" xfId="35889" xr:uid="{CE5A50DE-65D8-4EBB-9EE5-25066F17EE64}"/>
    <cellStyle name="Normal 24 6 3" xfId="11745" xr:uid="{E1EC4525-6F9E-4DDA-9131-54CE116F0FA3}"/>
    <cellStyle name="Normal 24 6 4" xfId="16981" xr:uid="{B00755FF-ED7B-4624-AA23-DE456D8611E9}"/>
    <cellStyle name="Normal 24 6 5" xfId="19203" xr:uid="{9ABDBFB7-4D85-4C14-B624-3239D71F6B8C}"/>
    <cellStyle name="Normal 24 6 6" xfId="9485" xr:uid="{02E8CB8B-1E1D-42F3-85ED-A47B6F4CE0CA}"/>
    <cellStyle name="Normal 24 6 6 2" xfId="20806" xr:uid="{162F2AF5-8A47-4269-9C4E-642B6532AFDC}"/>
    <cellStyle name="Normal 24 6 6 2 2" xfId="26362" xr:uid="{AEF0E60C-8CAF-4469-842A-B4A4A09A316F}"/>
    <cellStyle name="Normal 24 6 6 2 3" xfId="31856" xr:uid="{0C7107CE-3A94-475B-B67B-5C2AC6772E54}"/>
    <cellStyle name="Normal 24 6 6 2 4" xfId="37340" xr:uid="{0A0ED436-19DC-46A9-AB12-275245B326EE}"/>
    <cellStyle name="Normal 24 6 6 3" xfId="23633" xr:uid="{FEF903FD-45BF-4C16-AFA3-6BD5B8180375}"/>
    <cellStyle name="Normal 24 6 6 4" xfId="29127" xr:uid="{CD1197EA-045B-4BFF-B50A-9C3AC3D7EF54}"/>
    <cellStyle name="Normal 24 6 6 5" xfId="34611" xr:uid="{90B84312-1CDD-4D3E-BC4F-59265291B410}"/>
    <cellStyle name="Normal 24 7" xfId="6389" xr:uid="{B7012076-51CC-4CA4-B438-8BB166088D7A}"/>
    <cellStyle name="Normal 24 7 2" xfId="14798" xr:uid="{10FD155B-DB85-4EC1-B299-5541B6A7FC6B}"/>
    <cellStyle name="Normal 24 7 2 2" xfId="22085" xr:uid="{EAF27C5A-E9D8-4117-AFBB-74FD8445B295}"/>
    <cellStyle name="Normal 24 7 2 2 2" xfId="27641" xr:uid="{96A04D1B-529C-4D3B-901F-0647261762B5}"/>
    <cellStyle name="Normal 24 7 2 2 3" xfId="33135" xr:uid="{42FE2554-DDE6-447B-A0A2-7CD63898135F}"/>
    <cellStyle name="Normal 24 7 2 2 4" xfId="38619" xr:uid="{BE944F10-23F5-4029-98F7-A817E3356D9B}"/>
    <cellStyle name="Normal 24 7 2 3" xfId="24912" xr:uid="{E977373E-0370-4398-B45B-2726615AA4DA}"/>
    <cellStyle name="Normal 24 7 2 4" xfId="30406" xr:uid="{433AA5A5-826C-4C51-9B82-98377C8A361D}"/>
    <cellStyle name="Normal 24 7 2 5" xfId="35890" xr:uid="{55A83F4E-D42C-4DD4-9E4F-CA2659FABB67}"/>
    <cellStyle name="Normal 24 7 3" xfId="11746" xr:uid="{AB1F6188-3E47-4FEE-A333-F4862508154C}"/>
    <cellStyle name="Normal 24 7 4" xfId="16982" xr:uid="{6F8E599C-5198-480F-8DC4-C067CABEE71A}"/>
    <cellStyle name="Normal 24 7 5" xfId="19204" xr:uid="{98D9D031-99D6-4CA9-A878-0E08E5A79094}"/>
    <cellStyle name="Normal 24 7 6" xfId="9486" xr:uid="{58BAA0C5-D34E-4744-94A7-DAB6E29EE464}"/>
    <cellStyle name="Normal 24 7 6 2" xfId="20807" xr:uid="{5CB4BCC9-D3D3-4C60-9663-A564E8422FAE}"/>
    <cellStyle name="Normal 24 7 6 2 2" xfId="26363" xr:uid="{17487983-4FCF-4854-AC50-A09A47DB41F8}"/>
    <cellStyle name="Normal 24 7 6 2 3" xfId="31857" xr:uid="{AB645753-3BA2-4847-9C2F-3D967AD654B7}"/>
    <cellStyle name="Normal 24 7 6 2 4" xfId="37341" xr:uid="{2CFE8BCE-7E10-4103-9C49-4C3C8479541B}"/>
    <cellStyle name="Normal 24 7 6 3" xfId="23634" xr:uid="{BBC79D91-028E-436F-A01A-A96F9B9D184D}"/>
    <cellStyle name="Normal 24 7 6 4" xfId="29128" xr:uid="{827DA45C-C309-46E8-A9EF-D02A521434B0}"/>
    <cellStyle name="Normal 24 7 6 5" xfId="34612" xr:uid="{17EEACFC-2201-4B45-AB3C-4386B8B0C247}"/>
    <cellStyle name="Normal 24 8" xfId="6390" xr:uid="{A35C4B6B-EE79-4D2F-9E0B-CC86FF913763}"/>
    <cellStyle name="Normal 24 8 2" xfId="14799" xr:uid="{F7765B88-0F90-487B-80E3-ACD8CA08FB45}"/>
    <cellStyle name="Normal 24 8 2 2" xfId="22086" xr:uid="{43A41401-CC5F-4333-A47B-03AF8C2F9FA8}"/>
    <cellStyle name="Normal 24 8 2 2 2" xfId="27642" xr:uid="{21D66486-8F3C-42C2-9D38-6D189F10FB38}"/>
    <cellStyle name="Normal 24 8 2 2 3" xfId="33136" xr:uid="{B377BB01-0AE5-46BF-B5D4-1E737666D204}"/>
    <cellStyle name="Normal 24 8 2 2 4" xfId="38620" xr:uid="{C07C3371-36AF-4564-8EBD-4DD1BDEFF0CB}"/>
    <cellStyle name="Normal 24 8 2 3" xfId="24913" xr:uid="{D734C255-20CB-41A5-B9D5-73E1EB7B0505}"/>
    <cellStyle name="Normal 24 8 2 4" xfId="30407" xr:uid="{07B54A9D-DE14-4036-BF10-2956066C3848}"/>
    <cellStyle name="Normal 24 8 2 5" xfId="35891" xr:uid="{78324DAE-BDFF-42A2-869B-065DBF64CAA5}"/>
    <cellStyle name="Normal 24 8 3" xfId="11747" xr:uid="{13059AC9-D663-4184-BE9D-CFA5CF878F0B}"/>
    <cellStyle name="Normal 24 8 4" xfId="16983" xr:uid="{111DF2F4-E5DE-47F2-8C8B-2034B1B51C1B}"/>
    <cellStyle name="Normal 24 8 5" xfId="19205" xr:uid="{7797475E-E968-41E9-8BC0-194F6B67295F}"/>
    <cellStyle name="Normal 24 8 6" xfId="9487" xr:uid="{9DFCA174-5E13-4770-A638-B09BB13B05BB}"/>
    <cellStyle name="Normal 24 8 6 2" xfId="20808" xr:uid="{4FA83EAF-3BA5-4C1B-A111-C88530249150}"/>
    <cellStyle name="Normal 24 8 6 2 2" xfId="26364" xr:uid="{9AE979A6-37EB-4E29-B495-EC2CD3E6B270}"/>
    <cellStyle name="Normal 24 8 6 2 3" xfId="31858" xr:uid="{83065AC5-ADDC-4759-BD56-986AFD4B1FA9}"/>
    <cellStyle name="Normal 24 8 6 2 4" xfId="37342" xr:uid="{E1667F3A-FA55-46F0-AA63-30AA984E2F03}"/>
    <cellStyle name="Normal 24 8 6 3" xfId="23635" xr:uid="{5427A334-F79C-42B8-A8DF-7BF6D203B4B1}"/>
    <cellStyle name="Normal 24 8 6 4" xfId="29129" xr:uid="{D8BE1EA4-FDAF-4B44-8562-81E876D51793}"/>
    <cellStyle name="Normal 24 8 6 5" xfId="34613" xr:uid="{9328D137-ECAD-4CD0-B166-E2CA9D6CA23F}"/>
    <cellStyle name="Normal 24 9" xfId="6391" xr:uid="{A123B6E8-E675-4922-8DA7-4FFB7DB00B01}"/>
    <cellStyle name="Normal 24 9 2" xfId="14800" xr:uid="{DF6C18A7-1B23-4D1E-8363-BF4ABE37C14E}"/>
    <cellStyle name="Normal 24 9 2 2" xfId="22087" xr:uid="{14B1FC77-6980-4793-B396-FC33CCE89E51}"/>
    <cellStyle name="Normal 24 9 2 2 2" xfId="27643" xr:uid="{02391118-7AC5-40A4-98E7-A7722345F54E}"/>
    <cellStyle name="Normal 24 9 2 2 3" xfId="33137" xr:uid="{907706F3-DA1C-496C-8ED4-1CA0707B89F2}"/>
    <cellStyle name="Normal 24 9 2 2 4" xfId="38621" xr:uid="{C4A497B6-24A3-4A9F-891B-6B20EFF6F837}"/>
    <cellStyle name="Normal 24 9 2 3" xfId="24914" xr:uid="{61F06B2B-27E8-4D9E-B3AB-5F701EF24D4A}"/>
    <cellStyle name="Normal 24 9 2 4" xfId="30408" xr:uid="{45E0CEC4-203A-47F9-83EF-30F355573AA4}"/>
    <cellStyle name="Normal 24 9 2 5" xfId="35892" xr:uid="{FD3177A7-1125-44B9-8A6C-ABCECCF9FB7D}"/>
    <cellStyle name="Normal 24 9 3" xfId="11748" xr:uid="{2497AC7A-A6CD-400E-A0CF-E22D549E478F}"/>
    <cellStyle name="Normal 24 9 4" xfId="16984" xr:uid="{A027E633-D863-428E-B2D2-39DBD50E53B6}"/>
    <cellStyle name="Normal 24 9 5" xfId="19206" xr:uid="{245ECE15-0719-46F5-AACE-1999E97F4931}"/>
    <cellStyle name="Normal 24 9 6" xfId="9488" xr:uid="{D9521B81-E76D-4147-B523-A8DFC5B44691}"/>
    <cellStyle name="Normal 24 9 6 2" xfId="20809" xr:uid="{1777CC02-9D3A-4657-AF2F-1EDE6EA48A5E}"/>
    <cellStyle name="Normal 24 9 6 2 2" xfId="26365" xr:uid="{8A22E2F2-28BC-45A2-AB29-312928816D2A}"/>
    <cellStyle name="Normal 24 9 6 2 3" xfId="31859" xr:uid="{CCBF6439-18BF-4A4A-94BA-19271805B969}"/>
    <cellStyle name="Normal 24 9 6 2 4" xfId="37343" xr:uid="{C0DB7BC7-3399-4684-AE00-1645537B91A8}"/>
    <cellStyle name="Normal 24 9 6 3" xfId="23636" xr:uid="{BD31F561-A608-474A-8C7E-AC37D1A13666}"/>
    <cellStyle name="Normal 24 9 6 4" xfId="29130" xr:uid="{4059344E-076B-4AB9-AC31-8127EF453B7B}"/>
    <cellStyle name="Normal 24 9 6 5" xfId="34614" xr:uid="{15702321-60BD-40FD-A703-D55CAD783FA7}"/>
    <cellStyle name="Normal 240" xfId="39574" xr:uid="{97F82951-0A79-48E9-AC34-D0D54881ED1C}"/>
    <cellStyle name="Normal 241" xfId="39575" xr:uid="{30E2523C-7F18-4342-98E0-F045E0E1CF6B}"/>
    <cellStyle name="Normal 242" xfId="39576" xr:uid="{370062E5-5DF0-40AB-8CF3-852DF33F0D8F}"/>
    <cellStyle name="Normal 243" xfId="39577" xr:uid="{E77DAB33-D55E-4CAA-81BB-FF597769ECD9}"/>
    <cellStyle name="Normal 244" xfId="39578" xr:uid="{D122A85E-9A26-4CB5-BDB9-AD8E8F8AABF3}"/>
    <cellStyle name="Normal 245" xfId="39579" xr:uid="{5E7C0A0C-A9AD-4AD3-9C25-B650EEC41EAF}"/>
    <cellStyle name="Normal 246" xfId="39580" xr:uid="{6ED415C9-3006-4A27-BBC8-0263727EA819}"/>
    <cellStyle name="Normal 247" xfId="39581" xr:uid="{79164BBB-E571-4C9B-9592-C96B790AE2A0}"/>
    <cellStyle name="Normal 248" xfId="39582" xr:uid="{0A2059DD-3ACC-4121-86EE-56F6AA1AD54D}"/>
    <cellStyle name="Normal 249" xfId="39583" xr:uid="{A6E9F910-6862-47B9-BBAB-4AD7B1467620}"/>
    <cellStyle name="Normal 25" xfId="6392" xr:uid="{3E1316AF-6E90-45BD-A943-0A5FC20EB1A8}"/>
    <cellStyle name="Normal 25 2" xfId="14801" xr:uid="{C862D1DC-196F-4657-ABD5-2B980843DF9F}"/>
    <cellStyle name="Normal 25 2 2" xfId="22088" xr:uid="{1A6C23FB-83C4-49F8-A9F1-B44C77AF6055}"/>
    <cellStyle name="Normal 25 2 2 2" xfId="27644" xr:uid="{8FA0EAE3-AD54-425F-A46F-B452F4AE0BFC}"/>
    <cellStyle name="Normal 25 2 2 3" xfId="33138" xr:uid="{20E76DAE-F643-41DF-A3E9-0FF65E6ABAD4}"/>
    <cellStyle name="Normal 25 2 2 4" xfId="38622" xr:uid="{A158F30E-9767-41DC-9886-8325A1DEBADB}"/>
    <cellStyle name="Normal 25 2 3" xfId="24915" xr:uid="{4BFB6C72-E950-4659-9E3F-97033764A4E0}"/>
    <cellStyle name="Normal 25 2 4" xfId="30409" xr:uid="{288943CB-61CD-431D-8A69-0556C159EF9E}"/>
    <cellStyle name="Normal 25 2 5" xfId="35893" xr:uid="{CE33DB4F-8092-4E2B-A384-68FB16A9A2BA}"/>
    <cellStyle name="Normal 25 3" xfId="11749" xr:uid="{4D5CF0FD-34DD-441F-A765-76E8C90CAA3C}"/>
    <cellStyle name="Normal 25 4" xfId="16985" xr:uid="{37691C28-25E6-4527-827D-968BFA50016B}"/>
    <cellStyle name="Normal 25 5" xfId="19207" xr:uid="{C1DFABF0-4821-4709-9677-F27327F2AFCE}"/>
    <cellStyle name="Normal 25 6" xfId="9489" xr:uid="{7C17ABB8-691E-44A9-A172-FB905B6E93A9}"/>
    <cellStyle name="Normal 25 6 2" xfId="20810" xr:uid="{642A221D-9F73-420E-8BC7-6B3933E552DC}"/>
    <cellStyle name="Normal 25 6 2 2" xfId="26366" xr:uid="{9584749A-986F-4DDB-AEE4-4BA1621D1442}"/>
    <cellStyle name="Normal 25 6 2 3" xfId="31860" xr:uid="{5377327E-FF9A-42CC-B63D-879DE97D2B8A}"/>
    <cellStyle name="Normal 25 6 2 4" xfId="37344" xr:uid="{0604E75D-C94E-4582-A250-6F48EE007D03}"/>
    <cellStyle name="Normal 25 6 3" xfId="23637" xr:uid="{870EE6EF-936C-45DC-B444-129B906C1659}"/>
    <cellStyle name="Normal 25 6 4" xfId="29131" xr:uid="{E73F6869-048E-4E56-95B6-97F81DFE09FD}"/>
    <cellStyle name="Normal 25 6 5" xfId="34615" xr:uid="{51E700BF-20C8-4FFA-A40D-5801A1A784C1}"/>
    <cellStyle name="Normal 250" xfId="39584" xr:uid="{694ECF9A-3B2F-4808-95F7-8E28FDC6DC26}"/>
    <cellStyle name="Normal 251" xfId="39585" xr:uid="{566323A6-B1A2-419D-92C9-A95D0CB44996}"/>
    <cellStyle name="Normal 252" xfId="39586" xr:uid="{9553849E-92EB-4382-8A9B-3277B14C5E2B}"/>
    <cellStyle name="Normal 253" xfId="39587" xr:uid="{B261C4F3-5D04-4BEB-B19C-D50E3941E5E5}"/>
    <cellStyle name="Normal 254" xfId="39588" xr:uid="{15A47F98-A34A-4CB2-967F-FFCF01FF7450}"/>
    <cellStyle name="Normal 255" xfId="39589" xr:uid="{7859AF3A-C081-463D-B539-04859E291501}"/>
    <cellStyle name="Normal 256" xfId="39590" xr:uid="{D80C09DD-E68B-4719-ACFE-7AE1851BD70A}"/>
    <cellStyle name="Normal 257" xfId="39591" xr:uid="{912E6739-6CBE-4A1C-8C0A-D9C1AA140CCC}"/>
    <cellStyle name="Normal 258" xfId="39592" xr:uid="{2604861C-66A6-498C-9837-67C94C37995B}"/>
    <cellStyle name="Normal 259" xfId="39593" xr:uid="{052F1E27-0EC1-4942-AC42-FCD01324BA48}"/>
    <cellStyle name="Normal 26" xfId="6393" xr:uid="{A25C1FFB-59C3-476C-885E-98F2AFB4BED4}"/>
    <cellStyle name="Normal 26 2" xfId="14802" xr:uid="{225B8394-FDD6-4F65-AE4B-B29213C8B1EB}"/>
    <cellStyle name="Normal 26 2 2" xfId="22089" xr:uid="{B33BDA4C-66A7-4BA0-A5AD-3508349ECD94}"/>
    <cellStyle name="Normal 26 2 2 2" xfId="27645" xr:uid="{911FCAAA-BB14-46C0-B58C-30144D1EE029}"/>
    <cellStyle name="Normal 26 2 2 3" xfId="33139" xr:uid="{5EB19186-AC2D-456D-B5E4-2836255BB0C0}"/>
    <cellStyle name="Normal 26 2 2 4" xfId="38623" xr:uid="{1DF33995-4E2B-4C2D-AAD7-A8449B38679B}"/>
    <cellStyle name="Normal 26 2 3" xfId="24916" xr:uid="{903070E9-030F-45FA-85C6-F8F6D0BFB9E1}"/>
    <cellStyle name="Normal 26 2 4" xfId="30410" xr:uid="{890CD6AF-0F29-43D6-8850-0DCC65C3E7B3}"/>
    <cellStyle name="Normal 26 2 5" xfId="35894" xr:uid="{0E652CB2-C744-48CA-B2F5-4FA96D31A244}"/>
    <cellStyle name="Normal 26 3" xfId="11750" xr:uid="{9C3D0AEF-9F7C-4900-81DF-998F1DD47F12}"/>
    <cellStyle name="Normal 26 4" xfId="16986" xr:uid="{07920047-361B-45E8-A9E7-9824406AA983}"/>
    <cellStyle name="Normal 26 5" xfId="19208" xr:uid="{B6A2E416-358F-47CA-AB23-F73479C039EC}"/>
    <cellStyle name="Normal 26 6" xfId="9490" xr:uid="{9F968022-B89F-4DDD-9750-3ED0E91CC036}"/>
    <cellStyle name="Normal 26 6 2" xfId="20811" xr:uid="{7D2449B1-BF8D-4327-AA6B-261B404E15CE}"/>
    <cellStyle name="Normal 26 6 2 2" xfId="26367" xr:uid="{20E2812C-3361-4361-BEF3-502E5CFC8D1E}"/>
    <cellStyle name="Normal 26 6 2 3" xfId="31861" xr:uid="{1404B37B-732E-495C-BA0A-224564AA1633}"/>
    <cellStyle name="Normal 26 6 2 4" xfId="37345" xr:uid="{BB75B43C-BF6B-4ED5-AE10-3FD0A4D066FD}"/>
    <cellStyle name="Normal 26 6 3" xfId="23638" xr:uid="{08460080-2AEF-4F7F-AA52-84E94B227677}"/>
    <cellStyle name="Normal 26 6 4" xfId="29132" xr:uid="{8D1524F9-2F4C-4632-A26F-BA768B8A7EA3}"/>
    <cellStyle name="Normal 26 6 5" xfId="34616" xr:uid="{D92BE838-F2AB-4FAD-B19C-22C9ABA1350B}"/>
    <cellStyle name="Normal 260" xfId="39594" xr:uid="{69CCC608-E43C-4A86-AFE4-117F3B9CF757}"/>
    <cellStyle name="Normal 261" xfId="39595" xr:uid="{7C8206E1-EC21-48F2-ADB9-1952A3B46729}"/>
    <cellStyle name="Normal 262" xfId="39596" xr:uid="{9D2F38F9-4686-438C-BE94-99DCDBB99E65}"/>
    <cellStyle name="Normal 263" xfId="39597" xr:uid="{FED48227-FA7B-4F6D-87D0-E807A41B3F6F}"/>
    <cellStyle name="Normal 264" xfId="39598" xr:uid="{60719F62-2D9B-4E67-89BD-A12558E352D2}"/>
    <cellStyle name="Normal 265" xfId="39599" xr:uid="{4DE1DDBF-1EB4-474E-B1E7-FFDA2C172E05}"/>
    <cellStyle name="Normal 266" xfId="39600" xr:uid="{5F463BD5-BFB1-4F0E-8370-E2110F9A517E}"/>
    <cellStyle name="Normal 267" xfId="39601" xr:uid="{5D2392B2-04E5-45D2-8423-0E5E7FCDA0D4}"/>
    <cellStyle name="Normal 268" xfId="39602" xr:uid="{C1E97E07-8951-42B9-83A3-B5B0CF3E71DC}"/>
    <cellStyle name="Normal 269" xfId="39603" xr:uid="{3D21D33A-D3DB-4766-902A-A74BA4B25C35}"/>
    <cellStyle name="Normal 27" xfId="6394" xr:uid="{75027D91-B2DB-4A22-A84E-96324E62E813}"/>
    <cellStyle name="Normal 27 2" xfId="14803" xr:uid="{80E25D6C-4793-4C2F-9762-3F7FC4F66FBA}"/>
    <cellStyle name="Normal 27 2 2" xfId="22090" xr:uid="{2242DB83-0D87-4A4C-B052-684B9E1E03B6}"/>
    <cellStyle name="Normal 27 2 2 2" xfId="27646" xr:uid="{12B659BC-8ED3-4688-9588-147A340533FC}"/>
    <cellStyle name="Normal 27 2 2 3" xfId="33140" xr:uid="{DEFC267B-A90E-43E0-B422-5295B2EDB97A}"/>
    <cellStyle name="Normal 27 2 2 4" xfId="38624" xr:uid="{E59C2534-B20D-49BD-9DC6-D2803BD6091B}"/>
    <cellStyle name="Normal 27 2 3" xfId="24917" xr:uid="{0F96E2B0-315D-4CC1-B9F9-115718F97853}"/>
    <cellStyle name="Normal 27 2 4" xfId="30411" xr:uid="{85328AF5-32BC-4208-8C10-8ADD13086AC2}"/>
    <cellStyle name="Normal 27 2 5" xfId="35895" xr:uid="{E9333D4A-7D82-4A67-ABFA-51B65B847103}"/>
    <cellStyle name="Normal 27 3" xfId="11751" xr:uid="{083BCC1F-E373-4882-B9B6-9F3CCD726909}"/>
    <cellStyle name="Normal 27 4" xfId="16987" xr:uid="{808B565D-BC3E-4375-82C3-97A74CBDD96B}"/>
    <cellStyle name="Normal 27 5" xfId="19209" xr:uid="{BE02F68C-AD07-4D8D-8070-EF52A61860CE}"/>
    <cellStyle name="Normal 27 6" xfId="9491" xr:uid="{C00A2A23-B4FD-4D1B-87C5-205F0D576715}"/>
    <cellStyle name="Normal 27 6 2" xfId="20812" xr:uid="{DA070B0F-A1AA-4826-8035-E69D50FAECF5}"/>
    <cellStyle name="Normal 27 6 2 2" xfId="26368" xr:uid="{6B32D65B-4550-4D1D-B35A-F80331794077}"/>
    <cellStyle name="Normal 27 6 2 3" xfId="31862" xr:uid="{C5EA9D43-F9C9-436E-9DA6-0A5CAA3400CA}"/>
    <cellStyle name="Normal 27 6 2 4" xfId="37346" xr:uid="{4FE24E93-B1B1-422B-AF8A-2E492D1B36CB}"/>
    <cellStyle name="Normal 27 6 3" xfId="23639" xr:uid="{28735DB2-21EE-471B-9EE6-90FC8345B5B8}"/>
    <cellStyle name="Normal 27 6 4" xfId="29133" xr:uid="{E034E711-F7DC-455F-A34D-E7ADA9D721F2}"/>
    <cellStyle name="Normal 27 6 5" xfId="34617" xr:uid="{D1CBFE7F-9114-42C2-BF38-26B9A53CE44E}"/>
    <cellStyle name="Normal 270" xfId="39604" xr:uid="{5936C7A8-6684-4B3B-AEFA-BA2C197CE168}"/>
    <cellStyle name="Normal 271" xfId="39605" xr:uid="{DE2734B4-D853-41A2-9B51-218BB9E029F1}"/>
    <cellStyle name="Normal 272" xfId="39606" xr:uid="{0702C542-47A6-43D9-9CB4-2F4D7FA4A18E}"/>
    <cellStyle name="Normal 273" xfId="39607" xr:uid="{307C1894-9044-4120-8DA0-0A3D7BC8AE74}"/>
    <cellStyle name="Normal 274" xfId="39608" xr:uid="{ECF4D92D-F950-4ABD-8491-3BB8CB5ABEB9}"/>
    <cellStyle name="Normal 275" xfId="39609" xr:uid="{BCAB3A9B-5601-43C5-83F8-5C083E779931}"/>
    <cellStyle name="Normal 276" xfId="39610" xr:uid="{F624EDFF-6139-45C4-A007-9E07A9D3E7CC}"/>
    <cellStyle name="Normal 277" xfId="39611" xr:uid="{24C35E61-24C3-482C-BB36-A8060BD17B91}"/>
    <cellStyle name="Normal 278" xfId="39613" xr:uid="{8C8B3DF7-66F6-450F-A147-B4B6A1DE68F8}"/>
    <cellStyle name="Normal 279" xfId="39615" xr:uid="{11470661-14C1-4038-BB62-919DCA28B95C}"/>
    <cellStyle name="Normal 28" xfId="6395" xr:uid="{491CB1AC-483C-4596-BA0A-6AEED1A2CA1C}"/>
    <cellStyle name="Normal 28 10" xfId="6396" xr:uid="{EEBD8AF9-FC22-4213-81C2-9EC690FB83E2}"/>
    <cellStyle name="Normal 28 10 2" xfId="14805" xr:uid="{14053043-5346-4556-9C27-3CBE73EBDF0F}"/>
    <cellStyle name="Normal 28 10 2 2" xfId="22092" xr:uid="{35792A5A-A2B1-4FBF-8C17-E96EF50FBB2C}"/>
    <cellStyle name="Normal 28 10 2 2 2" xfId="27648" xr:uid="{D9CD34F2-D591-44E1-ACDC-DAD0CE114523}"/>
    <cellStyle name="Normal 28 10 2 2 3" xfId="33142" xr:uid="{B32E93EC-A3BD-4BAC-9910-34A3A16C34FD}"/>
    <cellStyle name="Normal 28 10 2 2 4" xfId="38626" xr:uid="{2D3AB176-45E6-4FD3-BC6C-F910B8A1A44A}"/>
    <cellStyle name="Normal 28 10 2 3" xfId="24919" xr:uid="{C0805998-EC78-4B82-A9FC-5B2A7F47955C}"/>
    <cellStyle name="Normal 28 10 2 4" xfId="30413" xr:uid="{832BC03C-D965-4845-9891-1614D497B66E}"/>
    <cellStyle name="Normal 28 10 2 5" xfId="35897" xr:uid="{0C903E8E-71A5-4388-A3DD-E7358D46E72B}"/>
    <cellStyle name="Normal 28 10 3" xfId="11753" xr:uid="{A03918A3-23F5-463A-AF0E-085F63EC421D}"/>
    <cellStyle name="Normal 28 10 4" xfId="16989" xr:uid="{A1739A1F-7A70-4CA5-9DAC-B2FAC7A37CFC}"/>
    <cellStyle name="Normal 28 10 5" xfId="19211" xr:uid="{E0E4E179-D3DF-4E1D-9791-58B995B78472}"/>
    <cellStyle name="Normal 28 10 6" xfId="9493" xr:uid="{D7375967-4ED3-4BC2-AE19-BD232DF2F439}"/>
    <cellStyle name="Normal 28 10 6 2" xfId="20814" xr:uid="{AF15FEA8-7F93-4841-BBA3-EA62B7E1AF13}"/>
    <cellStyle name="Normal 28 10 6 2 2" xfId="26370" xr:uid="{E1839EEA-7140-4A28-9A04-DA55905AE2E7}"/>
    <cellStyle name="Normal 28 10 6 2 3" xfId="31864" xr:uid="{64C9B476-F1A8-4321-8908-05410F2E8BE8}"/>
    <cellStyle name="Normal 28 10 6 2 4" xfId="37348" xr:uid="{E2B03FD1-CE31-4D8B-B4F4-6350500A3606}"/>
    <cellStyle name="Normal 28 10 6 3" xfId="23641" xr:uid="{19C22759-65A3-48FF-9781-DDA5496D990D}"/>
    <cellStyle name="Normal 28 10 6 4" xfId="29135" xr:uid="{ACBFFB76-6AAF-499C-95C7-8B129298A40A}"/>
    <cellStyle name="Normal 28 10 6 5" xfId="34619" xr:uid="{8D9855D1-AA44-4AB8-87D3-CCA9495410B4}"/>
    <cellStyle name="Normal 28 11" xfId="14804" xr:uid="{4385361E-9917-4194-B102-16BF0CDD7A5C}"/>
    <cellStyle name="Normal 28 11 2" xfId="22091" xr:uid="{858F244E-DEEB-44AF-AE98-A2D52065B9CF}"/>
    <cellStyle name="Normal 28 11 2 2" xfId="27647" xr:uid="{C2AF9AD5-1AF6-406A-AD2C-F07C6A4952EC}"/>
    <cellStyle name="Normal 28 11 2 3" xfId="33141" xr:uid="{35ACA813-27CB-41A4-83DA-CD720C3B8091}"/>
    <cellStyle name="Normal 28 11 2 4" xfId="38625" xr:uid="{A575704F-C262-45C6-A08B-188A25415C25}"/>
    <cellStyle name="Normal 28 11 3" xfId="24918" xr:uid="{A0F39FF1-5A86-43C0-8446-352B7CD5F9FD}"/>
    <cellStyle name="Normal 28 11 4" xfId="30412" xr:uid="{FA504327-6352-460A-94E0-126279CD473D}"/>
    <cellStyle name="Normal 28 11 5" xfId="35896" xr:uid="{106B1811-05DA-4F88-8A7C-4764103017A0}"/>
    <cellStyle name="Normal 28 12" xfId="11752" xr:uid="{761E9D7A-FD15-42C8-BD9D-CB7B57CA81C6}"/>
    <cellStyle name="Normal 28 13" xfId="16988" xr:uid="{A0C4239B-1C7C-4955-B879-E76C225FDBB9}"/>
    <cellStyle name="Normal 28 14" xfId="19210" xr:uid="{DB4CB029-3AE7-4CD8-B67B-B835C94F0122}"/>
    <cellStyle name="Normal 28 15" xfId="9492" xr:uid="{A071782B-4CEC-4FD8-9CC6-99DDD29C34CC}"/>
    <cellStyle name="Normal 28 15 2" xfId="20813" xr:uid="{F0569112-4734-42A4-8AB8-EA25355FD702}"/>
    <cellStyle name="Normal 28 15 2 2" xfId="26369" xr:uid="{D27F30C1-B01F-45C4-8722-7BB6EA10123C}"/>
    <cellStyle name="Normal 28 15 2 3" xfId="31863" xr:uid="{C80B02FE-26AA-4914-A148-EB444BB6EFBB}"/>
    <cellStyle name="Normal 28 15 2 4" xfId="37347" xr:uid="{9728CD67-7442-4224-AFF6-FB891339F7EB}"/>
    <cellStyle name="Normal 28 15 3" xfId="23640" xr:uid="{F0AFA937-DF87-4FF7-B0D3-AF64B5C69F52}"/>
    <cellStyle name="Normal 28 15 4" xfId="29134" xr:uid="{49809A4E-6BBE-4FE7-9618-7F61AF886AF1}"/>
    <cellStyle name="Normal 28 15 5" xfId="34618" xr:uid="{6ED7E5AD-4195-4692-AE27-28DDB2931BB1}"/>
    <cellStyle name="Normal 28 2" xfId="6397" xr:uid="{CEC219E9-6A78-4A78-9949-EF1ECA781051}"/>
    <cellStyle name="Normal 28 2 2" xfId="14806" xr:uid="{A0C7CE84-79BC-4777-9DAE-3D5A8454A731}"/>
    <cellStyle name="Normal 28 2 2 2" xfId="22093" xr:uid="{21B051F7-DDCB-4E05-97E0-272D18A7EF2B}"/>
    <cellStyle name="Normal 28 2 2 2 2" xfId="27649" xr:uid="{983CA0FB-7E89-4EDF-A5B2-4814F8F36CDE}"/>
    <cellStyle name="Normal 28 2 2 2 3" xfId="33143" xr:uid="{40CFA0BA-9424-4812-BB39-F0A14FDFEF5A}"/>
    <cellStyle name="Normal 28 2 2 2 4" xfId="38627" xr:uid="{0B8EEEA5-D75F-4B71-B981-E8556E9C22D1}"/>
    <cellStyle name="Normal 28 2 2 3" xfId="24920" xr:uid="{91047492-CA9C-4A4D-8370-7673E8DF3A26}"/>
    <cellStyle name="Normal 28 2 2 4" xfId="30414" xr:uid="{85938D40-E177-4670-8A58-46D780131E27}"/>
    <cellStyle name="Normal 28 2 2 5" xfId="35898" xr:uid="{ED246390-7278-4CFD-AB7D-2788C831B3BF}"/>
    <cellStyle name="Normal 28 2 3" xfId="11754" xr:uid="{800208B6-3D06-46CB-9A38-AB102D8BD24B}"/>
    <cellStyle name="Normal 28 2 4" xfId="16990" xr:uid="{05CC1DEB-1E1D-482C-876D-B340E87DFD37}"/>
    <cellStyle name="Normal 28 2 5" xfId="19212" xr:uid="{01677397-4F20-46AE-A299-F9D3364ACE4C}"/>
    <cellStyle name="Normal 28 2 6" xfId="9494" xr:uid="{7D4772C1-5A9D-4D13-A773-2B15FF6309A4}"/>
    <cellStyle name="Normal 28 2 6 2" xfId="20815" xr:uid="{10FFABA3-B6FE-4AFE-888A-AC2946C4644A}"/>
    <cellStyle name="Normal 28 2 6 2 2" xfId="26371" xr:uid="{8F7EF945-5FE8-4DA6-BB33-F6766DA823B1}"/>
    <cellStyle name="Normal 28 2 6 2 3" xfId="31865" xr:uid="{AD86142D-1EB9-4334-B02E-C11F6BBF61DF}"/>
    <cellStyle name="Normal 28 2 6 2 4" xfId="37349" xr:uid="{05DDD558-8235-4D04-AB08-30C259DDA530}"/>
    <cellStyle name="Normal 28 2 6 3" xfId="23642" xr:uid="{30936C76-AE1E-403B-8C61-0C5D56F7ABAA}"/>
    <cellStyle name="Normal 28 2 6 4" xfId="29136" xr:uid="{07B1309A-7857-408B-B6CE-80BE2075FDBF}"/>
    <cellStyle name="Normal 28 2 6 5" xfId="34620" xr:uid="{05C1713D-6F9D-4C88-85BD-8BE73C692A23}"/>
    <cellStyle name="Normal 28 3" xfId="6398" xr:uid="{6189DCFA-F362-49E4-A71A-91CC4141F9E0}"/>
    <cellStyle name="Normal 28 3 2" xfId="14807" xr:uid="{8CEDE540-A301-4D99-B7B5-9377B15F632E}"/>
    <cellStyle name="Normal 28 3 2 2" xfId="22094" xr:uid="{8E7B4698-D1D1-416D-916B-9FA88EF9BBBB}"/>
    <cellStyle name="Normal 28 3 2 2 2" xfId="27650" xr:uid="{6831327C-7835-4EC7-8914-FF67A7F28880}"/>
    <cellStyle name="Normal 28 3 2 2 3" xfId="33144" xr:uid="{1B9B08A9-3334-4239-913B-2909CFBFDCAF}"/>
    <cellStyle name="Normal 28 3 2 2 4" xfId="38628" xr:uid="{8FB34335-7DEE-4E3D-954C-13FCEC2D8E62}"/>
    <cellStyle name="Normal 28 3 2 3" xfId="24921" xr:uid="{D026CC90-2E16-4B82-B2B8-E76A7855F581}"/>
    <cellStyle name="Normal 28 3 2 4" xfId="30415" xr:uid="{7CAE90A3-4B9C-46BB-AB58-2B0D4D95706E}"/>
    <cellStyle name="Normal 28 3 2 5" xfId="35899" xr:uid="{2861FC0C-F229-437C-A9EA-713004CD682F}"/>
    <cellStyle name="Normal 28 3 3" xfId="11755" xr:uid="{18E208AC-0C23-4E5D-82DD-70C65025A37A}"/>
    <cellStyle name="Normal 28 3 4" xfId="16991" xr:uid="{563A4B14-0801-4DFB-B4BB-2101791F7F3B}"/>
    <cellStyle name="Normal 28 3 5" xfId="19213" xr:uid="{B740FD84-4E52-4876-A5B4-EFAD4D530BE5}"/>
    <cellStyle name="Normal 28 3 6" xfId="9495" xr:uid="{0822A717-D82B-41BA-B189-5BAE7EDAB64C}"/>
    <cellStyle name="Normal 28 3 6 2" xfId="20816" xr:uid="{4E00F82E-E0E5-4EF6-9DED-5041258849C3}"/>
    <cellStyle name="Normal 28 3 6 2 2" xfId="26372" xr:uid="{AB7FF096-D145-4163-A645-5FDE2DA62106}"/>
    <cellStyle name="Normal 28 3 6 2 3" xfId="31866" xr:uid="{03E2B39E-645C-4F5B-B6D4-0A2146ED144E}"/>
    <cellStyle name="Normal 28 3 6 2 4" xfId="37350" xr:uid="{2F2565E4-655B-4320-A46A-FF4030B5F7EF}"/>
    <cellStyle name="Normal 28 3 6 3" xfId="23643" xr:uid="{0CE7769A-29AD-474C-B52F-C49CC4893D5F}"/>
    <cellStyle name="Normal 28 3 6 4" xfId="29137" xr:uid="{8861DB44-0C10-4E85-B83D-75C51D83C06D}"/>
    <cellStyle name="Normal 28 3 6 5" xfId="34621" xr:uid="{0D29B48B-1EF7-458F-BB88-F2B71DD69DCB}"/>
    <cellStyle name="Normal 28 4" xfId="6399" xr:uid="{CA808BCB-0032-497C-A125-BB7E3C824663}"/>
    <cellStyle name="Normal 28 4 2" xfId="14808" xr:uid="{DAA0EB2A-AE96-4AF3-BADE-488EA2DD60C5}"/>
    <cellStyle name="Normal 28 4 2 2" xfId="22095" xr:uid="{98BF1620-6F47-44DA-B380-BABE887747A4}"/>
    <cellStyle name="Normal 28 4 2 2 2" xfId="27651" xr:uid="{917CF75F-2760-452F-A970-5AF940A01A52}"/>
    <cellStyle name="Normal 28 4 2 2 3" xfId="33145" xr:uid="{3B97EC0E-CD10-46B2-B8BF-B4C39CC1CC9F}"/>
    <cellStyle name="Normal 28 4 2 2 4" xfId="38629" xr:uid="{0A19C821-EA61-4711-8A0B-8D20FAABD940}"/>
    <cellStyle name="Normal 28 4 2 3" xfId="24922" xr:uid="{3D0816A3-5DAA-4579-8A38-E1B030D8DBC0}"/>
    <cellStyle name="Normal 28 4 2 4" xfId="30416" xr:uid="{43C6CA72-94B9-46D0-8701-2BA321CC8201}"/>
    <cellStyle name="Normal 28 4 2 5" xfId="35900" xr:uid="{A87A7437-EBD4-41B4-A3F2-DADB8E5FB4A3}"/>
    <cellStyle name="Normal 28 4 3" xfId="11756" xr:uid="{F62C9F54-C1C4-4BC5-B008-4256DABC66C6}"/>
    <cellStyle name="Normal 28 4 4" xfId="16992" xr:uid="{B40E7321-F8EE-4A1D-8EB7-6A5F202054AE}"/>
    <cellStyle name="Normal 28 4 5" xfId="19214" xr:uid="{B958FD68-C423-4F96-B0FA-A1C6251E644B}"/>
    <cellStyle name="Normal 28 4 6" xfId="9496" xr:uid="{1C313E5B-1067-4A94-89E2-3E44CC8ADD7E}"/>
    <cellStyle name="Normal 28 4 6 2" xfId="20817" xr:uid="{307778EE-1903-4AF0-8477-D8DC1811C270}"/>
    <cellStyle name="Normal 28 4 6 2 2" xfId="26373" xr:uid="{3514E424-3CDD-4E41-B82D-5EE0B86093B7}"/>
    <cellStyle name="Normal 28 4 6 2 3" xfId="31867" xr:uid="{57C73736-E45F-4631-B309-CCCFCA4F1809}"/>
    <cellStyle name="Normal 28 4 6 2 4" xfId="37351" xr:uid="{76FDBDD0-C74E-4F9F-84C7-E4C2C795FAB3}"/>
    <cellStyle name="Normal 28 4 6 3" xfId="23644" xr:uid="{CE0696A8-1D4E-481F-989F-579B8173BB25}"/>
    <cellStyle name="Normal 28 4 6 4" xfId="29138" xr:uid="{7FEE3008-E7DE-4238-9B03-568045A4F219}"/>
    <cellStyle name="Normal 28 4 6 5" xfId="34622" xr:uid="{F27A234E-DD9E-453D-A942-5F17B8F37161}"/>
    <cellStyle name="Normal 28 5" xfId="6400" xr:uid="{063DA874-7BD9-4FFF-9763-1913FBBE9C69}"/>
    <cellStyle name="Normal 28 5 2" xfId="14809" xr:uid="{E3EA16E4-7C3B-4E5A-9572-604D14E2B9EE}"/>
    <cellStyle name="Normal 28 5 2 2" xfId="22096" xr:uid="{8EBD5931-EB04-4621-9945-A60DAB626B69}"/>
    <cellStyle name="Normal 28 5 2 2 2" xfId="27652" xr:uid="{7B9F08A4-F8C3-4600-B44F-438D65C8D972}"/>
    <cellStyle name="Normal 28 5 2 2 3" xfId="33146" xr:uid="{A6FE91C4-C06A-4966-BABE-52B82DB23F3A}"/>
    <cellStyle name="Normal 28 5 2 2 4" xfId="38630" xr:uid="{E55BDC3A-9977-40E1-9170-8FDCF8FC044B}"/>
    <cellStyle name="Normal 28 5 2 3" xfId="24923" xr:uid="{621A1446-88B1-4139-90E2-91B9E76E8DE3}"/>
    <cellStyle name="Normal 28 5 2 4" xfId="30417" xr:uid="{AEFD8127-9AD3-4944-8CA5-303C397DD168}"/>
    <cellStyle name="Normal 28 5 2 5" xfId="35901" xr:uid="{528C6362-0A36-43AE-B5A5-AB760318BDB8}"/>
    <cellStyle name="Normal 28 5 3" xfId="11757" xr:uid="{8A73EEB6-CD38-40ED-AA9C-7BDCB573D785}"/>
    <cellStyle name="Normal 28 5 4" xfId="16993" xr:uid="{583C0AFD-B282-495E-9EC5-62A5183558AE}"/>
    <cellStyle name="Normal 28 5 5" xfId="19215" xr:uid="{B6976D71-55FD-4875-817F-4DF41DAF4DDE}"/>
    <cellStyle name="Normal 28 5 6" xfId="9497" xr:uid="{E8F7157F-0D6F-4729-A5FF-64679D2B2F17}"/>
    <cellStyle name="Normal 28 5 6 2" xfId="20818" xr:uid="{E171F944-6F99-4B96-8BEB-4DAD9EA1E3F0}"/>
    <cellStyle name="Normal 28 5 6 2 2" xfId="26374" xr:uid="{7D091DAE-7947-4D3A-B17A-2823808496EA}"/>
    <cellStyle name="Normal 28 5 6 2 3" xfId="31868" xr:uid="{D42CCE85-EEAB-41DD-A30C-E5E88B49CBA1}"/>
    <cellStyle name="Normal 28 5 6 2 4" xfId="37352" xr:uid="{618A2F9B-0446-4D47-8245-694266541568}"/>
    <cellStyle name="Normal 28 5 6 3" xfId="23645" xr:uid="{A2A1CA14-2545-4E4C-B2AD-43E11752AA8F}"/>
    <cellStyle name="Normal 28 5 6 4" xfId="29139" xr:uid="{4486A641-A654-4171-A79E-EE86B01A6524}"/>
    <cellStyle name="Normal 28 5 6 5" xfId="34623" xr:uid="{0F84D0BB-B812-4D06-8185-57E2F5BE4CDB}"/>
    <cellStyle name="Normal 28 6" xfId="6401" xr:uid="{8603A2D0-8534-4B92-98B1-1CCE34CDFA6A}"/>
    <cellStyle name="Normal 28 6 2" xfId="14810" xr:uid="{D230B902-4795-4ED6-9CBF-9A70F74178F7}"/>
    <cellStyle name="Normal 28 6 2 2" xfId="22097" xr:uid="{01858936-13D5-47B8-9D8B-66A20CFD3F3D}"/>
    <cellStyle name="Normal 28 6 2 2 2" xfId="27653" xr:uid="{727C7653-0A15-428B-AB68-3802C5CBDFB6}"/>
    <cellStyle name="Normal 28 6 2 2 3" xfId="33147" xr:uid="{9F996847-9C31-4924-902A-63E3F69B9A2C}"/>
    <cellStyle name="Normal 28 6 2 2 4" xfId="38631" xr:uid="{CBC6F5A3-AECA-49AD-9EE1-20CC1CE41A12}"/>
    <cellStyle name="Normal 28 6 2 3" xfId="24924" xr:uid="{88B1C674-AD04-4A4D-A862-1FA25881AA31}"/>
    <cellStyle name="Normal 28 6 2 4" xfId="30418" xr:uid="{4B2B4D42-5F5B-42D3-9F7C-54C5EB974DB7}"/>
    <cellStyle name="Normal 28 6 2 5" xfId="35902" xr:uid="{FD656A36-CE92-4E8B-8A6E-79A1B06E9449}"/>
    <cellStyle name="Normal 28 6 3" xfId="11758" xr:uid="{F0E5DEAC-24F0-4915-A0D3-934D2328F52E}"/>
    <cellStyle name="Normal 28 6 4" xfId="16994" xr:uid="{E704BF26-B737-4B53-A994-6544BCAEF8AF}"/>
    <cellStyle name="Normal 28 6 5" xfId="19216" xr:uid="{7DD4B608-1F75-401A-A535-372CE364904A}"/>
    <cellStyle name="Normal 28 6 6" xfId="9498" xr:uid="{E569675D-0284-4D36-84F3-9A2757255876}"/>
    <cellStyle name="Normal 28 6 6 2" xfId="20819" xr:uid="{3079047F-DF88-4BD1-A9FD-A29B6634A2B3}"/>
    <cellStyle name="Normal 28 6 6 2 2" xfId="26375" xr:uid="{CB1CF1AA-FCF3-4370-94FE-A07DC7FC85E0}"/>
    <cellStyle name="Normal 28 6 6 2 3" xfId="31869" xr:uid="{40F0055C-7314-400D-A8FD-A717DCC9F8DE}"/>
    <cellStyle name="Normal 28 6 6 2 4" xfId="37353" xr:uid="{8C4ED52E-E3CE-49C2-859D-5E72546CD4BE}"/>
    <cellStyle name="Normal 28 6 6 3" xfId="23646" xr:uid="{681E9171-F26E-4ABB-853D-81025778BA7A}"/>
    <cellStyle name="Normal 28 6 6 4" xfId="29140" xr:uid="{A6E7ED30-818F-49FF-8ECE-3B388D4BCD36}"/>
    <cellStyle name="Normal 28 6 6 5" xfId="34624" xr:uid="{6965E718-332D-468C-9345-31C59288A1B8}"/>
    <cellStyle name="Normal 28 7" xfId="6402" xr:uid="{DCE07F38-0A3A-495A-80FA-1271AE3F7CE5}"/>
    <cellStyle name="Normal 28 7 2" xfId="14811" xr:uid="{DAD93F36-AA51-4FB1-92D9-2E5BC41CC7C9}"/>
    <cellStyle name="Normal 28 7 2 2" xfId="22098" xr:uid="{9321E4E1-BBEB-47F9-9FB8-FF93EF5B9370}"/>
    <cellStyle name="Normal 28 7 2 2 2" xfId="27654" xr:uid="{168220B0-C34C-4453-9806-F1D8E72BFA00}"/>
    <cellStyle name="Normal 28 7 2 2 3" xfId="33148" xr:uid="{94F3B048-DBD7-42BF-80B0-7CF0F0C42BAC}"/>
    <cellStyle name="Normal 28 7 2 2 4" xfId="38632" xr:uid="{47681817-5F4F-498B-A1AE-DD266338BDC8}"/>
    <cellStyle name="Normal 28 7 2 3" xfId="24925" xr:uid="{BE54573B-E38B-4E77-8C0B-64D37449148F}"/>
    <cellStyle name="Normal 28 7 2 4" xfId="30419" xr:uid="{5008B973-2487-41E2-BBA4-56BD0BE74920}"/>
    <cellStyle name="Normal 28 7 2 5" xfId="35903" xr:uid="{5D176B42-4820-491A-96BD-66163BB55DE7}"/>
    <cellStyle name="Normal 28 7 3" xfId="11759" xr:uid="{B7B19536-F19B-48AF-9E85-5497AF6E0514}"/>
    <cellStyle name="Normal 28 7 4" xfId="16995" xr:uid="{5FD92B6A-4D64-4257-86E4-6BDE57FAFB18}"/>
    <cellStyle name="Normal 28 7 5" xfId="19217" xr:uid="{71FB6602-CB05-49EB-AFC7-E829AE1FA5B8}"/>
    <cellStyle name="Normal 28 7 6" xfId="9499" xr:uid="{37EEA5A7-4FCB-45DA-8710-67B2228811FD}"/>
    <cellStyle name="Normal 28 7 6 2" xfId="20820" xr:uid="{763BF0A6-C0DC-4E1E-BF8C-FF8C1B544F4E}"/>
    <cellStyle name="Normal 28 7 6 2 2" xfId="26376" xr:uid="{D688661E-42C1-4AB4-AD8D-E34184F91775}"/>
    <cellStyle name="Normal 28 7 6 2 3" xfId="31870" xr:uid="{2F9B64CB-B20F-4FDD-941F-CC77F0DEAAFD}"/>
    <cellStyle name="Normal 28 7 6 2 4" xfId="37354" xr:uid="{F5179A34-0D7D-41AF-903D-406D0EF5674B}"/>
    <cellStyle name="Normal 28 7 6 3" xfId="23647" xr:uid="{F200F13D-10C0-4776-8272-1B3DBFA3FE41}"/>
    <cellStyle name="Normal 28 7 6 4" xfId="29141" xr:uid="{B8C31337-F2EA-440A-B468-A80520633FA4}"/>
    <cellStyle name="Normal 28 7 6 5" xfId="34625" xr:uid="{CC4D79C7-5F6B-4504-A473-90A6C2B39425}"/>
    <cellStyle name="Normal 28 8" xfId="6403" xr:uid="{74F0C441-B7EB-4BF9-B1C8-57DD755CE7FE}"/>
    <cellStyle name="Normal 28 8 2" xfId="14812" xr:uid="{19C416AE-0C81-4A24-820A-822041849A14}"/>
    <cellStyle name="Normal 28 8 2 2" xfId="22099" xr:uid="{BF3A633E-EA40-47A6-B6CB-9E912F8317D1}"/>
    <cellStyle name="Normal 28 8 2 2 2" xfId="27655" xr:uid="{4F7AC7CE-2B0F-4370-92E1-B4130E40C032}"/>
    <cellStyle name="Normal 28 8 2 2 3" xfId="33149" xr:uid="{FFED4390-7C4C-4FB4-9986-E708C90FD218}"/>
    <cellStyle name="Normal 28 8 2 2 4" xfId="38633" xr:uid="{14BE6DDA-4AD0-4F58-8534-E07DEA6773E7}"/>
    <cellStyle name="Normal 28 8 2 3" xfId="24926" xr:uid="{4CEDE0CB-F2D9-4173-BF24-E016E6F4E4D9}"/>
    <cellStyle name="Normal 28 8 2 4" xfId="30420" xr:uid="{E9797A21-7FE2-4D47-933D-DA1B073AC327}"/>
    <cellStyle name="Normal 28 8 2 5" xfId="35904" xr:uid="{51364387-CBFF-4E2F-9B3D-120AE953466B}"/>
    <cellStyle name="Normal 28 8 3" xfId="11760" xr:uid="{6A2292B3-B970-4028-9ECB-B78215D4EBAB}"/>
    <cellStyle name="Normal 28 8 4" xfId="16996" xr:uid="{B1EC9520-6480-4EA6-B7B7-117159B50D17}"/>
    <cellStyle name="Normal 28 8 5" xfId="19218" xr:uid="{BB25565B-16B8-4240-B3F3-BB64ED526203}"/>
    <cellStyle name="Normal 28 8 6" xfId="9500" xr:uid="{BD48EDE8-15FF-4CE6-9006-180B538EC67C}"/>
    <cellStyle name="Normal 28 8 6 2" xfId="20821" xr:uid="{CE08B3EE-CBA1-4F48-90CB-EFA929073786}"/>
    <cellStyle name="Normal 28 8 6 2 2" xfId="26377" xr:uid="{F2B78150-698B-4A62-B2DD-AFD91ACEA38A}"/>
    <cellStyle name="Normal 28 8 6 2 3" xfId="31871" xr:uid="{77E6557E-C5A6-4973-8E89-557F33B6B0F2}"/>
    <cellStyle name="Normal 28 8 6 2 4" xfId="37355" xr:uid="{D4C6113F-0AE1-4D93-8D49-F7BE9FEE2DA3}"/>
    <cellStyle name="Normal 28 8 6 3" xfId="23648" xr:uid="{0DC5E693-120D-4682-B496-A9097F454087}"/>
    <cellStyle name="Normal 28 8 6 4" xfId="29142" xr:uid="{E5AA6C0C-17D6-46F3-AA40-E5A4BE448144}"/>
    <cellStyle name="Normal 28 8 6 5" xfId="34626" xr:uid="{3B16E7C0-2AB6-42B7-AD19-18C0DA6DD0EC}"/>
    <cellStyle name="Normal 28 9" xfId="6404" xr:uid="{CBA9A9C6-0F2F-433D-B5A0-F7BED69C5FFF}"/>
    <cellStyle name="Normal 28 9 2" xfId="14813" xr:uid="{86D39427-E4E8-4D26-88FF-877D8B1D5492}"/>
    <cellStyle name="Normal 28 9 2 2" xfId="22100" xr:uid="{7E3BCB10-3079-41F8-B613-F94FC73A5464}"/>
    <cellStyle name="Normal 28 9 2 2 2" xfId="27656" xr:uid="{08B62104-93E3-4E66-8680-0AADA1844D66}"/>
    <cellStyle name="Normal 28 9 2 2 3" xfId="33150" xr:uid="{0168DE59-0219-430C-A956-411766E83FA1}"/>
    <cellStyle name="Normal 28 9 2 2 4" xfId="38634" xr:uid="{7159D7D7-3FB6-43E7-BF17-4D6B54C7508C}"/>
    <cellStyle name="Normal 28 9 2 3" xfId="24927" xr:uid="{44AEA9AE-3DEF-4892-9687-0013BD0B054C}"/>
    <cellStyle name="Normal 28 9 2 4" xfId="30421" xr:uid="{A1BCD0A5-06DE-4032-858B-5773C6CE299C}"/>
    <cellStyle name="Normal 28 9 2 5" xfId="35905" xr:uid="{BA091998-3B55-4F74-BAE3-7DF5F9E2EFA1}"/>
    <cellStyle name="Normal 28 9 3" xfId="11761" xr:uid="{46F40A54-7964-4302-BCE1-984EA1EF8C37}"/>
    <cellStyle name="Normal 28 9 4" xfId="16997" xr:uid="{7597FF5D-0950-4750-A625-6556D70E8853}"/>
    <cellStyle name="Normal 28 9 5" xfId="19219" xr:uid="{15E2CD12-C185-45C0-90F2-F2A811B481D8}"/>
    <cellStyle name="Normal 28 9 6" xfId="9501" xr:uid="{6AB03F96-46B7-4E63-9CFE-32B0FDEDF0C8}"/>
    <cellStyle name="Normal 28 9 6 2" xfId="20822" xr:uid="{9668203D-DA1C-496D-BD20-524FADF5736F}"/>
    <cellStyle name="Normal 28 9 6 2 2" xfId="26378" xr:uid="{62F4B3B9-80BE-4D7B-905C-D4DB75C2A566}"/>
    <cellStyle name="Normal 28 9 6 2 3" xfId="31872" xr:uid="{14F830E1-9FBA-4784-9ACE-153FD59A3E12}"/>
    <cellStyle name="Normal 28 9 6 2 4" xfId="37356" xr:uid="{676EC77C-7579-40AB-856E-73AE88512BBA}"/>
    <cellStyle name="Normal 28 9 6 3" xfId="23649" xr:uid="{3CDCAB35-C80D-425F-8A2E-77F73746AE09}"/>
    <cellStyle name="Normal 28 9 6 4" xfId="29143" xr:uid="{77D77128-474D-49D0-9BE9-48108DB4D124}"/>
    <cellStyle name="Normal 28 9 6 5" xfId="34627" xr:uid="{2F62B2AD-72B0-467C-AD24-8B3B1FC8BDED}"/>
    <cellStyle name="Normal 280" xfId="39616" xr:uid="{113DBC42-E3B4-4269-BBA3-6B18C7996464}"/>
    <cellStyle name="Normal 281" xfId="39617" xr:uid="{700B5D83-3369-4457-BD1C-4398AE455B28}"/>
    <cellStyle name="Normal 282" xfId="39618" xr:uid="{CE6A7138-3F61-4209-8BB5-BEC1720E657C}"/>
    <cellStyle name="Normal 283" xfId="39619" xr:uid="{AC975ED9-3BAF-4425-AA1B-97185E468BE2}"/>
    <cellStyle name="Normal 284" xfId="39620" xr:uid="{1FF8A313-8394-4A00-9817-4F2AC5DD8E0C}"/>
    <cellStyle name="Normal 285" xfId="39621" xr:uid="{0D220497-05E1-46C8-B9D1-3DDF0EE6E32E}"/>
    <cellStyle name="Normal 286" xfId="39622" xr:uid="{A707C96A-589B-45DE-8F2F-0F6E39B05113}"/>
    <cellStyle name="Normal 287" xfId="39623" xr:uid="{44FD843C-64F1-4646-AA3B-4C266F0F251B}"/>
    <cellStyle name="Normal 288" xfId="39624" xr:uid="{3871D721-8563-4CC1-AEE8-18C072F43A0D}"/>
    <cellStyle name="Normal 289" xfId="39625" xr:uid="{749DBC33-8A43-47B2-864F-F982EF56FD77}"/>
    <cellStyle name="Normal 29" xfId="6405" xr:uid="{A700E0AD-0B22-438C-B1EB-BAFE5EE5D7E8}"/>
    <cellStyle name="Normal 29 10" xfId="6406" xr:uid="{B44FF2DB-3412-4BD9-9DAB-32F5B714E898}"/>
    <cellStyle name="Normal 29 10 2" xfId="14815" xr:uid="{74311EEB-6C61-4109-8C49-421EB50A186E}"/>
    <cellStyle name="Normal 29 10 2 2" xfId="22102" xr:uid="{84FC642F-B885-4334-A02D-DF08AD77EC54}"/>
    <cellStyle name="Normal 29 10 2 2 2" xfId="27658" xr:uid="{6BD620DE-FA9A-42F7-96D1-10B0A6807DAB}"/>
    <cellStyle name="Normal 29 10 2 2 3" xfId="33152" xr:uid="{185D8F79-0F16-46FE-B12F-02309EC315CE}"/>
    <cellStyle name="Normal 29 10 2 2 4" xfId="38636" xr:uid="{599C4DFF-64F8-4557-AD15-1F68AD2F7CF9}"/>
    <cellStyle name="Normal 29 10 2 3" xfId="24929" xr:uid="{EB7D2D44-4882-42E7-B3DF-01B6E9F9CD2C}"/>
    <cellStyle name="Normal 29 10 2 4" xfId="30423" xr:uid="{F7414F33-768F-423B-9220-02BDBA4999DB}"/>
    <cellStyle name="Normal 29 10 2 5" xfId="35907" xr:uid="{24C5608C-6175-4814-9CE9-6702DC335F26}"/>
    <cellStyle name="Normal 29 10 3" xfId="11763" xr:uid="{E370C852-45C4-4662-B7E0-FC55A6A3D6AD}"/>
    <cellStyle name="Normal 29 10 4" xfId="16999" xr:uid="{F5FB5E24-AACC-4EFC-8A77-1571086972F7}"/>
    <cellStyle name="Normal 29 10 5" xfId="19221" xr:uid="{2A147BEE-29F7-45CF-AE34-9CF70CC637EC}"/>
    <cellStyle name="Normal 29 10 6" xfId="9503" xr:uid="{7507B6B3-C9A2-4A38-8566-31118AF9BB68}"/>
    <cellStyle name="Normal 29 10 6 2" xfId="20824" xr:uid="{94A22381-42A0-45CB-A2FA-C8DA94CF940D}"/>
    <cellStyle name="Normal 29 10 6 2 2" xfId="26380" xr:uid="{6001FCB5-FDC3-44C9-90D7-CE10F6786A5B}"/>
    <cellStyle name="Normal 29 10 6 2 3" xfId="31874" xr:uid="{0CC323BE-C659-441F-8272-AE8289384BA0}"/>
    <cellStyle name="Normal 29 10 6 2 4" xfId="37358" xr:uid="{42AFD8D7-AF46-440D-A7E9-64FBE4002AE9}"/>
    <cellStyle name="Normal 29 10 6 3" xfId="23651" xr:uid="{42533F94-B458-457B-88C9-773519650F7C}"/>
    <cellStyle name="Normal 29 10 6 4" xfId="29145" xr:uid="{5A69BACD-BA7B-41AA-A859-4CB03436A2E0}"/>
    <cellStyle name="Normal 29 10 6 5" xfId="34629" xr:uid="{A52F2A90-579A-4BB0-8AC2-D6951F5E588F}"/>
    <cellStyle name="Normal 29 11" xfId="14814" xr:uid="{AFDE719A-155C-436E-B0BA-9EB5634FD423}"/>
    <cellStyle name="Normal 29 11 2" xfId="22101" xr:uid="{91F2F5C3-B97B-420F-BEDF-780A93418A97}"/>
    <cellStyle name="Normal 29 11 2 2" xfId="27657" xr:uid="{CF1240FD-6E6B-4835-A6D8-C22E9FA563AE}"/>
    <cellStyle name="Normal 29 11 2 3" xfId="33151" xr:uid="{C8647D0E-9AB0-4C03-A3A2-9F59BA2B131A}"/>
    <cellStyle name="Normal 29 11 2 4" xfId="38635" xr:uid="{BC0D11C5-08ED-4D7C-89AB-A09FDF5A8B7F}"/>
    <cellStyle name="Normal 29 11 3" xfId="24928" xr:uid="{4E5AF38B-2276-4CD3-8C57-010A38D7D97D}"/>
    <cellStyle name="Normal 29 11 4" xfId="30422" xr:uid="{B1402F40-7FFB-4E4A-9643-DFDD7C6C8008}"/>
    <cellStyle name="Normal 29 11 5" xfId="35906" xr:uid="{BE0AB0CA-41EA-4FDB-8147-45D329DDE024}"/>
    <cellStyle name="Normal 29 12" xfId="11762" xr:uid="{2481C1EE-C6AF-484F-8E0F-78DA34AAB5B9}"/>
    <cellStyle name="Normal 29 13" xfId="16998" xr:uid="{85EA7AA1-D229-46DB-A49B-4649E8572481}"/>
    <cellStyle name="Normal 29 14" xfId="19220" xr:uid="{D57D781C-4650-4668-ABE2-7EA2906977B8}"/>
    <cellStyle name="Normal 29 15" xfId="9502" xr:uid="{F5520BE9-12F6-464C-9AC3-1C4E900B8BD0}"/>
    <cellStyle name="Normal 29 15 2" xfId="20823" xr:uid="{66D5BA39-ABEC-4BBA-A6B1-42785F992694}"/>
    <cellStyle name="Normal 29 15 2 2" xfId="26379" xr:uid="{ACDDF130-45D5-4E70-9120-3702867F56FF}"/>
    <cellStyle name="Normal 29 15 2 3" xfId="31873" xr:uid="{BF9025E1-A4B6-4FA5-A90E-175692C577EF}"/>
    <cellStyle name="Normal 29 15 2 4" xfId="37357" xr:uid="{ABEE9969-39B2-41F3-A8AA-4FAD6912490C}"/>
    <cellStyle name="Normal 29 15 3" xfId="23650" xr:uid="{1549E080-83A4-4FF4-91F5-79DF814DA26E}"/>
    <cellStyle name="Normal 29 15 4" xfId="29144" xr:uid="{33E6D163-9DE7-4179-A698-27172BBE21D6}"/>
    <cellStyle name="Normal 29 15 5" xfId="34628" xr:uid="{EAB78EE0-8BC9-47E7-BF74-16D685FEE70E}"/>
    <cellStyle name="Normal 29 2" xfId="6407" xr:uid="{D933EFC6-A6ED-475B-9E61-2DD447E1CB15}"/>
    <cellStyle name="Normal 29 2 2" xfId="14816" xr:uid="{4335608A-F400-4704-A91A-02F9C9847051}"/>
    <cellStyle name="Normal 29 2 2 2" xfId="22103" xr:uid="{F566B5AF-77FD-4124-B6D4-E67E9278D28F}"/>
    <cellStyle name="Normal 29 2 2 2 2" xfId="27659" xr:uid="{557FA9A2-0C4B-4459-97F2-142BA0937C13}"/>
    <cellStyle name="Normal 29 2 2 2 3" xfId="33153" xr:uid="{0516127C-D5CE-4870-93B2-AEBA3ABEC210}"/>
    <cellStyle name="Normal 29 2 2 2 4" xfId="38637" xr:uid="{A41798D7-693B-4251-8D99-D1E8B2711C9F}"/>
    <cellStyle name="Normal 29 2 2 3" xfId="24930" xr:uid="{CEA3BA98-6BCD-4D12-824F-D6B3874896B8}"/>
    <cellStyle name="Normal 29 2 2 4" xfId="30424" xr:uid="{FE54CF37-F555-40FA-90E8-4CC3C2D1DB30}"/>
    <cellStyle name="Normal 29 2 2 5" xfId="35908" xr:uid="{75D9B512-5AA3-4DF4-89C9-311898917E02}"/>
    <cellStyle name="Normal 29 2 3" xfId="11764" xr:uid="{47602270-93EE-486C-87D8-2E526B69BEF8}"/>
    <cellStyle name="Normal 29 2 4" xfId="17000" xr:uid="{08317523-5676-446E-A519-886E0461EB65}"/>
    <cellStyle name="Normal 29 2 5" xfId="19222" xr:uid="{C6E9D246-30D3-4FB6-AAFF-788B82A60519}"/>
    <cellStyle name="Normal 29 2 6" xfId="9504" xr:uid="{ABF5B9CC-F439-42C4-86E0-EE553CA0DF1A}"/>
    <cellStyle name="Normal 29 2 6 2" xfId="20825" xr:uid="{659E2B72-80FF-4BBB-AD4D-559B76EAB95E}"/>
    <cellStyle name="Normal 29 2 6 2 2" xfId="26381" xr:uid="{9939C9C9-81FD-41C1-BCCC-56EF05E5E2FB}"/>
    <cellStyle name="Normal 29 2 6 2 3" xfId="31875" xr:uid="{E2851124-3A53-4AC7-8304-B254DF40D05C}"/>
    <cellStyle name="Normal 29 2 6 2 4" xfId="37359" xr:uid="{43EFC9E9-4DB6-49E6-9E3B-0DB4F9C51424}"/>
    <cellStyle name="Normal 29 2 6 3" xfId="23652" xr:uid="{7961CD90-44AC-48E5-BC86-E71FEFB20B94}"/>
    <cellStyle name="Normal 29 2 6 4" xfId="29146" xr:uid="{E3900109-44A7-4091-90C7-4F598BFA87BB}"/>
    <cellStyle name="Normal 29 2 6 5" xfId="34630" xr:uid="{35A7D8E5-586F-4B86-BD31-92EB12FEDC34}"/>
    <cellStyle name="Normal 29 3" xfId="6408" xr:uid="{874E2C64-6038-40B1-B532-770C6717FBDC}"/>
    <cellStyle name="Normal 29 3 2" xfId="14817" xr:uid="{32976ECD-CAC8-491E-BAE1-82B19BBD9508}"/>
    <cellStyle name="Normal 29 3 2 2" xfId="22104" xr:uid="{90822B94-235B-4958-B51F-8CD12A5C7128}"/>
    <cellStyle name="Normal 29 3 2 2 2" xfId="27660" xr:uid="{D838EBF4-F1C7-46C7-99B1-0421E4AB483B}"/>
    <cellStyle name="Normal 29 3 2 2 3" xfId="33154" xr:uid="{FE9F4947-F9E4-4EF3-9E16-2634EA935DDB}"/>
    <cellStyle name="Normal 29 3 2 2 4" xfId="38638" xr:uid="{7BB2D07E-C279-4FDB-BCC4-ED63BAFD419C}"/>
    <cellStyle name="Normal 29 3 2 3" xfId="24931" xr:uid="{3065733D-4663-4D3A-81C6-31A12109760A}"/>
    <cellStyle name="Normal 29 3 2 4" xfId="30425" xr:uid="{8EE6E3FD-7656-4CB0-8D45-B56CE9EA4BF1}"/>
    <cellStyle name="Normal 29 3 2 5" xfId="35909" xr:uid="{BD71FECA-3EF8-4D3A-BE1A-4033F7901793}"/>
    <cellStyle name="Normal 29 3 3" xfId="11765" xr:uid="{35E381B3-23DF-4599-B67B-3FDC25AA1180}"/>
    <cellStyle name="Normal 29 3 4" xfId="17001" xr:uid="{5EBA1893-0B09-455F-9C30-A924E2F1F546}"/>
    <cellStyle name="Normal 29 3 5" xfId="19223" xr:uid="{8F509989-08B8-491D-84FC-7B826EFD1166}"/>
    <cellStyle name="Normal 29 3 6" xfId="9505" xr:uid="{84494FC8-2FE6-4FAA-A4A9-08CDB268EA83}"/>
    <cellStyle name="Normal 29 3 6 2" xfId="20826" xr:uid="{F9385A3D-C1A7-4DFA-AB5D-554EF49EB9F9}"/>
    <cellStyle name="Normal 29 3 6 2 2" xfId="26382" xr:uid="{4671E73D-4172-4154-AFC8-11B113920216}"/>
    <cellStyle name="Normal 29 3 6 2 3" xfId="31876" xr:uid="{B04B785B-D34D-43C6-BE4C-D0C83BCBBE20}"/>
    <cellStyle name="Normal 29 3 6 2 4" xfId="37360" xr:uid="{CF175201-B3C8-45D4-9EF4-6D5D6AED9C02}"/>
    <cellStyle name="Normal 29 3 6 3" xfId="23653" xr:uid="{5968D9C5-92D7-4487-93B5-BB6387AE9080}"/>
    <cellStyle name="Normal 29 3 6 4" xfId="29147" xr:uid="{12279D37-B1B8-40AF-8FEF-B3634AB2A8CA}"/>
    <cellStyle name="Normal 29 3 6 5" xfId="34631" xr:uid="{B1A467A6-A42F-4A14-A56F-A5BF760D455A}"/>
    <cellStyle name="Normal 29 4" xfId="6409" xr:uid="{3EDDA722-D69B-43EC-88A8-FD38F662A560}"/>
    <cellStyle name="Normal 29 4 2" xfId="14818" xr:uid="{5406FAFD-7AB7-422F-B988-F187A55AB054}"/>
    <cellStyle name="Normal 29 4 2 2" xfId="22105" xr:uid="{D0E3A9B9-12E1-4949-9E51-EBE098A1879B}"/>
    <cellStyle name="Normal 29 4 2 2 2" xfId="27661" xr:uid="{AA1B265E-E245-420F-9B5B-6B9DF8B3B9F6}"/>
    <cellStyle name="Normal 29 4 2 2 3" xfId="33155" xr:uid="{7E4EA2FE-57D0-4AF2-B067-BFD0CE75C860}"/>
    <cellStyle name="Normal 29 4 2 2 4" xfId="38639" xr:uid="{1EB99770-A064-4ECB-9FA9-27F7BBA29754}"/>
    <cellStyle name="Normal 29 4 2 3" xfId="24932" xr:uid="{98C5E460-AA58-4959-AEB0-6878745FBEC6}"/>
    <cellStyle name="Normal 29 4 2 4" xfId="30426" xr:uid="{CA85DC2F-126E-4482-91BD-7797E7DD0DC1}"/>
    <cellStyle name="Normal 29 4 2 5" xfId="35910" xr:uid="{476487E3-DA78-4294-B645-B7C9A2D75FB2}"/>
    <cellStyle name="Normal 29 4 3" xfId="11766" xr:uid="{DC7B718C-0997-439E-A4B9-37B4B817F8F7}"/>
    <cellStyle name="Normal 29 4 4" xfId="17002" xr:uid="{D3EE5A39-70C5-475D-AF5A-D823AE189BE0}"/>
    <cellStyle name="Normal 29 4 5" xfId="19224" xr:uid="{6F45878A-7AD7-47E4-8DC4-D5AEBCE026DB}"/>
    <cellStyle name="Normal 29 4 6" xfId="9506" xr:uid="{72E929DD-DFD6-49D9-BDDC-2E5E3B5C91E3}"/>
    <cellStyle name="Normal 29 4 6 2" xfId="20827" xr:uid="{E128D545-41D7-4F1D-92CD-E529A18586E0}"/>
    <cellStyle name="Normal 29 4 6 2 2" xfId="26383" xr:uid="{FE46870F-13D0-49FC-BAA0-AE6F807C08D6}"/>
    <cellStyle name="Normal 29 4 6 2 3" xfId="31877" xr:uid="{96980C6C-C396-4054-8E00-172E9EAAED36}"/>
    <cellStyle name="Normal 29 4 6 2 4" xfId="37361" xr:uid="{5901D79E-20CE-4AA9-B894-061BBADCB937}"/>
    <cellStyle name="Normal 29 4 6 3" xfId="23654" xr:uid="{9B4AD98E-35F1-4DE8-B348-A63F2BDA154E}"/>
    <cellStyle name="Normal 29 4 6 4" xfId="29148" xr:uid="{A60FE252-404E-462D-BEFC-1C052C28F5B8}"/>
    <cellStyle name="Normal 29 4 6 5" xfId="34632" xr:uid="{BAD2D1F6-1EB1-450D-A587-973E8DF50B28}"/>
    <cellStyle name="Normal 29 5" xfId="6410" xr:uid="{09E71142-BA0B-4112-8453-B79A9E759675}"/>
    <cellStyle name="Normal 29 5 2" xfId="14819" xr:uid="{BA352512-85D8-4187-BA0C-32304D541FA4}"/>
    <cellStyle name="Normal 29 5 2 2" xfId="22106" xr:uid="{295467DD-5E36-4374-8B47-CE648704B60C}"/>
    <cellStyle name="Normal 29 5 2 2 2" xfId="27662" xr:uid="{2CF3C42D-4BEE-41AA-B27C-7A490DC2787E}"/>
    <cellStyle name="Normal 29 5 2 2 3" xfId="33156" xr:uid="{BC218BD2-1D61-4441-9CFF-646C78D8E0F4}"/>
    <cellStyle name="Normal 29 5 2 2 4" xfId="38640" xr:uid="{313F77DC-423B-4747-9327-42B06996D722}"/>
    <cellStyle name="Normal 29 5 2 3" xfId="24933" xr:uid="{BA2CD9F1-BA09-4ED2-ACE9-E86C33CAC47C}"/>
    <cellStyle name="Normal 29 5 2 4" xfId="30427" xr:uid="{AC809136-764C-4CE4-86F8-22F01BE20047}"/>
    <cellStyle name="Normal 29 5 2 5" xfId="35911" xr:uid="{8287DB3D-D1C0-4CAA-8808-1EC460A56AE9}"/>
    <cellStyle name="Normal 29 5 3" xfId="11767" xr:uid="{3BA5EB00-98A0-4C2C-8EA1-21615713BFE0}"/>
    <cellStyle name="Normal 29 5 4" xfId="17003" xr:uid="{6ED41C3F-5739-4A61-9E10-8E567217438D}"/>
    <cellStyle name="Normal 29 5 5" xfId="19225" xr:uid="{5FB8EF5C-63B3-4A3B-A3E3-093B717F8618}"/>
    <cellStyle name="Normal 29 5 6" xfId="9507" xr:uid="{59BE3B96-93B7-4349-9732-FFA65CEED9CA}"/>
    <cellStyle name="Normal 29 5 6 2" xfId="20828" xr:uid="{0F958558-3BEA-4C81-A183-D3B6DC6AB011}"/>
    <cellStyle name="Normal 29 5 6 2 2" xfId="26384" xr:uid="{1362F42C-F3E8-4FCA-8A06-69654401463E}"/>
    <cellStyle name="Normal 29 5 6 2 3" xfId="31878" xr:uid="{76576114-1DEA-4731-A79F-A488DD22ECCB}"/>
    <cellStyle name="Normal 29 5 6 2 4" xfId="37362" xr:uid="{3687BB44-0846-462C-ABC1-29A47F6774BB}"/>
    <cellStyle name="Normal 29 5 6 3" xfId="23655" xr:uid="{14B2CAEA-1247-481E-A5EB-7A4BEE48F29F}"/>
    <cellStyle name="Normal 29 5 6 4" xfId="29149" xr:uid="{888B76FA-8583-40CE-B762-AB2AF64C5177}"/>
    <cellStyle name="Normal 29 5 6 5" xfId="34633" xr:uid="{1BD9C2C6-814F-4956-AC73-4928A02677AE}"/>
    <cellStyle name="Normal 29 6" xfId="6411" xr:uid="{C5C5C138-7331-447C-991F-B9E2253CBDFA}"/>
    <cellStyle name="Normal 29 6 2" xfId="14820" xr:uid="{9A72E8A8-352B-4648-A520-C89C356AC294}"/>
    <cellStyle name="Normal 29 6 2 2" xfId="22107" xr:uid="{5AEC665C-0117-44DA-90E4-D1CCC5804A03}"/>
    <cellStyle name="Normal 29 6 2 2 2" xfId="27663" xr:uid="{0E85DD03-5FCA-43DB-B2E8-294DD94CFFA1}"/>
    <cellStyle name="Normal 29 6 2 2 3" xfId="33157" xr:uid="{4D7FAF90-62F1-4556-BA7F-B098A0A45BEE}"/>
    <cellStyle name="Normal 29 6 2 2 4" xfId="38641" xr:uid="{2A84A3E0-87F9-485D-94B0-3D4782422475}"/>
    <cellStyle name="Normal 29 6 2 3" xfId="24934" xr:uid="{63387DEB-162B-41FD-98F7-3DDA9C0B1E6B}"/>
    <cellStyle name="Normal 29 6 2 4" xfId="30428" xr:uid="{86363C51-7D53-4F66-9BCD-B3D05375541A}"/>
    <cellStyle name="Normal 29 6 2 5" xfId="35912" xr:uid="{E339C39D-5ACB-4292-A204-1EDA4DC20C1D}"/>
    <cellStyle name="Normal 29 6 3" xfId="11768" xr:uid="{91E484E3-C2FD-44FC-ADB5-F01784319A5B}"/>
    <cellStyle name="Normal 29 6 4" xfId="17004" xr:uid="{0B9BF616-4344-409F-BD36-070D3141702B}"/>
    <cellStyle name="Normal 29 6 5" xfId="19226" xr:uid="{2B65DC09-22CB-48AA-BD6F-7BEEFC8E05C8}"/>
    <cellStyle name="Normal 29 6 6" xfId="9508" xr:uid="{C0BB3E5D-86A7-4E94-B19E-E9EBC1DC2943}"/>
    <cellStyle name="Normal 29 6 6 2" xfId="20829" xr:uid="{095944D5-ED7C-4D41-92CB-5BED471A132A}"/>
    <cellStyle name="Normal 29 6 6 2 2" xfId="26385" xr:uid="{16C01482-C835-4E35-8601-E358008EED9C}"/>
    <cellStyle name="Normal 29 6 6 2 3" xfId="31879" xr:uid="{65E7F225-CD15-4F89-BE28-FE327846A24E}"/>
    <cellStyle name="Normal 29 6 6 2 4" xfId="37363" xr:uid="{99F5E088-FE91-4D42-9887-054823CAA0F2}"/>
    <cellStyle name="Normal 29 6 6 3" xfId="23656" xr:uid="{65A602FF-2325-4519-AEDF-F52B505ECA44}"/>
    <cellStyle name="Normal 29 6 6 4" xfId="29150" xr:uid="{9DDCAF63-0084-436B-8AC2-D83E98AD020F}"/>
    <cellStyle name="Normal 29 6 6 5" xfId="34634" xr:uid="{44B426CE-A75C-4C8B-A343-24BED4A9D02B}"/>
    <cellStyle name="Normal 29 7" xfId="6412" xr:uid="{CF79BFCC-7CCE-47CD-ADD4-138C6D96742A}"/>
    <cellStyle name="Normal 29 7 2" xfId="14821" xr:uid="{B3572E29-1553-4FCC-8F0B-DD24700755E3}"/>
    <cellStyle name="Normal 29 7 2 2" xfId="22108" xr:uid="{D6A27825-674D-4BB9-95B2-FE5FFBFB2C34}"/>
    <cellStyle name="Normal 29 7 2 2 2" xfId="27664" xr:uid="{1C7C8729-7176-49C2-8278-BD2CFFB380E7}"/>
    <cellStyle name="Normal 29 7 2 2 3" xfId="33158" xr:uid="{163F6BBD-F21D-4229-A951-EB1413284626}"/>
    <cellStyle name="Normal 29 7 2 2 4" xfId="38642" xr:uid="{A1BF59AC-D187-4A72-9D93-14C6FDA937A2}"/>
    <cellStyle name="Normal 29 7 2 3" xfId="24935" xr:uid="{F3E6B1FB-1DF8-4CEE-880B-7A6FC3965632}"/>
    <cellStyle name="Normal 29 7 2 4" xfId="30429" xr:uid="{56593D81-D424-4038-9C65-718C7B0FC1E5}"/>
    <cellStyle name="Normal 29 7 2 5" xfId="35913" xr:uid="{7DDF4A80-18CD-486D-9A8E-10CA94A84649}"/>
    <cellStyle name="Normal 29 7 3" xfId="11769" xr:uid="{31941CBE-E272-464C-B0B4-06219470DC58}"/>
    <cellStyle name="Normal 29 7 4" xfId="17005" xr:uid="{8BC2F9BD-5D3D-4978-854A-16B1F778221D}"/>
    <cellStyle name="Normal 29 7 5" xfId="19227" xr:uid="{7AC5DF84-0D4B-4A4B-84BC-85D8B4F7B566}"/>
    <cellStyle name="Normal 29 7 6" xfId="9509" xr:uid="{5508CADF-B80B-4B52-8AD5-AFF6FD97B55F}"/>
    <cellStyle name="Normal 29 7 6 2" xfId="20830" xr:uid="{BDC8DD59-31B0-46FC-93D8-7D712898B7C1}"/>
    <cellStyle name="Normal 29 7 6 2 2" xfId="26386" xr:uid="{E6D24180-1A8E-43CF-A365-C64B7878B59D}"/>
    <cellStyle name="Normal 29 7 6 2 3" xfId="31880" xr:uid="{F05F8BAB-2CC9-482C-8D25-17536A80612A}"/>
    <cellStyle name="Normal 29 7 6 2 4" xfId="37364" xr:uid="{70DD5AD8-B513-45B5-8D01-5453976CE79C}"/>
    <cellStyle name="Normal 29 7 6 3" xfId="23657" xr:uid="{4F89D088-939E-45DF-A8AF-45F068101364}"/>
    <cellStyle name="Normal 29 7 6 4" xfId="29151" xr:uid="{596A7D15-25F9-44D5-B25E-5B2215276E1C}"/>
    <cellStyle name="Normal 29 7 6 5" xfId="34635" xr:uid="{B2738D99-A2DA-438F-904C-F70C32822A6A}"/>
    <cellStyle name="Normal 29 8" xfId="6413" xr:uid="{8EBCED37-4EF9-416E-86AE-508FD392F54A}"/>
    <cellStyle name="Normal 29 8 2" xfId="14822" xr:uid="{11A859D5-0F69-409D-B382-16DC46C82A28}"/>
    <cellStyle name="Normal 29 8 2 2" xfId="22109" xr:uid="{54E2A6BC-5AE3-46FF-8100-5262D8818A56}"/>
    <cellStyle name="Normal 29 8 2 2 2" xfId="27665" xr:uid="{E2056D7F-FF41-412F-8621-39CDBEA6AE48}"/>
    <cellStyle name="Normal 29 8 2 2 3" xfId="33159" xr:uid="{468FD9A6-5784-47D7-A0FA-FB9BA236311D}"/>
    <cellStyle name="Normal 29 8 2 2 4" xfId="38643" xr:uid="{78D9D4B9-9699-4F0F-8C0E-BA41089D19DF}"/>
    <cellStyle name="Normal 29 8 2 3" xfId="24936" xr:uid="{95FA4711-45E7-42C7-AEF7-4F26358C37BF}"/>
    <cellStyle name="Normal 29 8 2 4" xfId="30430" xr:uid="{EF4A8D9D-25E8-4D24-AFE0-8516526F27D4}"/>
    <cellStyle name="Normal 29 8 2 5" xfId="35914" xr:uid="{3ADB19F0-7A97-4F73-BE22-F94D2476AE12}"/>
    <cellStyle name="Normal 29 8 3" xfId="11770" xr:uid="{D41EE17C-2187-4157-8D0A-A5BE93B8E83A}"/>
    <cellStyle name="Normal 29 8 4" xfId="17006" xr:uid="{E6CC053D-9550-46E4-8BA6-EFBFF647DB24}"/>
    <cellStyle name="Normal 29 8 5" xfId="19228" xr:uid="{C9071EF1-931A-467E-A0BF-504B64A41D68}"/>
    <cellStyle name="Normal 29 8 6" xfId="9510" xr:uid="{89B58082-3916-455E-8560-BF427A564A35}"/>
    <cellStyle name="Normal 29 8 6 2" xfId="20831" xr:uid="{D149FCD6-1949-49E6-81EC-C71BC278BB6B}"/>
    <cellStyle name="Normal 29 8 6 2 2" xfId="26387" xr:uid="{8DD8333D-C62B-49E2-8060-396CF1CE97E3}"/>
    <cellStyle name="Normal 29 8 6 2 3" xfId="31881" xr:uid="{6CE3C7B5-557A-494A-881E-8A344EDA2794}"/>
    <cellStyle name="Normal 29 8 6 2 4" xfId="37365" xr:uid="{FDA66913-0384-4433-84ED-1F0BF942D6C7}"/>
    <cellStyle name="Normal 29 8 6 3" xfId="23658" xr:uid="{881CEF3F-E14E-4583-AE56-7681F1A37A45}"/>
    <cellStyle name="Normal 29 8 6 4" xfId="29152" xr:uid="{D22064F2-1460-4D40-97EF-E09C0B256A81}"/>
    <cellStyle name="Normal 29 8 6 5" xfId="34636" xr:uid="{C4533591-17B6-41B3-8B1F-678045EAFB78}"/>
    <cellStyle name="Normal 29 9" xfId="6414" xr:uid="{6E152484-BCB5-4437-B5C0-2D21D64FF0BA}"/>
    <cellStyle name="Normal 29 9 2" xfId="14823" xr:uid="{0DEB2B35-5D26-4501-A9CF-64BE0186120C}"/>
    <cellStyle name="Normal 29 9 2 2" xfId="22110" xr:uid="{33571B21-ACC4-4C55-8053-70F136A5F265}"/>
    <cellStyle name="Normal 29 9 2 2 2" xfId="27666" xr:uid="{81CFA930-EBD9-4A22-BFE9-B471DE8E514D}"/>
    <cellStyle name="Normal 29 9 2 2 3" xfId="33160" xr:uid="{F08503AC-0A37-48CC-BA16-2D7142A36248}"/>
    <cellStyle name="Normal 29 9 2 2 4" xfId="38644" xr:uid="{70E63BEA-4949-47CF-B58E-4694ECFAD4BA}"/>
    <cellStyle name="Normal 29 9 2 3" xfId="24937" xr:uid="{BE27F8A0-7750-4459-8F57-0AC9809AAD87}"/>
    <cellStyle name="Normal 29 9 2 4" xfId="30431" xr:uid="{F1F609C4-2F58-49B5-A551-375EFEF6BC49}"/>
    <cellStyle name="Normal 29 9 2 5" xfId="35915" xr:uid="{69C50519-DF2E-40AB-9809-3560CE7DEA75}"/>
    <cellStyle name="Normal 29 9 3" xfId="11771" xr:uid="{F0762621-BA96-4511-91CC-2AA1A75E4966}"/>
    <cellStyle name="Normal 29 9 4" xfId="17007" xr:uid="{DA348E79-73EF-4499-A1C4-417D9494C8A8}"/>
    <cellStyle name="Normal 29 9 5" xfId="19229" xr:uid="{5B76AFEE-CBA1-4484-931A-C355655520B7}"/>
    <cellStyle name="Normal 29 9 6" xfId="9511" xr:uid="{58AA42C4-664F-4833-B456-19C8E4DDCC33}"/>
    <cellStyle name="Normal 29 9 6 2" xfId="20832" xr:uid="{6C7081AB-89E1-46D5-AF5C-880977F25255}"/>
    <cellStyle name="Normal 29 9 6 2 2" xfId="26388" xr:uid="{E43898FC-C5E3-4DCC-A756-17E93F82D94E}"/>
    <cellStyle name="Normal 29 9 6 2 3" xfId="31882" xr:uid="{96B31C77-8D10-4F24-905A-EB9FEE5CBF30}"/>
    <cellStyle name="Normal 29 9 6 2 4" xfId="37366" xr:uid="{269A60FB-FB05-42F8-9BC5-5B734E5D62A7}"/>
    <cellStyle name="Normal 29 9 6 3" xfId="23659" xr:uid="{8B7BC570-E1FA-4B0E-8365-18463E65B4A7}"/>
    <cellStyle name="Normal 29 9 6 4" xfId="29153" xr:uid="{9651EC16-2659-476A-A07D-89792163D2F9}"/>
    <cellStyle name="Normal 29 9 6 5" xfId="34637" xr:uid="{18AC9394-9722-4CB4-9E83-F81F557F0944}"/>
    <cellStyle name="Normal 290" xfId="39626" xr:uid="{0D74FD5C-5F30-48F0-BCDE-457DD5D9E8F3}"/>
    <cellStyle name="Normal 291" xfId="39627" xr:uid="{16568C5F-B66A-4DB5-BAA7-D9EE442F7DF5}"/>
    <cellStyle name="Normal 292" xfId="39628" xr:uid="{869230A7-AD0A-4D66-837F-676F37E0670D}"/>
    <cellStyle name="Normal 293" xfId="39629" xr:uid="{7FF78B41-3874-45B6-95D4-39397964BF12}"/>
    <cellStyle name="Normal 294" xfId="39630" xr:uid="{65F6118E-2755-4C2E-9499-C4FB83E5FF23}"/>
    <cellStyle name="Normal 295" xfId="39631" xr:uid="{A6231C36-E10C-47F7-99CF-3864A8D36085}"/>
    <cellStyle name="Normal 296" xfId="39632" xr:uid="{F2FBCCDD-8E87-4A88-886A-36E288CAD30E}"/>
    <cellStyle name="Normal 297" xfId="39633" xr:uid="{641AEEF8-377B-4B62-AB2E-16200BF7C74A}"/>
    <cellStyle name="Normal 298" xfId="39634" xr:uid="{0396C384-45BE-43E8-9960-AF33DD425B0E}"/>
    <cellStyle name="Normal 299" xfId="39635" xr:uid="{30DB16D1-CBA3-47EE-B875-21C38C558DCD}"/>
    <cellStyle name="Normal 3" xfId="53" xr:uid="{00000000-0005-0000-0000-0000CD000000}"/>
    <cellStyle name="Normal 3 10" xfId="11772" xr:uid="{D83923A6-5A07-44F9-8ABE-738E3BA168A1}"/>
    <cellStyle name="Normal 3 11" xfId="17008" xr:uid="{7A36FE30-E65A-4396-B249-F6E13FDF52D9}"/>
    <cellStyle name="Normal 3 12" xfId="19230" xr:uid="{1B296383-AEA1-4810-8BE7-BDF091B745FA}"/>
    <cellStyle name="Normal 3 13" xfId="20194" xr:uid="{B4796308-B48A-4C78-A507-50666C9C55BC}"/>
    <cellStyle name="Normal 3 14" xfId="40404" xr:uid="{D73B91C4-545C-4B1C-9DFE-7FB1A84549DD}"/>
    <cellStyle name="Normal 3 15" xfId="6415" xr:uid="{9A36239D-2F55-4D38-9838-F06B6DCFF4F8}"/>
    <cellStyle name="Normal 3 2" xfId="84" xr:uid="{00000000-0005-0000-0000-0000CE000000}"/>
    <cellStyle name="Normal 3 2 10" xfId="9512" xr:uid="{26383691-F378-4CCF-A261-11905002577D}"/>
    <cellStyle name="Normal 3 2 10 2" xfId="20833" xr:uid="{2DF1CB20-848E-440A-A542-315A862821B1}"/>
    <cellStyle name="Normal 3 2 10 2 2" xfId="26389" xr:uid="{8D693FAA-0F93-4FC7-8647-0011564029BE}"/>
    <cellStyle name="Normal 3 2 10 2 3" xfId="31883" xr:uid="{7F1E001A-32A0-4BA6-9E0C-3F1CC069D96D}"/>
    <cellStyle name="Normal 3 2 10 2 4" xfId="37367" xr:uid="{7942FA1E-71EE-4302-A8D1-F768D97CC636}"/>
    <cellStyle name="Normal 3 2 10 3" xfId="23660" xr:uid="{B60F1265-7B17-42D7-B32E-93E546BA26D3}"/>
    <cellStyle name="Normal 3 2 10 4" xfId="29154" xr:uid="{A7D703A4-AEEC-4A5D-ACBE-EF97C627F91B}"/>
    <cellStyle name="Normal 3 2 10 5" xfId="34638" xr:uid="{491F511B-0F51-418A-9769-C0EF329DF5B3}"/>
    <cellStyle name="Normal 3 2 11" xfId="6416" xr:uid="{18F371C8-D13D-4942-8BE0-06E833217F2B}"/>
    <cellStyle name="Normal 3 2 2" xfId="6417" xr:uid="{958F1320-8911-4D90-800A-D6DA7EA1FB92}"/>
    <cellStyle name="Normal 3 2 2 2" xfId="14826" xr:uid="{9477F650-B718-47FB-9AEF-FB8CE56F19C1}"/>
    <cellStyle name="Normal 3 2 2 2 2" xfId="22113" xr:uid="{18CF695C-EB57-43FF-A02A-F063CD95C241}"/>
    <cellStyle name="Normal 3 2 2 2 2 2" xfId="27669" xr:uid="{649461EF-EDD1-4221-97F1-AEF1F9AA2539}"/>
    <cellStyle name="Normal 3 2 2 2 2 3" xfId="33163" xr:uid="{C71E012F-618A-4A3B-B580-6A2D0386EE6C}"/>
    <cellStyle name="Normal 3 2 2 2 2 4" xfId="38647" xr:uid="{CCCAC529-162B-489A-992C-BFCA8270B967}"/>
    <cellStyle name="Normal 3 2 2 2 3" xfId="24940" xr:uid="{4D395FB9-8FB8-4F98-B292-F6FE3079D8B4}"/>
    <cellStyle name="Normal 3 2 2 2 4" xfId="30434" xr:uid="{6881361D-43F0-446B-AD6A-D9968187E988}"/>
    <cellStyle name="Normal 3 2 2 2 5" xfId="35918" xr:uid="{D9672642-2A3C-4293-AAF5-92182F76484A}"/>
    <cellStyle name="Normal 3 2 2 3" xfId="11774" xr:uid="{2082B10D-A51F-47D9-8A82-FCC634B25602}"/>
    <cellStyle name="Normal 3 2 2 4" xfId="17010" xr:uid="{A664EDFC-E864-4BAC-AF2D-5907A0E2D725}"/>
    <cellStyle name="Normal 3 2 2 5" xfId="19232" xr:uid="{3C5C5438-3015-4228-8B28-F8B8BEAF2412}"/>
    <cellStyle name="Normal 3 2 2 6" xfId="9513" xr:uid="{7C94A676-CF48-46D9-8FA1-88409D5E0B88}"/>
    <cellStyle name="Normal 3 2 2 6 2" xfId="20834" xr:uid="{C2723BAD-2554-4154-8ECD-FF79AE02A280}"/>
    <cellStyle name="Normal 3 2 2 6 2 2" xfId="26390" xr:uid="{1CA759BA-5599-43F6-B48D-EFFDE1B97DCD}"/>
    <cellStyle name="Normal 3 2 2 6 2 3" xfId="31884" xr:uid="{56613DBE-DC85-475C-A3AF-956AAEC9E39E}"/>
    <cellStyle name="Normal 3 2 2 6 2 4" xfId="37368" xr:uid="{17A85848-6884-442D-B9F6-5CBDE9451ABE}"/>
    <cellStyle name="Normal 3 2 2 6 3" xfId="23661" xr:uid="{4ED00215-51E1-4768-A4F3-280B905AA456}"/>
    <cellStyle name="Normal 3 2 2 6 4" xfId="29155" xr:uid="{204202DF-5220-4175-937D-2D33A9330899}"/>
    <cellStyle name="Normal 3 2 2 6 5" xfId="34639" xr:uid="{362F0439-34F3-4E84-B31C-47BC7D91794E}"/>
    <cellStyle name="Normal 3 2 3" xfId="6418" xr:uid="{8F1F25D0-84B5-449D-882C-B8EEE6542F7B}"/>
    <cellStyle name="Normal 3 2 3 2" xfId="14827" xr:uid="{B541F965-A50B-48A8-9129-943E74B31E0B}"/>
    <cellStyle name="Normal 3 2 3 2 2" xfId="22114" xr:uid="{9ECBF15D-4D4B-4FEC-99B1-0AB09A406905}"/>
    <cellStyle name="Normal 3 2 3 2 2 2" xfId="27670" xr:uid="{D697A3A1-F316-46D3-A03A-F782D5B2762D}"/>
    <cellStyle name="Normal 3 2 3 2 2 3" xfId="33164" xr:uid="{95387097-A9B5-48AF-9908-7C76E38FB10C}"/>
    <cellStyle name="Normal 3 2 3 2 2 4" xfId="38648" xr:uid="{7F18C447-1558-41C3-A5E5-AD6200E8AE87}"/>
    <cellStyle name="Normal 3 2 3 2 3" xfId="24941" xr:uid="{751225FE-0A5B-499A-AA14-8D6614880B9C}"/>
    <cellStyle name="Normal 3 2 3 2 4" xfId="30435" xr:uid="{D134448F-0DA6-4A6B-A18D-BC8B4D10FEC5}"/>
    <cellStyle name="Normal 3 2 3 2 5" xfId="35919" xr:uid="{4015FBD8-9167-4092-BDB7-3018713DDCD2}"/>
    <cellStyle name="Normal 3 2 3 3" xfId="11775" xr:uid="{51D76933-6D27-4584-AC74-C8AB34933E21}"/>
    <cellStyle name="Normal 3 2 3 4" xfId="17011" xr:uid="{DF393ADC-7A65-464A-889C-A319246DBF53}"/>
    <cellStyle name="Normal 3 2 3 5" xfId="19233" xr:uid="{348409C1-AD1D-4CA1-9765-B451FA3BD741}"/>
    <cellStyle name="Normal 3 2 3 6" xfId="9514" xr:uid="{A75EFF5A-AFD4-48F8-AA18-CA338FAC4B4F}"/>
    <cellStyle name="Normal 3 2 3 6 2" xfId="20835" xr:uid="{2DB67CD0-35E2-48C1-94A7-A09164C9AD58}"/>
    <cellStyle name="Normal 3 2 3 6 2 2" xfId="26391" xr:uid="{430A2446-82F7-4D1C-81AD-8909FC358491}"/>
    <cellStyle name="Normal 3 2 3 6 2 3" xfId="31885" xr:uid="{513705A2-13C1-47E1-977A-DF9A45BD3010}"/>
    <cellStyle name="Normal 3 2 3 6 2 4" xfId="37369" xr:uid="{8B2FA3A6-F9CD-4634-A62A-A50ED23729BB}"/>
    <cellStyle name="Normal 3 2 3 6 3" xfId="23662" xr:uid="{0725AF51-35D2-4AC9-A0EF-DCEB6967D6B3}"/>
    <cellStyle name="Normal 3 2 3 6 4" xfId="29156" xr:uid="{6DEE12C3-9415-43BD-9612-7380BF35F7DD}"/>
    <cellStyle name="Normal 3 2 3 6 5" xfId="34640" xr:uid="{BE1B3534-5FDF-43D2-9C23-FAB054181EE6}"/>
    <cellStyle name="Normal 3 2 4" xfId="7204" xr:uid="{346CB2D6-28D8-4B01-8500-3E485806CDCD}"/>
    <cellStyle name="Normal 3 2 4 2" xfId="14828" xr:uid="{6E5B35E3-894C-4DB1-8F35-514E86A33EF6}"/>
    <cellStyle name="Normal 3 2 4 2 2" xfId="22115" xr:uid="{A4B48464-4723-4DF8-BFC5-F1CA1F3E1BFF}"/>
    <cellStyle name="Normal 3 2 4 2 2 2" xfId="27671" xr:uid="{857542AF-169D-41B8-9421-D09525987359}"/>
    <cellStyle name="Normal 3 2 4 2 2 3" xfId="33165" xr:uid="{0B633464-3630-4659-9C34-AA2B1EAF7462}"/>
    <cellStyle name="Normal 3 2 4 2 2 4" xfId="38649" xr:uid="{32D73F42-760D-4888-B7A2-A0A91B4646FF}"/>
    <cellStyle name="Normal 3 2 4 2 3" xfId="24942" xr:uid="{0F8B831B-FE1C-4385-82B0-64A7A97BCFD9}"/>
    <cellStyle name="Normal 3 2 4 2 4" xfId="30436" xr:uid="{F331FA80-29B4-42EC-B070-753AD735156E}"/>
    <cellStyle name="Normal 3 2 4 2 5" xfId="35920" xr:uid="{F72FB6A0-C66D-4022-A52B-4736E3E6623D}"/>
    <cellStyle name="Normal 3 2 4 3" xfId="12582" xr:uid="{EEBF0DB3-EF8D-4747-99A4-B74E366C1427}"/>
    <cellStyle name="Normal 3 2 4 4" xfId="9515" xr:uid="{526D4836-F89C-46E9-B71B-55864424B648}"/>
    <cellStyle name="Normal 3 2 4 4 2" xfId="20836" xr:uid="{54AC9DEB-E6BF-44ED-9CB1-646497754FFA}"/>
    <cellStyle name="Normal 3 2 4 4 2 2" xfId="26392" xr:uid="{AF9455B9-BA52-4AB6-AE84-D02D90F75855}"/>
    <cellStyle name="Normal 3 2 4 4 2 3" xfId="31886" xr:uid="{6189A78D-3349-4EAD-9696-B9A1E3BF4563}"/>
    <cellStyle name="Normal 3 2 4 4 2 4" xfId="37370" xr:uid="{6CE0BAAE-3FDC-4F6E-BC64-82EEEDF9A75A}"/>
    <cellStyle name="Normal 3 2 4 4 3" xfId="23663" xr:uid="{58933A13-E258-4DC3-8B47-B963557C9B78}"/>
    <cellStyle name="Normal 3 2 4 4 4" xfId="29157" xr:uid="{72E3BDFC-5CC7-4B75-8853-03A03D85AE4F}"/>
    <cellStyle name="Normal 3 2 4 4 5" xfId="34641" xr:uid="{D9D73AAB-2B53-4615-A868-719E796F3D6C}"/>
    <cellStyle name="Normal 3 2 5" xfId="9516" xr:uid="{5D01D9B4-A486-4C5F-ADCA-93AD7DE9C11C}"/>
    <cellStyle name="Normal 3 2 5 2" xfId="20837" xr:uid="{AC9EB13E-21C2-49DA-997E-68E5BBDC31CB}"/>
    <cellStyle name="Normal 3 2 5 2 2" xfId="26393" xr:uid="{CD166C48-FAC7-4FDC-93C2-942C471F818F}"/>
    <cellStyle name="Normal 3 2 5 2 3" xfId="31887" xr:uid="{86A6F38C-3FB3-430E-8D68-ABD995DDCAC4}"/>
    <cellStyle name="Normal 3 2 5 2 4" xfId="37371" xr:uid="{07F278B5-206C-487B-83F9-4A97AE8AD9D4}"/>
    <cellStyle name="Normal 3 2 5 3" xfId="23664" xr:uid="{A4147010-1B45-4736-B4FD-D1251BCEB967}"/>
    <cellStyle name="Normal 3 2 5 4" xfId="29158" xr:uid="{4F7FEF86-E33F-4E0B-947B-320F2C2FFF21}"/>
    <cellStyle name="Normal 3 2 5 5" xfId="34642" xr:uid="{5B0FF9AC-01A0-42FB-ACF7-F0AF0D79C312}"/>
    <cellStyle name="Normal 3 2 6" xfId="14825" xr:uid="{710AE099-46B9-4707-92E1-F353CA7125BF}"/>
    <cellStyle name="Normal 3 2 6 2" xfId="22112" xr:uid="{CE84F336-A194-4144-A970-CE45B60DB786}"/>
    <cellStyle name="Normal 3 2 6 2 2" xfId="27668" xr:uid="{E0FC4E78-6A33-4438-BC36-1AE7FA52D6B9}"/>
    <cellStyle name="Normal 3 2 6 2 3" xfId="33162" xr:uid="{165D45D0-6DB8-43C1-94A4-664C8C6974BF}"/>
    <cellStyle name="Normal 3 2 6 2 4" xfId="38646" xr:uid="{8B3D78AB-ADEC-4772-A09B-3C3DD433565C}"/>
    <cellStyle name="Normal 3 2 6 3" xfId="24939" xr:uid="{B7C6BE33-A037-4D02-9240-5342B2C03127}"/>
    <cellStyle name="Normal 3 2 6 4" xfId="30433" xr:uid="{D30803B2-22C2-4B8A-9B98-A7B8DE72F01F}"/>
    <cellStyle name="Normal 3 2 6 5" xfId="35917" xr:uid="{C2B71939-3F64-4522-9CFA-FAB3E6BF1B3B}"/>
    <cellStyle name="Normal 3 2 7" xfId="11773" xr:uid="{28B1B197-B953-48F4-90ED-B7DA3CF01DE1}"/>
    <cellStyle name="Normal 3 2 8" xfId="17009" xr:uid="{D27E3B1A-DFB5-48A0-9E74-61F502FAABAD}"/>
    <cellStyle name="Normal 3 2 9" xfId="19231" xr:uid="{3C91C8B7-B7A1-4788-9FC0-933030B1DED2}"/>
    <cellStyle name="Normal 3 3" xfId="43" xr:uid="{00000000-0005-0000-0000-0000CF000000}"/>
    <cellStyle name="Normal 3 3 10" xfId="11776" xr:uid="{F125BBC2-F937-4CE9-A776-D45B2626C16D}"/>
    <cellStyle name="Normal 3 3 11" xfId="17012" xr:uid="{42DD55A0-ADBE-4EC8-BF9F-DEFE5C4F8864}"/>
    <cellStyle name="Normal 3 3 12" xfId="19234" xr:uid="{0C062AF8-BC87-4E36-AB2C-6E8F05275A1B}"/>
    <cellStyle name="Normal 3 3 13" xfId="22906" xr:uid="{8481258E-04EC-444D-A4FF-E21829A03F3B}"/>
    <cellStyle name="Normal 3 3 13 2" xfId="28452" xr:uid="{B848B343-9B0B-4880-B1F9-A47254980BD3}"/>
    <cellStyle name="Normal 3 3 13 3" xfId="33940" xr:uid="{72DEEDC5-F803-492D-955A-7540999E4E78}"/>
    <cellStyle name="Normal 3 3 13 4" xfId="39424" xr:uid="{06A7DA60-6B64-4D6D-95FF-35390BE18FF2}"/>
    <cellStyle name="Normal 3 3 14" xfId="6419" xr:uid="{9F5146E5-A651-4D3B-B93B-A672BBBB63EF}"/>
    <cellStyle name="Normal 3 3 2" xfId="790" xr:uid="{202DE457-8B9C-451E-89F3-03AB2B75806E}"/>
    <cellStyle name="Normal 3 3 2 2" xfId="14829" xr:uid="{AAC19508-80AB-470B-A7BE-7E0750ABEE17}"/>
    <cellStyle name="Normal 3 3 2 2 2" xfId="22116" xr:uid="{D3F605BA-BCB4-4219-9C26-A7A3EA88D377}"/>
    <cellStyle name="Normal 3 3 2 2 2 2" xfId="27672" xr:uid="{EE7FA4F1-0F0B-4890-9CBC-F2F4FFA0E517}"/>
    <cellStyle name="Normal 3 3 2 2 2 3" xfId="33166" xr:uid="{5674FE96-B646-485F-8A2D-61C245263EE6}"/>
    <cellStyle name="Normal 3 3 2 2 2 4" xfId="38650" xr:uid="{B0B2F08A-EBDD-4E6A-9CA3-65DF70A6AAD3}"/>
    <cellStyle name="Normal 3 3 2 2 3" xfId="24943" xr:uid="{41CA466A-609D-4915-8761-2990B44EBDBD}"/>
    <cellStyle name="Normal 3 3 2 2 4" xfId="30437" xr:uid="{1B117D4B-478A-4648-9F22-4D4ECAB6E2FF}"/>
    <cellStyle name="Normal 3 3 2 2 5" xfId="35921" xr:uid="{F95FD746-0C58-4C9D-8044-1B68EABFECEF}"/>
    <cellStyle name="Normal 3 3 2 3" xfId="11777" xr:uid="{65A2EA6B-3805-4644-8783-D6E9235ACBF0}"/>
    <cellStyle name="Normal 3 3 2 4" xfId="17013" xr:uid="{35C43031-92DC-4AF4-9B59-EE95F7B6C484}"/>
    <cellStyle name="Normal 3 3 2 5" xfId="19235" xr:uid="{12443B65-D5B8-4DB6-B433-09D261873C5B}"/>
    <cellStyle name="Normal 3 3 2 6" xfId="9517" xr:uid="{027ACE66-DD50-4BBA-B3F5-B1C0447080CD}"/>
    <cellStyle name="Normal 3 3 2 6 2" xfId="20838" xr:uid="{821C8C2A-EABA-4303-B99D-ABBDD2487BB3}"/>
    <cellStyle name="Normal 3 3 2 6 2 2" xfId="26394" xr:uid="{EB8629E8-E9DD-4575-8729-269E3757E00F}"/>
    <cellStyle name="Normal 3 3 2 6 2 3" xfId="31888" xr:uid="{8E2E4AE6-FCE2-425F-910A-D90BB3F69AFF}"/>
    <cellStyle name="Normal 3 3 2 6 2 4" xfId="37372" xr:uid="{9FFEB0A1-ED2D-4B4A-9EAC-899434DCD26C}"/>
    <cellStyle name="Normal 3 3 2 6 3" xfId="23665" xr:uid="{2B006B24-0BFC-4797-8083-275116F97F80}"/>
    <cellStyle name="Normal 3 3 2 6 4" xfId="29159" xr:uid="{7BDCE176-EFC4-4495-A8A6-D5AE69AED806}"/>
    <cellStyle name="Normal 3 3 2 6 5" xfId="34643" xr:uid="{C0DFE1CD-E4E1-491B-813A-82E6E3930294}"/>
    <cellStyle name="Normal 3 3 2 7" xfId="6420" xr:uid="{D4DA091D-DA0D-4C35-B6EC-653D05E0CB4F}"/>
    <cellStyle name="Normal 3 3 3" xfId="6421" xr:uid="{24B62602-8170-46EA-9663-BB9A2510BF9A}"/>
    <cellStyle name="Normal 3 3 3 2" xfId="14830" xr:uid="{4B969CDE-15DE-448D-A693-0036EFE688F5}"/>
    <cellStyle name="Normal 3 3 3 2 2" xfId="22117" xr:uid="{EEBE1902-8066-494E-8B62-FB234983EA47}"/>
    <cellStyle name="Normal 3 3 3 2 2 2" xfId="27673" xr:uid="{5C5A0EFD-6269-4708-BB8D-4FE6DFBCC6A1}"/>
    <cellStyle name="Normal 3 3 3 2 2 3" xfId="33167" xr:uid="{E75E7008-0C02-483C-90B5-580C63542D67}"/>
    <cellStyle name="Normal 3 3 3 2 2 4" xfId="38651" xr:uid="{4ECC27CC-F2CF-4078-BCD5-5F3752662BB8}"/>
    <cellStyle name="Normal 3 3 3 2 3" xfId="24944" xr:uid="{0F721363-7C23-419F-9F31-ABD7B5806C74}"/>
    <cellStyle name="Normal 3 3 3 2 4" xfId="30438" xr:uid="{AC8FBCD8-9AD7-4798-A43B-7873C13613F6}"/>
    <cellStyle name="Normal 3 3 3 2 5" xfId="35922" xr:uid="{5A1E596A-A5A8-4421-B4E1-F7790D5FEEA4}"/>
    <cellStyle name="Normal 3 3 3 3" xfId="11778" xr:uid="{10DF5E0A-A4E7-48C3-9D1E-94FB686CC2E9}"/>
    <cellStyle name="Normal 3 3 3 4" xfId="17014" xr:uid="{2941F139-4F8E-47C2-9598-8272D7BFDB77}"/>
    <cellStyle name="Normal 3 3 3 5" xfId="19236" xr:uid="{E3ED97B4-9548-494E-BBBC-42F0550C694A}"/>
    <cellStyle name="Normal 3 3 3 6" xfId="9518" xr:uid="{A059E8AC-9501-4861-BDD7-96B345DCAB49}"/>
    <cellStyle name="Normal 3 3 3 6 2" xfId="20839" xr:uid="{41A0D6A9-C3B6-4C3B-BB3E-37FC7A18A6AE}"/>
    <cellStyle name="Normal 3 3 3 6 2 2" xfId="26395" xr:uid="{2C2E7A7C-CE9A-4749-A458-F153B1805788}"/>
    <cellStyle name="Normal 3 3 3 6 2 3" xfId="31889" xr:uid="{58747D43-67E6-4F27-B0B9-9E1C72B3FD65}"/>
    <cellStyle name="Normal 3 3 3 6 2 4" xfId="37373" xr:uid="{0B01A107-5892-4765-89C5-31D2A1B67850}"/>
    <cellStyle name="Normal 3 3 3 6 3" xfId="23666" xr:uid="{1A125820-312E-41DF-A08E-6A153CAE4DBD}"/>
    <cellStyle name="Normal 3 3 3 6 4" xfId="29160" xr:uid="{30F7E8FB-3E4F-4884-B7D2-0D21A572237D}"/>
    <cellStyle name="Normal 3 3 3 6 5" xfId="34644" xr:uid="{AFFF8D8C-A904-4498-85B2-EA33BC14C0D8}"/>
    <cellStyle name="Normal 3 3 4" xfId="6422" xr:uid="{8B3D74C2-86E7-4B0E-A4CC-FF9CF4B86CF1}"/>
    <cellStyle name="Normal 3 3 4 2" xfId="14831" xr:uid="{D6DD9FF7-F623-4702-A64F-31046B1A8CBD}"/>
    <cellStyle name="Normal 3 3 4 2 2" xfId="22118" xr:uid="{627D0400-0E9A-4EA2-87F8-3C891C60D13D}"/>
    <cellStyle name="Normal 3 3 4 2 2 2" xfId="27674" xr:uid="{B8ECD902-2FA8-4403-B443-9E8106746283}"/>
    <cellStyle name="Normal 3 3 4 2 2 3" xfId="33168" xr:uid="{2D8E3AC1-A969-42D0-AB88-A91890152640}"/>
    <cellStyle name="Normal 3 3 4 2 2 4" xfId="38652" xr:uid="{632E0067-C2BE-46E3-91DA-0B820F4EF81E}"/>
    <cellStyle name="Normal 3 3 4 2 3" xfId="24945" xr:uid="{D481AA30-A930-421C-95CE-1E6D239B2357}"/>
    <cellStyle name="Normal 3 3 4 2 4" xfId="30439" xr:uid="{6D14A9DC-E26A-4810-939E-BF31CE00BB64}"/>
    <cellStyle name="Normal 3 3 4 2 5" xfId="35923" xr:uid="{7FCEEE8B-F0F0-47B6-8899-CD4212C6659A}"/>
    <cellStyle name="Normal 3 3 4 3" xfId="11779" xr:uid="{D3E23AFF-FB23-4820-BB72-E998CF5CC281}"/>
    <cellStyle name="Normal 3 3 4 4" xfId="17015" xr:uid="{782FF7D0-1751-45B7-B506-DE0A071DE7FC}"/>
    <cellStyle name="Normal 3 3 4 5" xfId="19237" xr:uid="{0EB10861-3580-43D1-90C9-746A9A50AA26}"/>
    <cellStyle name="Normal 3 3 4 6" xfId="9519" xr:uid="{52A53366-7042-455C-915D-01892920D44A}"/>
    <cellStyle name="Normal 3 3 4 6 2" xfId="20840" xr:uid="{99BC1D60-0285-448E-A9AD-3FAB2F835930}"/>
    <cellStyle name="Normal 3 3 4 6 2 2" xfId="26396" xr:uid="{156D6877-73B0-4614-83A4-3E018FABA016}"/>
    <cellStyle name="Normal 3 3 4 6 2 3" xfId="31890" xr:uid="{E49D3B0B-FCBB-4A68-8B42-9934D5153A91}"/>
    <cellStyle name="Normal 3 3 4 6 2 4" xfId="37374" xr:uid="{6DA118FB-100F-4DBB-9743-77A9114836C1}"/>
    <cellStyle name="Normal 3 3 4 6 3" xfId="23667" xr:uid="{64DF44C3-1270-4FA0-9571-29B2B7C29810}"/>
    <cellStyle name="Normal 3 3 4 6 4" xfId="29161" xr:uid="{5EE11382-432F-42B2-BF3B-7DB422B8603B}"/>
    <cellStyle name="Normal 3 3 4 6 5" xfId="34645" xr:uid="{B5628090-526F-43F4-8ED1-002535130DDB}"/>
    <cellStyle name="Normal 3 3 5" xfId="6423" xr:uid="{A70A1732-3B0D-4476-8A33-8C84751E5E3F}"/>
    <cellStyle name="Normal 3 3 5 2" xfId="14832" xr:uid="{AF6C547D-BAAC-4043-A6CD-0D35758FC8B9}"/>
    <cellStyle name="Normal 3 3 5 2 2" xfId="22119" xr:uid="{8B81C686-C2EA-45A2-8C94-5DBF4292D387}"/>
    <cellStyle name="Normal 3 3 5 2 2 2" xfId="27675" xr:uid="{1EB00746-6F98-489A-94F6-3CC374C0E9C7}"/>
    <cellStyle name="Normal 3 3 5 2 2 3" xfId="33169" xr:uid="{A012116B-64AC-497E-9C92-E63C3E670E80}"/>
    <cellStyle name="Normal 3 3 5 2 2 4" xfId="38653" xr:uid="{6D55D164-CC6C-4E28-820B-D96D7E260903}"/>
    <cellStyle name="Normal 3 3 5 2 3" xfId="24946" xr:uid="{FF1E0559-3CBD-42B8-8FA9-D4A323429178}"/>
    <cellStyle name="Normal 3 3 5 2 4" xfId="30440" xr:uid="{6A5A7B09-4EFB-43A7-8EF3-56901C1736AC}"/>
    <cellStyle name="Normal 3 3 5 2 5" xfId="35924" xr:uid="{199CE274-FBE9-4E83-BC83-ED6CA5C7C395}"/>
    <cellStyle name="Normal 3 3 5 3" xfId="19238" xr:uid="{1D49769D-E5FD-4947-8C95-DFF12D38D2ED}"/>
    <cellStyle name="Normal 3 3 5 4" xfId="9520" xr:uid="{9E754434-B7C3-44DE-B08F-7CACB9035D27}"/>
    <cellStyle name="Normal 3 3 5 4 2" xfId="20841" xr:uid="{BE2DF640-C04D-4B6D-B46E-CCA1E29AA857}"/>
    <cellStyle name="Normal 3 3 5 4 2 2" xfId="26397" xr:uid="{1B56A654-3520-406A-BF5D-83C0E65816B3}"/>
    <cellStyle name="Normal 3 3 5 4 2 3" xfId="31891" xr:uid="{2B413C47-A6E7-430D-A5D0-CB51EA9A0821}"/>
    <cellStyle name="Normal 3 3 5 4 2 4" xfId="37375" xr:uid="{D726A9C0-75FF-407B-A0BB-438AA197B839}"/>
    <cellStyle name="Normal 3 3 5 4 3" xfId="23668" xr:uid="{B3F0B704-8AC9-4794-82BD-BB66C185850A}"/>
    <cellStyle name="Normal 3 3 5 4 4" xfId="29162" xr:uid="{179F7BEA-683C-40F9-8572-D379E0755EE6}"/>
    <cellStyle name="Normal 3 3 5 4 5" xfId="34646" xr:uid="{FB4872F6-F227-4EE1-9E89-811446AF9569}"/>
    <cellStyle name="Normal 3 3 6" xfId="7205" xr:uid="{A1F79565-56B7-4C17-9AAA-C76A040BE50F}"/>
    <cellStyle name="Normal 3 3 6 2" xfId="9521" xr:uid="{7F92BF62-034C-4D1B-AD99-EEE181303421}"/>
    <cellStyle name="Normal 3 3 6 2 2" xfId="20842" xr:uid="{6DA78A3B-5A41-4091-BFC4-8A2DC90887CC}"/>
    <cellStyle name="Normal 3 3 6 2 2 2" xfId="26398" xr:uid="{652E5B7C-E9E6-4C39-8C26-DCC9D82C0592}"/>
    <cellStyle name="Normal 3 3 6 2 2 3" xfId="31892" xr:uid="{0A6D3069-4E6C-45C3-80E6-729468FF8892}"/>
    <cellStyle name="Normal 3 3 6 2 2 4" xfId="37376" xr:uid="{CEE441DE-F719-4C26-BCA8-3BB953488AA8}"/>
    <cellStyle name="Normal 3 3 6 2 3" xfId="23669" xr:uid="{629D4D2F-6ED4-4BF4-B574-13C9A04199F2}"/>
    <cellStyle name="Normal 3 3 6 2 4" xfId="29163" xr:uid="{B8FC69DD-16B6-42C5-BFB0-5E6599C90193}"/>
    <cellStyle name="Normal 3 3 6 2 5" xfId="34647" xr:uid="{97E8C9CF-DD55-46A4-8FD1-AB898674B02B}"/>
    <cellStyle name="Normal 3 3 6 3" xfId="20210" xr:uid="{59838E71-6EFC-443A-A433-65536CCFF393}"/>
    <cellStyle name="Normal 3 3 6 3 2" xfId="25766" xr:uid="{B6FC0261-5866-440E-8248-9B9F066E134A}"/>
    <cellStyle name="Normal 3 3 6 3 3" xfId="31260" xr:uid="{27A3D2A1-5477-4BEA-BDD0-1CC6FAB89D8E}"/>
    <cellStyle name="Normal 3 3 6 3 4" xfId="36744" xr:uid="{7E8105E1-7301-4332-BE1A-58CFFC04C11D}"/>
    <cellStyle name="Normal 3 3 6 4" xfId="23037" xr:uid="{36FE54DD-AD93-4358-A755-A4545C00F461}"/>
    <cellStyle name="Normal 3 3 6 5" xfId="28529" xr:uid="{55263648-3F5C-4291-AA6D-CB3C27C76C41}"/>
    <cellStyle name="Normal 3 3 6 6" xfId="34013" xr:uid="{76671CB3-4747-4EE5-8172-928FEC8D919C}"/>
    <cellStyle name="Normal 3 3 7" xfId="7343" xr:uid="{D2F62862-4230-407C-9829-225D5E118C87}"/>
    <cellStyle name="Normal 3 3 7 2" xfId="9522" xr:uid="{CA28CB77-F7F1-470C-9A9E-A58BE6849ABD}"/>
    <cellStyle name="Normal 3 3 7 2 2" xfId="20843" xr:uid="{E63BB2CA-A2F6-4E60-8843-43A9A621B571}"/>
    <cellStyle name="Normal 3 3 7 2 2 2" xfId="26399" xr:uid="{D94241CD-7B1D-4D1A-9D55-666F88AA0D31}"/>
    <cellStyle name="Normal 3 3 7 2 2 3" xfId="31893" xr:uid="{8A52A130-6F63-4070-A488-EB29B91FD9D4}"/>
    <cellStyle name="Normal 3 3 7 2 2 4" xfId="37377" xr:uid="{9E0F959D-5951-487C-882B-81EACDC8E10C}"/>
    <cellStyle name="Normal 3 3 7 2 3" xfId="23670" xr:uid="{61AF9F54-E28E-4A76-BF5E-20C29C4F0BA8}"/>
    <cellStyle name="Normal 3 3 7 2 4" xfId="29164" xr:uid="{B6CA21B2-37C3-4E8C-881C-14C05EEF00A2}"/>
    <cellStyle name="Normal 3 3 7 2 5" xfId="34648" xr:uid="{3ED59FDF-7B69-45C9-98FB-C42A57EDE6F3}"/>
    <cellStyle name="Normal 3 3 7 3" xfId="20231" xr:uid="{680C2D21-71DC-47EC-8B26-3FEF86994822}"/>
    <cellStyle name="Normal 3 3 7 3 2" xfId="25787" xr:uid="{EABFD92B-287D-4938-85C6-70FB046FA6FF}"/>
    <cellStyle name="Normal 3 3 7 3 3" xfId="31281" xr:uid="{629EFAF8-FABF-4C1A-BBD9-C8221C14EBBD}"/>
    <cellStyle name="Normal 3 3 7 3 4" xfId="36765" xr:uid="{5AF34018-E824-4A3D-83BF-BAB9857C0566}"/>
    <cellStyle name="Normal 3 3 7 4" xfId="23058" xr:uid="{DCC4EDDA-4C6F-4409-AA7F-56214D48A1AC}"/>
    <cellStyle name="Normal 3 3 7 5" xfId="28550" xr:uid="{AF3A96DC-96CC-438E-9586-BBEEE58E3C9B}"/>
    <cellStyle name="Normal 3 3 7 6" xfId="34034" xr:uid="{8D3302FE-7A49-477C-93A4-80B621A4F464}"/>
    <cellStyle name="Normal 3 3 8" xfId="7433" xr:uid="{0C573D3F-3896-4EC8-AD96-61F3FA92CB0D}"/>
    <cellStyle name="Normal 3 3 8 2" xfId="9523" xr:uid="{9117EE04-B7E7-4842-A3E1-53D2A26E3167}"/>
    <cellStyle name="Normal 3 3 8 2 2" xfId="20844" xr:uid="{7D930AC3-E3F4-45AC-A522-4DFE470B62E1}"/>
    <cellStyle name="Normal 3 3 8 2 2 2" xfId="26400" xr:uid="{5B96B4EE-2352-4DFC-9EAA-CBB5FC1F1C10}"/>
    <cellStyle name="Normal 3 3 8 2 2 3" xfId="31894" xr:uid="{45FBFE6E-1073-4497-B9CF-5DF1C2612E0D}"/>
    <cellStyle name="Normal 3 3 8 2 2 4" xfId="37378" xr:uid="{95C73C63-A1B7-49D2-AD8E-0469A13070EF}"/>
    <cellStyle name="Normal 3 3 8 2 3" xfId="23671" xr:uid="{B37F48FC-2603-4873-99E6-452866FD7D47}"/>
    <cellStyle name="Normal 3 3 8 2 4" xfId="29165" xr:uid="{F398330F-BA67-4E02-80D8-CD8257CE917B}"/>
    <cellStyle name="Normal 3 3 8 2 5" xfId="34649" xr:uid="{A354A1B3-9BDA-4F41-BA8E-2D93945774D1}"/>
    <cellStyle name="Normal 3 3 8 3" xfId="20317" xr:uid="{6AEC029F-000C-47BF-B830-1F603C84603F}"/>
    <cellStyle name="Normal 3 3 8 3 2" xfId="25873" xr:uid="{E5B3662F-A23A-4D5D-874B-E5C28B77D070}"/>
    <cellStyle name="Normal 3 3 8 3 3" xfId="31367" xr:uid="{2F941C0F-D821-4B9C-BA5C-76DC8F04AB41}"/>
    <cellStyle name="Normal 3 3 8 3 4" xfId="36851" xr:uid="{587E9384-CAC0-48C3-BCC1-47C1768B6B21}"/>
    <cellStyle name="Normal 3 3 8 4" xfId="23144" xr:uid="{24D51947-13DF-41B9-884E-4C709132C08D}"/>
    <cellStyle name="Normal 3 3 8 5" xfId="28636" xr:uid="{B6EAC0AA-BA00-47DA-8037-13F53CCD0EAA}"/>
    <cellStyle name="Normal 3 3 8 6" xfId="34120" xr:uid="{47928803-5210-4249-9792-B3C362D5B556}"/>
    <cellStyle name="Normal 3 3 9" xfId="7495" xr:uid="{487AEE52-0734-4DE1-90B1-9F826D62183A}"/>
    <cellStyle name="Normal 3 3 9 2" xfId="20379" xr:uid="{964391CC-853D-424A-9E3A-BCCA069F82C9}"/>
    <cellStyle name="Normal 3 3 9 2 2" xfId="25935" xr:uid="{7075FC72-133A-410A-80F4-F60A18D3C886}"/>
    <cellStyle name="Normal 3 3 9 2 3" xfId="31429" xr:uid="{99F136A6-DE3D-4A82-8168-BD0F3BDF0750}"/>
    <cellStyle name="Normal 3 3 9 2 4" xfId="36913" xr:uid="{CCDC8C2C-F0F4-4776-A900-588D7732BF53}"/>
    <cellStyle name="Normal 3 3 9 3" xfId="23206" xr:uid="{96AB3563-FA0C-4EFD-87FD-C0850C7A1B7C}"/>
    <cellStyle name="Normal 3 3 9 4" xfId="28700" xr:uid="{E7E74E31-9D61-473B-A1E8-F22F002AD881}"/>
    <cellStyle name="Normal 3 3 9 5" xfId="34184" xr:uid="{C3CB7604-62A6-4A59-AF1D-3FFDDAAB35F3}"/>
    <cellStyle name="Normal 3 4" xfId="83" xr:uid="{00000000-0005-0000-0000-0000D0000000}"/>
    <cellStyle name="Normal 3 4 2" xfId="6425" xr:uid="{952C8EFB-7D07-40FB-9F68-FC61AF894867}"/>
    <cellStyle name="Normal 3 4 2 2" xfId="14834" xr:uid="{AEB5CFB6-F5A4-42D6-B0CE-13924AF77F0D}"/>
    <cellStyle name="Normal 3 4 2 2 2" xfId="22121" xr:uid="{E20FE2C9-812D-4F77-BF11-64705E2E921E}"/>
    <cellStyle name="Normal 3 4 2 2 2 2" xfId="27677" xr:uid="{7CA03BE1-3A8A-4297-8AC1-8E9F83909453}"/>
    <cellStyle name="Normal 3 4 2 2 2 3" xfId="33171" xr:uid="{F9CB930E-9699-47CE-9F6C-9F48197630B7}"/>
    <cellStyle name="Normal 3 4 2 2 2 4" xfId="38655" xr:uid="{3C4284AD-7D65-4BFB-B286-481334D00E9B}"/>
    <cellStyle name="Normal 3 4 2 2 3" xfId="24948" xr:uid="{FC9B38B2-8347-42DB-A8BC-6D6AA030BB16}"/>
    <cellStyle name="Normal 3 4 2 2 4" xfId="30442" xr:uid="{D7E013C8-91A2-4CE9-BC0F-48726CAC7991}"/>
    <cellStyle name="Normal 3 4 2 2 5" xfId="35926" xr:uid="{825D3E7D-08F8-4032-9BDC-4C59F05BFFE7}"/>
    <cellStyle name="Normal 3 4 2 3" xfId="11781" xr:uid="{E06355E2-371A-451C-8DE6-A5F5ED3C92A7}"/>
    <cellStyle name="Normal 3 4 2 4" xfId="17017" xr:uid="{6A7CD7CE-98E0-406A-B890-462BB9210178}"/>
    <cellStyle name="Normal 3 4 2 5" xfId="19240" xr:uid="{E15919FD-0794-4155-AE30-821DBED51B41}"/>
    <cellStyle name="Normal 3 4 2 6" xfId="9525" xr:uid="{889B30F4-D48B-4FA8-AA6E-F3CFD1C45037}"/>
    <cellStyle name="Normal 3 4 2 6 2" xfId="20846" xr:uid="{934553E3-C9C0-4599-A818-4A708C8F2438}"/>
    <cellStyle name="Normal 3 4 2 6 2 2" xfId="26402" xr:uid="{D557D8B4-3735-44B8-9653-C47FCFCB4F12}"/>
    <cellStyle name="Normal 3 4 2 6 2 3" xfId="31896" xr:uid="{4D18ADB8-CDFD-4E9A-9F31-96837F279B53}"/>
    <cellStyle name="Normal 3 4 2 6 2 4" xfId="37380" xr:uid="{5B3A746A-6210-4B89-87B5-1D7B1822B58C}"/>
    <cellStyle name="Normal 3 4 2 6 3" xfId="23673" xr:uid="{20398A82-964E-4919-901A-4C117F6A84C1}"/>
    <cellStyle name="Normal 3 4 2 6 4" xfId="29167" xr:uid="{5FA60D0F-2EEC-4B58-8F76-5938D582A988}"/>
    <cellStyle name="Normal 3 4 2 6 5" xfId="34651" xr:uid="{25E55230-7F2A-45F0-8680-DA85CE3C940B}"/>
    <cellStyle name="Normal 3 4 3" xfId="14833" xr:uid="{0E4E4BC7-FA7C-4056-A2C9-E6CA21F6C64D}"/>
    <cellStyle name="Normal 3 4 3 2" xfId="22120" xr:uid="{5A6C2279-6B33-401A-8CAE-A332A65E63A7}"/>
    <cellStyle name="Normal 3 4 3 2 2" xfId="27676" xr:uid="{505FDDD2-6CE4-44FC-898C-51A3B8BB2A98}"/>
    <cellStyle name="Normal 3 4 3 2 3" xfId="33170" xr:uid="{23CAAF0B-942C-4D42-AA7F-983A42851776}"/>
    <cellStyle name="Normal 3 4 3 2 4" xfId="38654" xr:uid="{E5D85E93-07CE-4DF9-8016-F608BEF40367}"/>
    <cellStyle name="Normal 3 4 3 3" xfId="24947" xr:uid="{1F4A248C-E66C-408B-A321-5DFBB2AB4066}"/>
    <cellStyle name="Normal 3 4 3 4" xfId="30441" xr:uid="{B39EB298-0912-4F7D-B92D-06CE9F50D442}"/>
    <cellStyle name="Normal 3 4 3 5" xfId="35925" xr:uid="{25BBB5E0-1AC8-4F7D-B278-F7D230ADEB86}"/>
    <cellStyle name="Normal 3 4 4" xfId="11780" xr:uid="{48AF670C-ED48-47BA-9BFA-ACF940F709C7}"/>
    <cellStyle name="Normal 3 4 5" xfId="17016" xr:uid="{69239E9C-F1C1-462B-8929-75E3117593A1}"/>
    <cellStyle name="Normal 3 4 6" xfId="19239" xr:uid="{59BDA87D-5E71-40E7-93D7-0A1B9A267B38}"/>
    <cellStyle name="Normal 3 4 7" xfId="9524" xr:uid="{1341063A-E13A-463F-8793-AD0A838B3E79}"/>
    <cellStyle name="Normal 3 4 7 2" xfId="20845" xr:uid="{17D66B8A-1568-47AE-A42E-34DF288A9B66}"/>
    <cellStyle name="Normal 3 4 7 2 2" xfId="26401" xr:uid="{C9127ED8-0807-4221-9FF9-79BDF346768A}"/>
    <cellStyle name="Normal 3 4 7 2 3" xfId="31895" xr:uid="{42546D73-7CCE-458D-8CF7-B708ACB34753}"/>
    <cellStyle name="Normal 3 4 7 2 4" xfId="37379" xr:uid="{1EEA924E-CB59-40E5-AB53-4EC79AE85A99}"/>
    <cellStyle name="Normal 3 4 7 3" xfId="23672" xr:uid="{404AB87A-8C64-44F1-9DD7-F28B33BC0F54}"/>
    <cellStyle name="Normal 3 4 7 4" xfId="29166" xr:uid="{A23D549E-2FA1-4B71-B97F-EF66C6F62957}"/>
    <cellStyle name="Normal 3 4 7 5" xfId="34650" xr:uid="{FB02DF66-6A6E-4CAA-B0D0-189E9F4D42A5}"/>
    <cellStyle name="Normal 3 4 8" xfId="6424" xr:uid="{320121C8-70DB-46CA-94B7-DDBF697E7516}"/>
    <cellStyle name="Normal 3 5" xfId="60" xr:uid="{00000000-0005-0000-0000-0000D1000000}"/>
    <cellStyle name="Normal 3 5 2" xfId="14835" xr:uid="{335D0AEE-9731-4201-942B-D5C45213791E}"/>
    <cellStyle name="Normal 3 5 2 2" xfId="22122" xr:uid="{FD8F1CF1-08FE-434F-837A-7CD602830710}"/>
    <cellStyle name="Normal 3 5 2 2 2" xfId="27678" xr:uid="{B8C3CE47-7807-492F-ABBF-F3A26CEBD83D}"/>
    <cellStyle name="Normal 3 5 2 2 3" xfId="33172" xr:uid="{410DC449-ADA8-4A93-BFE9-FD7AA8F0B032}"/>
    <cellStyle name="Normal 3 5 2 2 4" xfId="38656" xr:uid="{31DE53C1-ED47-4235-A4A6-A061A7DBC6F1}"/>
    <cellStyle name="Normal 3 5 2 3" xfId="24949" xr:uid="{F5C7295F-A507-4445-AD3F-C51020CD8D9A}"/>
    <cellStyle name="Normal 3 5 2 4" xfId="30443" xr:uid="{B335F90F-8F9B-47D8-8135-67A56E6DF0A9}"/>
    <cellStyle name="Normal 3 5 2 5" xfId="35927" xr:uid="{C7B7A884-3830-403B-9E91-B77D4B71C56C}"/>
    <cellStyle name="Normal 3 5 3" xfId="11782" xr:uid="{49EC519A-42BF-4ACC-BA6C-5D7E071E38A9}"/>
    <cellStyle name="Normal 3 5 4" xfId="17018" xr:uid="{87E65565-5354-4D17-9415-5E79AE4D5F88}"/>
    <cellStyle name="Normal 3 5 5" xfId="19241" xr:uid="{BDA43773-55E6-49FE-94F1-5962B521D473}"/>
    <cellStyle name="Normal 3 5 6" xfId="9526" xr:uid="{B9014285-4F8E-40D7-AC1D-289A52136B55}"/>
    <cellStyle name="Normal 3 5 6 2" xfId="20847" xr:uid="{D7DF4635-9096-40D7-9954-42069F64C11C}"/>
    <cellStyle name="Normal 3 5 6 2 2" xfId="26403" xr:uid="{362518D9-47D0-497C-8AB4-FCAC5D9584DD}"/>
    <cellStyle name="Normal 3 5 6 2 3" xfId="31897" xr:uid="{2047986F-4421-4631-8A76-971AE693765D}"/>
    <cellStyle name="Normal 3 5 6 2 4" xfId="37381" xr:uid="{238A063C-4508-4B72-AA89-8124FC290F26}"/>
    <cellStyle name="Normal 3 5 6 3" xfId="23674" xr:uid="{8CC6A0F1-3C3E-4F91-970A-A3297478A2A3}"/>
    <cellStyle name="Normal 3 5 6 4" xfId="29168" xr:uid="{1D1C30A9-8FC7-47BD-A91A-4C514B2798F3}"/>
    <cellStyle name="Normal 3 5 6 5" xfId="34652" xr:uid="{A96B8D19-D07E-4238-AF35-746DA07EE569}"/>
    <cellStyle name="Normal 3 5 7" xfId="6426" xr:uid="{C173DA55-D5B0-4D26-A9C9-5FCA93103E97}"/>
    <cellStyle name="Normal 3 6" xfId="228" xr:uid="{DF3E7687-2F52-4559-82FE-CBE95AF99F3B}"/>
    <cellStyle name="Normal 3 6 2" xfId="14836" xr:uid="{C1B67311-4968-4CC7-B52F-7CBCBED8EFC0}"/>
    <cellStyle name="Normal 3 6 2 2" xfId="22123" xr:uid="{6CD49114-1BF5-4433-9BDC-A8D843E9912D}"/>
    <cellStyle name="Normal 3 6 2 2 2" xfId="27679" xr:uid="{B5C712E0-C374-4527-B074-DC2FE1A85357}"/>
    <cellStyle name="Normal 3 6 2 2 3" xfId="33173" xr:uid="{960B19FE-BF65-41E2-889D-1FDB199480DB}"/>
    <cellStyle name="Normal 3 6 2 2 4" xfId="38657" xr:uid="{846C1DE2-5247-431A-8C2D-7BE76D4C5B1E}"/>
    <cellStyle name="Normal 3 6 2 3" xfId="24950" xr:uid="{50B6A165-D777-4D54-9A8E-7029CBB4F781}"/>
    <cellStyle name="Normal 3 6 2 4" xfId="30444" xr:uid="{CB43A022-D45D-4F80-8808-03AB4744E121}"/>
    <cellStyle name="Normal 3 6 2 5" xfId="35928" xr:uid="{CD8EE1E3-312C-4B25-B7FC-EF04BA249DCE}"/>
    <cellStyle name="Normal 3 6 3" xfId="11783" xr:uid="{AD5017FC-C920-4F2E-9789-80B923566FF6}"/>
    <cellStyle name="Normal 3 6 4" xfId="17019" xr:uid="{8B89543A-FB21-4DF1-AA8E-E9E900B20206}"/>
    <cellStyle name="Normal 3 6 5" xfId="19242" xr:uid="{93668FD8-5BC5-4FA7-9E01-5D569B5B2625}"/>
    <cellStyle name="Normal 3 6 6" xfId="9527" xr:uid="{8A2785AC-3981-4A90-A2D6-E9BDD312C648}"/>
    <cellStyle name="Normal 3 6 6 2" xfId="20848" xr:uid="{B3C24AC8-1A47-4D49-89E5-367F97C95AA8}"/>
    <cellStyle name="Normal 3 6 6 2 2" xfId="26404" xr:uid="{90076B6D-3F9F-47E3-A0E1-39CD9C568A80}"/>
    <cellStyle name="Normal 3 6 6 2 3" xfId="31898" xr:uid="{C51D722C-5229-4456-A662-303108CF7CA9}"/>
    <cellStyle name="Normal 3 6 6 2 4" xfId="37382" xr:uid="{FD3D1CA9-92D3-4EE0-BCD7-DDC1319B5ED0}"/>
    <cellStyle name="Normal 3 6 6 3" xfId="23675" xr:uid="{8BE2192E-A15D-453A-B2F8-BAE05E4C5A45}"/>
    <cellStyle name="Normal 3 6 6 4" xfId="29169" xr:uid="{E86E7475-E8DD-40E1-B20B-ACF9242849E1}"/>
    <cellStyle name="Normal 3 6 6 5" xfId="34653" xr:uid="{22D955CE-B410-45AB-8CD9-A17FCBFAD065}"/>
    <cellStyle name="Normal 3 6 7" xfId="6427" xr:uid="{2169DF77-0DEE-4780-96C2-027074A0C2D7}"/>
    <cellStyle name="Normal 3 7" xfId="7203" xr:uid="{0EB929D1-112B-4323-9A9F-B081DA66D6FA}"/>
    <cellStyle name="Normal 3 7 2" xfId="14837" xr:uid="{AC5DB9EA-0F19-4A73-BF36-214A17400F00}"/>
    <cellStyle name="Normal 3 7 2 2" xfId="22124" xr:uid="{E26AF74B-464F-4EEA-AD16-66DB8428A9BB}"/>
    <cellStyle name="Normal 3 7 2 2 2" xfId="27680" xr:uid="{2145182B-AA7B-4F89-BBD1-9A9CC305FF69}"/>
    <cellStyle name="Normal 3 7 2 2 3" xfId="33174" xr:uid="{1E6C1BB8-DB93-495E-99EA-FE6F6366AB7B}"/>
    <cellStyle name="Normal 3 7 2 2 4" xfId="38658" xr:uid="{E49B9D40-5C6C-443F-9666-ECC848552A35}"/>
    <cellStyle name="Normal 3 7 2 3" xfId="24951" xr:uid="{1B8369AD-FF23-4DC3-BE49-8CC998812413}"/>
    <cellStyle name="Normal 3 7 2 4" xfId="30445" xr:uid="{CC02BEF8-87FC-471A-9324-70FC2D3D90BA}"/>
    <cellStyle name="Normal 3 7 2 5" xfId="35929" xr:uid="{286B9E4A-F8CE-436D-85EA-17E8EFA2C6CE}"/>
    <cellStyle name="Normal 3 7 3" xfId="12581" xr:uid="{EE9407A3-8E49-4A3A-B83A-A5B5D45BD7BB}"/>
    <cellStyle name="Normal 3 7 4" xfId="9528" xr:uid="{DE6789C5-6727-46BA-BB97-475C391CFA19}"/>
    <cellStyle name="Normal 3 7 4 2" xfId="20849" xr:uid="{CE3B3ED2-2718-4EA8-ABD2-FE9D4AE75499}"/>
    <cellStyle name="Normal 3 7 4 2 2" xfId="26405" xr:uid="{70ABA3F8-8A62-4272-8D5E-9F8CF21F5B84}"/>
    <cellStyle name="Normal 3 7 4 2 3" xfId="31899" xr:uid="{D7FE24C2-3B1E-4575-80CA-C0571B492A06}"/>
    <cellStyle name="Normal 3 7 4 2 4" xfId="37383" xr:uid="{0939067B-CCE5-4491-9D63-8A91464430C6}"/>
    <cellStyle name="Normal 3 7 4 3" xfId="23676" xr:uid="{98BC89D1-9BCD-4A13-A8F7-258FC2DEFD7E}"/>
    <cellStyle name="Normal 3 7 4 4" xfId="29170" xr:uid="{AE6680F7-495C-477D-82F2-9EA76A9778EE}"/>
    <cellStyle name="Normal 3 7 4 5" xfId="34654" xr:uid="{C0608E03-4454-4E5D-BEEF-436E75FCA2D4}"/>
    <cellStyle name="Normal 3 8" xfId="9529" xr:uid="{2FCA7C00-A982-475C-ACFB-A6B3788A78E0}"/>
    <cellStyle name="Normal 3 8 2" xfId="20850" xr:uid="{A1BF95DC-425D-4EAD-B68D-D45F4F8B8115}"/>
    <cellStyle name="Normal 3 8 2 2" xfId="26406" xr:uid="{9EE3CCD5-554B-41B1-BC08-48B27F4CA829}"/>
    <cellStyle name="Normal 3 8 2 3" xfId="31900" xr:uid="{36E60BB5-03A7-4F61-B721-FB5501E3E20D}"/>
    <cellStyle name="Normal 3 8 2 4" xfId="37384" xr:uid="{DBA8DB43-1672-425A-BEA0-6D9918EBBC00}"/>
    <cellStyle name="Normal 3 8 3" xfId="23677" xr:uid="{EDDA425B-8AFF-46E5-A9B8-8C4725D5A547}"/>
    <cellStyle name="Normal 3 8 4" xfId="29171" xr:uid="{ACAA9A20-4597-418B-AD36-D90296E4E932}"/>
    <cellStyle name="Normal 3 8 5" xfId="34655" xr:uid="{C32327C1-95B0-4BD4-ADB1-B9E618C967F6}"/>
    <cellStyle name="Normal 3 9" xfId="14824" xr:uid="{C12AA354-B63A-4E7E-A5B6-E73E6B5EC605}"/>
    <cellStyle name="Normal 3 9 2" xfId="22111" xr:uid="{173C1169-FCEF-4F4B-89D9-82C509A689DB}"/>
    <cellStyle name="Normal 3 9 2 2" xfId="27667" xr:uid="{B6D49B14-30F0-405F-824F-21ACAABC3C84}"/>
    <cellStyle name="Normal 3 9 2 3" xfId="33161" xr:uid="{D024942A-38C9-4C9F-ADC2-C9691371D87F}"/>
    <cellStyle name="Normal 3 9 2 4" xfId="38645" xr:uid="{582D485E-BFC0-4775-BCAE-CBCF417C3C0C}"/>
    <cellStyle name="Normal 3 9 3" xfId="24938" xr:uid="{DAD1B47B-7795-44BD-A000-0F669BB9A341}"/>
    <cellStyle name="Normal 3 9 4" xfId="30432" xr:uid="{A99A4FD7-0839-4D20-B2AB-137153474128}"/>
    <cellStyle name="Normal 3 9 5" xfId="35916" xr:uid="{3669DADC-3A8B-4873-8857-6E4074BD770A}"/>
    <cellStyle name="Normal 30" xfId="6428" xr:uid="{CC6DE23B-DF8E-4F30-814A-5F1AF389ED3B}"/>
    <cellStyle name="Normal 30 2" xfId="14838" xr:uid="{F89A6E9C-CBFA-4300-8545-3A9BE197C9CC}"/>
    <cellStyle name="Normal 30 2 2" xfId="22125" xr:uid="{9FA58887-6DB9-4F6B-8EE7-560E7B8E452C}"/>
    <cellStyle name="Normal 30 2 2 2" xfId="27681" xr:uid="{929FBD9D-9774-4CAF-BA02-E02540CEB36E}"/>
    <cellStyle name="Normal 30 2 2 3" xfId="33175" xr:uid="{967073C5-B3DB-4B97-8A18-3BD62E74386B}"/>
    <cellStyle name="Normal 30 2 2 4" xfId="38659" xr:uid="{B67F65FE-5010-4038-83AC-A3A6E764B914}"/>
    <cellStyle name="Normal 30 2 3" xfId="24952" xr:uid="{7F26053B-995A-445A-BF7C-DA239E4071B5}"/>
    <cellStyle name="Normal 30 2 4" xfId="30446" xr:uid="{114FDFFC-37D1-4B8B-B3E1-1FCB6D7127C3}"/>
    <cellStyle name="Normal 30 2 5" xfId="35930" xr:uid="{2574A683-F291-4462-BEBC-8C9841EF726F}"/>
    <cellStyle name="Normal 30 3" xfId="11784" xr:uid="{5B7207B1-3C8E-48B2-A5DE-6AFED1F23684}"/>
    <cellStyle name="Normal 30 4" xfId="17020" xr:uid="{70C384DA-1873-4F1B-8F5A-56F867717305}"/>
    <cellStyle name="Normal 30 5" xfId="19243" xr:uid="{B2350C2E-9D83-42FB-8427-2A682738A43A}"/>
    <cellStyle name="Normal 30 6" xfId="9530" xr:uid="{44204819-C9CC-49A3-B46C-734638A27190}"/>
    <cellStyle name="Normal 30 6 2" xfId="20851" xr:uid="{F92382BB-A8E7-43D0-87AF-958FA226F798}"/>
    <cellStyle name="Normal 30 6 2 2" xfId="26407" xr:uid="{88F2FAD6-0E5D-4099-89FD-8AE450DB2C81}"/>
    <cellStyle name="Normal 30 6 2 3" xfId="31901" xr:uid="{5912C470-5D97-4662-9313-DE2D106AC57C}"/>
    <cellStyle name="Normal 30 6 2 4" xfId="37385" xr:uid="{B655FAE5-4F37-4605-938F-0174D053F21C}"/>
    <cellStyle name="Normal 30 6 3" xfId="23678" xr:uid="{02277E3D-1CA6-4BB3-A80C-52A34C53DD91}"/>
    <cellStyle name="Normal 30 6 4" xfId="29172" xr:uid="{0DBAA1DC-91AA-413B-8B8E-2561BFCA0723}"/>
    <cellStyle name="Normal 30 6 5" xfId="34656" xr:uid="{09A35352-A7B5-4E3A-A2DE-340E3254CA6A}"/>
    <cellStyle name="Normal 300" xfId="39636" xr:uid="{DF4033D3-1AA3-4C78-87C8-D07E04115487}"/>
    <cellStyle name="Normal 301" xfId="39637" xr:uid="{D28FDDD9-213B-4F4B-AA95-527A610BC507}"/>
    <cellStyle name="Normal 302" xfId="39638" xr:uid="{EEC51504-5923-4054-87EA-0B6EA9F180D1}"/>
    <cellStyle name="Normal 303" xfId="39639" xr:uid="{6D7263A4-B5E7-40BD-A6DA-E8FB215DE812}"/>
    <cellStyle name="Normal 304" xfId="39640" xr:uid="{368B9737-EA35-406C-9D91-4DCB66D72FB2}"/>
    <cellStyle name="Normal 305" xfId="39641" xr:uid="{B90DBB46-FF4E-4F86-85FF-B24388B61EE3}"/>
    <cellStyle name="Normal 306" xfId="39642" xr:uid="{36A4EFD9-3C53-4085-A9E8-3F249C8CECF4}"/>
    <cellStyle name="Normal 307" xfId="39643" xr:uid="{B3E2CB7F-E330-438E-AC9E-536D7DA2949A}"/>
    <cellStyle name="Normal 308" xfId="39644" xr:uid="{8290C7D5-A877-434F-9806-338EEFB395D2}"/>
    <cellStyle name="Normal 309" xfId="39645" xr:uid="{CA8F8B46-9565-4B6D-8899-9E697AD3B19D}"/>
    <cellStyle name="Normal 31" xfId="6429" xr:uid="{0376C080-A29D-44C7-BAFE-E7E3DD4B93C1}"/>
    <cellStyle name="Normal 31 2" xfId="14839" xr:uid="{FDEE302E-1156-4D2A-887D-9F60261E5836}"/>
    <cellStyle name="Normal 31 2 2" xfId="22126" xr:uid="{A67A3DD5-D716-4E22-A3FD-033EAF6E9B98}"/>
    <cellStyle name="Normal 31 2 2 2" xfId="27682" xr:uid="{F0994563-1C00-445E-BFEB-7D2865F3BEF6}"/>
    <cellStyle name="Normal 31 2 2 3" xfId="33176" xr:uid="{B9084321-2293-4DD5-9362-AB036EA4765C}"/>
    <cellStyle name="Normal 31 2 2 4" xfId="38660" xr:uid="{82430C7B-60B9-4246-82D7-DEAC4184777E}"/>
    <cellStyle name="Normal 31 2 3" xfId="24953" xr:uid="{DB9E2266-A89E-4333-A407-4ED3C327FA41}"/>
    <cellStyle name="Normal 31 2 4" xfId="30447" xr:uid="{9C6F5815-D6A8-403B-AD8C-AFCAE5AE36D5}"/>
    <cellStyle name="Normal 31 2 5" xfId="35931" xr:uid="{82C64AE5-500D-44E0-B562-DB256C7C5384}"/>
    <cellStyle name="Normal 31 3" xfId="11785" xr:uid="{64BA0F9D-F934-4BFF-941F-132F76D27C75}"/>
    <cellStyle name="Normal 31 4" xfId="17021" xr:uid="{129E531D-FF40-4E05-9AF0-D4E5B1BA053D}"/>
    <cellStyle name="Normal 31 5" xfId="19244" xr:uid="{8969BA99-2ECF-4580-86AD-7ACE62A78E1F}"/>
    <cellStyle name="Normal 31 6" xfId="9531" xr:uid="{83D14FF0-0F80-439B-9CE1-AF66FCA4198C}"/>
    <cellStyle name="Normal 31 6 2" xfId="20852" xr:uid="{0CC17B8B-28C1-4EE2-B94C-81EAEA4354D4}"/>
    <cellStyle name="Normal 31 6 2 2" xfId="26408" xr:uid="{A0B2E6B5-D006-48B5-B9C9-114A2D841FE2}"/>
    <cellStyle name="Normal 31 6 2 3" xfId="31902" xr:uid="{A2809569-CC0A-4230-B9ED-A14E26B8AEBB}"/>
    <cellStyle name="Normal 31 6 2 4" xfId="37386" xr:uid="{F79DE0CD-2673-4F12-8581-4AC74A34B3A3}"/>
    <cellStyle name="Normal 31 6 3" xfId="23679" xr:uid="{C4E40F43-A41F-4BB6-A08F-45A6FDFEE357}"/>
    <cellStyle name="Normal 31 6 4" xfId="29173" xr:uid="{EEE7341C-AD0C-4CB1-B34B-8DEBF0B1D1A0}"/>
    <cellStyle name="Normal 31 6 5" xfId="34657" xr:uid="{40532562-AF64-4100-87AB-3B7FCEED14A9}"/>
    <cellStyle name="Normal 310" xfId="39646" xr:uid="{1A7BC5C9-D535-451D-ADDF-DD0823FED092}"/>
    <cellStyle name="Normal 311" xfId="39647" xr:uid="{941C589D-37FB-4E6D-8DEA-3D8653C9BA6E}"/>
    <cellStyle name="Normal 312" xfId="39648" xr:uid="{AF05A4CD-BE3F-4712-8051-B99B78184B33}"/>
    <cellStyle name="Normal 313" xfId="39649" xr:uid="{9A3A057E-899D-4C73-BDED-65813068D73E}"/>
    <cellStyle name="Normal 314" xfId="39650" xr:uid="{05445742-4968-44B2-90C1-C158A3EC7C66}"/>
    <cellStyle name="Normal 315" xfId="39651" xr:uid="{481670F3-689A-4388-8794-834D5405A234}"/>
    <cellStyle name="Normal 316" xfId="39652" xr:uid="{9813D40F-0623-45A9-A06B-C4B75C9B5B5E}"/>
    <cellStyle name="Normal 317" xfId="39653" xr:uid="{E28565FA-2103-49F5-AB6F-775D07F8D9AC}"/>
    <cellStyle name="Normal 318" xfId="39654" xr:uid="{F9FB89D9-46D7-49AD-BADB-6F1705A542E4}"/>
    <cellStyle name="Normal 319" xfId="39655" xr:uid="{43DCE497-0D9A-450D-B2AA-C38F5D48086F}"/>
    <cellStyle name="Normal 32" xfId="6430" xr:uid="{2929579E-C295-4977-BA91-8D8F421E811C}"/>
    <cellStyle name="Normal 32 2" xfId="14840" xr:uid="{BD6ECCE4-787C-47CD-B074-5D0E258DCD3E}"/>
    <cellStyle name="Normal 32 2 2" xfId="22127" xr:uid="{F9389C91-D71D-4BF5-8859-7A94362A1992}"/>
    <cellStyle name="Normal 32 2 2 2" xfId="27683" xr:uid="{EAA5432C-2F92-4439-B6B8-655271668E18}"/>
    <cellStyle name="Normal 32 2 2 3" xfId="33177" xr:uid="{FF5D3368-878B-4098-B390-5C91657AC4F9}"/>
    <cellStyle name="Normal 32 2 2 4" xfId="38661" xr:uid="{F71793B9-B1F7-4D83-A75E-484EC8AF8A10}"/>
    <cellStyle name="Normal 32 2 3" xfId="24954" xr:uid="{87F27B04-A5C9-45F2-9D60-457B379C425B}"/>
    <cellStyle name="Normal 32 2 4" xfId="30448" xr:uid="{FD0436D4-44EB-485E-8BD1-D0FC55126BEA}"/>
    <cellStyle name="Normal 32 2 5" xfId="35932" xr:uid="{A1000C83-C6B8-4329-B531-7AC8121CDA10}"/>
    <cellStyle name="Normal 32 3" xfId="11786" xr:uid="{BBFB095F-F505-491B-AC5C-9F4A8CEF02C8}"/>
    <cellStyle name="Normal 32 4" xfId="17022" xr:uid="{EB6E56C4-4F6E-45AF-88F9-65FBEFDB4F09}"/>
    <cellStyle name="Normal 32 5" xfId="19245" xr:uid="{24E168D7-95BA-4F16-88C5-14C64B65DF09}"/>
    <cellStyle name="Normal 32 6" xfId="9532" xr:uid="{3C1C16F6-A3B7-46F3-8AA2-385219BA4525}"/>
    <cellStyle name="Normal 32 6 2" xfId="20853" xr:uid="{0804AF2A-68E1-4A52-B09B-1594F766EBED}"/>
    <cellStyle name="Normal 32 6 2 2" xfId="26409" xr:uid="{10E19DFB-6729-41CB-A566-97C9186C9D48}"/>
    <cellStyle name="Normal 32 6 2 3" xfId="31903" xr:uid="{5CFDC81C-0046-430F-B3BE-E08EB6D01216}"/>
    <cellStyle name="Normal 32 6 2 4" xfId="37387" xr:uid="{4999B5AF-4AB7-4411-9BA3-33477D0ACB52}"/>
    <cellStyle name="Normal 32 6 3" xfId="23680" xr:uid="{BCE3F061-EBCC-43E4-BA6F-A4D7A2EA0623}"/>
    <cellStyle name="Normal 32 6 4" xfId="29174" xr:uid="{74B73D8B-8E3C-4469-9540-355FAA2ECB9C}"/>
    <cellStyle name="Normal 32 6 5" xfId="34658" xr:uid="{45884EDB-A4D6-4F09-A912-5B2C33F3AAD9}"/>
    <cellStyle name="Normal 320" xfId="39656" xr:uid="{F8452A44-573C-4BC0-836D-97F52C7F646B}"/>
    <cellStyle name="Normal 321" xfId="39657" xr:uid="{24D97E85-23A0-4E4C-BB0D-8F2F1E2B0A55}"/>
    <cellStyle name="Normal 322" xfId="39658" xr:uid="{5D1E1B61-D673-4FA3-B5BC-E0C3C3E6A53D}"/>
    <cellStyle name="Normal 323" xfId="39659" xr:uid="{46628FE3-19A2-40AA-AD4B-FF58A7563C98}"/>
    <cellStyle name="Normal 324" xfId="39660" xr:uid="{C621BD67-A760-4F78-BA9D-D8AF487CB5F9}"/>
    <cellStyle name="Normal 325" xfId="39661" xr:uid="{6866A3DA-5DD2-4AC5-AE95-9F0942E4E660}"/>
    <cellStyle name="Normal 326" xfId="39662" xr:uid="{C3F09FC1-2813-4A1B-A3F7-96FB0696CCEF}"/>
    <cellStyle name="Normal 327" xfId="39663" xr:uid="{7DE10171-BA21-4A9C-B8DC-BE51FB33B510}"/>
    <cellStyle name="Normal 328" xfId="39664" xr:uid="{71645E3C-53C0-4705-B96A-3B03DB9D44CF}"/>
    <cellStyle name="Normal 329" xfId="39665" xr:uid="{BFECE372-BE36-4AAC-AD6D-D327E1110CB8}"/>
    <cellStyle name="Normal 33" xfId="6431" xr:uid="{44F57514-AF5B-4E75-B9C0-F64DB04E95A0}"/>
    <cellStyle name="Normal 33 2" xfId="14841" xr:uid="{C331E63E-C5D9-4B7E-A187-B0EFF8596C1F}"/>
    <cellStyle name="Normal 33 2 2" xfId="22128" xr:uid="{D9532526-0DDC-4FD8-9937-44D3DA782B81}"/>
    <cellStyle name="Normal 33 2 2 2" xfId="27684" xr:uid="{6956847F-94DD-464B-9996-45D5E4E48B5E}"/>
    <cellStyle name="Normal 33 2 2 3" xfId="33178" xr:uid="{E04DF838-42A1-45D6-8C97-88ACB47DE86E}"/>
    <cellStyle name="Normal 33 2 2 4" xfId="38662" xr:uid="{ECF5BC65-8C06-4B16-BB03-69A663EBDFBB}"/>
    <cellStyle name="Normal 33 2 3" xfId="24955" xr:uid="{E27D98BE-A1A4-49C0-B8A8-8DA745519ACA}"/>
    <cellStyle name="Normal 33 2 4" xfId="30449" xr:uid="{D61C20A5-BC9D-4B7A-AE56-D7833F1A0146}"/>
    <cellStyle name="Normal 33 2 5" xfId="35933" xr:uid="{E10F0FB9-790A-477E-BF6B-45BA4651FE71}"/>
    <cellStyle name="Normal 33 3" xfId="11787" xr:uid="{DDD10EE0-6E1E-4F03-9342-594D650B9CA6}"/>
    <cellStyle name="Normal 33 4" xfId="17023" xr:uid="{1C592F82-BDBB-4B3E-96D0-562AACDAF0D3}"/>
    <cellStyle name="Normal 33 5" xfId="19246" xr:uid="{21C22BB6-406C-4FE9-9467-40255558F759}"/>
    <cellStyle name="Normal 33 6" xfId="9533" xr:uid="{6A7A762E-6C76-462F-86E2-E1D512E71FE7}"/>
    <cellStyle name="Normal 33 6 2" xfId="20854" xr:uid="{E5D9BCEE-3898-4C13-8E2F-02D8D884445C}"/>
    <cellStyle name="Normal 33 6 2 2" xfId="26410" xr:uid="{BE7AB605-5496-498F-86CB-65D67C7F8FD0}"/>
    <cellStyle name="Normal 33 6 2 3" xfId="31904" xr:uid="{4D31727B-6D7C-42C8-A45E-C79908AD098D}"/>
    <cellStyle name="Normal 33 6 2 4" xfId="37388" xr:uid="{99DB7906-8098-4C75-9F8A-8AEE771CC04F}"/>
    <cellStyle name="Normal 33 6 3" xfId="23681" xr:uid="{B665E8E1-CA0F-4F0E-AA9E-1993B99D85E6}"/>
    <cellStyle name="Normal 33 6 4" xfId="29175" xr:uid="{F8766590-C32C-415D-A519-A21D4DFFD7A6}"/>
    <cellStyle name="Normal 33 6 5" xfId="34659" xr:uid="{AEA5E88F-16D7-4895-95C6-FA04D409D9DD}"/>
    <cellStyle name="Normal 330" xfId="39666" xr:uid="{FB060076-29AF-421E-9019-4E5E34FF8969}"/>
    <cellStyle name="Normal 331" xfId="39667" xr:uid="{6E27901D-C049-4A98-94DE-32A48BA8E901}"/>
    <cellStyle name="Normal 332" xfId="39668" xr:uid="{4FB7FC9D-9122-443E-A721-D8011D1C076F}"/>
    <cellStyle name="Normal 333" xfId="39669" xr:uid="{07585885-4618-45D5-AB1E-51DD23BF3044}"/>
    <cellStyle name="Normal 334" xfId="39670" xr:uid="{E0AEBC74-4F04-4832-A8DA-AF7C5DEEBBE7}"/>
    <cellStyle name="Normal 335" xfId="39671" xr:uid="{391EC859-57BC-488E-AD5A-4C710A44F536}"/>
    <cellStyle name="Normal 336" xfId="39672" xr:uid="{EE77B901-B54F-4258-9D32-9EE01A3777A5}"/>
    <cellStyle name="Normal 337" xfId="39673" xr:uid="{EB167B0A-3932-4EA4-A87A-80AB6AB56E43}"/>
    <cellStyle name="Normal 338" xfId="39674" xr:uid="{9B798A7F-0B39-4407-BD67-4B01B4E554BA}"/>
    <cellStyle name="Normal 339" xfId="39675" xr:uid="{9AA476CB-18A9-436D-B25A-58E807C4F1F3}"/>
    <cellStyle name="Normal 34" xfId="6432" xr:uid="{70F238D4-5DC7-4682-B07D-7869D435C7A2}"/>
    <cellStyle name="Normal 34 2" xfId="14842" xr:uid="{D822518E-05CE-4B16-B71E-D302965047FE}"/>
    <cellStyle name="Normal 34 2 2" xfId="22129" xr:uid="{5D242A52-9703-4E2B-A1C1-9EE684B84AA5}"/>
    <cellStyle name="Normal 34 2 2 2" xfId="27685" xr:uid="{1F2AE240-31AC-4863-8A67-9033E11D2EDB}"/>
    <cellStyle name="Normal 34 2 2 3" xfId="33179" xr:uid="{9CD27AF5-A1D7-4BC9-A302-78C1DD5840DA}"/>
    <cellStyle name="Normal 34 2 2 4" xfId="38663" xr:uid="{9135327F-0ED8-4F08-9632-E116CB9987C3}"/>
    <cellStyle name="Normal 34 2 3" xfId="24956" xr:uid="{6430D1F8-35A3-44D3-932C-41E80166A7AA}"/>
    <cellStyle name="Normal 34 2 4" xfId="30450" xr:uid="{BB8EDEFC-80C4-4C89-B6C0-EF6055486744}"/>
    <cellStyle name="Normal 34 2 5" xfId="35934" xr:uid="{BB9D1B6F-A5A0-481E-A348-13082A40AF90}"/>
    <cellStyle name="Normal 34 3" xfId="19247" xr:uid="{533A7CBF-B4F6-4F24-8732-DA6BA3A62030}"/>
    <cellStyle name="Normal 34 4" xfId="9534" xr:uid="{F7F6B737-04F4-49A0-A433-F893875F3938}"/>
    <cellStyle name="Normal 34 4 2" xfId="20855" xr:uid="{5626E21F-4D22-4648-A2A4-7DA3C8560379}"/>
    <cellStyle name="Normal 34 4 2 2" xfId="26411" xr:uid="{97FD0720-8FFB-44F9-A6BE-987B23A424AF}"/>
    <cellStyle name="Normal 34 4 2 3" xfId="31905" xr:uid="{BF22214A-21AC-48BF-9C16-3289C3544F74}"/>
    <cellStyle name="Normal 34 4 2 4" xfId="37389" xr:uid="{BBC73C91-162A-43EB-8EC0-7539CA4B7BE2}"/>
    <cellStyle name="Normal 34 4 3" xfId="23682" xr:uid="{76AE255D-ECBC-4A17-AEE5-BF3F0C88DB9E}"/>
    <cellStyle name="Normal 34 4 4" xfId="29176" xr:uid="{E27F838E-9C8C-44DF-A1C4-743819569C62}"/>
    <cellStyle name="Normal 34 4 5" xfId="34660" xr:uid="{60EEF5B7-69DF-4DD7-B57F-B50B9B6DF879}"/>
    <cellStyle name="Normal 340" xfId="39676" xr:uid="{C2E4775C-5423-42A2-9606-DD06FA2F6835}"/>
    <cellStyle name="Normal 341" xfId="39677" xr:uid="{A274DA79-111E-473E-903C-875AA83EC783}"/>
    <cellStyle name="Normal 342" xfId="39678" xr:uid="{2FCF83D8-AA94-4950-908E-FDC762BDD9F6}"/>
    <cellStyle name="Normal 343" xfId="39679" xr:uid="{7B07DD72-01CF-4995-8830-A5397A9ED271}"/>
    <cellStyle name="Normal 344" xfId="39680" xr:uid="{B89C97B0-051A-49E7-93B6-71B15D02BBF1}"/>
    <cellStyle name="Normal 345" xfId="39681" xr:uid="{0ABB673B-9699-4980-BAA2-326B8365FBBC}"/>
    <cellStyle name="Normal 346" xfId="39682" xr:uid="{95B32B71-80F6-44F4-BDB3-D0D069BEF31B}"/>
    <cellStyle name="Normal 347" xfId="39683" xr:uid="{F346FB87-13CB-4989-9D20-2CC45DECEEE2}"/>
    <cellStyle name="Normal 348" xfId="39684" xr:uid="{F9057236-6E03-44A5-8B28-3B3D5A039C52}"/>
    <cellStyle name="Normal 349" xfId="39685" xr:uid="{4746099F-050F-4AB2-A441-AE204C7C5762}"/>
    <cellStyle name="Normal 35" xfId="6433" xr:uid="{B1690D68-492C-49AB-9296-B2021B1E6D25}"/>
    <cellStyle name="Normal 35 10" xfId="6434" xr:uid="{0D673EEC-3F60-4F8A-8BBC-616BD416B683}"/>
    <cellStyle name="Normal 35 10 2" xfId="14844" xr:uid="{611DBDB3-081E-43D1-9D22-94E97AC7C7F7}"/>
    <cellStyle name="Normal 35 10 2 2" xfId="22131" xr:uid="{41A98DA2-B2E3-4ECB-AE72-859121189F93}"/>
    <cellStyle name="Normal 35 10 2 2 2" xfId="27687" xr:uid="{EA612118-07DE-4316-B7F8-92F9303788B4}"/>
    <cellStyle name="Normal 35 10 2 2 3" xfId="33181" xr:uid="{BD7EF524-B76D-414E-87DB-80ED17498746}"/>
    <cellStyle name="Normal 35 10 2 2 4" xfId="38665" xr:uid="{AE685DEF-5BD1-48F3-B541-DEBA14C89987}"/>
    <cellStyle name="Normal 35 10 2 3" xfId="24958" xr:uid="{F249FEDF-A451-4783-9FF5-B2EA9B0ECF77}"/>
    <cellStyle name="Normal 35 10 2 4" xfId="30452" xr:uid="{3B411627-3896-4D8F-AA2D-341CD2822EBF}"/>
    <cellStyle name="Normal 35 10 2 5" xfId="35936" xr:uid="{1F051335-A999-4048-80C9-4DE733C944CB}"/>
    <cellStyle name="Normal 35 10 3" xfId="11789" xr:uid="{4CE82624-B241-44B4-B43A-4557A873F3E3}"/>
    <cellStyle name="Normal 35 10 4" xfId="17025" xr:uid="{C4304A91-5AD1-4610-BF5C-2E30E9528601}"/>
    <cellStyle name="Normal 35 10 5" xfId="19249" xr:uid="{147067C4-CB9C-4903-861B-184B2CFFE6ED}"/>
    <cellStyle name="Normal 35 10 6" xfId="9536" xr:uid="{3BFE5735-F190-4312-86E0-38734B8623C1}"/>
    <cellStyle name="Normal 35 10 6 2" xfId="20857" xr:uid="{58A9B607-1023-4ABD-B299-B39B3746E5FE}"/>
    <cellStyle name="Normal 35 10 6 2 2" xfId="26413" xr:uid="{774D0111-F4C8-47F2-8122-07A37B9CC14D}"/>
    <cellStyle name="Normal 35 10 6 2 3" xfId="31907" xr:uid="{D1715535-63D8-43E7-B248-81DFC1BD2663}"/>
    <cellStyle name="Normal 35 10 6 2 4" xfId="37391" xr:uid="{FCC72833-5F6E-4F97-BEB2-F4174A92DD78}"/>
    <cellStyle name="Normal 35 10 6 3" xfId="23684" xr:uid="{0B46FA28-1A6A-48F4-A8AA-0CB092E28323}"/>
    <cellStyle name="Normal 35 10 6 4" xfId="29178" xr:uid="{0E5C54F2-0749-4BFB-82CC-063A96472330}"/>
    <cellStyle name="Normal 35 10 6 5" xfId="34662" xr:uid="{5D56211E-CD52-4395-A906-2A9505C3CA59}"/>
    <cellStyle name="Normal 35 11" xfId="14843" xr:uid="{E2BBBF93-619F-4A88-97AD-6F38316924B9}"/>
    <cellStyle name="Normal 35 11 2" xfId="22130" xr:uid="{55319F28-ABBA-4B0E-BB6C-C8B7C15BFFD5}"/>
    <cellStyle name="Normal 35 11 2 2" xfId="27686" xr:uid="{0F9F1A3C-D7A0-4A13-8F20-8B702DFA53CD}"/>
    <cellStyle name="Normal 35 11 2 3" xfId="33180" xr:uid="{1D3FB6F1-A3D2-400B-A3A1-0FD7055B2FD4}"/>
    <cellStyle name="Normal 35 11 2 4" xfId="38664" xr:uid="{C5311EBE-2B4E-4A83-BABA-E006CC1E1E84}"/>
    <cellStyle name="Normal 35 11 3" xfId="24957" xr:uid="{68E45EA6-7A38-4ACC-A3E3-EC03EF0547D7}"/>
    <cellStyle name="Normal 35 11 4" xfId="30451" xr:uid="{EDA83363-3853-4A69-AA7B-CBF591C52DD5}"/>
    <cellStyle name="Normal 35 11 5" xfId="35935" xr:uid="{240FDA2B-EFFF-4140-8376-254BBA85F085}"/>
    <cellStyle name="Normal 35 12" xfId="11788" xr:uid="{638A550D-C1BE-44D4-A198-EB413865C215}"/>
    <cellStyle name="Normal 35 13" xfId="17024" xr:uid="{5B2B143A-8701-49C2-AB98-3DA069E48600}"/>
    <cellStyle name="Normal 35 14" xfId="19248" xr:uid="{90344AA7-CED9-41C3-B149-D9C8BE0EED3D}"/>
    <cellStyle name="Normal 35 15" xfId="9535" xr:uid="{12A06E6F-360E-40CD-ABD0-BDB061E39097}"/>
    <cellStyle name="Normal 35 15 2" xfId="20856" xr:uid="{E22C18C6-1E41-445F-9069-73EA8F451552}"/>
    <cellStyle name="Normal 35 15 2 2" xfId="26412" xr:uid="{B92EAF46-D434-4EDA-8A3B-13CA9700D2BF}"/>
    <cellStyle name="Normal 35 15 2 3" xfId="31906" xr:uid="{1F72401A-5BC1-401F-90AD-11970476BFF7}"/>
    <cellStyle name="Normal 35 15 2 4" xfId="37390" xr:uid="{206077D7-8681-4DC5-BAF4-2E95D8FB9A35}"/>
    <cellStyle name="Normal 35 15 3" xfId="23683" xr:uid="{A1846D6E-CBF3-408F-A5C2-DE893C7EC894}"/>
    <cellStyle name="Normal 35 15 4" xfId="29177" xr:uid="{1254D1B7-3C42-4FC3-BF11-59EB2E8B232A}"/>
    <cellStyle name="Normal 35 15 5" xfId="34661" xr:uid="{8338BCAE-D09F-43D0-8826-29F0DF996165}"/>
    <cellStyle name="Normal 35 2" xfId="6435" xr:uid="{CECA5F9B-EEE0-4327-A110-ECD7D63F559D}"/>
    <cellStyle name="Normal 35 2 2" xfId="14845" xr:uid="{AE87B8A3-ED1D-47C0-BBA3-D96A63598369}"/>
    <cellStyle name="Normal 35 2 2 2" xfId="22132" xr:uid="{0B625839-9D29-45C1-9E63-7C7E3E419801}"/>
    <cellStyle name="Normal 35 2 2 2 2" xfId="27688" xr:uid="{DF800356-42C7-49D9-9591-CAB5C2620A81}"/>
    <cellStyle name="Normal 35 2 2 2 3" xfId="33182" xr:uid="{C5EA7552-72AA-4718-A5DE-9D43C84A7D71}"/>
    <cellStyle name="Normal 35 2 2 2 4" xfId="38666" xr:uid="{C5A46A65-717A-430D-8649-5D41D9F38B5F}"/>
    <cellStyle name="Normal 35 2 2 3" xfId="24959" xr:uid="{FB7F3FB7-ECE3-4C18-80D3-22FD9900D3E6}"/>
    <cellStyle name="Normal 35 2 2 4" xfId="30453" xr:uid="{8526B6E9-E11F-4882-9FB2-D009297D25E5}"/>
    <cellStyle name="Normal 35 2 2 5" xfId="35937" xr:uid="{D6B7DA23-7F96-45A9-8C42-C1B5E757E858}"/>
    <cellStyle name="Normal 35 2 3" xfId="11790" xr:uid="{B859AAD9-359E-4454-8AD4-FC5EC997AC32}"/>
    <cellStyle name="Normal 35 2 4" xfId="17026" xr:uid="{A2230B5F-08BB-49F8-9391-749B2D538931}"/>
    <cellStyle name="Normal 35 2 5" xfId="19250" xr:uid="{0E761567-DA53-48C2-9899-85A5B1551443}"/>
    <cellStyle name="Normal 35 2 6" xfId="9537" xr:uid="{0B19A5A3-0941-43F7-B6C8-51135665FDCE}"/>
    <cellStyle name="Normal 35 2 6 2" xfId="20858" xr:uid="{17B9CA84-E18A-416A-86E2-2F6ED105D589}"/>
    <cellStyle name="Normal 35 2 6 2 2" xfId="26414" xr:uid="{F867EA67-DC91-4835-9DC7-3AAB7992C7B0}"/>
    <cellStyle name="Normal 35 2 6 2 3" xfId="31908" xr:uid="{CEA40313-F894-4327-8CE3-B88A74D803B8}"/>
    <cellStyle name="Normal 35 2 6 2 4" xfId="37392" xr:uid="{6AFDF661-E56B-4B1B-8531-1EEC99767C77}"/>
    <cellStyle name="Normal 35 2 6 3" xfId="23685" xr:uid="{EF1C0C54-5508-4011-B2B2-BD7E13D83BA9}"/>
    <cellStyle name="Normal 35 2 6 4" xfId="29179" xr:uid="{D68E8749-3AF1-46DF-AE93-DDF4A25A9CDE}"/>
    <cellStyle name="Normal 35 2 6 5" xfId="34663" xr:uid="{3F4BF0FF-32CA-4E68-BF38-455B79820696}"/>
    <cellStyle name="Normal 35 3" xfId="6436" xr:uid="{06800607-F4AC-43A5-9807-F9FBE41020FE}"/>
    <cellStyle name="Normal 35 3 2" xfId="14846" xr:uid="{11F5A9C7-2459-425E-9983-5C774010AE38}"/>
    <cellStyle name="Normal 35 3 2 2" xfId="22133" xr:uid="{9FA90697-9186-4661-B93F-B3A6728D5984}"/>
    <cellStyle name="Normal 35 3 2 2 2" xfId="27689" xr:uid="{CAD28DD0-4B17-492A-AE7C-BEE8C71C1FAE}"/>
    <cellStyle name="Normal 35 3 2 2 3" xfId="33183" xr:uid="{2EB77782-DEA0-4F14-BEDC-A2E0286CB80C}"/>
    <cellStyle name="Normal 35 3 2 2 4" xfId="38667" xr:uid="{2AE454F2-A48F-4F53-8301-4A96FC5F4207}"/>
    <cellStyle name="Normal 35 3 2 3" xfId="24960" xr:uid="{4DFC378B-8262-4C67-907F-38B6207E174D}"/>
    <cellStyle name="Normal 35 3 2 4" xfId="30454" xr:uid="{21CBC172-7037-41A6-859A-7FFD835AE291}"/>
    <cellStyle name="Normal 35 3 2 5" xfId="35938" xr:uid="{BA7EE7F2-CEBD-4091-B989-6D686519DA0A}"/>
    <cellStyle name="Normal 35 3 3" xfId="11791" xr:uid="{74DB54AD-2C5C-452A-93FA-B0D5CCEDFBEC}"/>
    <cellStyle name="Normal 35 3 4" xfId="17027" xr:uid="{E69971BF-3E7C-460E-9176-BC0DAE3DFB7F}"/>
    <cellStyle name="Normal 35 3 5" xfId="19251" xr:uid="{495C01DC-7D0A-4CF7-80F7-6CF491167127}"/>
    <cellStyle name="Normal 35 3 6" xfId="9538" xr:uid="{006938C7-62E0-490D-9075-BEB765CB557F}"/>
    <cellStyle name="Normal 35 3 6 2" xfId="20859" xr:uid="{514D288D-7AF3-4BB8-B000-DDA9069DE8D6}"/>
    <cellStyle name="Normal 35 3 6 2 2" xfId="26415" xr:uid="{EED7BB21-A2BD-4FC5-B287-9A825954FD7C}"/>
    <cellStyle name="Normal 35 3 6 2 3" xfId="31909" xr:uid="{51927E8D-6511-4EA8-A6BB-04F23AA4C1DB}"/>
    <cellStyle name="Normal 35 3 6 2 4" xfId="37393" xr:uid="{188B5B99-37D5-4906-B079-154CFE450CFC}"/>
    <cellStyle name="Normal 35 3 6 3" xfId="23686" xr:uid="{9E50C2FE-7707-4E45-ACEA-D6CA75B55407}"/>
    <cellStyle name="Normal 35 3 6 4" xfId="29180" xr:uid="{1F28392D-9048-48BE-99BF-EA47388BD54E}"/>
    <cellStyle name="Normal 35 3 6 5" xfId="34664" xr:uid="{6E01D966-03C5-4D95-A5A3-90C7600AD06E}"/>
    <cellStyle name="Normal 35 4" xfId="6437" xr:uid="{872495C7-76A2-4A07-AEC3-89B025C02D44}"/>
    <cellStyle name="Normal 35 4 2" xfId="14847" xr:uid="{C0329F9F-AC72-4798-81CB-32343B873E78}"/>
    <cellStyle name="Normal 35 4 2 2" xfId="22134" xr:uid="{45E1E779-963E-416E-9FF2-166AD7E7916E}"/>
    <cellStyle name="Normal 35 4 2 2 2" xfId="27690" xr:uid="{7E220434-1189-4331-B679-F86BDF000D2C}"/>
    <cellStyle name="Normal 35 4 2 2 3" xfId="33184" xr:uid="{996C1F8A-BC18-45E7-B3B1-DD8FB4738451}"/>
    <cellStyle name="Normal 35 4 2 2 4" xfId="38668" xr:uid="{2547F951-C22F-4012-AAC1-CACD0ACB6498}"/>
    <cellStyle name="Normal 35 4 2 3" xfId="24961" xr:uid="{976266A9-C66B-44CB-A23E-F3045D97E6AB}"/>
    <cellStyle name="Normal 35 4 2 4" xfId="30455" xr:uid="{4EEC36C0-A601-47E8-A9AF-06A99756A6AE}"/>
    <cellStyle name="Normal 35 4 2 5" xfId="35939" xr:uid="{EB8C817B-B3B5-47EB-A41F-0436B137A128}"/>
    <cellStyle name="Normal 35 4 3" xfId="11792" xr:uid="{7DBB26FE-3429-4C07-8D7A-1995228881CA}"/>
    <cellStyle name="Normal 35 4 4" xfId="17028" xr:uid="{32E990A7-57FB-4A9F-8AB8-F33E3BDE247C}"/>
    <cellStyle name="Normal 35 4 5" xfId="19252" xr:uid="{305C6D43-3D34-4FD0-8F6C-18C2ADD044D2}"/>
    <cellStyle name="Normal 35 4 6" xfId="9539" xr:uid="{0A80946E-036A-4F16-AEDE-E9C34EA96829}"/>
    <cellStyle name="Normal 35 4 6 2" xfId="20860" xr:uid="{5A763269-7920-4584-9913-ADEB6A6B5278}"/>
    <cellStyle name="Normal 35 4 6 2 2" xfId="26416" xr:uid="{DA5BAE77-B5CE-4302-AC34-80D5278F7BFF}"/>
    <cellStyle name="Normal 35 4 6 2 3" xfId="31910" xr:uid="{D4BE88A5-B22C-42C0-AA2D-0180D054D671}"/>
    <cellStyle name="Normal 35 4 6 2 4" xfId="37394" xr:uid="{26D7261E-F1F2-4086-883A-F19A537F0736}"/>
    <cellStyle name="Normal 35 4 6 3" xfId="23687" xr:uid="{F0905FD7-683B-400A-85E6-166D3C673DF0}"/>
    <cellStyle name="Normal 35 4 6 4" xfId="29181" xr:uid="{541FB019-A444-4059-BC18-88E1448B3368}"/>
    <cellStyle name="Normal 35 4 6 5" xfId="34665" xr:uid="{A763A6F9-1756-4781-9115-C2444A7631B3}"/>
    <cellStyle name="Normal 35 5" xfId="6438" xr:uid="{ED8C941F-FC8B-4C1A-83C2-E6364594A4E0}"/>
    <cellStyle name="Normal 35 5 2" xfId="14848" xr:uid="{415116C8-01A9-42CF-8187-99AC3BDE73B5}"/>
    <cellStyle name="Normal 35 5 2 2" xfId="22135" xr:uid="{6E89919C-0F31-4784-A497-A6A109A85DEF}"/>
    <cellStyle name="Normal 35 5 2 2 2" xfId="27691" xr:uid="{B3583538-B67F-410E-8440-4C6AD5C6B60D}"/>
    <cellStyle name="Normal 35 5 2 2 3" xfId="33185" xr:uid="{E58270E3-27E4-46E6-AD3B-29C66242DB86}"/>
    <cellStyle name="Normal 35 5 2 2 4" xfId="38669" xr:uid="{F27C41FC-755C-4618-8BBD-48D71F34C11E}"/>
    <cellStyle name="Normal 35 5 2 3" xfId="24962" xr:uid="{2DC3582D-A107-4EB2-BBB3-88E18A470797}"/>
    <cellStyle name="Normal 35 5 2 4" xfId="30456" xr:uid="{9A5FD867-47C3-4D56-BDF2-31A9832F6746}"/>
    <cellStyle name="Normal 35 5 2 5" xfId="35940" xr:uid="{1A9BDE08-E70B-47F0-890F-DF7379B2F43B}"/>
    <cellStyle name="Normal 35 5 3" xfId="11793" xr:uid="{B4F70338-7DED-4C2C-9716-62E7B4F2FF86}"/>
    <cellStyle name="Normal 35 5 4" xfId="17029" xr:uid="{23FAB55B-3D20-4E39-8984-C23DB5502231}"/>
    <cellStyle name="Normal 35 5 5" xfId="19253" xr:uid="{DAEB481A-E89E-4F8B-BB25-F1126D57D817}"/>
    <cellStyle name="Normal 35 5 6" xfId="9540" xr:uid="{AD95FE7A-28F5-4E06-8760-6B19A285AD11}"/>
    <cellStyle name="Normal 35 5 6 2" xfId="20861" xr:uid="{4AFF1E74-AC0D-4F52-BF30-4EB806758618}"/>
    <cellStyle name="Normal 35 5 6 2 2" xfId="26417" xr:uid="{28033856-24F8-489B-9602-B2135852B8DC}"/>
    <cellStyle name="Normal 35 5 6 2 3" xfId="31911" xr:uid="{1C2FD9C5-D08E-4F46-974D-F37F7E11A38F}"/>
    <cellStyle name="Normal 35 5 6 2 4" xfId="37395" xr:uid="{D43D0F7D-AE5A-4933-B9EA-FEFB6C484734}"/>
    <cellStyle name="Normal 35 5 6 3" xfId="23688" xr:uid="{3F00D5D5-7C72-4C29-AC3D-23128440E8D5}"/>
    <cellStyle name="Normal 35 5 6 4" xfId="29182" xr:uid="{4C2E63C0-D076-4EEA-9680-7C5AFA2A6870}"/>
    <cellStyle name="Normal 35 5 6 5" xfId="34666" xr:uid="{CA30BD75-B301-45AB-92C2-89A3CBB1A623}"/>
    <cellStyle name="Normal 35 6" xfId="6439" xr:uid="{D976761D-5815-44B5-AE0C-271E0A0F3906}"/>
    <cellStyle name="Normal 35 6 2" xfId="14849" xr:uid="{43FF14F4-608E-409E-A531-2489AF8D348A}"/>
    <cellStyle name="Normal 35 6 2 2" xfId="22136" xr:uid="{680CC421-2F09-42EE-B1A9-414DF623C7F0}"/>
    <cellStyle name="Normal 35 6 2 2 2" xfId="27692" xr:uid="{0D22782F-2EB6-406D-9DF2-E3BEE9235F10}"/>
    <cellStyle name="Normal 35 6 2 2 3" xfId="33186" xr:uid="{EDB17BE4-0C8C-4D95-91E0-CAABC4DE8278}"/>
    <cellStyle name="Normal 35 6 2 2 4" xfId="38670" xr:uid="{111F1684-2E48-446D-8269-A69F7E2AA2C3}"/>
    <cellStyle name="Normal 35 6 2 3" xfId="24963" xr:uid="{AEA59BD1-0805-45CE-B002-6BA43E6FA37C}"/>
    <cellStyle name="Normal 35 6 2 4" xfId="30457" xr:uid="{9E363621-FF71-4568-AC28-06E840870376}"/>
    <cellStyle name="Normal 35 6 2 5" xfId="35941" xr:uid="{9D3F5390-2BD6-43A9-A142-CB8488C24D74}"/>
    <cellStyle name="Normal 35 6 3" xfId="11794" xr:uid="{32DD3198-A63A-4EF1-A4E2-CB1246FF2E84}"/>
    <cellStyle name="Normal 35 6 4" xfId="17030" xr:uid="{2BCD1930-2B54-4F9D-9777-33A0D0A48C14}"/>
    <cellStyle name="Normal 35 6 5" xfId="19254" xr:uid="{56EE04D8-CAC7-440E-959D-6C0EAC723145}"/>
    <cellStyle name="Normal 35 6 6" xfId="9541" xr:uid="{82D7E24E-05D8-44BC-BDD9-5752E7F8C5FD}"/>
    <cellStyle name="Normal 35 6 6 2" xfId="20862" xr:uid="{A63812A6-0D84-46C2-B7B9-3F6DD2D344D6}"/>
    <cellStyle name="Normal 35 6 6 2 2" xfId="26418" xr:uid="{5ED04B79-04A9-4A39-9FAE-42907249974A}"/>
    <cellStyle name="Normal 35 6 6 2 3" xfId="31912" xr:uid="{95820F8D-51C8-44FC-8F42-2D3DFEEA1C49}"/>
    <cellStyle name="Normal 35 6 6 2 4" xfId="37396" xr:uid="{FD972C41-781F-4C09-A556-E45171E4868A}"/>
    <cellStyle name="Normal 35 6 6 3" xfId="23689" xr:uid="{0F2D6647-A855-489D-839A-EB197B858524}"/>
    <cellStyle name="Normal 35 6 6 4" xfId="29183" xr:uid="{EEC65454-52C5-4CF6-AAED-127C40F0A1A8}"/>
    <cellStyle name="Normal 35 6 6 5" xfId="34667" xr:uid="{09AD8769-C7DB-4B67-85DD-8FF154417C07}"/>
    <cellStyle name="Normal 35 7" xfId="6440" xr:uid="{6DCA2729-DE35-48DB-A972-57E3172E1DC4}"/>
    <cellStyle name="Normal 35 7 2" xfId="14850" xr:uid="{85F31282-D8E7-4B88-B604-56EF383ECFD1}"/>
    <cellStyle name="Normal 35 7 2 2" xfId="22137" xr:uid="{0458BB3B-CC69-4FDD-BA34-984C9455537C}"/>
    <cellStyle name="Normal 35 7 2 2 2" xfId="27693" xr:uid="{E79B329B-DCC4-4792-A6FD-E8E9D3C2E4AD}"/>
    <cellStyle name="Normal 35 7 2 2 3" xfId="33187" xr:uid="{1C677882-163A-4979-8E91-06C22C6F6B31}"/>
    <cellStyle name="Normal 35 7 2 2 4" xfId="38671" xr:uid="{6311BE1D-71DB-4188-8B6E-098EBD829BDF}"/>
    <cellStyle name="Normal 35 7 2 3" xfId="24964" xr:uid="{08979A0F-D51F-49AC-AC03-454860E7CAAF}"/>
    <cellStyle name="Normal 35 7 2 4" xfId="30458" xr:uid="{950F828D-0ABD-4F9E-AB2E-3784A11A6E4E}"/>
    <cellStyle name="Normal 35 7 2 5" xfId="35942" xr:uid="{1C0A8E2B-56EB-4389-A63C-5510BF768EC9}"/>
    <cellStyle name="Normal 35 7 3" xfId="11795" xr:uid="{1D620D6D-2126-4D95-A8F9-AC6DCCB3E359}"/>
    <cellStyle name="Normal 35 7 4" xfId="17031" xr:uid="{3FA300D5-9885-4FBD-9097-FDD4FC7AF286}"/>
    <cellStyle name="Normal 35 7 5" xfId="19255" xr:uid="{CF7D49E4-820E-470B-BBC0-9FF1B72649C2}"/>
    <cellStyle name="Normal 35 7 6" xfId="9542" xr:uid="{E55D3F6E-7417-441F-B14A-C6D149619938}"/>
    <cellStyle name="Normal 35 7 6 2" xfId="20863" xr:uid="{025F75A8-CFF6-47A7-B800-1C0EF349C9DC}"/>
    <cellStyle name="Normal 35 7 6 2 2" xfId="26419" xr:uid="{C62E4BF2-9013-439B-9C5E-A5C430EF1CBC}"/>
    <cellStyle name="Normal 35 7 6 2 3" xfId="31913" xr:uid="{D225D3E3-85D3-4E33-AB41-DA79E762EA32}"/>
    <cellStyle name="Normal 35 7 6 2 4" xfId="37397" xr:uid="{0B9DA4EA-1C07-4D7E-99C8-342762669D14}"/>
    <cellStyle name="Normal 35 7 6 3" xfId="23690" xr:uid="{75879B70-B385-4112-86B9-8CF2617F4539}"/>
    <cellStyle name="Normal 35 7 6 4" xfId="29184" xr:uid="{7BA94287-49B5-4910-9895-DFEB35E4D236}"/>
    <cellStyle name="Normal 35 7 6 5" xfId="34668" xr:uid="{203F18ED-23A4-4C71-9277-11CF285E41D9}"/>
    <cellStyle name="Normal 35 8" xfId="6441" xr:uid="{7C372C15-3A26-4559-9310-679AA11835D9}"/>
    <cellStyle name="Normal 35 8 2" xfId="14851" xr:uid="{ECAE6AA3-5569-4AB3-A990-907FA1FDE671}"/>
    <cellStyle name="Normal 35 8 2 2" xfId="22138" xr:uid="{6D6FA087-CD99-4410-8A11-119F823275E4}"/>
    <cellStyle name="Normal 35 8 2 2 2" xfId="27694" xr:uid="{3EC5053F-970B-4A43-B3D6-A1CAA17A69E3}"/>
    <cellStyle name="Normal 35 8 2 2 3" xfId="33188" xr:uid="{761DB368-FC58-4DBE-A35B-D53126B97CBE}"/>
    <cellStyle name="Normal 35 8 2 2 4" xfId="38672" xr:uid="{92EFA6D1-0547-424F-89F8-5E19FB33EAB8}"/>
    <cellStyle name="Normal 35 8 2 3" xfId="24965" xr:uid="{E2A4E1F7-AB3C-488F-8075-E9707B3F2D8B}"/>
    <cellStyle name="Normal 35 8 2 4" xfId="30459" xr:uid="{4ADD8A44-6E48-4BED-8C9A-7C683FD927C8}"/>
    <cellStyle name="Normal 35 8 2 5" xfId="35943" xr:uid="{118A6864-9E05-4A15-A1DF-0DFB44E5002B}"/>
    <cellStyle name="Normal 35 8 3" xfId="11796" xr:uid="{37896ABD-FF21-497C-8D21-E6AC552CEDA4}"/>
    <cellStyle name="Normal 35 8 4" xfId="17032" xr:uid="{79D72109-AFAF-41E8-814F-1C99AE7A4EEE}"/>
    <cellStyle name="Normal 35 8 5" xfId="19256" xr:uid="{E2475663-FD21-4387-B699-FF348A85F417}"/>
    <cellStyle name="Normal 35 8 6" xfId="9543" xr:uid="{33357D05-9D9B-413F-9C42-A5E696A0EF89}"/>
    <cellStyle name="Normal 35 8 6 2" xfId="20864" xr:uid="{64D5EE5F-65CC-4541-A00F-15D25271B00F}"/>
    <cellStyle name="Normal 35 8 6 2 2" xfId="26420" xr:uid="{56295642-5E14-409A-86CE-D7A26E0EFC23}"/>
    <cellStyle name="Normal 35 8 6 2 3" xfId="31914" xr:uid="{AD01EE5F-9757-4FA9-810E-6CA8BEC62FFC}"/>
    <cellStyle name="Normal 35 8 6 2 4" xfId="37398" xr:uid="{B23174D4-9FB1-4498-8E17-0082973289BB}"/>
    <cellStyle name="Normal 35 8 6 3" xfId="23691" xr:uid="{022B0BD7-E27E-4D63-809B-CC635400355E}"/>
    <cellStyle name="Normal 35 8 6 4" xfId="29185" xr:uid="{F5A66B3E-4240-47C1-8D03-1EC202BC490F}"/>
    <cellStyle name="Normal 35 8 6 5" xfId="34669" xr:uid="{49687709-189B-4653-B2B8-90F4E9132B27}"/>
    <cellStyle name="Normal 35 9" xfId="6442" xr:uid="{E24C349B-7E28-47CE-991F-9349FE0CF3F3}"/>
    <cellStyle name="Normal 35 9 2" xfId="14852" xr:uid="{F50AB641-7A8C-45B8-BBEF-45DBC8A48351}"/>
    <cellStyle name="Normal 35 9 2 2" xfId="22139" xr:uid="{A0F0BF92-2BF2-4AE6-BF61-2D37E86BAAA7}"/>
    <cellStyle name="Normal 35 9 2 2 2" xfId="27695" xr:uid="{4BB3DD92-4F4F-4850-AFB5-641C0B65E291}"/>
    <cellStyle name="Normal 35 9 2 2 3" xfId="33189" xr:uid="{7A7AD9EF-33AB-4DB7-A06F-E0D58479E9B0}"/>
    <cellStyle name="Normal 35 9 2 2 4" xfId="38673" xr:uid="{423521A9-8027-4053-B7E4-17022860E315}"/>
    <cellStyle name="Normal 35 9 2 3" xfId="24966" xr:uid="{901CBA95-D45C-42C6-B264-B82DAD438F0A}"/>
    <cellStyle name="Normal 35 9 2 4" xfId="30460" xr:uid="{48B92C4B-3785-4684-AE47-23E7A7608CCB}"/>
    <cellStyle name="Normal 35 9 2 5" xfId="35944" xr:uid="{AA9CD8DC-BFAB-47BF-97E0-7F5CF77BB119}"/>
    <cellStyle name="Normal 35 9 3" xfId="11797" xr:uid="{398AFDA8-65F7-46BE-A5E0-D56DA7E7EEC6}"/>
    <cellStyle name="Normal 35 9 4" xfId="17033" xr:uid="{960561A6-7C14-47D3-9F86-DCB9E0D6B536}"/>
    <cellStyle name="Normal 35 9 5" xfId="19257" xr:uid="{15B2B23D-3BBD-4AC4-A544-8702991F4E30}"/>
    <cellStyle name="Normal 35 9 6" xfId="9544" xr:uid="{93A42AEF-4467-4849-9F76-721C6D1F909A}"/>
    <cellStyle name="Normal 35 9 6 2" xfId="20865" xr:uid="{1DC8F09F-CAED-485C-BBBA-24857CE9D245}"/>
    <cellStyle name="Normal 35 9 6 2 2" xfId="26421" xr:uid="{124F122F-9D91-4925-80F3-F50EF0212705}"/>
    <cellStyle name="Normal 35 9 6 2 3" xfId="31915" xr:uid="{E7DE7CCD-68DC-47C6-A3C2-BCF38AD82556}"/>
    <cellStyle name="Normal 35 9 6 2 4" xfId="37399" xr:uid="{1D4748C4-4453-4F98-B54A-CC95727E5117}"/>
    <cellStyle name="Normal 35 9 6 3" xfId="23692" xr:uid="{E483DC39-F88A-4C50-8D3C-35BD7692620A}"/>
    <cellStyle name="Normal 35 9 6 4" xfId="29186" xr:uid="{18131726-168B-4C18-84C0-9F038BA498BE}"/>
    <cellStyle name="Normal 35 9 6 5" xfId="34670" xr:uid="{36349D39-EE88-4205-8255-6AD85FEE9FE8}"/>
    <cellStyle name="Normal 350" xfId="39686" xr:uid="{C1AD3986-0544-43F8-A2B5-CBE79C3F5925}"/>
    <cellStyle name="Normal 351" xfId="39687" xr:uid="{D923B3F6-CA2B-4A1E-830F-8E743B1B73DD}"/>
    <cellStyle name="Normal 352" xfId="39688" xr:uid="{23734EB7-F43A-40AC-8645-E19BBB5051BB}"/>
    <cellStyle name="Normal 353" xfId="39689" xr:uid="{57AE2DEB-95A2-4F79-8EEE-24C9106CBB15}"/>
    <cellStyle name="Normal 354" xfId="39690" xr:uid="{8DB12B74-37E8-4459-9D83-DAFE3EAF3497}"/>
    <cellStyle name="Normal 355" xfId="39691" xr:uid="{3EA39A22-F4FE-4D42-98A4-18949DEB5509}"/>
    <cellStyle name="Normal 356" xfId="39692" xr:uid="{C756B129-A903-4A64-ABCD-5DA4E0EE385E}"/>
    <cellStyle name="Normal 357" xfId="39693" xr:uid="{7362DCB9-9C48-4976-8F96-D37F4B20CB7A}"/>
    <cellStyle name="Normal 358" xfId="39694" xr:uid="{EAAB3786-7B10-4AAA-B950-E0B76CE65554}"/>
    <cellStyle name="Normal 359" xfId="39695" xr:uid="{FE1DB909-9FB6-48CB-94FC-933586A830AD}"/>
    <cellStyle name="Normal 36" xfId="6443" xr:uid="{2C90306C-B7DB-4A41-8C95-61666BCADD51}"/>
    <cellStyle name="Normal 36 10" xfId="6444" xr:uid="{7F9290E3-B78A-454F-B540-0F0B0E464070}"/>
    <cellStyle name="Normal 36 10 2" xfId="14854" xr:uid="{03646DE4-1AB8-4857-8437-CFD578DFFBA3}"/>
    <cellStyle name="Normal 36 10 2 2" xfId="22141" xr:uid="{526B006D-DE00-47AA-946C-BDFB763110DD}"/>
    <cellStyle name="Normal 36 10 2 2 2" xfId="27697" xr:uid="{05BCDDED-2AB6-4354-A6B3-9612F08FE5C8}"/>
    <cellStyle name="Normal 36 10 2 2 3" xfId="33191" xr:uid="{888A9386-CD78-462C-8070-6BA4B34AB641}"/>
    <cellStyle name="Normal 36 10 2 2 4" xfId="38675" xr:uid="{011939A9-3C99-4256-BF7F-37D4AA758625}"/>
    <cellStyle name="Normal 36 10 2 3" xfId="24968" xr:uid="{74DE5107-D37C-4078-B59F-4A60EE9EC6A7}"/>
    <cellStyle name="Normal 36 10 2 4" xfId="30462" xr:uid="{D850236C-0E6C-478A-8B39-C2C303BDD895}"/>
    <cellStyle name="Normal 36 10 2 5" xfId="35946" xr:uid="{58F3DA23-95AC-4C43-967A-D39BD1F3D24F}"/>
    <cellStyle name="Normal 36 10 3" xfId="11799" xr:uid="{BE1DDD1F-7AA6-40CD-AE89-05F96DBCCFAC}"/>
    <cellStyle name="Normal 36 10 4" xfId="17035" xr:uid="{825574C0-4ABB-45FF-815C-D19EFE784C70}"/>
    <cellStyle name="Normal 36 10 5" xfId="19259" xr:uid="{2E78DCD4-3EAB-4653-A674-B879040B47ED}"/>
    <cellStyle name="Normal 36 10 6" xfId="9546" xr:uid="{F091F103-B3E7-414C-A414-F5E0024C8E56}"/>
    <cellStyle name="Normal 36 10 6 2" xfId="20867" xr:uid="{6B3B358C-48D9-4631-B562-567AD2268D37}"/>
    <cellStyle name="Normal 36 10 6 2 2" xfId="26423" xr:uid="{7A8AB57D-76C5-4BDC-BD4A-5F1F52EF6CDC}"/>
    <cellStyle name="Normal 36 10 6 2 3" xfId="31917" xr:uid="{0B3FA5E5-6682-4E57-B78A-E0EA8D94529B}"/>
    <cellStyle name="Normal 36 10 6 2 4" xfId="37401" xr:uid="{104D9034-97C9-4810-8A6C-574260B69BD5}"/>
    <cellStyle name="Normal 36 10 6 3" xfId="23694" xr:uid="{D0E31D05-FA0F-46D1-9DD3-37A7B7CCA31C}"/>
    <cellStyle name="Normal 36 10 6 4" xfId="29188" xr:uid="{9DC545F6-192D-4201-B5A6-31D7DF2E68D3}"/>
    <cellStyle name="Normal 36 10 6 5" xfId="34672" xr:uid="{A68C6F71-A3DB-44D3-B4CF-1BAAEEA7DDEE}"/>
    <cellStyle name="Normal 36 11" xfId="14853" xr:uid="{5CF75359-99E7-40A4-B53E-BE035FA4A620}"/>
    <cellStyle name="Normal 36 11 2" xfId="22140" xr:uid="{4E96B5FF-F4DE-4561-A37C-243899C08BF1}"/>
    <cellStyle name="Normal 36 11 2 2" xfId="27696" xr:uid="{72FEA60B-C07B-47CF-B028-E0B53FFF58AB}"/>
    <cellStyle name="Normal 36 11 2 3" xfId="33190" xr:uid="{1473CD5E-8526-42FE-86BA-99BC7B3C397D}"/>
    <cellStyle name="Normal 36 11 2 4" xfId="38674" xr:uid="{BF9B811D-20E6-440C-8638-FF2E1C636E3E}"/>
    <cellStyle name="Normal 36 11 3" xfId="24967" xr:uid="{30AF5DD0-A70F-4930-9C98-3EB0D70B99A4}"/>
    <cellStyle name="Normal 36 11 4" xfId="30461" xr:uid="{95F89DE4-4655-4460-8E40-392C911FACBE}"/>
    <cellStyle name="Normal 36 11 5" xfId="35945" xr:uid="{6A01A097-5A59-4FC3-BDB5-B43AFCEDE728}"/>
    <cellStyle name="Normal 36 12" xfId="11798" xr:uid="{1C3264EA-B6DD-408B-9E35-B008833A220C}"/>
    <cellStyle name="Normal 36 13" xfId="17034" xr:uid="{90D32B36-14D9-47EC-B061-21DAC5038C30}"/>
    <cellStyle name="Normal 36 14" xfId="19258" xr:uid="{7C6D46C5-22CD-4A7A-ABCE-8803C4BC8ECB}"/>
    <cellStyle name="Normal 36 15" xfId="9545" xr:uid="{01382033-E693-4577-B20C-571F99E5C7CF}"/>
    <cellStyle name="Normal 36 15 2" xfId="20866" xr:uid="{EECA6433-9E02-46B3-8757-329DDA3570A5}"/>
    <cellStyle name="Normal 36 15 2 2" xfId="26422" xr:uid="{3B173BEC-99F6-42E9-BC2A-630D68A24A5F}"/>
    <cellStyle name="Normal 36 15 2 3" xfId="31916" xr:uid="{90145372-03DD-40AB-B1A9-846119A2B77E}"/>
    <cellStyle name="Normal 36 15 2 4" xfId="37400" xr:uid="{F97B3D6F-BC2E-44E2-A00B-5BE6EEC73C68}"/>
    <cellStyle name="Normal 36 15 3" xfId="23693" xr:uid="{B354BB0E-1604-4F7E-9F85-3D6D82973ED1}"/>
    <cellStyle name="Normal 36 15 4" xfId="29187" xr:uid="{99D9309E-DC76-4BE0-BA35-25251310AC5A}"/>
    <cellStyle name="Normal 36 15 5" xfId="34671" xr:uid="{005928FF-090A-4FE9-B300-3440F4D0B6DF}"/>
    <cellStyle name="Normal 36 2" xfId="6445" xr:uid="{3ABB0D2B-F79E-4B22-98F1-D773006A3BEB}"/>
    <cellStyle name="Normal 36 2 2" xfId="14855" xr:uid="{AF981FC7-C443-4CD0-AF01-6F62474B4432}"/>
    <cellStyle name="Normal 36 2 2 2" xfId="22142" xr:uid="{C2FB7586-891B-4FED-9152-4C1A8703F0F0}"/>
    <cellStyle name="Normal 36 2 2 2 2" xfId="27698" xr:uid="{5A93E679-05D6-404C-B7D8-1951A369CB90}"/>
    <cellStyle name="Normal 36 2 2 2 3" xfId="33192" xr:uid="{B3569C34-17E4-4FE9-9386-852FBBAD9751}"/>
    <cellStyle name="Normal 36 2 2 2 4" xfId="38676" xr:uid="{2820E4CA-8FE2-46E1-B43D-C3AE2FB185E9}"/>
    <cellStyle name="Normal 36 2 2 3" xfId="24969" xr:uid="{2DBD3D3C-D768-4209-A6F2-83B7556F30FE}"/>
    <cellStyle name="Normal 36 2 2 4" xfId="30463" xr:uid="{3B5DDE9F-11B0-439A-B200-7D157AE2275B}"/>
    <cellStyle name="Normal 36 2 2 5" xfId="35947" xr:uid="{80E4BC13-637E-45C6-9233-6807E48E9FB3}"/>
    <cellStyle name="Normal 36 2 3" xfId="11800" xr:uid="{915A2569-E0BF-4CAD-9D18-21FD7A092FCB}"/>
    <cellStyle name="Normal 36 2 4" xfId="17036" xr:uid="{00AF9805-8DA2-4324-9378-FF7AC16C517A}"/>
    <cellStyle name="Normal 36 2 5" xfId="19260" xr:uid="{86B0156A-44F8-4C63-8A62-A1ED07706B1A}"/>
    <cellStyle name="Normal 36 2 6" xfId="9547" xr:uid="{42DF4DAE-CAAB-4D83-A034-E54D27B01FFA}"/>
    <cellStyle name="Normal 36 2 6 2" xfId="20868" xr:uid="{DE52555E-9620-4213-AE31-EB03128B3208}"/>
    <cellStyle name="Normal 36 2 6 2 2" xfId="26424" xr:uid="{05576AD4-BDA1-4EE5-9E53-2E26D8B063DA}"/>
    <cellStyle name="Normal 36 2 6 2 3" xfId="31918" xr:uid="{E45D4BB4-DE3F-4BA9-8A3B-E72EE08E0625}"/>
    <cellStyle name="Normal 36 2 6 2 4" xfId="37402" xr:uid="{441A48A1-525C-43D1-87EC-EB668356CE78}"/>
    <cellStyle name="Normal 36 2 6 3" xfId="23695" xr:uid="{28FEB312-4C57-4525-B37B-0E81BD0FEA4A}"/>
    <cellStyle name="Normal 36 2 6 4" xfId="29189" xr:uid="{66736970-03F7-4A3D-AD8C-56172230A6AE}"/>
    <cellStyle name="Normal 36 2 6 5" xfId="34673" xr:uid="{ECA08915-7F2F-4FF9-BFFA-9A53C81A16AA}"/>
    <cellStyle name="Normal 36 3" xfId="6446" xr:uid="{9F828F77-F213-49BD-887A-8E30E4E014A4}"/>
    <cellStyle name="Normal 36 3 2" xfId="14856" xr:uid="{29E65F27-2947-48BA-B41B-C202FC20CBAC}"/>
    <cellStyle name="Normal 36 3 2 2" xfId="22143" xr:uid="{98360819-A82E-46E2-A489-D2BF38B10A74}"/>
    <cellStyle name="Normal 36 3 2 2 2" xfId="27699" xr:uid="{B848EB64-49A3-4161-A6A4-C03836AA4FF5}"/>
    <cellStyle name="Normal 36 3 2 2 3" xfId="33193" xr:uid="{1E9CB616-056F-4DB9-B086-4DA8F9DBFC8B}"/>
    <cellStyle name="Normal 36 3 2 2 4" xfId="38677" xr:uid="{DDB0F319-CB34-46EF-BFEB-3A6C709625B7}"/>
    <cellStyle name="Normal 36 3 2 3" xfId="24970" xr:uid="{695C790D-18A3-46B5-B90F-C256B9FE519C}"/>
    <cellStyle name="Normal 36 3 2 4" xfId="30464" xr:uid="{A0B568A3-8AFD-45AD-A7DC-D914A006CE44}"/>
    <cellStyle name="Normal 36 3 2 5" xfId="35948" xr:uid="{938CFFEC-DCF4-47E1-A2E7-B65E220353B7}"/>
    <cellStyle name="Normal 36 3 3" xfId="11801" xr:uid="{E1803BA1-56C3-4B6B-B94F-A676C9B80DE9}"/>
    <cellStyle name="Normal 36 3 4" xfId="17037" xr:uid="{980E4F32-9DC9-4635-A3FB-98DAFC254BC4}"/>
    <cellStyle name="Normal 36 3 5" xfId="19261" xr:uid="{1F1D34FA-F819-4151-9888-F56AE8D155A4}"/>
    <cellStyle name="Normal 36 3 6" xfId="9548" xr:uid="{125A4F97-D81A-4433-8EEA-130AFABF9D2A}"/>
    <cellStyle name="Normal 36 3 6 2" xfId="20869" xr:uid="{BACCA622-49A3-423B-B8E0-045CD697CF90}"/>
    <cellStyle name="Normal 36 3 6 2 2" xfId="26425" xr:uid="{7F2DC537-91BA-4AFA-A290-0ADAF0AF6AB8}"/>
    <cellStyle name="Normal 36 3 6 2 3" xfId="31919" xr:uid="{9E85B781-4D11-4F27-BA8C-F18FA3A35AC0}"/>
    <cellStyle name="Normal 36 3 6 2 4" xfId="37403" xr:uid="{AB874886-9710-45B9-8E10-DE17DEAC5791}"/>
    <cellStyle name="Normal 36 3 6 3" xfId="23696" xr:uid="{FB645D5C-FE86-4AB3-BCA2-AABBE9EBB579}"/>
    <cellStyle name="Normal 36 3 6 4" xfId="29190" xr:uid="{8A3B2336-6506-41DF-B620-8A7976D1FA4E}"/>
    <cellStyle name="Normal 36 3 6 5" xfId="34674" xr:uid="{0AE42429-5B73-4F1F-8C93-9E334FE44EF0}"/>
    <cellStyle name="Normal 36 4" xfId="6447" xr:uid="{C6FD25A4-5B9F-4ADE-B487-DB81CEB82EC3}"/>
    <cellStyle name="Normal 36 4 2" xfId="14857" xr:uid="{75B3EE81-B57A-4951-A894-FAF77E795599}"/>
    <cellStyle name="Normal 36 4 2 2" xfId="22144" xr:uid="{B506A31A-4FBF-42A2-9645-EE0078FC1684}"/>
    <cellStyle name="Normal 36 4 2 2 2" xfId="27700" xr:uid="{7915BFCF-4FB2-4035-ACFE-B96AF73826C3}"/>
    <cellStyle name="Normal 36 4 2 2 3" xfId="33194" xr:uid="{BC4FD193-AB62-4A96-A7A7-A943FA579290}"/>
    <cellStyle name="Normal 36 4 2 2 4" xfId="38678" xr:uid="{B8A89A7B-3C25-4686-95E7-8DF45CDF2386}"/>
    <cellStyle name="Normal 36 4 2 3" xfId="24971" xr:uid="{12C6A6BD-A1D0-477B-9794-646464EC6013}"/>
    <cellStyle name="Normal 36 4 2 4" xfId="30465" xr:uid="{932DA4BD-DB85-4E80-9C27-C78EFBBE94C7}"/>
    <cellStyle name="Normal 36 4 2 5" xfId="35949" xr:uid="{AEAFBCB4-7C36-41A5-A307-B360E0E485F4}"/>
    <cellStyle name="Normal 36 4 3" xfId="11802" xr:uid="{0E7FB6C8-839E-404C-81F8-E4E67A5AE72E}"/>
    <cellStyle name="Normal 36 4 4" xfId="17038" xr:uid="{1D39B2D4-557E-4E28-AA06-2D9FEDBFAA08}"/>
    <cellStyle name="Normal 36 4 5" xfId="19262" xr:uid="{20031EF9-BEE7-4103-A00F-10E3D6815646}"/>
    <cellStyle name="Normal 36 4 6" xfId="9549" xr:uid="{B3BFC730-CCA8-4EAD-B480-C7670CBA1C0C}"/>
    <cellStyle name="Normal 36 4 6 2" xfId="20870" xr:uid="{68956D13-FED5-45B6-B0A9-88682AB45BFB}"/>
    <cellStyle name="Normal 36 4 6 2 2" xfId="26426" xr:uid="{E8187C80-5743-48A2-B1B6-D3C9539B8EB4}"/>
    <cellStyle name="Normal 36 4 6 2 3" xfId="31920" xr:uid="{582E0B97-1E6E-4E6A-A365-246AE2DB1B29}"/>
    <cellStyle name="Normal 36 4 6 2 4" xfId="37404" xr:uid="{A51A6CC0-8581-4B3D-95FB-6F9C5614AFEB}"/>
    <cellStyle name="Normal 36 4 6 3" xfId="23697" xr:uid="{85AD5C89-8C6A-4EBD-966E-70A595B905F6}"/>
    <cellStyle name="Normal 36 4 6 4" xfId="29191" xr:uid="{CD922A43-E14B-4723-A971-9FF1D4EA7CDA}"/>
    <cellStyle name="Normal 36 4 6 5" xfId="34675" xr:uid="{59F377FB-2440-496C-AAB8-C9D2036BDA62}"/>
    <cellStyle name="Normal 36 5" xfId="6448" xr:uid="{43C7209A-CD02-49EF-8E16-4E1D3CFFD41B}"/>
    <cellStyle name="Normal 36 5 2" xfId="14858" xr:uid="{5616AB11-688A-4065-B4F7-F96E9FC9A9CB}"/>
    <cellStyle name="Normal 36 5 2 2" xfId="22145" xr:uid="{ED63A0F8-DC44-49F0-9949-A8BE55E26BFC}"/>
    <cellStyle name="Normal 36 5 2 2 2" xfId="27701" xr:uid="{AA3D9FFB-BAE0-4DFB-BA3F-5D7F4B0BAEF3}"/>
    <cellStyle name="Normal 36 5 2 2 3" xfId="33195" xr:uid="{6D3E2946-50D1-432B-B914-9C3A4ECF2122}"/>
    <cellStyle name="Normal 36 5 2 2 4" xfId="38679" xr:uid="{92ED69C4-1778-4873-843C-4AD58645DAE3}"/>
    <cellStyle name="Normal 36 5 2 3" xfId="24972" xr:uid="{991724C3-384F-41B1-9945-35CC17674F47}"/>
    <cellStyle name="Normal 36 5 2 4" xfId="30466" xr:uid="{73E2AAE5-4C72-45EA-B03D-CC1350A1AFD5}"/>
    <cellStyle name="Normal 36 5 2 5" xfId="35950" xr:uid="{F9B0EDD9-C55C-456D-B894-792E69A775C3}"/>
    <cellStyle name="Normal 36 5 3" xfId="11803" xr:uid="{4041BBF8-F6B9-49D8-97D9-EFC1595105C7}"/>
    <cellStyle name="Normal 36 5 4" xfId="17039" xr:uid="{BD679761-5057-4A43-AEEF-2BDF3BC3A029}"/>
    <cellStyle name="Normal 36 5 5" xfId="19263" xr:uid="{7DB2E5BA-E25E-4825-AE56-69615B3CB0AF}"/>
    <cellStyle name="Normal 36 5 6" xfId="9550" xr:uid="{3F22E539-BB36-47E1-811E-8E55238D1AB7}"/>
    <cellStyle name="Normal 36 5 6 2" xfId="20871" xr:uid="{D833D9F3-CAA7-4082-9B23-C849FA8A96D4}"/>
    <cellStyle name="Normal 36 5 6 2 2" xfId="26427" xr:uid="{AD56539B-6715-47EE-AEF7-ABBF03A74B84}"/>
    <cellStyle name="Normal 36 5 6 2 3" xfId="31921" xr:uid="{502976EA-21B6-4DA6-A172-418281114553}"/>
    <cellStyle name="Normal 36 5 6 2 4" xfId="37405" xr:uid="{9D0BF753-D36F-4CDC-93D9-82FCFD980EF7}"/>
    <cellStyle name="Normal 36 5 6 3" xfId="23698" xr:uid="{D1C4442C-1AFB-4F8B-B921-D6E931160F05}"/>
    <cellStyle name="Normal 36 5 6 4" xfId="29192" xr:uid="{1AF5AE1B-CD7A-4750-87DA-0BC166E54F01}"/>
    <cellStyle name="Normal 36 5 6 5" xfId="34676" xr:uid="{D2E8CE4B-34E0-4BCA-BAED-8C7F459B395A}"/>
    <cellStyle name="Normal 36 6" xfId="6449" xr:uid="{428B1394-0A4B-49C3-802F-7C62ABFF177F}"/>
    <cellStyle name="Normal 36 6 2" xfId="14859" xr:uid="{C4E189F5-FEF3-42A5-B94D-EC023626BC73}"/>
    <cellStyle name="Normal 36 6 2 2" xfId="22146" xr:uid="{FB7E3C8B-FCCB-4A43-9437-4C57C4288634}"/>
    <cellStyle name="Normal 36 6 2 2 2" xfId="27702" xr:uid="{844C7F4E-9685-429F-AE3B-CEF9059FF08A}"/>
    <cellStyle name="Normal 36 6 2 2 3" xfId="33196" xr:uid="{2D989B1C-2A6A-4472-B589-97C9FE69DE89}"/>
    <cellStyle name="Normal 36 6 2 2 4" xfId="38680" xr:uid="{0665EDF8-3FFA-427B-BEC5-D9649C52E3D1}"/>
    <cellStyle name="Normal 36 6 2 3" xfId="24973" xr:uid="{07185AF5-F8A6-40CA-B1C0-E2E1E0AF95DB}"/>
    <cellStyle name="Normal 36 6 2 4" xfId="30467" xr:uid="{0F2FA488-25A0-43EC-96B4-52C39BBB6860}"/>
    <cellStyle name="Normal 36 6 2 5" xfId="35951" xr:uid="{E8A02ACF-D6A8-4AF6-8A01-906B98C3E533}"/>
    <cellStyle name="Normal 36 6 3" xfId="11804" xr:uid="{6BF319B9-44E3-41BA-BB42-585C684DA0D1}"/>
    <cellStyle name="Normal 36 6 4" xfId="17040" xr:uid="{E5C58765-BF1D-40AA-9191-400CFFA0DC89}"/>
    <cellStyle name="Normal 36 6 5" xfId="19264" xr:uid="{6238AE0E-A546-415A-9AF4-DE94DB02545F}"/>
    <cellStyle name="Normal 36 6 6" xfId="9551" xr:uid="{8B5C3E02-DD30-4C24-AA88-138414F81084}"/>
    <cellStyle name="Normal 36 6 6 2" xfId="20872" xr:uid="{426108BE-E322-4CB2-8862-453E01E29248}"/>
    <cellStyle name="Normal 36 6 6 2 2" xfId="26428" xr:uid="{D9EE31D3-B003-467A-ABC5-A3FB17BCB67A}"/>
    <cellStyle name="Normal 36 6 6 2 3" xfId="31922" xr:uid="{2A91E57F-880F-41A4-B03A-0CA4F2612838}"/>
    <cellStyle name="Normal 36 6 6 2 4" xfId="37406" xr:uid="{E4BE1264-F1DE-4329-8123-E46F43565169}"/>
    <cellStyle name="Normal 36 6 6 3" xfId="23699" xr:uid="{009F0633-92B3-4D0B-BC67-746AE06E6B40}"/>
    <cellStyle name="Normal 36 6 6 4" xfId="29193" xr:uid="{E3A581D1-B7D9-42D0-845C-423328A74FB2}"/>
    <cellStyle name="Normal 36 6 6 5" xfId="34677" xr:uid="{6BC5C51C-DD68-4A4A-AE45-3079864746CD}"/>
    <cellStyle name="Normal 36 7" xfId="6450" xr:uid="{FD3C77F0-5296-40B3-8649-EDC1C4E903D8}"/>
    <cellStyle name="Normal 36 7 2" xfId="14860" xr:uid="{57E5FA86-AD01-4FB1-88E3-CF1EA4045F1F}"/>
    <cellStyle name="Normal 36 7 2 2" xfId="22147" xr:uid="{62915096-2B0B-451E-867E-E095AB673B93}"/>
    <cellStyle name="Normal 36 7 2 2 2" xfId="27703" xr:uid="{3B0C572D-C88A-422F-80BC-EA3FBBFFB04F}"/>
    <cellStyle name="Normal 36 7 2 2 3" xfId="33197" xr:uid="{3DDE8EDF-7863-4572-A90A-DA9F51303F33}"/>
    <cellStyle name="Normal 36 7 2 2 4" xfId="38681" xr:uid="{B93B66CE-A3B3-4E59-9C1D-3A9F45EA5113}"/>
    <cellStyle name="Normal 36 7 2 3" xfId="24974" xr:uid="{3A309A80-1631-4E26-B655-7B9CED1B381E}"/>
    <cellStyle name="Normal 36 7 2 4" xfId="30468" xr:uid="{990B9AA3-3108-4E30-AC68-36A8A3ACCEE3}"/>
    <cellStyle name="Normal 36 7 2 5" xfId="35952" xr:uid="{A1B244E3-51B1-4326-9FEC-F93115E6F5BC}"/>
    <cellStyle name="Normal 36 7 3" xfId="11805" xr:uid="{FA62863D-C4E1-4C0C-9585-F0E036493E4F}"/>
    <cellStyle name="Normal 36 7 4" xfId="17041" xr:uid="{8049C269-12A7-4D32-993E-8ECF5342363F}"/>
    <cellStyle name="Normal 36 7 5" xfId="19265" xr:uid="{E2BBD3BF-A903-4838-9F8E-6F5AF5BB708D}"/>
    <cellStyle name="Normal 36 7 6" xfId="9552" xr:uid="{23320E96-3908-461E-A7D0-36549012FEC3}"/>
    <cellStyle name="Normal 36 7 6 2" xfId="20873" xr:uid="{22DF098A-5B25-4405-9833-11FF348B3F32}"/>
    <cellStyle name="Normal 36 7 6 2 2" xfId="26429" xr:uid="{9E12A990-1B8A-4170-A544-33BF02062DB9}"/>
    <cellStyle name="Normal 36 7 6 2 3" xfId="31923" xr:uid="{3CD80A40-86AB-4F82-A049-4170ECEC578D}"/>
    <cellStyle name="Normal 36 7 6 2 4" xfId="37407" xr:uid="{728DD4E9-DB4C-4A82-8490-84CCA6DD9E26}"/>
    <cellStyle name="Normal 36 7 6 3" xfId="23700" xr:uid="{23F7C822-3880-48B3-9B29-6B827181D98E}"/>
    <cellStyle name="Normal 36 7 6 4" xfId="29194" xr:uid="{D595B079-9F0D-4F26-83F0-D080D8D3E70A}"/>
    <cellStyle name="Normal 36 7 6 5" xfId="34678" xr:uid="{03D29BBC-1C86-4BE5-931E-5DD8030463F4}"/>
    <cellStyle name="Normal 36 8" xfId="6451" xr:uid="{B2258622-92A5-418C-98C3-3E08B1502FF4}"/>
    <cellStyle name="Normal 36 8 2" xfId="14861" xr:uid="{619CA96F-3A18-4989-A89E-707D0C701BDD}"/>
    <cellStyle name="Normal 36 8 2 2" xfId="22148" xr:uid="{E3E103DF-6DC4-4B1B-9769-D67E9C900A39}"/>
    <cellStyle name="Normal 36 8 2 2 2" xfId="27704" xr:uid="{E88B02BF-45AE-422C-914A-D5573C0C0BE1}"/>
    <cellStyle name="Normal 36 8 2 2 3" xfId="33198" xr:uid="{26572C72-E1A2-4644-ADFA-5016F37177E4}"/>
    <cellStyle name="Normal 36 8 2 2 4" xfId="38682" xr:uid="{037E090C-AC87-432F-BA28-20956D9A7A79}"/>
    <cellStyle name="Normal 36 8 2 3" xfId="24975" xr:uid="{26A85F2C-5938-41BE-B6F8-DBD9C4EBF31B}"/>
    <cellStyle name="Normal 36 8 2 4" xfId="30469" xr:uid="{51715226-0558-4700-B47A-8BEBD39769C0}"/>
    <cellStyle name="Normal 36 8 2 5" xfId="35953" xr:uid="{AC384DBB-2142-4E48-A618-9679D04DD825}"/>
    <cellStyle name="Normal 36 8 3" xfId="11806" xr:uid="{E852B580-F754-4D2E-9D0B-0FD2510A718F}"/>
    <cellStyle name="Normal 36 8 4" xfId="17042" xr:uid="{394C7BEE-C6E5-4C5F-923B-8F74F291A50E}"/>
    <cellStyle name="Normal 36 8 5" xfId="19266" xr:uid="{D8007B7F-CD0F-434D-B8D6-59480E476A1A}"/>
    <cellStyle name="Normal 36 8 6" xfId="9553" xr:uid="{773A1D61-9619-4351-91E2-12164AA6F09D}"/>
    <cellStyle name="Normal 36 8 6 2" xfId="20874" xr:uid="{477EA99A-E6D7-4642-BDF5-C4812256A67C}"/>
    <cellStyle name="Normal 36 8 6 2 2" xfId="26430" xr:uid="{07AE2318-F598-4BC3-8284-4A29746630D9}"/>
    <cellStyle name="Normal 36 8 6 2 3" xfId="31924" xr:uid="{0A5677C7-FB14-499E-8528-00C8E4EDFC5B}"/>
    <cellStyle name="Normal 36 8 6 2 4" xfId="37408" xr:uid="{1EF2ABEA-AE8D-4FC1-A4EA-723D4709B188}"/>
    <cellStyle name="Normal 36 8 6 3" xfId="23701" xr:uid="{408462DE-D6D7-4BD3-9E23-0F31B5D2C6E6}"/>
    <cellStyle name="Normal 36 8 6 4" xfId="29195" xr:uid="{6440E85D-9E4E-4C92-9DBF-1329520B45A3}"/>
    <cellStyle name="Normal 36 8 6 5" xfId="34679" xr:uid="{C25CAB0A-11DE-4BD6-91DD-DCDEFB01F0A6}"/>
    <cellStyle name="Normal 36 9" xfId="6452" xr:uid="{843B0F6C-7CF7-4671-A5B9-354D682C5AD8}"/>
    <cellStyle name="Normal 36 9 2" xfId="14862" xr:uid="{2B6A4C50-70A2-4A86-B6FD-41FFE8E99EFF}"/>
    <cellStyle name="Normal 36 9 2 2" xfId="22149" xr:uid="{26D748D2-AA8E-480F-9B6D-8D2C9BD00FF4}"/>
    <cellStyle name="Normal 36 9 2 2 2" xfId="27705" xr:uid="{BF0CDED2-C931-4430-A6C5-610C83AEF771}"/>
    <cellStyle name="Normal 36 9 2 2 3" xfId="33199" xr:uid="{E0228C6A-4B4D-44AC-8FD5-E6E8E4D0578A}"/>
    <cellStyle name="Normal 36 9 2 2 4" xfId="38683" xr:uid="{A76C5EF0-0AF5-4EA7-BD19-B15D702AE094}"/>
    <cellStyle name="Normal 36 9 2 3" xfId="24976" xr:uid="{6CA6FAEB-64FF-401A-8A26-260C107C7B18}"/>
    <cellStyle name="Normal 36 9 2 4" xfId="30470" xr:uid="{6451FCA1-2B16-4C6F-BB40-C604AB6888D7}"/>
    <cellStyle name="Normal 36 9 2 5" xfId="35954" xr:uid="{FD5D1E2E-E86F-40E3-A12A-DF60BCD04004}"/>
    <cellStyle name="Normal 36 9 3" xfId="11807" xr:uid="{8BDBD164-E1CE-4AE0-B240-CE2C443D0C86}"/>
    <cellStyle name="Normal 36 9 4" xfId="17043" xr:uid="{8798A2DA-3630-4077-9197-3156A5C8844F}"/>
    <cellStyle name="Normal 36 9 5" xfId="19267" xr:uid="{CE35B6F9-991A-49BF-A13A-15296C6D09D3}"/>
    <cellStyle name="Normal 36 9 6" xfId="9554" xr:uid="{1F1107B2-E90B-459B-B99D-7074F679BF1F}"/>
    <cellStyle name="Normal 36 9 6 2" xfId="20875" xr:uid="{A61F787D-66E3-4CBC-968E-53D647C1C256}"/>
    <cellStyle name="Normal 36 9 6 2 2" xfId="26431" xr:uid="{879C4D2F-ADDC-4C06-8D21-A408E12A011F}"/>
    <cellStyle name="Normal 36 9 6 2 3" xfId="31925" xr:uid="{D0FA01FB-35C0-4568-AB38-EEA5C674D567}"/>
    <cellStyle name="Normal 36 9 6 2 4" xfId="37409" xr:uid="{92B5FA8B-4AA0-4BEB-AD2C-2D06EC3DD346}"/>
    <cellStyle name="Normal 36 9 6 3" xfId="23702" xr:uid="{07E6C5C7-2EB3-47CB-87AB-A9F2DF5F1C96}"/>
    <cellStyle name="Normal 36 9 6 4" xfId="29196" xr:uid="{BDD34297-03A4-4867-9EB5-6EEEA38E72B0}"/>
    <cellStyle name="Normal 36 9 6 5" xfId="34680" xr:uid="{0FEABF35-F0CD-4369-A192-1DC853721023}"/>
    <cellStyle name="Normal 360" xfId="39696" xr:uid="{B7E7FF19-7E89-4F4B-B50D-199BE9D46023}"/>
    <cellStyle name="Normal 361" xfId="39697" xr:uid="{56AA94C5-EF84-438F-95BC-4B7F28696BDD}"/>
    <cellStyle name="Normal 362" xfId="39698" xr:uid="{98BAECF1-0E95-40B0-805D-97BEDE12E8A3}"/>
    <cellStyle name="Normal 363" xfId="39699" xr:uid="{875F179A-C496-408D-B002-07FCB19EF103}"/>
    <cellStyle name="Normal 364" xfId="39700" xr:uid="{C39F4591-EBEB-42C7-9726-901831BA1C89}"/>
    <cellStyle name="Normal 365" xfId="39701" xr:uid="{EF82AF83-162A-463F-9391-3AE6FAD341B0}"/>
    <cellStyle name="Normal 366" xfId="39702" xr:uid="{CF9B4AF0-85B4-43DA-8CB4-D1B7C7F6D3C0}"/>
    <cellStyle name="Normal 367" xfId="39703" xr:uid="{556E8039-7C94-4E8C-8A6D-27443BCBEDB5}"/>
    <cellStyle name="Normal 368" xfId="39704" xr:uid="{67D88726-A629-4123-9C3F-4CAE263BCE4A}"/>
    <cellStyle name="Normal 369" xfId="39705" xr:uid="{0B20A67C-28AD-461E-88DF-893E5E1C3B36}"/>
    <cellStyle name="Normal 37" xfId="6453" xr:uid="{8B8B9109-04D6-4504-A696-714205CA0DC3}"/>
    <cellStyle name="Normal 37 2" xfId="14863" xr:uid="{7F115546-FA90-4FC9-9F9F-F7F1EDF096FD}"/>
    <cellStyle name="Normal 37 2 2" xfId="22150" xr:uid="{1109B246-5FF0-4429-B464-8693C4C6D488}"/>
    <cellStyle name="Normal 37 2 2 2" xfId="27706" xr:uid="{56C21D94-D3F0-403A-A43D-D8BEA8516A9C}"/>
    <cellStyle name="Normal 37 2 2 3" xfId="33200" xr:uid="{8F3582C4-7F23-4A25-B694-BEDE4167F66B}"/>
    <cellStyle name="Normal 37 2 2 4" xfId="38684" xr:uid="{B714A6A3-F5A8-4C27-A380-AC9436A6DB8F}"/>
    <cellStyle name="Normal 37 2 3" xfId="24977" xr:uid="{4551809C-9495-4067-B72F-A264C5BBD699}"/>
    <cellStyle name="Normal 37 2 4" xfId="30471" xr:uid="{E5F0A9BB-8E15-4658-A37A-597F375FC817}"/>
    <cellStyle name="Normal 37 2 5" xfId="35955" xr:uid="{3F37E3A8-5089-487E-BF82-36C982E705EB}"/>
    <cellStyle name="Normal 37 3" xfId="11808" xr:uid="{9931F2AB-CE74-47FC-8530-0BC9D6B3295A}"/>
    <cellStyle name="Normal 37 4" xfId="17044" xr:uid="{6757364D-05F1-4DC3-93C3-0AD7774B06C9}"/>
    <cellStyle name="Normal 37 5" xfId="19268" xr:uid="{E64986C4-9ADE-44C2-93CC-D2B1D7B3DB04}"/>
    <cellStyle name="Normal 37 6" xfId="9555" xr:uid="{3B85FC1E-6F2E-4A18-A731-130C83AB0F2C}"/>
    <cellStyle name="Normal 37 6 2" xfId="20876" xr:uid="{9A1A5BF6-2AF1-421B-897D-C0881680F491}"/>
    <cellStyle name="Normal 37 6 2 2" xfId="26432" xr:uid="{8AF88616-D72E-4FDF-BD11-0150F41ED794}"/>
    <cellStyle name="Normal 37 6 2 3" xfId="31926" xr:uid="{F1A25902-9988-424A-A9F2-939B0D77CB4C}"/>
    <cellStyle name="Normal 37 6 2 4" xfId="37410" xr:uid="{B78451F4-5F86-48DC-914E-BFB394FF91C8}"/>
    <cellStyle name="Normal 37 6 3" xfId="23703" xr:uid="{E3A29F86-CB7C-4DA0-9568-10A971EF3D64}"/>
    <cellStyle name="Normal 37 6 4" xfId="29197" xr:uid="{5B8AB19D-C2E7-4EEE-81EF-012ED7A1A166}"/>
    <cellStyle name="Normal 37 6 5" xfId="34681" xr:uid="{AC671DAA-A2D5-4ED4-B32F-21680154D53B}"/>
    <cellStyle name="Normal 370" xfId="39706" xr:uid="{6F8B3573-34BE-4D27-BC32-9928476B2E60}"/>
    <cellStyle name="Normal 371" xfId="39707" xr:uid="{2CB77B5C-29AA-4C2E-9CA3-3A07FE5A9E4E}"/>
    <cellStyle name="Normal 372" xfId="39708" xr:uid="{D4FA8F1B-63E1-46A3-886F-7D88616506D1}"/>
    <cellStyle name="Normal 373" xfId="39709" xr:uid="{32CCB26A-F65C-4BBE-B446-A4CB57353BEC}"/>
    <cellStyle name="Normal 374" xfId="39710" xr:uid="{D4C976C7-0124-4E62-A1CA-9FF677AAB4B5}"/>
    <cellStyle name="Normal 375" xfId="39711" xr:uid="{A4E72335-CBFD-4D28-82C5-A757A23A6916}"/>
    <cellStyle name="Normal 376" xfId="39712" xr:uid="{BD3A9A53-14D2-4BBE-8491-E64A9D671B2C}"/>
    <cellStyle name="Normal 377" xfId="39713" xr:uid="{BE3D04C8-E9F1-43D1-9ABE-1D394DB38CC1}"/>
    <cellStyle name="Normal 378" xfId="39714" xr:uid="{97481847-0FAA-4D04-A61C-E302DA8D05CE}"/>
    <cellStyle name="Normal 379" xfId="39715" xr:uid="{BD8702E0-2B4E-4BA6-AF7D-46307E7DEF9C}"/>
    <cellStyle name="Normal 38" xfId="6454" xr:uid="{CA973BE8-8A2C-4F1F-932D-AF91CF945DCD}"/>
    <cellStyle name="Normal 38 10" xfId="6455" xr:uid="{BDF8428E-1C02-47B6-80DE-409DD7046699}"/>
    <cellStyle name="Normal 38 10 2" xfId="14865" xr:uid="{F3D5C523-2B13-40A4-A2D7-8B5E454F3896}"/>
    <cellStyle name="Normal 38 10 2 2" xfId="22152" xr:uid="{CDD2147D-DC04-4C50-AE3D-1062757ABB04}"/>
    <cellStyle name="Normal 38 10 2 2 2" xfId="27708" xr:uid="{96C5E7E5-DFC9-4E3F-B967-2F37EBD8EC3A}"/>
    <cellStyle name="Normal 38 10 2 2 3" xfId="33202" xr:uid="{6EB48A49-5FB6-4A32-B4CF-EA095ACF7A5E}"/>
    <cellStyle name="Normal 38 10 2 2 4" xfId="38686" xr:uid="{35987309-C6E0-40BE-B468-525A0849D002}"/>
    <cellStyle name="Normal 38 10 2 3" xfId="24979" xr:uid="{71968B25-5925-4FB5-999C-FC45E81CBBD2}"/>
    <cellStyle name="Normal 38 10 2 4" xfId="30473" xr:uid="{9C2AB292-02BE-4B7A-A812-7FCDFF6D6574}"/>
    <cellStyle name="Normal 38 10 2 5" xfId="35957" xr:uid="{26EB4009-4001-49BD-A7D4-F5843B29F6F3}"/>
    <cellStyle name="Normal 38 10 3" xfId="11810" xr:uid="{E18A1630-F66B-46A7-80E9-356D349CFEF8}"/>
    <cellStyle name="Normal 38 10 4" xfId="17046" xr:uid="{ADC7DE37-022C-40A0-85B6-5B8C12C644F9}"/>
    <cellStyle name="Normal 38 10 5" xfId="19270" xr:uid="{4CF81FBF-B8E8-4AAD-9B5B-252D0DE56ACB}"/>
    <cellStyle name="Normal 38 10 6" xfId="9557" xr:uid="{2E8D49A9-2600-44B2-95C0-34C8A3B408E9}"/>
    <cellStyle name="Normal 38 10 6 2" xfId="20878" xr:uid="{B1B7622E-3E5D-4A44-9537-CB80EE2923BD}"/>
    <cellStyle name="Normal 38 10 6 2 2" xfId="26434" xr:uid="{936A6A31-430B-46E7-8DCC-2CDF8705B5C4}"/>
    <cellStyle name="Normal 38 10 6 2 3" xfId="31928" xr:uid="{2EE4912B-B6CB-469D-8B3F-5C72532C50EC}"/>
    <cellStyle name="Normal 38 10 6 2 4" xfId="37412" xr:uid="{31BE7468-C5F8-4391-B974-9371A0ABEB3D}"/>
    <cellStyle name="Normal 38 10 6 3" xfId="23705" xr:uid="{4E441FCD-3719-43F9-9CB4-FE7BC71A29A1}"/>
    <cellStyle name="Normal 38 10 6 4" xfId="29199" xr:uid="{0089AAB6-F833-495D-9521-928917970BB7}"/>
    <cellStyle name="Normal 38 10 6 5" xfId="34683" xr:uid="{67D7828E-693B-4899-BF0E-5405A63FC0C3}"/>
    <cellStyle name="Normal 38 11" xfId="14864" xr:uid="{0A49D06A-4A25-41D3-BC3E-6E1D30A8A33B}"/>
    <cellStyle name="Normal 38 11 2" xfId="22151" xr:uid="{D140CA88-5479-42F3-845E-390D57108CFD}"/>
    <cellStyle name="Normal 38 11 2 2" xfId="27707" xr:uid="{5B120BF6-FCB9-4C1D-AE7A-DEDEED50B5F8}"/>
    <cellStyle name="Normal 38 11 2 3" xfId="33201" xr:uid="{46D18D5A-E3F6-4076-B44B-6573EBEAD954}"/>
    <cellStyle name="Normal 38 11 2 4" xfId="38685" xr:uid="{8933715A-5A1D-4214-8C58-9A0ECBA22A53}"/>
    <cellStyle name="Normal 38 11 3" xfId="24978" xr:uid="{4368E919-E2E3-48E0-B2E4-0C1A5539680F}"/>
    <cellStyle name="Normal 38 11 4" xfId="30472" xr:uid="{B5881329-90ED-4B9A-9532-759990907C32}"/>
    <cellStyle name="Normal 38 11 5" xfId="35956" xr:uid="{9EC90AD2-FD66-4609-A8DB-1950FDBF2E88}"/>
    <cellStyle name="Normal 38 12" xfId="11809" xr:uid="{A0D9A924-8D14-450D-BEBC-17EA6AAE1E96}"/>
    <cellStyle name="Normal 38 13" xfId="17045" xr:uid="{02954CFA-1CAE-4057-8002-071031DD7D7E}"/>
    <cellStyle name="Normal 38 14" xfId="19269" xr:uid="{11D2CECA-EB6B-4274-A32B-77046BF8772C}"/>
    <cellStyle name="Normal 38 15" xfId="9556" xr:uid="{975BA52F-3743-43F1-AB5F-EA4C34BE807E}"/>
    <cellStyle name="Normal 38 15 2" xfId="20877" xr:uid="{96F08363-551E-4B3A-939E-EE7B6799749D}"/>
    <cellStyle name="Normal 38 15 2 2" xfId="26433" xr:uid="{231AB0A9-F56D-44C2-A1E6-8AC23821A912}"/>
    <cellStyle name="Normal 38 15 2 3" xfId="31927" xr:uid="{20690CED-A251-4C28-9729-99BB1A146B27}"/>
    <cellStyle name="Normal 38 15 2 4" xfId="37411" xr:uid="{0D10B7A8-CA8C-406D-8A05-FE07A1C02FD1}"/>
    <cellStyle name="Normal 38 15 3" xfId="23704" xr:uid="{B5ED102F-A5B1-4254-BE09-5B6F82D5B576}"/>
    <cellStyle name="Normal 38 15 4" xfId="29198" xr:uid="{F43AD383-C36D-45DF-896D-88D3CEA76567}"/>
    <cellStyle name="Normal 38 15 5" xfId="34682" xr:uid="{043FA1D4-9148-460A-91F3-62C9BB43BED5}"/>
    <cellStyle name="Normal 38 2" xfId="6456" xr:uid="{D9BBEFF3-B915-47B9-96A1-7137E361A565}"/>
    <cellStyle name="Normal 38 2 2" xfId="14866" xr:uid="{AB45E16D-7A5C-4313-8917-E028EF03168A}"/>
    <cellStyle name="Normal 38 2 2 2" xfId="22153" xr:uid="{164E14A8-76CD-44CB-B841-46097A2F219A}"/>
    <cellStyle name="Normal 38 2 2 2 2" xfId="27709" xr:uid="{B9091C0A-6282-4FB4-8E44-027AE9F90B97}"/>
    <cellStyle name="Normal 38 2 2 2 3" xfId="33203" xr:uid="{AE41F6A7-6FAF-40B6-8274-CE6B5070C3D1}"/>
    <cellStyle name="Normal 38 2 2 2 4" xfId="38687" xr:uid="{A95A1E1A-6070-4A5D-8269-75A18903B793}"/>
    <cellStyle name="Normal 38 2 2 3" xfId="24980" xr:uid="{80F14049-16DD-4E10-A1C5-FFC9D8D2CCEE}"/>
    <cellStyle name="Normal 38 2 2 4" xfId="30474" xr:uid="{9D1BB243-D572-4968-9BB2-3ED07C815DE9}"/>
    <cellStyle name="Normal 38 2 2 5" xfId="35958" xr:uid="{0D3AB72E-7820-499A-AD21-BCC36F0F5608}"/>
    <cellStyle name="Normal 38 2 3" xfId="11811" xr:uid="{2F00B843-9C12-48EB-9D2F-71394E68DF84}"/>
    <cellStyle name="Normal 38 2 4" xfId="17047" xr:uid="{F00AFFC5-BC16-4F0E-A991-D049E51C2448}"/>
    <cellStyle name="Normal 38 2 5" xfId="19271" xr:uid="{BFE0FBBA-49BC-4247-82B8-6B2490DE1CC6}"/>
    <cellStyle name="Normal 38 2 6" xfId="9558" xr:uid="{68816AC7-0325-4896-B57A-6E965C69294D}"/>
    <cellStyle name="Normal 38 2 6 2" xfId="20879" xr:uid="{7A10D3CE-D3CB-4C50-88C2-2BA3B1162F52}"/>
    <cellStyle name="Normal 38 2 6 2 2" xfId="26435" xr:uid="{95F91FE7-42C2-4F75-AB08-22046994BF0D}"/>
    <cellStyle name="Normal 38 2 6 2 3" xfId="31929" xr:uid="{C0EFFA42-A80F-47C4-B344-C580A3D0BCB0}"/>
    <cellStyle name="Normal 38 2 6 2 4" xfId="37413" xr:uid="{07529FA0-4AEA-4C5C-97CC-C3D7D52D30E6}"/>
    <cellStyle name="Normal 38 2 6 3" xfId="23706" xr:uid="{AE8C52DC-3038-47CB-879D-FE26B14B8FC7}"/>
    <cellStyle name="Normal 38 2 6 4" xfId="29200" xr:uid="{258644C4-0ACD-42D3-90EC-92A395FEDECA}"/>
    <cellStyle name="Normal 38 2 6 5" xfId="34684" xr:uid="{F9E0609D-9650-4E4B-823B-EE4FE7E45534}"/>
    <cellStyle name="Normal 38 3" xfId="6457" xr:uid="{9E2526A4-FC95-4DDF-9602-CE4F98290EF7}"/>
    <cellStyle name="Normal 38 3 2" xfId="14867" xr:uid="{D7B4221B-21B0-4D0B-B9AE-056FDD8B7398}"/>
    <cellStyle name="Normal 38 3 2 2" xfId="22154" xr:uid="{F9A8C018-2054-49E2-93E5-C69E2494A389}"/>
    <cellStyle name="Normal 38 3 2 2 2" xfId="27710" xr:uid="{63083212-1197-4654-998E-9AC53261023D}"/>
    <cellStyle name="Normal 38 3 2 2 3" xfId="33204" xr:uid="{06ABEAB8-8F14-4ECC-BBA8-09508E8F605F}"/>
    <cellStyle name="Normal 38 3 2 2 4" xfId="38688" xr:uid="{135A1406-82DD-4481-8986-F4C5E1863BCB}"/>
    <cellStyle name="Normal 38 3 2 3" xfId="24981" xr:uid="{A54C43E1-B832-48DD-B19E-CDB43FB3B88A}"/>
    <cellStyle name="Normal 38 3 2 4" xfId="30475" xr:uid="{E2518126-C99A-430A-B947-B35BA44A7598}"/>
    <cellStyle name="Normal 38 3 2 5" xfId="35959" xr:uid="{B5A9BB27-1B4E-4507-B231-2A595762A62C}"/>
    <cellStyle name="Normal 38 3 3" xfId="11812" xr:uid="{CD457293-DBEC-4A62-BB84-9E8CD1CAECE9}"/>
    <cellStyle name="Normal 38 3 4" xfId="17048" xr:uid="{BAF7B22D-B4C6-4AF8-9EAA-68743E04DFEB}"/>
    <cellStyle name="Normal 38 3 5" xfId="19272" xr:uid="{654F7A9E-6F10-4602-B435-859D7C266D54}"/>
    <cellStyle name="Normal 38 3 6" xfId="9559" xr:uid="{1A299BC2-6A26-493F-957F-26BF4FD00F00}"/>
    <cellStyle name="Normal 38 3 6 2" xfId="20880" xr:uid="{D4B289BD-CDEA-4662-8C0A-A5D82010CA46}"/>
    <cellStyle name="Normal 38 3 6 2 2" xfId="26436" xr:uid="{48978934-71A8-434A-952A-5D45F3F37CE8}"/>
    <cellStyle name="Normal 38 3 6 2 3" xfId="31930" xr:uid="{19067141-B65D-4393-B33C-B62A8BEA3379}"/>
    <cellStyle name="Normal 38 3 6 2 4" xfId="37414" xr:uid="{C8B8A5F8-E8C6-456B-87CA-2B78844ABA75}"/>
    <cellStyle name="Normal 38 3 6 3" xfId="23707" xr:uid="{935B94E0-14EA-4566-869A-5ED3603B4913}"/>
    <cellStyle name="Normal 38 3 6 4" xfId="29201" xr:uid="{10D814FD-7D75-4B6F-8F33-15E00C8EA979}"/>
    <cellStyle name="Normal 38 3 6 5" xfId="34685" xr:uid="{F9201FC2-368C-402E-A55E-9FBFB37C116D}"/>
    <cellStyle name="Normal 38 4" xfId="6458" xr:uid="{62E9B158-490E-4833-9919-E38B336B430F}"/>
    <cellStyle name="Normal 38 4 2" xfId="14868" xr:uid="{956BE41C-105D-4A87-BA45-AE66FD4D9DAB}"/>
    <cellStyle name="Normal 38 4 2 2" xfId="22155" xr:uid="{EAB6A8EB-6318-48ED-BBE4-26FD39E3FCCF}"/>
    <cellStyle name="Normal 38 4 2 2 2" xfId="27711" xr:uid="{71E5A76D-8A49-43F3-97FC-4AA55E92E634}"/>
    <cellStyle name="Normal 38 4 2 2 3" xfId="33205" xr:uid="{2BC3DF1B-AA67-41B4-A737-E5B590388142}"/>
    <cellStyle name="Normal 38 4 2 2 4" xfId="38689" xr:uid="{6E9087C4-3DB9-4EE2-B31A-163C8326E987}"/>
    <cellStyle name="Normal 38 4 2 3" xfId="24982" xr:uid="{097EF15A-FCB3-41F0-B4E5-F61EAAE14765}"/>
    <cellStyle name="Normal 38 4 2 4" xfId="30476" xr:uid="{53AE0C29-8C4A-43B3-9A50-4C802AC155F1}"/>
    <cellStyle name="Normal 38 4 2 5" xfId="35960" xr:uid="{EF234682-59E1-4F3F-8C2E-BA269CADBABA}"/>
    <cellStyle name="Normal 38 4 3" xfId="11813" xr:uid="{C3FA003C-0D19-4C80-97A0-75D0820B4698}"/>
    <cellStyle name="Normal 38 4 4" xfId="17049" xr:uid="{1DE8F431-3EA7-4FCE-A14D-7A8290B255E9}"/>
    <cellStyle name="Normal 38 4 5" xfId="19273" xr:uid="{14A3A190-7F64-4C5C-956E-FA68C628174B}"/>
    <cellStyle name="Normal 38 4 6" xfId="9560" xr:uid="{B2C051CF-4E30-4DE5-A2DA-98FE5C7BC785}"/>
    <cellStyle name="Normal 38 4 6 2" xfId="20881" xr:uid="{C19C7D5B-E4A1-46F4-8439-1BAA507AD400}"/>
    <cellStyle name="Normal 38 4 6 2 2" xfId="26437" xr:uid="{1401686E-C375-4AF6-A352-47B68767C942}"/>
    <cellStyle name="Normal 38 4 6 2 3" xfId="31931" xr:uid="{1468D759-CD72-4BF0-A324-AF734BD81B73}"/>
    <cellStyle name="Normal 38 4 6 2 4" xfId="37415" xr:uid="{07AA0B27-7246-4277-8DA7-093E9C900DD2}"/>
    <cellStyle name="Normal 38 4 6 3" xfId="23708" xr:uid="{C953344F-9F70-41B5-B4EE-5DEED81C9752}"/>
    <cellStyle name="Normal 38 4 6 4" xfId="29202" xr:uid="{1758682D-564E-43CE-A401-B9CC3EA51D54}"/>
    <cellStyle name="Normal 38 4 6 5" xfId="34686" xr:uid="{4ECC89F7-1667-4BF0-A7B9-7E89415D9841}"/>
    <cellStyle name="Normal 38 5" xfId="6459" xr:uid="{5250CF80-D331-47EA-971C-F55088EB3CEF}"/>
    <cellStyle name="Normal 38 5 2" xfId="14869" xr:uid="{36DDCBE0-AF4C-4B36-B587-C168908AB53E}"/>
    <cellStyle name="Normal 38 5 2 2" xfId="22156" xr:uid="{1283073B-6B1F-47AB-BEA3-3FD303F42DDB}"/>
    <cellStyle name="Normal 38 5 2 2 2" xfId="27712" xr:uid="{739F44AC-7CE0-4335-BCA3-398D930BBB4F}"/>
    <cellStyle name="Normal 38 5 2 2 3" xfId="33206" xr:uid="{3FB51C79-8644-4505-8064-5F38AEDDF73A}"/>
    <cellStyle name="Normal 38 5 2 2 4" xfId="38690" xr:uid="{3D6F4F6E-D4AF-4E93-A77F-25115ACEF32C}"/>
    <cellStyle name="Normal 38 5 2 3" xfId="24983" xr:uid="{64839485-C894-4CC2-9C55-813D4226B0A4}"/>
    <cellStyle name="Normal 38 5 2 4" xfId="30477" xr:uid="{2843A0ED-D7DB-4AD9-87FC-D1D51ACC9EAB}"/>
    <cellStyle name="Normal 38 5 2 5" xfId="35961" xr:uid="{0C38D113-6539-46E6-A49E-DE77816E30B3}"/>
    <cellStyle name="Normal 38 5 3" xfId="11814" xr:uid="{0E76374A-AB0A-4F75-B706-ACCD536CDD55}"/>
    <cellStyle name="Normal 38 5 4" xfId="17050" xr:uid="{2C36FEA8-43FC-468C-99B3-7B864A9AC336}"/>
    <cellStyle name="Normal 38 5 5" xfId="19274" xr:uid="{38943EB7-1B22-4E90-AFDF-46C5F5AAD781}"/>
    <cellStyle name="Normal 38 5 6" xfId="9561" xr:uid="{8BA6EF13-F03E-4AE1-86BF-311944B44C9E}"/>
    <cellStyle name="Normal 38 5 6 2" xfId="20882" xr:uid="{FE2F6FF9-C0B0-41C0-8F7C-F3CEBC460C8D}"/>
    <cellStyle name="Normal 38 5 6 2 2" xfId="26438" xr:uid="{9AC36960-440C-488B-8D1B-1016E8C32813}"/>
    <cellStyle name="Normal 38 5 6 2 3" xfId="31932" xr:uid="{51FE3FFC-0381-4D77-8EFF-3AB04FA04A75}"/>
    <cellStyle name="Normal 38 5 6 2 4" xfId="37416" xr:uid="{DE1F09F1-33D3-432F-8F4F-03F2D25E0E9D}"/>
    <cellStyle name="Normal 38 5 6 3" xfId="23709" xr:uid="{F07C8F6A-7106-4868-8D0E-726FC16F4F58}"/>
    <cellStyle name="Normal 38 5 6 4" xfId="29203" xr:uid="{DF746309-2864-4D6E-9B7B-2E8C24BB9E81}"/>
    <cellStyle name="Normal 38 5 6 5" xfId="34687" xr:uid="{4A69D8DA-B5D6-4431-BAAA-8037C568D4B9}"/>
    <cellStyle name="Normal 38 6" xfId="6460" xr:uid="{D259FD23-2E6C-4A71-B1FE-D443946925DC}"/>
    <cellStyle name="Normal 38 6 2" xfId="14870" xr:uid="{896E348D-D5B2-4E10-B316-51F6DB54CB12}"/>
    <cellStyle name="Normal 38 6 2 2" xfId="22157" xr:uid="{0CD9A8B5-8322-4823-B24C-0B73CC902FE7}"/>
    <cellStyle name="Normal 38 6 2 2 2" xfId="27713" xr:uid="{B68AF3E0-371D-42BD-9B6B-CA79BC598F5A}"/>
    <cellStyle name="Normal 38 6 2 2 3" xfId="33207" xr:uid="{C492D977-D55F-48E3-8578-4E04886E0CC3}"/>
    <cellStyle name="Normal 38 6 2 2 4" xfId="38691" xr:uid="{3EE105EE-3355-4FB2-803D-97F6DB6C53F4}"/>
    <cellStyle name="Normal 38 6 2 3" xfId="24984" xr:uid="{271C3779-C30E-433E-82A3-04C8AFED96C7}"/>
    <cellStyle name="Normal 38 6 2 4" xfId="30478" xr:uid="{A92772C7-D923-4FC4-9EC8-365FD7348DC0}"/>
    <cellStyle name="Normal 38 6 2 5" xfId="35962" xr:uid="{C01D2942-77D5-419D-A935-0EC21DAC984A}"/>
    <cellStyle name="Normal 38 6 3" xfId="11815" xr:uid="{A133F273-E1F0-4E91-BBD2-25BF80341A21}"/>
    <cellStyle name="Normal 38 6 4" xfId="17051" xr:uid="{9B203E43-9C06-4A79-858A-A86BC4B5E8D7}"/>
    <cellStyle name="Normal 38 6 5" xfId="19275" xr:uid="{1CA12780-5019-45D4-B5E4-21846D17B0D7}"/>
    <cellStyle name="Normal 38 6 6" xfId="9562" xr:uid="{4FD5A9A0-DBD5-4C7E-8E3E-149F673CBDA8}"/>
    <cellStyle name="Normal 38 6 6 2" xfId="20883" xr:uid="{20F1AFA2-ED8F-4602-93A9-06CB412F7B85}"/>
    <cellStyle name="Normal 38 6 6 2 2" xfId="26439" xr:uid="{13B7F4F2-AB89-4679-A259-7E349E4A00E9}"/>
    <cellStyle name="Normal 38 6 6 2 3" xfId="31933" xr:uid="{04EFA5E9-EAE1-4D32-969C-9A29E8649AA4}"/>
    <cellStyle name="Normal 38 6 6 2 4" xfId="37417" xr:uid="{48BDCC1E-FF7E-4661-9107-494B69FAC5B9}"/>
    <cellStyle name="Normal 38 6 6 3" xfId="23710" xr:uid="{47093E20-ED96-4D90-9018-D11B55815929}"/>
    <cellStyle name="Normal 38 6 6 4" xfId="29204" xr:uid="{AB70D16C-1631-4B67-A548-86CB7FE7F0F9}"/>
    <cellStyle name="Normal 38 6 6 5" xfId="34688" xr:uid="{B67C35F2-ABF9-4D2E-AD2D-EB95DDD997BE}"/>
    <cellStyle name="Normal 38 7" xfId="6461" xr:uid="{C9D84742-B77B-4909-AC38-3BD711DB3F2A}"/>
    <cellStyle name="Normal 38 7 2" xfId="14871" xr:uid="{EF51E8E1-811B-4BC3-94D3-E1B519C10E20}"/>
    <cellStyle name="Normal 38 7 2 2" xfId="22158" xr:uid="{08CA23DE-06D9-4182-8615-72E2E486E460}"/>
    <cellStyle name="Normal 38 7 2 2 2" xfId="27714" xr:uid="{0D863C0F-BF23-4008-B2FE-394D9DD48BF0}"/>
    <cellStyle name="Normal 38 7 2 2 3" xfId="33208" xr:uid="{A71344C7-8B9D-4C01-9CDD-810898BFC2D9}"/>
    <cellStyle name="Normal 38 7 2 2 4" xfId="38692" xr:uid="{AF0A166E-A64D-4E13-BD89-C3BDD6E4EBB7}"/>
    <cellStyle name="Normal 38 7 2 3" xfId="24985" xr:uid="{DE9CE0E2-1EE8-4AE3-8E6A-79E082F53A71}"/>
    <cellStyle name="Normal 38 7 2 4" xfId="30479" xr:uid="{E4D92272-FF06-4B91-A3DD-0969E1864D9E}"/>
    <cellStyle name="Normal 38 7 2 5" xfId="35963" xr:uid="{2B9429B3-A7C5-4458-9900-90D2507EBBD7}"/>
    <cellStyle name="Normal 38 7 3" xfId="11816" xr:uid="{68506FFE-6029-401E-9CC8-11B79E76E2B5}"/>
    <cellStyle name="Normal 38 7 4" xfId="17052" xr:uid="{78C0BA8D-497F-4E3D-A72B-79A32CAA1B5C}"/>
    <cellStyle name="Normal 38 7 5" xfId="19276" xr:uid="{EC7E65A4-5586-4BAA-9F09-94D380B0ADB2}"/>
    <cellStyle name="Normal 38 7 6" xfId="9563" xr:uid="{E461FFC3-ABB7-4E75-80BF-E5D3477781AD}"/>
    <cellStyle name="Normal 38 7 6 2" xfId="20884" xr:uid="{95317FCC-8278-43ED-943A-D48910A96300}"/>
    <cellStyle name="Normal 38 7 6 2 2" xfId="26440" xr:uid="{B47EC1BD-8BEF-4510-B9B8-90F45DB0A2A0}"/>
    <cellStyle name="Normal 38 7 6 2 3" xfId="31934" xr:uid="{CD5F922E-6147-4BDF-A9D0-E3A3F6D4C59A}"/>
    <cellStyle name="Normal 38 7 6 2 4" xfId="37418" xr:uid="{A2BA1AD3-EB71-4459-852B-9801EFB1B5EA}"/>
    <cellStyle name="Normal 38 7 6 3" xfId="23711" xr:uid="{F6F0DFB1-4B47-4D6B-9EA6-4986FF758455}"/>
    <cellStyle name="Normal 38 7 6 4" xfId="29205" xr:uid="{40639695-57E6-4788-8166-E9D7E61E842A}"/>
    <cellStyle name="Normal 38 7 6 5" xfId="34689" xr:uid="{5FEA5394-2221-4C59-9837-E2F5EB8FB831}"/>
    <cellStyle name="Normal 38 8" xfId="6462" xr:uid="{DA12C377-C7AD-448E-BED1-2AA0D2D49B7F}"/>
    <cellStyle name="Normal 38 8 2" xfId="14872" xr:uid="{0A391FC0-C4B5-4301-8AEA-B026E9C7B790}"/>
    <cellStyle name="Normal 38 8 2 2" xfId="22159" xr:uid="{6828174C-3C5C-4F53-8FB0-0089A15E9451}"/>
    <cellStyle name="Normal 38 8 2 2 2" xfId="27715" xr:uid="{5E34C6DC-FCE0-4D9A-9B42-02894A79F2EA}"/>
    <cellStyle name="Normal 38 8 2 2 3" xfId="33209" xr:uid="{618473A1-9B4E-4A50-8C55-4A3EDC6BDB73}"/>
    <cellStyle name="Normal 38 8 2 2 4" xfId="38693" xr:uid="{D68AFF6B-8988-48C2-857D-7E4ACC1A3634}"/>
    <cellStyle name="Normal 38 8 2 3" xfId="24986" xr:uid="{BD48018E-6853-4FB0-8E2F-D1BB141A9ECA}"/>
    <cellStyle name="Normal 38 8 2 4" xfId="30480" xr:uid="{0983590E-3E8A-49BB-A76F-7446E9A87D01}"/>
    <cellStyle name="Normal 38 8 2 5" xfId="35964" xr:uid="{EF693A97-4B32-49D1-B78F-A95052324C64}"/>
    <cellStyle name="Normal 38 8 3" xfId="11817" xr:uid="{F1EA58F0-3CB2-4040-9133-D02025018CD8}"/>
    <cellStyle name="Normal 38 8 4" xfId="17053" xr:uid="{AD3E3AF9-5C1F-4C28-8DB0-8F55F34AAE74}"/>
    <cellStyle name="Normal 38 8 5" xfId="19277" xr:uid="{537F2C1C-FA73-45EE-A19C-B72D86E6F62C}"/>
    <cellStyle name="Normal 38 8 6" xfId="9564" xr:uid="{7E198D1C-2C41-45E1-B94A-BED88FB01633}"/>
    <cellStyle name="Normal 38 8 6 2" xfId="20885" xr:uid="{FDA6E43C-58BE-4B66-9343-4611C156E4E8}"/>
    <cellStyle name="Normal 38 8 6 2 2" xfId="26441" xr:uid="{BD783C22-605E-4286-B71F-B144352F91F4}"/>
    <cellStyle name="Normal 38 8 6 2 3" xfId="31935" xr:uid="{B5D27F13-FF67-44FD-BC81-86710FD6D3E1}"/>
    <cellStyle name="Normal 38 8 6 2 4" xfId="37419" xr:uid="{7755993A-CF41-4AD5-AD61-3F49A136F43B}"/>
    <cellStyle name="Normal 38 8 6 3" xfId="23712" xr:uid="{9C692BE8-0226-4B27-8CF9-AE0778EA86CA}"/>
    <cellStyle name="Normal 38 8 6 4" xfId="29206" xr:uid="{2B8A9507-BC1A-4E78-AF22-DE59FBA6CF6C}"/>
    <cellStyle name="Normal 38 8 6 5" xfId="34690" xr:uid="{5AA2EC8B-9F91-4CE4-AD45-056275CF671D}"/>
    <cellStyle name="Normal 38 9" xfId="6463" xr:uid="{C2F04608-9504-44E6-BB02-CFF9714853EB}"/>
    <cellStyle name="Normal 38 9 2" xfId="14873" xr:uid="{99896169-4FDA-480A-B819-FE80AB257368}"/>
    <cellStyle name="Normal 38 9 2 2" xfId="22160" xr:uid="{E72B50DF-7856-4DF2-BA95-B0453EF4F09D}"/>
    <cellStyle name="Normal 38 9 2 2 2" xfId="27716" xr:uid="{B8E15846-A176-42A1-8F28-A236790A4B4D}"/>
    <cellStyle name="Normal 38 9 2 2 3" xfId="33210" xr:uid="{7A38FACD-DEAA-4B41-8986-07700048E5B2}"/>
    <cellStyle name="Normal 38 9 2 2 4" xfId="38694" xr:uid="{600C8194-6D94-4D8D-B7C3-66F819C1473E}"/>
    <cellStyle name="Normal 38 9 2 3" xfId="24987" xr:uid="{4BC81317-7A65-4009-9C7D-2726B67534E8}"/>
    <cellStyle name="Normal 38 9 2 4" xfId="30481" xr:uid="{BCBC146E-3C3E-4940-9B00-6EC1CC5B73C9}"/>
    <cellStyle name="Normal 38 9 2 5" xfId="35965" xr:uid="{44911369-D77C-4A18-B5DB-1564F453472F}"/>
    <cellStyle name="Normal 38 9 3" xfId="11818" xr:uid="{602385BA-82B1-4B6A-8F45-FCEFD527B375}"/>
    <cellStyle name="Normal 38 9 4" xfId="17054" xr:uid="{7F56A676-D807-4EA4-ABBA-EB2E34D216E5}"/>
    <cellStyle name="Normal 38 9 5" xfId="19278" xr:uid="{5C9BB8D9-5869-41AB-B89C-34698D79954D}"/>
    <cellStyle name="Normal 38 9 6" xfId="9565" xr:uid="{AD3386E5-B8BF-427D-A443-D17FD2742210}"/>
    <cellStyle name="Normal 38 9 6 2" xfId="20886" xr:uid="{749D6BC2-47FF-4009-8606-F9F41640221D}"/>
    <cellStyle name="Normal 38 9 6 2 2" xfId="26442" xr:uid="{90BBEF2E-4BB0-41A2-A3DB-4CACED5559E0}"/>
    <cellStyle name="Normal 38 9 6 2 3" xfId="31936" xr:uid="{93D73FDA-4F3D-4861-A01C-42EB5ABFFFE8}"/>
    <cellStyle name="Normal 38 9 6 2 4" xfId="37420" xr:uid="{8E040C24-4ACB-4000-90D3-B27BF761AB79}"/>
    <cellStyle name="Normal 38 9 6 3" xfId="23713" xr:uid="{11F870F1-70C2-4816-AB29-3D1D69C9A372}"/>
    <cellStyle name="Normal 38 9 6 4" xfId="29207" xr:uid="{7C22EC48-7325-49A8-A632-C2BCD989039D}"/>
    <cellStyle name="Normal 38 9 6 5" xfId="34691" xr:uid="{54D39D6D-371A-49C9-AEB9-9C9455AB1FB0}"/>
    <cellStyle name="Normal 380" xfId="39716" xr:uid="{57F3E830-BA1B-4F65-8BA1-9E9CFD0FCA14}"/>
    <cellStyle name="Normal 381" xfId="39717" xr:uid="{24286AAC-AD8C-4012-9F0B-6C873B3346DF}"/>
    <cellStyle name="Normal 382" xfId="39718" xr:uid="{E8050C5B-D440-4339-95E6-09BDB86393B5}"/>
    <cellStyle name="Normal 383" xfId="39719" xr:uid="{3C480776-BFB3-4F2C-B732-4099071A6072}"/>
    <cellStyle name="Normal 384" xfId="39720" xr:uid="{A92D5EF4-77D1-4326-9260-A2A6DCD74333}"/>
    <cellStyle name="Normal 385" xfId="39721" xr:uid="{E3833E2F-1EBC-4CAA-88AD-A326A0CAE82F}"/>
    <cellStyle name="Normal 386" xfId="39722" xr:uid="{53D98D58-8B95-41C0-A813-6E90DF175A76}"/>
    <cellStyle name="Normal 387" xfId="39723" xr:uid="{3A299D92-5EBA-46A7-9AEE-D9CDDFCFFCBE}"/>
    <cellStyle name="Normal 388" xfId="39724" xr:uid="{90D16DF8-09B0-4646-B4A2-0FF225995629}"/>
    <cellStyle name="Normal 389" xfId="39725" xr:uid="{08E72695-667D-4BBC-9C5F-DDA2F391D63D}"/>
    <cellStyle name="Normal 39" xfId="6464" xr:uid="{817E23BC-FDCB-447A-8238-C83DD5B95492}"/>
    <cellStyle name="Normal 39 10" xfId="6465" xr:uid="{8B424FC0-DB42-4961-A224-720E81C36C49}"/>
    <cellStyle name="Normal 39 10 2" xfId="14875" xr:uid="{AC7DC6CB-DA1A-4DEB-80C4-70D127B4DB52}"/>
    <cellStyle name="Normal 39 10 2 2" xfId="22162" xr:uid="{B8DEFC8D-DC0A-4382-8E09-BC304E0372B5}"/>
    <cellStyle name="Normal 39 10 2 2 2" xfId="27718" xr:uid="{9EDDD14B-F9E0-476D-99FF-0BD336D3D9BF}"/>
    <cellStyle name="Normal 39 10 2 2 3" xfId="33212" xr:uid="{6DF1341B-2B51-4394-8787-2B0956F73E4F}"/>
    <cellStyle name="Normal 39 10 2 2 4" xfId="38696" xr:uid="{9636A85A-6E3A-47A3-9768-5855C0128D31}"/>
    <cellStyle name="Normal 39 10 2 3" xfId="24989" xr:uid="{E4D477F2-95D2-4C90-96C8-19CC5EF17145}"/>
    <cellStyle name="Normal 39 10 2 4" xfId="30483" xr:uid="{54CA9D16-A281-403F-8391-421CE73F07FB}"/>
    <cellStyle name="Normal 39 10 2 5" xfId="35967" xr:uid="{6E94C610-493E-47CD-AC84-B5F7F3290984}"/>
    <cellStyle name="Normal 39 10 3" xfId="11820" xr:uid="{3E7A8E94-372D-4446-835E-56E98AE5E55B}"/>
    <cellStyle name="Normal 39 10 4" xfId="17056" xr:uid="{50D3F6FB-B148-48E3-A15D-05DB28FECFC5}"/>
    <cellStyle name="Normal 39 10 5" xfId="19280" xr:uid="{BF614AEE-2DFF-4769-83AD-8BBE2BCCD5CC}"/>
    <cellStyle name="Normal 39 10 6" xfId="9567" xr:uid="{7595D4AA-C889-4D19-8ACC-FD70FF8BEB25}"/>
    <cellStyle name="Normal 39 10 6 2" xfId="20888" xr:uid="{DA4B277E-7ECD-46A2-AA18-C31ABCAE33B7}"/>
    <cellStyle name="Normal 39 10 6 2 2" xfId="26444" xr:uid="{17153511-E170-4C31-86A9-473E5C1EB33D}"/>
    <cellStyle name="Normal 39 10 6 2 3" xfId="31938" xr:uid="{EC5CCC5B-C8B3-4027-AAFA-FF556F097FF4}"/>
    <cellStyle name="Normal 39 10 6 2 4" xfId="37422" xr:uid="{BC0BBA67-0134-4C3B-A1AE-8D826ADD5D8E}"/>
    <cellStyle name="Normal 39 10 6 3" xfId="23715" xr:uid="{03D2AE9D-4D3E-456C-ACA2-B944012FA37E}"/>
    <cellStyle name="Normal 39 10 6 4" xfId="29209" xr:uid="{009A190C-1695-4D44-83D9-9B09EC9874E0}"/>
    <cellStyle name="Normal 39 10 6 5" xfId="34693" xr:uid="{A6BFCF4B-860E-4EBC-B906-D4EE16D527F6}"/>
    <cellStyle name="Normal 39 11" xfId="14874" xr:uid="{11D0B1B3-3ED8-4AC7-9C7A-122068CAA9E6}"/>
    <cellStyle name="Normal 39 11 2" xfId="22161" xr:uid="{3DA6C0BB-6E88-4C2C-BC15-BDE208AAE875}"/>
    <cellStyle name="Normal 39 11 2 2" xfId="27717" xr:uid="{DA30F97E-CFDE-4806-BBC1-1E8613420BA5}"/>
    <cellStyle name="Normal 39 11 2 3" xfId="33211" xr:uid="{17757613-F85B-44B2-B008-4CE2803FE6C2}"/>
    <cellStyle name="Normal 39 11 2 4" xfId="38695" xr:uid="{C7EB7270-61B5-4F67-A2A8-C9A267E383C8}"/>
    <cellStyle name="Normal 39 11 3" xfId="24988" xr:uid="{001E1378-167A-49AF-9FDA-4892783E631A}"/>
    <cellStyle name="Normal 39 11 4" xfId="30482" xr:uid="{125A2D12-B810-4DFF-9557-753552289F3B}"/>
    <cellStyle name="Normal 39 11 5" xfId="35966" xr:uid="{BD56DB35-16C3-4C89-AB97-8F4C0565BF27}"/>
    <cellStyle name="Normal 39 12" xfId="11819" xr:uid="{A8FBAA9B-ABB8-4CFA-A264-108F910A238C}"/>
    <cellStyle name="Normal 39 13" xfId="17055" xr:uid="{F5391777-8C0F-410D-90D2-E3BB26ED4AC5}"/>
    <cellStyle name="Normal 39 14" xfId="19279" xr:uid="{44A2AC80-4557-472B-90BB-07F6E7BF7567}"/>
    <cellStyle name="Normal 39 15" xfId="9566" xr:uid="{7CAE114B-6735-4A43-BD55-33AE6121EF29}"/>
    <cellStyle name="Normal 39 15 2" xfId="20887" xr:uid="{30D609C8-F6EE-47DE-8498-F4DE5D3C49A1}"/>
    <cellStyle name="Normal 39 15 2 2" xfId="26443" xr:uid="{F0CEC187-1145-4F41-9E18-2DB7B3B91BC4}"/>
    <cellStyle name="Normal 39 15 2 3" xfId="31937" xr:uid="{7E5D9731-C22D-46DB-BF9F-71FE34E1F1A0}"/>
    <cellStyle name="Normal 39 15 2 4" xfId="37421" xr:uid="{95E42B8D-8733-4C97-99BD-9BCCE03D8989}"/>
    <cellStyle name="Normal 39 15 3" xfId="23714" xr:uid="{EFB77BAC-FC75-4507-B1C0-968BD1FE6AEE}"/>
    <cellStyle name="Normal 39 15 4" xfId="29208" xr:uid="{B285A70B-289F-43CA-8CC6-19918E50DAE6}"/>
    <cellStyle name="Normal 39 15 5" xfId="34692" xr:uid="{A9849A89-69A3-4F8B-A433-BC5A774EB732}"/>
    <cellStyle name="Normal 39 2" xfId="6466" xr:uid="{5AB397E5-5C5C-4867-8E0C-FCF95FCCCF63}"/>
    <cellStyle name="Normal 39 2 2" xfId="14876" xr:uid="{73C69574-A9DF-417E-AD3B-45D368377BD3}"/>
    <cellStyle name="Normal 39 2 2 2" xfId="22163" xr:uid="{C48DBB22-4CF6-4A3C-8E07-EE441ACFC3DE}"/>
    <cellStyle name="Normal 39 2 2 2 2" xfId="27719" xr:uid="{BD49BC05-C8BC-4E08-984A-70CBA6676770}"/>
    <cellStyle name="Normal 39 2 2 2 3" xfId="33213" xr:uid="{E7123DAA-1461-4FD4-9392-91F7C659EA2A}"/>
    <cellStyle name="Normal 39 2 2 2 4" xfId="38697" xr:uid="{BAEDA3D4-CDFB-4ADD-A046-F37F64C306F8}"/>
    <cellStyle name="Normal 39 2 2 3" xfId="24990" xr:uid="{6DCF077C-2515-4CDD-A9EB-E8AC233179B6}"/>
    <cellStyle name="Normal 39 2 2 4" xfId="30484" xr:uid="{33AD1C1F-2D52-47F7-974A-EDE8598F532F}"/>
    <cellStyle name="Normal 39 2 2 5" xfId="35968" xr:uid="{6145DA39-020A-40A9-850B-0776105859C3}"/>
    <cellStyle name="Normal 39 2 3" xfId="11821" xr:uid="{00107F12-F30D-403B-801E-718B133A704C}"/>
    <cellStyle name="Normal 39 2 4" xfId="17057" xr:uid="{F3BA069D-0400-4BD3-AF5B-E27E6954F16A}"/>
    <cellStyle name="Normal 39 2 5" xfId="19281" xr:uid="{B5E09138-E92A-4E89-B6FF-AA1923A82CB1}"/>
    <cellStyle name="Normal 39 2 6" xfId="9568" xr:uid="{2A7B6F3D-569A-4C6E-98E4-7B26C34C9048}"/>
    <cellStyle name="Normal 39 2 6 2" xfId="20889" xr:uid="{0B34009E-2F39-4C36-B171-AA5DEF96FCB2}"/>
    <cellStyle name="Normal 39 2 6 2 2" xfId="26445" xr:uid="{58A6DCDD-FAA4-4575-8022-2F561BD5FBC0}"/>
    <cellStyle name="Normal 39 2 6 2 3" xfId="31939" xr:uid="{4C84B3D7-EC85-4468-B085-7B932DEA5009}"/>
    <cellStyle name="Normal 39 2 6 2 4" xfId="37423" xr:uid="{C3C90646-1C45-4450-ACAC-738314D7372F}"/>
    <cellStyle name="Normal 39 2 6 3" xfId="23716" xr:uid="{14B5ABA0-30C8-4026-9FC9-C3FDF8DA675E}"/>
    <cellStyle name="Normal 39 2 6 4" xfId="29210" xr:uid="{36BC40F4-5800-471A-8D1E-F7FBB4E5DA26}"/>
    <cellStyle name="Normal 39 2 6 5" xfId="34694" xr:uid="{BA32B8E3-9371-4D77-9AE0-A3AE11F02F49}"/>
    <cellStyle name="Normal 39 3" xfId="6467" xr:uid="{A6310150-BEB1-491B-8364-61C2F743CD77}"/>
    <cellStyle name="Normal 39 3 2" xfId="14877" xr:uid="{07DB047D-3930-43D5-A25F-1A71161E2A93}"/>
    <cellStyle name="Normal 39 3 2 2" xfId="22164" xr:uid="{8EE5FD61-E870-4747-ABF8-12CC65BD27A3}"/>
    <cellStyle name="Normal 39 3 2 2 2" xfId="27720" xr:uid="{EC975AAF-9768-4C88-9DD9-5242D99A0C97}"/>
    <cellStyle name="Normal 39 3 2 2 3" xfId="33214" xr:uid="{0E941669-8641-4A21-9FB0-14D7641AF8A5}"/>
    <cellStyle name="Normal 39 3 2 2 4" xfId="38698" xr:uid="{53C27B8D-1DB4-474F-9E72-5316CEAB7959}"/>
    <cellStyle name="Normal 39 3 2 3" xfId="24991" xr:uid="{A95D04BC-94B6-465C-899D-FFC0331C56DF}"/>
    <cellStyle name="Normal 39 3 2 4" xfId="30485" xr:uid="{19E5E0F9-CC01-4525-871F-8968E40C579B}"/>
    <cellStyle name="Normal 39 3 2 5" xfId="35969" xr:uid="{3A604B08-6D02-453F-992A-FCBE1E37D68C}"/>
    <cellStyle name="Normal 39 3 3" xfId="11822" xr:uid="{0785B7E9-A6DA-4426-905F-7CE338811545}"/>
    <cellStyle name="Normal 39 3 4" xfId="17058" xr:uid="{A39CBC55-27E7-4ACA-8079-783824527F16}"/>
    <cellStyle name="Normal 39 3 5" xfId="19282" xr:uid="{F5550EE3-F00C-4A32-B7FE-A97D95A87BA5}"/>
    <cellStyle name="Normal 39 3 6" xfId="9569" xr:uid="{F40659EA-4EEF-4114-9154-A9B0B8385DC0}"/>
    <cellStyle name="Normal 39 3 6 2" xfId="20890" xr:uid="{12539641-98F9-4637-B3EE-535E7AD685BF}"/>
    <cellStyle name="Normal 39 3 6 2 2" xfId="26446" xr:uid="{293C0FE6-C961-4F82-9F34-8C574CDF637D}"/>
    <cellStyle name="Normal 39 3 6 2 3" xfId="31940" xr:uid="{52389254-BAF9-419B-B762-116119C45706}"/>
    <cellStyle name="Normal 39 3 6 2 4" xfId="37424" xr:uid="{AFAA3EE7-4437-4DA5-8FCC-919EE330A897}"/>
    <cellStyle name="Normal 39 3 6 3" xfId="23717" xr:uid="{4B411003-1056-4E07-9557-B43985F9B352}"/>
    <cellStyle name="Normal 39 3 6 4" xfId="29211" xr:uid="{DCCB1201-939D-404B-8B68-BDBA2FE4A25A}"/>
    <cellStyle name="Normal 39 3 6 5" xfId="34695" xr:uid="{A82DED3E-DB37-4DD9-BCC7-345C30C5CEBB}"/>
    <cellStyle name="Normal 39 4" xfId="6468" xr:uid="{72B012A7-F831-4F86-B503-9067E6B614C0}"/>
    <cellStyle name="Normal 39 4 2" xfId="14878" xr:uid="{2AC13A25-5A2B-44A0-A396-8F2DD8284ACD}"/>
    <cellStyle name="Normal 39 4 2 2" xfId="22165" xr:uid="{327F6A90-89B8-4871-9607-7844F5AC8BDE}"/>
    <cellStyle name="Normal 39 4 2 2 2" xfId="27721" xr:uid="{E4EC03A5-3A8B-47FB-8DF2-21E326F5DD21}"/>
    <cellStyle name="Normal 39 4 2 2 3" xfId="33215" xr:uid="{7CD55554-8871-4AC6-AD4F-EA48FD8DBD17}"/>
    <cellStyle name="Normal 39 4 2 2 4" xfId="38699" xr:uid="{24BF39A8-CE7A-4211-A3D9-913556247B45}"/>
    <cellStyle name="Normal 39 4 2 3" xfId="24992" xr:uid="{0F8B6B3E-9D66-40F6-B924-15FE56C3269D}"/>
    <cellStyle name="Normal 39 4 2 4" xfId="30486" xr:uid="{B08D06CF-CA39-4436-819B-F97C83D73C67}"/>
    <cellStyle name="Normal 39 4 2 5" xfId="35970" xr:uid="{BAC355A3-39C0-4E4F-8DFA-8E95D5885F79}"/>
    <cellStyle name="Normal 39 4 3" xfId="11823" xr:uid="{F044AD9F-95E1-4DAD-B06A-4A2062C2923F}"/>
    <cellStyle name="Normal 39 4 4" xfId="17059" xr:uid="{DDE61CB4-BC37-438F-93A4-029DEA3B027D}"/>
    <cellStyle name="Normal 39 4 5" xfId="19283" xr:uid="{9E1D0900-D531-4651-AEB0-7A2622448B3A}"/>
    <cellStyle name="Normal 39 4 6" xfId="9570" xr:uid="{836B13FC-08C3-4087-9ECC-B67C6723EA22}"/>
    <cellStyle name="Normal 39 4 6 2" xfId="20891" xr:uid="{D6F83675-A458-4DDC-B740-FBB66F9EB4EB}"/>
    <cellStyle name="Normal 39 4 6 2 2" xfId="26447" xr:uid="{65D0457E-A82E-4E58-A225-1E7082DB105F}"/>
    <cellStyle name="Normal 39 4 6 2 3" xfId="31941" xr:uid="{D554DDFD-FAE6-4E45-959E-2782AFED30E3}"/>
    <cellStyle name="Normal 39 4 6 2 4" xfId="37425" xr:uid="{1BD68AD3-2713-4F3D-BB10-F3BBE8B9D5F5}"/>
    <cellStyle name="Normal 39 4 6 3" xfId="23718" xr:uid="{C103CBD6-2EFE-4E7F-8757-E6EBC0BCC01D}"/>
    <cellStyle name="Normal 39 4 6 4" xfId="29212" xr:uid="{7309E225-FCCD-490B-959B-9974201846CB}"/>
    <cellStyle name="Normal 39 4 6 5" xfId="34696" xr:uid="{35690FAE-A266-4CF8-854C-694AC735CEC8}"/>
    <cellStyle name="Normal 39 5" xfId="6469" xr:uid="{A85A4A3E-A114-49D8-9EC0-9E2EA1093566}"/>
    <cellStyle name="Normal 39 5 2" xfId="14879" xr:uid="{9EE5626C-37CB-4E55-AED1-F18169CA6A6D}"/>
    <cellStyle name="Normal 39 5 2 2" xfId="22166" xr:uid="{AFF51500-936F-4F99-9506-22C82B0D16EF}"/>
    <cellStyle name="Normal 39 5 2 2 2" xfId="27722" xr:uid="{2CF39D80-F591-4A73-A03A-20C87AAA47FC}"/>
    <cellStyle name="Normal 39 5 2 2 3" xfId="33216" xr:uid="{A0DD8D2D-2081-4BAF-BA99-E7EC1C1F919B}"/>
    <cellStyle name="Normal 39 5 2 2 4" xfId="38700" xr:uid="{9212E451-5BF1-4D14-9EB8-558F12DBA89A}"/>
    <cellStyle name="Normal 39 5 2 3" xfId="24993" xr:uid="{6C55BF1C-D6DA-4084-9034-59B02BE8A19A}"/>
    <cellStyle name="Normal 39 5 2 4" xfId="30487" xr:uid="{DE16B3B1-1877-4785-81FF-A1FFEE9CAD97}"/>
    <cellStyle name="Normal 39 5 2 5" xfId="35971" xr:uid="{3270A894-AE73-409E-8B74-91D1D526BDD4}"/>
    <cellStyle name="Normal 39 5 3" xfId="11824" xr:uid="{A498C75A-563F-4843-8DB6-FEC7899E55D0}"/>
    <cellStyle name="Normal 39 5 4" xfId="17060" xr:uid="{D45D84C5-17CA-42CC-A5D9-EAE211A54DAC}"/>
    <cellStyle name="Normal 39 5 5" xfId="19284" xr:uid="{453283CD-1A1D-4556-AF96-A739AE60F73A}"/>
    <cellStyle name="Normal 39 5 6" xfId="9571" xr:uid="{FE4538D7-F9A7-4DCB-81FE-5CD2812C3FCD}"/>
    <cellStyle name="Normal 39 5 6 2" xfId="20892" xr:uid="{04363C19-2B23-4BE4-AA94-D43817556154}"/>
    <cellStyle name="Normal 39 5 6 2 2" xfId="26448" xr:uid="{4462977F-26BA-42F3-A87C-CD47E9991EC8}"/>
    <cellStyle name="Normal 39 5 6 2 3" xfId="31942" xr:uid="{EC347E1E-B696-43CC-AF05-74710B395963}"/>
    <cellStyle name="Normal 39 5 6 2 4" xfId="37426" xr:uid="{6E25570A-C93E-4043-B9BC-70CFB04412B5}"/>
    <cellStyle name="Normal 39 5 6 3" xfId="23719" xr:uid="{E5950BC8-26F3-49FA-82AC-026A3904C4C6}"/>
    <cellStyle name="Normal 39 5 6 4" xfId="29213" xr:uid="{D3F325FF-FD30-4EAF-A128-2F458FE388A0}"/>
    <cellStyle name="Normal 39 5 6 5" xfId="34697" xr:uid="{42CB01FC-2413-4D6F-8867-D551DC9F5B78}"/>
    <cellStyle name="Normal 39 6" xfId="6470" xr:uid="{58A96117-8881-4D1B-B2AE-2F8036A5FA88}"/>
    <cellStyle name="Normal 39 6 2" xfId="14880" xr:uid="{3642881B-E8D1-46B2-83E2-42C2BDD74451}"/>
    <cellStyle name="Normal 39 6 2 2" xfId="22167" xr:uid="{5DD2DEBB-54B6-41F9-92D2-289AA8956383}"/>
    <cellStyle name="Normal 39 6 2 2 2" xfId="27723" xr:uid="{367BEF58-01C2-47BE-9030-ECF6D9FD13AC}"/>
    <cellStyle name="Normal 39 6 2 2 3" xfId="33217" xr:uid="{EAF3E6E1-8ED9-4183-86FF-43F356588396}"/>
    <cellStyle name="Normal 39 6 2 2 4" xfId="38701" xr:uid="{A93107E7-60EE-4EEA-A3AD-424ED6BA5ED7}"/>
    <cellStyle name="Normal 39 6 2 3" xfId="24994" xr:uid="{C739553B-8BC1-434F-A506-A25417E4F46E}"/>
    <cellStyle name="Normal 39 6 2 4" xfId="30488" xr:uid="{46DC6A0F-1025-49B7-9DB2-3A54E663458F}"/>
    <cellStyle name="Normal 39 6 2 5" xfId="35972" xr:uid="{78B0CDB3-4F1B-49E3-B3D8-949E22CAFC66}"/>
    <cellStyle name="Normal 39 6 3" xfId="11825" xr:uid="{DB5F5697-D3D4-4134-8053-21A68D7D88D5}"/>
    <cellStyle name="Normal 39 6 4" xfId="17061" xr:uid="{CC65C9F9-8C0D-49B9-B171-724F69947A35}"/>
    <cellStyle name="Normal 39 6 5" xfId="19285" xr:uid="{523592FF-BF8C-495B-A173-1DCC16ADFEDD}"/>
    <cellStyle name="Normal 39 6 6" xfId="9572" xr:uid="{A7688FF8-2DA4-46E2-8956-B6FABF6E6603}"/>
    <cellStyle name="Normal 39 6 6 2" xfId="20893" xr:uid="{3CB7A1A1-64D7-4F0A-A8ED-BC6E50142B73}"/>
    <cellStyle name="Normal 39 6 6 2 2" xfId="26449" xr:uid="{FEA909F6-667F-4DD1-9D04-56BE0F2C0C2C}"/>
    <cellStyle name="Normal 39 6 6 2 3" xfId="31943" xr:uid="{5EC0F85E-B710-49D1-A624-7350EA4F6BA9}"/>
    <cellStyle name="Normal 39 6 6 2 4" xfId="37427" xr:uid="{D3C69D5E-00C7-4D80-A82A-59C516D52363}"/>
    <cellStyle name="Normal 39 6 6 3" xfId="23720" xr:uid="{F34ACC62-DAE5-4F00-AC9F-AA1B4D68BD40}"/>
    <cellStyle name="Normal 39 6 6 4" xfId="29214" xr:uid="{4DC7EA88-A996-4E5D-BA5B-8CA67A84E3C7}"/>
    <cellStyle name="Normal 39 6 6 5" xfId="34698" xr:uid="{BF5C8BCB-D82E-4CB3-B5F1-3CBAAB2C1CBA}"/>
    <cellStyle name="Normal 39 7" xfId="6471" xr:uid="{2552D3FD-59BF-4324-911D-062C642CF60D}"/>
    <cellStyle name="Normal 39 7 2" xfId="14881" xr:uid="{213FF98D-8DA3-488A-A5D3-65B16DFF3537}"/>
    <cellStyle name="Normal 39 7 2 2" xfId="22168" xr:uid="{7B2084FB-A9EA-4D28-9D06-EF21CB587918}"/>
    <cellStyle name="Normal 39 7 2 2 2" xfId="27724" xr:uid="{3FA3F4C9-FF9F-4207-B708-F583EE83CADD}"/>
    <cellStyle name="Normal 39 7 2 2 3" xfId="33218" xr:uid="{283E5D00-521F-42CD-B7B9-32C7F13A32F9}"/>
    <cellStyle name="Normal 39 7 2 2 4" xfId="38702" xr:uid="{B6F22715-4E1D-45C5-ACE3-053986806592}"/>
    <cellStyle name="Normal 39 7 2 3" xfId="24995" xr:uid="{65505166-605B-41F8-91F1-3DFB546B5973}"/>
    <cellStyle name="Normal 39 7 2 4" xfId="30489" xr:uid="{24F56611-3540-42B3-A3F5-DE1144AB4CA5}"/>
    <cellStyle name="Normal 39 7 2 5" xfId="35973" xr:uid="{9E63C662-485B-4CD5-9F35-3B428B4F4A8C}"/>
    <cellStyle name="Normal 39 7 3" xfId="11826" xr:uid="{FDF000DE-7D8C-4BF3-BB0D-B069005F32C5}"/>
    <cellStyle name="Normal 39 7 4" xfId="17062" xr:uid="{6B565DAB-6B05-4FB1-BE92-4C673AACE894}"/>
    <cellStyle name="Normal 39 7 5" xfId="19286" xr:uid="{B2D969D1-BA7F-4810-A175-AB870F6B0A32}"/>
    <cellStyle name="Normal 39 7 6" xfId="9573" xr:uid="{E70DEFD7-79D4-4EC9-972C-90BB7DC44A1C}"/>
    <cellStyle name="Normal 39 7 6 2" xfId="20894" xr:uid="{1B6F74B8-E5B3-41FA-AEEF-C1F02C5021A8}"/>
    <cellStyle name="Normal 39 7 6 2 2" xfId="26450" xr:uid="{817F5D18-40D9-4D26-9C0B-0913F6356C01}"/>
    <cellStyle name="Normal 39 7 6 2 3" xfId="31944" xr:uid="{2783A80C-0A46-45F0-847E-02818B674C0E}"/>
    <cellStyle name="Normal 39 7 6 2 4" xfId="37428" xr:uid="{3A5971EE-B125-4E4F-A162-2F884CD4D10B}"/>
    <cellStyle name="Normal 39 7 6 3" xfId="23721" xr:uid="{366E0525-902F-4D25-AE92-B364726E9F74}"/>
    <cellStyle name="Normal 39 7 6 4" xfId="29215" xr:uid="{4DE76F9C-3995-4E22-B689-FAE85C80CE2C}"/>
    <cellStyle name="Normal 39 7 6 5" xfId="34699" xr:uid="{3F364887-3F9D-41FE-9F0B-7A0049A62B60}"/>
    <cellStyle name="Normal 39 8" xfId="6472" xr:uid="{D2228251-4005-4560-92A3-277FE415FB3D}"/>
    <cellStyle name="Normal 39 8 2" xfId="14882" xr:uid="{80D8B30B-8A1F-4845-AD06-FD1D485909B1}"/>
    <cellStyle name="Normal 39 8 2 2" xfId="22169" xr:uid="{D86BCB6B-C66D-4E6F-A582-AFFD147F563E}"/>
    <cellStyle name="Normal 39 8 2 2 2" xfId="27725" xr:uid="{0E92B39B-F509-4119-8962-BAA5E11FFA73}"/>
    <cellStyle name="Normal 39 8 2 2 3" xfId="33219" xr:uid="{5487B649-FFC3-4FEC-8A7A-59E3B2B13CFD}"/>
    <cellStyle name="Normal 39 8 2 2 4" xfId="38703" xr:uid="{E7459835-484E-4CE5-AE87-CC7D218C79E5}"/>
    <cellStyle name="Normal 39 8 2 3" xfId="24996" xr:uid="{97B2E206-DDF7-4F3B-8549-9F6CFB0AF803}"/>
    <cellStyle name="Normal 39 8 2 4" xfId="30490" xr:uid="{DCD76403-C468-4949-9E82-7FAE8803A9EE}"/>
    <cellStyle name="Normal 39 8 2 5" xfId="35974" xr:uid="{C742BA6F-649B-486C-90A2-D606D2929A74}"/>
    <cellStyle name="Normal 39 8 3" xfId="11827" xr:uid="{38AFBD18-1FC3-43EA-A779-811BD0C40325}"/>
    <cellStyle name="Normal 39 8 4" xfId="17063" xr:uid="{2E9384D9-F31E-4AB9-A2A4-DA63F8B6761C}"/>
    <cellStyle name="Normal 39 8 5" xfId="19287" xr:uid="{A36F576D-6D9C-4F2A-983B-6BBC97AA1784}"/>
    <cellStyle name="Normal 39 8 6" xfId="9574" xr:uid="{DDD11D3B-C5D4-475E-BFA8-3829B88E830B}"/>
    <cellStyle name="Normal 39 8 6 2" xfId="20895" xr:uid="{7909E083-62B2-4CCC-B22C-C980FA7892D6}"/>
    <cellStyle name="Normal 39 8 6 2 2" xfId="26451" xr:uid="{053A0815-BCC6-4A59-A848-95A19244EE33}"/>
    <cellStyle name="Normal 39 8 6 2 3" xfId="31945" xr:uid="{8018A3DF-C538-42DE-8014-96E06097C6EA}"/>
    <cellStyle name="Normal 39 8 6 2 4" xfId="37429" xr:uid="{FC6F07B4-9794-44D0-B7C1-623E5006F61E}"/>
    <cellStyle name="Normal 39 8 6 3" xfId="23722" xr:uid="{C84029D7-3E3B-4732-8249-0A8C6AB5AA49}"/>
    <cellStyle name="Normal 39 8 6 4" xfId="29216" xr:uid="{B1C976DE-A5B8-4C96-86D9-7F490E2478D3}"/>
    <cellStyle name="Normal 39 8 6 5" xfId="34700" xr:uid="{8501FB15-5E87-44AB-958F-DBF269315706}"/>
    <cellStyle name="Normal 39 9" xfId="6473" xr:uid="{A5C4EB8A-37B3-4DCD-8F12-608BDEE1CD9A}"/>
    <cellStyle name="Normal 39 9 2" xfId="14883" xr:uid="{3127856F-888D-4AAC-AEAC-736065313B9F}"/>
    <cellStyle name="Normal 39 9 2 2" xfId="22170" xr:uid="{DB36DC73-AB63-4362-9798-F3FDAE127B75}"/>
    <cellStyle name="Normal 39 9 2 2 2" xfId="27726" xr:uid="{A3B1B60A-BA17-443B-B530-14522AB4E7A7}"/>
    <cellStyle name="Normal 39 9 2 2 3" xfId="33220" xr:uid="{B84E1777-28C2-4B72-A916-7081F93934B7}"/>
    <cellStyle name="Normal 39 9 2 2 4" xfId="38704" xr:uid="{10326D67-B18F-4F59-A63F-FF3863B1BB02}"/>
    <cellStyle name="Normal 39 9 2 3" xfId="24997" xr:uid="{8B898BA8-43E0-4099-960B-48F6DA786E74}"/>
    <cellStyle name="Normal 39 9 2 4" xfId="30491" xr:uid="{F385F8E8-1BC1-4D06-B7A0-0CFB094FF6F9}"/>
    <cellStyle name="Normal 39 9 2 5" xfId="35975" xr:uid="{AEE5F94D-9951-41A5-9D38-7363AD6B4069}"/>
    <cellStyle name="Normal 39 9 3" xfId="11828" xr:uid="{1FB01371-174A-4F86-A3F2-7AA5AAC58C6F}"/>
    <cellStyle name="Normal 39 9 4" xfId="17064" xr:uid="{05AF308E-C8D9-4564-A311-A0EF033BF48B}"/>
    <cellStyle name="Normal 39 9 5" xfId="19288" xr:uid="{E997B2F3-B823-49FD-BB39-624A7343E6C7}"/>
    <cellStyle name="Normal 39 9 6" xfId="9575" xr:uid="{4170F7F6-B30D-4219-A15B-4E48B6F76220}"/>
    <cellStyle name="Normal 39 9 6 2" xfId="20896" xr:uid="{E95254CE-9B2F-447C-9131-E02061917589}"/>
    <cellStyle name="Normal 39 9 6 2 2" xfId="26452" xr:uid="{50E4E1BC-BB14-4C46-B137-86F35F2B9ACB}"/>
    <cellStyle name="Normal 39 9 6 2 3" xfId="31946" xr:uid="{88442071-9664-498E-984C-AB7845DD309B}"/>
    <cellStyle name="Normal 39 9 6 2 4" xfId="37430" xr:uid="{5AA77947-6D96-4DD3-B978-922516C4AE5E}"/>
    <cellStyle name="Normal 39 9 6 3" xfId="23723" xr:uid="{5FFCBBF8-E271-4B14-976F-A153A7A02288}"/>
    <cellStyle name="Normal 39 9 6 4" xfId="29217" xr:uid="{091F6FD3-A137-45D4-B5D8-A37A19200F9C}"/>
    <cellStyle name="Normal 39 9 6 5" xfId="34701" xr:uid="{FC5FD7B5-D32A-461A-9704-1D58333A5636}"/>
    <cellStyle name="Normal 390" xfId="39726" xr:uid="{A1CB6DD8-3C21-4D83-BFE3-E071A88FE2EF}"/>
    <cellStyle name="Normal 391" xfId="39727" xr:uid="{9A98794E-15A1-469A-B5B9-6F7C574C39C1}"/>
    <cellStyle name="Normal 392" xfId="39728" xr:uid="{E18AE69A-C8B8-4549-AAC4-C9CEB5914BD5}"/>
    <cellStyle name="Normal 393" xfId="39729" xr:uid="{83680852-2326-428B-AD35-0FF1A122F983}"/>
    <cellStyle name="Normal 394" xfId="39730" xr:uid="{DE191B5F-552C-4A6A-AA5A-C69F2479CC9A}"/>
    <cellStyle name="Normal 395" xfId="39731" xr:uid="{067A6019-8183-4AFE-9BA8-4F295B6FC2E3}"/>
    <cellStyle name="Normal 396" xfId="39732" xr:uid="{51335D50-E064-47EE-B9CF-45A4B067ABA3}"/>
    <cellStyle name="Normal 397" xfId="39733" xr:uid="{87C42EA2-7ED5-40F9-82FC-CE9471C08BC3}"/>
    <cellStyle name="Normal 398" xfId="39734" xr:uid="{C820FC32-FD5A-4FFE-97E4-61E1B1328FA5}"/>
    <cellStyle name="Normal 399" xfId="39735" xr:uid="{D341C521-54CA-4932-BAB5-F4DA57334D56}"/>
    <cellStyle name="Normal 4" xfId="224" xr:uid="{E340E249-0356-499E-B30A-E1CF501D5CC6}"/>
    <cellStyle name="Normal 4 10" xfId="6475" xr:uid="{D1436259-2BF1-488F-8041-752AAC6B50AF}"/>
    <cellStyle name="Normal 4 10 2" xfId="14885" xr:uid="{FBF0523D-28ED-4E6E-93F1-A586C2E0B452}"/>
    <cellStyle name="Normal 4 10 2 2" xfId="22172" xr:uid="{E3923E38-5D2D-4AAF-836D-8DE1A5DE0092}"/>
    <cellStyle name="Normal 4 10 2 2 2" xfId="27728" xr:uid="{D60A8F1F-8BB0-43E0-9EE1-0E9A30579B93}"/>
    <cellStyle name="Normal 4 10 2 2 3" xfId="33222" xr:uid="{6177D8D0-1A70-4457-B40A-985A1A541B74}"/>
    <cellStyle name="Normal 4 10 2 2 4" xfId="38706" xr:uid="{F12B228A-526D-4FF5-884E-BCE727A8926F}"/>
    <cellStyle name="Normal 4 10 2 3" xfId="24999" xr:uid="{5995C953-C77D-48C7-B5CE-264EAD09C7E7}"/>
    <cellStyle name="Normal 4 10 2 4" xfId="30493" xr:uid="{F50E1924-FE74-4B0C-847C-8B09B43C7B47}"/>
    <cellStyle name="Normal 4 10 2 5" xfId="35977" xr:uid="{93BDC3C4-FFD0-40A9-842A-731476230E61}"/>
    <cellStyle name="Normal 4 10 3" xfId="11830" xr:uid="{5BC12077-CDC9-41F2-8242-C34DEA5EA762}"/>
    <cellStyle name="Normal 4 10 4" xfId="17066" xr:uid="{4CDC9BE4-55DB-4142-8A53-CD1F5211624A}"/>
    <cellStyle name="Normal 4 10 5" xfId="19290" xr:uid="{70B92C96-088C-4EFF-A75B-BD40B52D8F93}"/>
    <cellStyle name="Normal 4 10 6" xfId="9576" xr:uid="{1A19A39C-0484-481F-8CBC-E7063BB8812B}"/>
    <cellStyle name="Normal 4 10 6 2" xfId="20897" xr:uid="{594138B6-FD5B-4682-8205-3520EA70F67F}"/>
    <cellStyle name="Normal 4 10 6 2 2" xfId="26453" xr:uid="{A501FB83-FF32-43A0-AE30-5A30EAF91B55}"/>
    <cellStyle name="Normal 4 10 6 2 3" xfId="31947" xr:uid="{F836E1C9-35E0-4C4C-8366-B38E83306ED2}"/>
    <cellStyle name="Normal 4 10 6 2 4" xfId="37431" xr:uid="{160BBB33-460A-493B-BF62-6233B22BC566}"/>
    <cellStyle name="Normal 4 10 6 3" xfId="23724" xr:uid="{0087DE46-EC28-453F-8136-A3A7086A0D09}"/>
    <cellStyle name="Normal 4 10 6 4" xfId="29218" xr:uid="{63D4ACC4-C113-4368-AF95-F2333EE02236}"/>
    <cellStyle name="Normal 4 10 6 5" xfId="34702" xr:uid="{06DF6020-6299-4CBF-928C-ED6934C8208C}"/>
    <cellStyle name="Normal 4 11" xfId="6476" xr:uid="{1CC782CE-B3B1-4C77-B1AC-37F30BF75B4C}"/>
    <cellStyle name="Normal 4 11 2" xfId="14886" xr:uid="{5FE70DDA-006E-4FFC-9F70-C2FEAAF87426}"/>
    <cellStyle name="Normal 4 11 2 2" xfId="22173" xr:uid="{F10D1264-EC3A-4B17-95CC-311469F64629}"/>
    <cellStyle name="Normal 4 11 2 2 2" xfId="27729" xr:uid="{BA214C80-756F-4E83-96E6-C904E4206272}"/>
    <cellStyle name="Normal 4 11 2 2 3" xfId="33223" xr:uid="{0A24209E-0054-43A1-92C5-ACA68E002154}"/>
    <cellStyle name="Normal 4 11 2 2 4" xfId="38707" xr:uid="{5D8277BD-D335-4925-914F-3BA6CD4FA22D}"/>
    <cellStyle name="Normal 4 11 2 3" xfId="25000" xr:uid="{AD88E857-A057-4C48-BFFC-ED6CB4C6C517}"/>
    <cellStyle name="Normal 4 11 2 4" xfId="30494" xr:uid="{2A442E76-C391-4E75-9824-7329D3297BE9}"/>
    <cellStyle name="Normal 4 11 2 5" xfId="35978" xr:uid="{B914CCF8-C1D9-4456-AAC1-09F3C1347D2A}"/>
    <cellStyle name="Normal 4 11 3" xfId="11831" xr:uid="{BA043456-00AA-45BA-A822-BDC5B4221AEB}"/>
    <cellStyle name="Normal 4 11 4" xfId="17067" xr:uid="{4AE82DC6-D32D-4602-9808-46066C9319EE}"/>
    <cellStyle name="Normal 4 11 5" xfId="19291" xr:uid="{D48DD841-E81B-4BCD-A03E-907715833E9F}"/>
    <cellStyle name="Normal 4 11 6" xfId="9577" xr:uid="{0C4D0108-F11C-4263-AC44-CB40AB5B0CBF}"/>
    <cellStyle name="Normal 4 11 6 2" xfId="20898" xr:uid="{683182B3-6538-4253-AF9E-A854ADFC3A0D}"/>
    <cellStyle name="Normal 4 11 6 2 2" xfId="26454" xr:uid="{70152F13-43E0-471E-A6CF-40CD6C1E674B}"/>
    <cellStyle name="Normal 4 11 6 2 3" xfId="31948" xr:uid="{7DDBF426-2FF6-4BFD-8241-F4D21342AAEA}"/>
    <cellStyle name="Normal 4 11 6 2 4" xfId="37432" xr:uid="{D74E1A8F-1F36-44F1-8E3D-7A94717A5934}"/>
    <cellStyle name="Normal 4 11 6 3" xfId="23725" xr:uid="{411DB704-2AA5-4904-A8F8-C640F9212C32}"/>
    <cellStyle name="Normal 4 11 6 4" xfId="29219" xr:uid="{A935C29F-B712-4BE0-983C-001785F567CC}"/>
    <cellStyle name="Normal 4 11 6 5" xfId="34703" xr:uid="{4485A592-521A-493D-846A-1605CCD536D2}"/>
    <cellStyle name="Normal 4 12" xfId="6477" xr:uid="{B3A13B40-3390-47AE-9553-C34739C97369}"/>
    <cellStyle name="Normal 4 12 2" xfId="14887" xr:uid="{136F2DAA-A270-4352-8B62-D8013ABEC332}"/>
    <cellStyle name="Normal 4 12 2 2" xfId="22174" xr:uid="{05D3EB74-E342-42FE-9533-E0887C0A575A}"/>
    <cellStyle name="Normal 4 12 2 2 2" xfId="27730" xr:uid="{4CE647BF-0926-4116-A47F-5E3304E19D39}"/>
    <cellStyle name="Normal 4 12 2 2 3" xfId="33224" xr:uid="{4F0EA7C9-A1BA-44D7-96BA-D71E23DF4111}"/>
    <cellStyle name="Normal 4 12 2 2 4" xfId="38708" xr:uid="{D90F61D9-DD40-40A5-AC55-FE7374A7D8A1}"/>
    <cellStyle name="Normal 4 12 2 3" xfId="25001" xr:uid="{6CC77EB8-B06D-43A9-A92C-4F9834CEA093}"/>
    <cellStyle name="Normal 4 12 2 4" xfId="30495" xr:uid="{BE8C8D04-72D6-4324-85D1-6E270A01C5F4}"/>
    <cellStyle name="Normal 4 12 2 5" xfId="35979" xr:uid="{2ADAF29A-B710-47A9-87EA-692062F617B4}"/>
    <cellStyle name="Normal 4 12 3" xfId="11832" xr:uid="{5C5122DF-11E4-47B0-809B-F40FBAC22CB8}"/>
    <cellStyle name="Normal 4 12 4" xfId="17068" xr:uid="{376ABD52-C93D-4BB6-AB79-A56B1A7D20DB}"/>
    <cellStyle name="Normal 4 12 5" xfId="19292" xr:uid="{33DD783C-41C3-4FB2-9DAD-A33B96CC24EE}"/>
    <cellStyle name="Normal 4 12 6" xfId="9578" xr:uid="{BCB1DAE7-000F-4A68-BE69-8DA55B573C0A}"/>
    <cellStyle name="Normal 4 12 6 2" xfId="20899" xr:uid="{784BEF4E-950D-49C9-834C-78F305EEA598}"/>
    <cellStyle name="Normal 4 12 6 2 2" xfId="26455" xr:uid="{9ADB5CCA-A180-4896-9E21-94671ED3D3ED}"/>
    <cellStyle name="Normal 4 12 6 2 3" xfId="31949" xr:uid="{A5C2C45A-680A-4832-87CF-88FBA8172B76}"/>
    <cellStyle name="Normal 4 12 6 2 4" xfId="37433" xr:uid="{8FD6C33E-70C9-428B-9A04-49CC4EDCA26B}"/>
    <cellStyle name="Normal 4 12 6 3" xfId="23726" xr:uid="{A2E6ADFC-1400-4EF3-9BA9-544EA5626E7B}"/>
    <cellStyle name="Normal 4 12 6 4" xfId="29220" xr:uid="{279348AC-BE1F-43C2-809F-864EFF29FA2B}"/>
    <cellStyle name="Normal 4 12 6 5" xfId="34704" xr:uid="{01C9291D-B34E-49FF-BA5F-52D819BD3616}"/>
    <cellStyle name="Normal 4 13" xfId="6478" xr:uid="{6A2A0EB0-AC3D-4793-BC63-C001F11AFC64}"/>
    <cellStyle name="Normal 4 13 2" xfId="14888" xr:uid="{520A87A9-8ABC-4AEC-B702-D469B1B89DA4}"/>
    <cellStyle name="Normal 4 13 2 2" xfId="22175" xr:uid="{EFB84333-BE0A-49B0-8448-98CEA652CC3D}"/>
    <cellStyle name="Normal 4 13 2 2 2" xfId="27731" xr:uid="{4E3F03C4-952C-49C7-9615-31C661B6DF11}"/>
    <cellStyle name="Normal 4 13 2 2 3" xfId="33225" xr:uid="{3A88B80C-9568-40F2-B9DA-E56E45F09F7F}"/>
    <cellStyle name="Normal 4 13 2 2 4" xfId="38709" xr:uid="{EA3AE686-CC56-4897-ADFD-66C691797FA3}"/>
    <cellStyle name="Normal 4 13 2 3" xfId="25002" xr:uid="{04DD112F-B201-4F15-ABE6-48F9754B8260}"/>
    <cellStyle name="Normal 4 13 2 4" xfId="30496" xr:uid="{DA67FABE-ACB5-477D-A179-08B79411FED9}"/>
    <cellStyle name="Normal 4 13 2 5" xfId="35980" xr:uid="{EF3A4AFE-8B4C-4FBC-BDE5-319EAF8C83F1}"/>
    <cellStyle name="Normal 4 13 3" xfId="11833" xr:uid="{D3278F2B-CB40-4A66-8E8F-180463D916AC}"/>
    <cellStyle name="Normal 4 13 4" xfId="17069" xr:uid="{CA7434B1-0708-4B95-8470-ACB40B9EAD07}"/>
    <cellStyle name="Normal 4 13 5" xfId="19293" xr:uid="{19C6124C-7FE9-4EC6-8B15-1DDCD4A4BEAF}"/>
    <cellStyle name="Normal 4 13 6" xfId="9579" xr:uid="{97D8A89A-0074-4B53-97B2-6E23CBB3D55D}"/>
    <cellStyle name="Normal 4 13 6 2" xfId="20900" xr:uid="{6554D55B-28CF-4BEF-98D2-FE556197466C}"/>
    <cellStyle name="Normal 4 13 6 2 2" xfId="26456" xr:uid="{F107791A-5874-4827-B173-26FDD003263F}"/>
    <cellStyle name="Normal 4 13 6 2 3" xfId="31950" xr:uid="{50D3E08A-4626-432E-B955-D42D737CE1C8}"/>
    <cellStyle name="Normal 4 13 6 2 4" xfId="37434" xr:uid="{7A467239-9404-41B8-8D93-F0DEF16D20C0}"/>
    <cellStyle name="Normal 4 13 6 3" xfId="23727" xr:uid="{BB6C86B1-1C0C-4416-9FAB-350ABA559572}"/>
    <cellStyle name="Normal 4 13 6 4" xfId="29221" xr:uid="{C4182DC5-8F1B-4B5C-9D60-272AEF4B9B0A}"/>
    <cellStyle name="Normal 4 13 6 5" xfId="34705" xr:uid="{7B0747F0-E463-4AC6-A04E-066AA004D587}"/>
    <cellStyle name="Normal 4 14" xfId="6479" xr:uid="{6D988459-9F1A-42CB-8D97-4DB3BDE5589B}"/>
    <cellStyle name="Normal 4 14 2" xfId="14889" xr:uid="{924BCC9F-3C20-484D-B503-0C2C97654C31}"/>
    <cellStyle name="Normal 4 14 2 2" xfId="22176" xr:uid="{AF756352-8788-48B8-8673-F570659B5B28}"/>
    <cellStyle name="Normal 4 14 2 2 2" xfId="27732" xr:uid="{E814A749-27E7-4B99-91F6-3EFC59518C60}"/>
    <cellStyle name="Normal 4 14 2 2 3" xfId="33226" xr:uid="{2B58B23D-F426-4F09-B84E-81F4E61E2489}"/>
    <cellStyle name="Normal 4 14 2 2 4" xfId="38710" xr:uid="{F532EE5B-FCBF-425B-8AEF-2F35E5B5FF52}"/>
    <cellStyle name="Normal 4 14 2 3" xfId="25003" xr:uid="{3EAADC5D-8159-403E-B4ED-E1BA07C52F8F}"/>
    <cellStyle name="Normal 4 14 2 4" xfId="30497" xr:uid="{1436ACC3-7A05-409C-87B2-43B0D9E85FAA}"/>
    <cellStyle name="Normal 4 14 2 5" xfId="35981" xr:uid="{1B97C3FC-9931-4B5A-850F-C7E8B6D88E5D}"/>
    <cellStyle name="Normal 4 14 3" xfId="11834" xr:uid="{A2B9C75B-55AE-4135-9975-28EEDA04E1B9}"/>
    <cellStyle name="Normal 4 14 4" xfId="17070" xr:uid="{48EE97B4-10E2-416C-BBEE-168CAFEC1A08}"/>
    <cellStyle name="Normal 4 14 5" xfId="19294" xr:uid="{7A8E5A30-D255-4CC4-898F-E1D58E29972C}"/>
    <cellStyle name="Normal 4 14 6" xfId="9580" xr:uid="{74C3F3D4-A690-48F6-84ED-E85C6D798E25}"/>
    <cellStyle name="Normal 4 14 6 2" xfId="20901" xr:uid="{4243F878-88D8-41C7-8F2B-C4287E0B8220}"/>
    <cellStyle name="Normal 4 14 6 2 2" xfId="26457" xr:uid="{7249959B-45C5-4AC1-9EBF-9110970416BF}"/>
    <cellStyle name="Normal 4 14 6 2 3" xfId="31951" xr:uid="{6C1865C4-0832-445B-B4B9-1CE9BDB70853}"/>
    <cellStyle name="Normal 4 14 6 2 4" xfId="37435" xr:uid="{4546C80D-50A6-4EC6-9179-9842BE45FFA9}"/>
    <cellStyle name="Normal 4 14 6 3" xfId="23728" xr:uid="{45B1DC41-BF6C-4A4B-B1C1-DA4B738FE390}"/>
    <cellStyle name="Normal 4 14 6 4" xfId="29222" xr:uid="{18E80A49-0551-4BC6-B8C1-9430E176EA10}"/>
    <cellStyle name="Normal 4 14 6 5" xfId="34706" xr:uid="{22EAACA0-8CFE-42E1-A130-5D47064F8618}"/>
    <cellStyle name="Normal 4 15" xfId="6480" xr:uid="{8CDB6F7D-58D3-47F8-BF98-B751094B30A5}"/>
    <cellStyle name="Normal 4 15 2" xfId="14890" xr:uid="{7D4868AE-5E5F-4331-96E1-CD2FDBECC253}"/>
    <cellStyle name="Normal 4 15 2 2" xfId="22177" xr:uid="{6F49D141-9189-4F39-8575-77061E9E0B90}"/>
    <cellStyle name="Normal 4 15 2 2 2" xfId="27733" xr:uid="{50177B13-4F0A-4CE3-866C-7B09D176774E}"/>
    <cellStyle name="Normal 4 15 2 2 3" xfId="33227" xr:uid="{3E0A60AA-4108-4808-B2C5-954AA3009946}"/>
    <cellStyle name="Normal 4 15 2 2 4" xfId="38711" xr:uid="{E64ECD3B-DC89-4E29-968C-2ED7B8690E0F}"/>
    <cellStyle name="Normal 4 15 2 3" xfId="25004" xr:uid="{622973FE-B579-401F-BA69-CC409AFB786A}"/>
    <cellStyle name="Normal 4 15 2 4" xfId="30498" xr:uid="{016216A3-2356-4C25-A7E3-13D5DDD63437}"/>
    <cellStyle name="Normal 4 15 2 5" xfId="35982" xr:uid="{0C64A0A4-733A-498D-807B-B835B1528F12}"/>
    <cellStyle name="Normal 4 15 3" xfId="11835" xr:uid="{9417645C-0EBD-4FEC-9C13-2E9AC4A0871D}"/>
    <cellStyle name="Normal 4 15 4" xfId="17071" xr:uid="{A2FB669A-A7D8-40F8-8CF2-D740D5DDF5AC}"/>
    <cellStyle name="Normal 4 15 5" xfId="19295" xr:uid="{7FD20664-FD21-49D6-844D-A31053AD88C3}"/>
    <cellStyle name="Normal 4 15 6" xfId="9581" xr:uid="{D82792F0-0785-41B0-BD94-E01E3729A76E}"/>
    <cellStyle name="Normal 4 15 6 2" xfId="20902" xr:uid="{99F50B79-E24C-471C-AAEA-468EBFDD9157}"/>
    <cellStyle name="Normal 4 15 6 2 2" xfId="26458" xr:uid="{CE3D4215-765B-4BA2-9457-E2B802611198}"/>
    <cellStyle name="Normal 4 15 6 2 3" xfId="31952" xr:uid="{28462776-314B-4F6F-A2EF-7878A8FABF9C}"/>
    <cellStyle name="Normal 4 15 6 2 4" xfId="37436" xr:uid="{245F758D-9EE9-4AE9-BFB7-BCEC2995E547}"/>
    <cellStyle name="Normal 4 15 6 3" xfId="23729" xr:uid="{39F8C79C-AAF5-4F64-8B11-91F2669CFD0B}"/>
    <cellStyle name="Normal 4 15 6 4" xfId="29223" xr:uid="{2E0B0CC8-2EBB-42A6-BF02-12E419433DB9}"/>
    <cellStyle name="Normal 4 15 6 5" xfId="34707" xr:uid="{FFDFE862-C94C-4781-9847-68CA4769F342}"/>
    <cellStyle name="Normal 4 16" xfId="6481" xr:uid="{ABDF1B03-4B62-4394-9FB6-C66845E8FEBD}"/>
    <cellStyle name="Normal 4 16 2" xfId="14891" xr:uid="{66B46C14-C67B-4C00-846C-B5C25BFBBBF8}"/>
    <cellStyle name="Normal 4 16 2 2" xfId="22178" xr:uid="{23DA6B7B-9900-49B5-A9B8-9A1D2C712EBD}"/>
    <cellStyle name="Normal 4 16 2 2 2" xfId="27734" xr:uid="{6DB86AF7-403B-468B-95AC-0BC4E4F8F45C}"/>
    <cellStyle name="Normal 4 16 2 2 3" xfId="33228" xr:uid="{3B5DC313-2A68-471D-9D2A-C2D57D48CE59}"/>
    <cellStyle name="Normal 4 16 2 2 4" xfId="38712" xr:uid="{AE048065-797D-4A73-9F07-8BEB2C395709}"/>
    <cellStyle name="Normal 4 16 2 3" xfId="25005" xr:uid="{D528D54D-C8E0-494A-9435-2172D187455A}"/>
    <cellStyle name="Normal 4 16 2 4" xfId="30499" xr:uid="{540D0625-D2A8-4E94-99CD-9240FF47FC51}"/>
    <cellStyle name="Normal 4 16 2 5" xfId="35983" xr:uid="{36321645-DAAC-4762-B9B7-4BFEB63AC678}"/>
    <cellStyle name="Normal 4 16 3" xfId="11836" xr:uid="{B416E568-44F5-43F9-9293-E389BC46B610}"/>
    <cellStyle name="Normal 4 16 4" xfId="17072" xr:uid="{6317E3DC-3EF6-4E1E-839B-893D23AFCDA3}"/>
    <cellStyle name="Normal 4 16 5" xfId="19296" xr:uid="{3F1BE736-7E55-427E-BCD3-3479253EB93F}"/>
    <cellStyle name="Normal 4 16 6" xfId="9582" xr:uid="{1BC6F110-70A0-45FB-AE68-C478318404B2}"/>
    <cellStyle name="Normal 4 16 6 2" xfId="20903" xr:uid="{781E7F16-0D43-4F15-8708-6202F84373A4}"/>
    <cellStyle name="Normal 4 16 6 2 2" xfId="26459" xr:uid="{8D11ED3C-BAD4-4A8A-B813-D91075CDAE79}"/>
    <cellStyle name="Normal 4 16 6 2 3" xfId="31953" xr:uid="{A09E7801-593F-459A-ABE1-1A12CABDEC51}"/>
    <cellStyle name="Normal 4 16 6 2 4" xfId="37437" xr:uid="{418CC050-1730-4410-A84B-4C921D2448CC}"/>
    <cellStyle name="Normal 4 16 6 3" xfId="23730" xr:uid="{E1A6E0FC-7289-4CF9-B297-ECEB9D0C2CFB}"/>
    <cellStyle name="Normal 4 16 6 4" xfId="29224" xr:uid="{04059B4E-7FF5-4C5B-941D-218F92B3F5F3}"/>
    <cellStyle name="Normal 4 16 6 5" xfId="34708" xr:uid="{DF4E7868-860F-453A-99A3-931F2648D04F}"/>
    <cellStyle name="Normal 4 17" xfId="6482" xr:uid="{4511AF47-FFF8-41FD-AD9F-603349E6E47F}"/>
    <cellStyle name="Normal 4 17 2" xfId="14892" xr:uid="{FF9BC772-8796-4976-824E-0ABFD48BC567}"/>
    <cellStyle name="Normal 4 17 2 2" xfId="22179" xr:uid="{5563EE0E-1C24-4567-AA18-ECE7B4E0B4DD}"/>
    <cellStyle name="Normal 4 17 2 2 2" xfId="27735" xr:uid="{3CCEAFA8-29D0-4950-BCFC-D63E226E67C7}"/>
    <cellStyle name="Normal 4 17 2 2 3" xfId="33229" xr:uid="{1473E462-9513-414B-85E7-C815B33DDC8E}"/>
    <cellStyle name="Normal 4 17 2 2 4" xfId="38713" xr:uid="{D8CF6035-B594-4386-8E3C-226353879D7B}"/>
    <cellStyle name="Normal 4 17 2 3" xfId="25006" xr:uid="{A69CA68C-4809-4785-B234-9A6BC789996A}"/>
    <cellStyle name="Normal 4 17 2 4" xfId="30500" xr:uid="{ECC1A7F6-E6D8-4040-963E-8427159FA2D1}"/>
    <cellStyle name="Normal 4 17 2 5" xfId="35984" xr:uid="{FA875C2B-C662-465C-8B97-15F038F72B84}"/>
    <cellStyle name="Normal 4 17 3" xfId="11837" xr:uid="{F282995A-F0D3-4C1B-9D84-34C1331E905C}"/>
    <cellStyle name="Normal 4 17 4" xfId="17073" xr:uid="{8EEE3605-F58E-4C09-91EF-8018D4C175C7}"/>
    <cellStyle name="Normal 4 17 5" xfId="19297" xr:uid="{22A092DC-636D-4E72-A924-9B5CA0681A78}"/>
    <cellStyle name="Normal 4 17 6" xfId="9583" xr:uid="{44FA63DA-32B2-4D01-95A0-FDD2CF4E9CE0}"/>
    <cellStyle name="Normal 4 17 6 2" xfId="20904" xr:uid="{C28ED44E-958B-405D-BFB5-21B149291CAC}"/>
    <cellStyle name="Normal 4 17 6 2 2" xfId="26460" xr:uid="{3D8BF7B8-8313-41C2-84E8-ABA8F43A29DF}"/>
    <cellStyle name="Normal 4 17 6 2 3" xfId="31954" xr:uid="{916FFAD2-3A1B-4E99-B06D-C747F2DF9B9E}"/>
    <cellStyle name="Normal 4 17 6 2 4" xfId="37438" xr:uid="{575D3B3B-3706-44C1-80A8-274834A67E2C}"/>
    <cellStyle name="Normal 4 17 6 3" xfId="23731" xr:uid="{2BB32FBF-ED61-4D7C-B4E0-60C962AB2506}"/>
    <cellStyle name="Normal 4 17 6 4" xfId="29225" xr:uid="{8D237587-3470-4E9F-A01F-F42A2042E45C}"/>
    <cellStyle name="Normal 4 17 6 5" xfId="34709" xr:uid="{3D9AAD8D-F1C2-4523-9BA3-705AC1E0CDA5}"/>
    <cellStyle name="Normal 4 18" xfId="6483" xr:uid="{E73C29C9-A045-4974-99C6-C62F60E9F27F}"/>
    <cellStyle name="Normal 4 18 2" xfId="14893" xr:uid="{23F9DE9E-F0C8-46A6-A369-FB88F4E32D07}"/>
    <cellStyle name="Normal 4 18 2 2" xfId="22180" xr:uid="{3161EAE4-5FC1-480B-9E36-16E62A950CDF}"/>
    <cellStyle name="Normal 4 18 2 2 2" xfId="27736" xr:uid="{3C5161F6-5301-4C9F-AB6D-31CAD402B362}"/>
    <cellStyle name="Normal 4 18 2 2 3" xfId="33230" xr:uid="{A19BA13D-208D-4D57-8A7B-49C5C6047667}"/>
    <cellStyle name="Normal 4 18 2 2 4" xfId="38714" xr:uid="{E5A1F955-B3A9-43A8-BEDC-A6839A5A515F}"/>
    <cellStyle name="Normal 4 18 2 3" xfId="25007" xr:uid="{C2D914DE-8AC0-455F-814B-68BE16B47BB0}"/>
    <cellStyle name="Normal 4 18 2 4" xfId="30501" xr:uid="{AC36D59B-F9DD-4E86-B59B-AA934DD95F60}"/>
    <cellStyle name="Normal 4 18 2 5" xfId="35985" xr:uid="{0833AC69-C396-4F2C-B2F4-C5BAC1891216}"/>
    <cellStyle name="Normal 4 18 3" xfId="11838" xr:uid="{475AF4BC-5DD5-48F0-BCB8-6B5F74F49872}"/>
    <cellStyle name="Normal 4 18 4" xfId="17074" xr:uid="{115D81D8-E873-4A28-9991-E8F6A8F990BD}"/>
    <cellStyle name="Normal 4 18 5" xfId="19298" xr:uid="{68C3929D-3DD4-4C47-B422-6010692A8C9F}"/>
    <cellStyle name="Normal 4 18 6" xfId="9584" xr:uid="{79279A53-8F36-43D1-AC60-064FA7DA69CD}"/>
    <cellStyle name="Normal 4 18 6 2" xfId="20905" xr:uid="{5BB65FE1-2B94-4504-A803-E9F9705C6F93}"/>
    <cellStyle name="Normal 4 18 6 2 2" xfId="26461" xr:uid="{36EFB4F5-3D5C-4B59-8784-5D67757F370F}"/>
    <cellStyle name="Normal 4 18 6 2 3" xfId="31955" xr:uid="{C5FD3027-EEF3-41E4-B949-A7C9A6A4D539}"/>
    <cellStyle name="Normal 4 18 6 2 4" xfId="37439" xr:uid="{6DE8686D-7935-4F82-BDB3-D5FF149454A0}"/>
    <cellStyle name="Normal 4 18 6 3" xfId="23732" xr:uid="{8789A2AF-5DBF-4338-8842-ED9D782F763E}"/>
    <cellStyle name="Normal 4 18 6 4" xfId="29226" xr:uid="{96267300-D196-4940-AB33-EEB5C60A9EFD}"/>
    <cellStyle name="Normal 4 18 6 5" xfId="34710" xr:uid="{639EED20-C277-4ECE-8513-1D1542D3BB0D}"/>
    <cellStyle name="Normal 4 19" xfId="6484" xr:uid="{C2A77F27-6A54-4F38-BEFC-2AAB6A3F25F6}"/>
    <cellStyle name="Normal 4 19 2" xfId="14894" xr:uid="{A991E1A9-EF0A-45EE-B6CF-443198A616AF}"/>
    <cellStyle name="Normal 4 19 2 2" xfId="22181" xr:uid="{BF20F75B-FFF9-4385-AC14-D0D262C99377}"/>
    <cellStyle name="Normal 4 19 2 2 2" xfId="27737" xr:uid="{E77725AE-B79E-4D02-9883-144E13C6E4BC}"/>
    <cellStyle name="Normal 4 19 2 2 3" xfId="33231" xr:uid="{F0E82A8B-CF28-4B68-88E8-0F808EFB813B}"/>
    <cellStyle name="Normal 4 19 2 2 4" xfId="38715" xr:uid="{0365ADFA-C073-41EF-9C5C-F26D3E286E00}"/>
    <cellStyle name="Normal 4 19 2 3" xfId="25008" xr:uid="{391577A7-45FD-4959-9F7D-3EE96066133D}"/>
    <cellStyle name="Normal 4 19 2 4" xfId="30502" xr:uid="{A38FA630-F884-42B2-BC3E-0ED1B10BD43F}"/>
    <cellStyle name="Normal 4 19 2 5" xfId="35986" xr:uid="{1928D86B-F162-41AB-A427-6A4A42BC76FB}"/>
    <cellStyle name="Normal 4 19 3" xfId="11839" xr:uid="{7FC92578-A95A-44D9-8C78-AE41FBF974EA}"/>
    <cellStyle name="Normal 4 19 4" xfId="17075" xr:uid="{6FDB3885-6A00-4CDA-83EF-08D5D5F8B72F}"/>
    <cellStyle name="Normal 4 19 5" xfId="19299" xr:uid="{4ABF5DA6-D40D-4569-96B2-CB7F5AC98A5A}"/>
    <cellStyle name="Normal 4 19 6" xfId="9585" xr:uid="{A0F7E4E7-CA0C-4E4B-8D09-E8529E5D7B7D}"/>
    <cellStyle name="Normal 4 19 6 2" xfId="20906" xr:uid="{D1AA5925-83BA-4964-A3FD-25320CB868E0}"/>
    <cellStyle name="Normal 4 19 6 2 2" xfId="26462" xr:uid="{CD47DF3E-6AC5-4AE2-857E-4D08C500B14E}"/>
    <cellStyle name="Normal 4 19 6 2 3" xfId="31956" xr:uid="{DE226410-EBA3-4CD3-9F36-5350C48B6995}"/>
    <cellStyle name="Normal 4 19 6 2 4" xfId="37440" xr:uid="{0F7AE0A3-13FD-4A1A-AEA2-8DA3DB94C86C}"/>
    <cellStyle name="Normal 4 19 6 3" xfId="23733" xr:uid="{6EEA5029-3063-42B8-8BE4-2E027570EF90}"/>
    <cellStyle name="Normal 4 19 6 4" xfId="29227" xr:uid="{AE73A4CA-EF97-4CB8-99A6-E45F12BD9B2E}"/>
    <cellStyle name="Normal 4 19 6 5" xfId="34711" xr:uid="{CB292F7A-128E-4CB3-B856-09E34D18009F}"/>
    <cellStyle name="Normal 4 2" xfId="444" xr:uid="{0A68F086-52BF-4927-A154-A7F85E508FE0}"/>
    <cellStyle name="Normal 4 2 10" xfId="11840" xr:uid="{80479BE0-322B-4FB4-8C0B-687C2E52BEBD}"/>
    <cellStyle name="Normal 4 2 11" xfId="17076" xr:uid="{EB6873FE-CFAD-4E70-85DE-30D7D835045D}"/>
    <cellStyle name="Normal 4 2 12" xfId="19300" xr:uid="{851F1111-8669-4C83-96DD-8212B5318E4D}"/>
    <cellStyle name="Normal 4 2 13" xfId="6485" xr:uid="{CA4D5514-F494-4BB3-8C1B-74151778AEA9}"/>
    <cellStyle name="Normal 4 2 2" xfId="6486" xr:uid="{D30EBF81-9231-40A2-8955-5E1FC9572F69}"/>
    <cellStyle name="Normal 4 2 2 2" xfId="6487" xr:uid="{7E44854A-43B0-4D46-BE1D-E0B29A5D3342}"/>
    <cellStyle name="Normal 4 2 2 2 2" xfId="14897" xr:uid="{283E3006-87DF-42A6-96B0-9FBFCEB6CFC5}"/>
    <cellStyle name="Normal 4 2 2 2 2 2" xfId="22184" xr:uid="{D92EE22F-E929-4DA4-A99B-BF570AF74FA7}"/>
    <cellStyle name="Normal 4 2 2 2 2 2 2" xfId="27740" xr:uid="{A3872A87-6501-4F2D-8AAA-00FF4A0424A4}"/>
    <cellStyle name="Normal 4 2 2 2 2 2 3" xfId="33234" xr:uid="{893B34BE-FA91-499B-9F83-6365C663CDD4}"/>
    <cellStyle name="Normal 4 2 2 2 2 2 4" xfId="38718" xr:uid="{58846433-4818-4DEE-9EFA-D73B6120EF93}"/>
    <cellStyle name="Normal 4 2 2 2 2 3" xfId="25011" xr:uid="{2331DE78-ABBC-4004-8C85-7254E772544B}"/>
    <cellStyle name="Normal 4 2 2 2 2 4" xfId="30505" xr:uid="{46B51F65-F474-44AF-8041-0C6B7F8E13EA}"/>
    <cellStyle name="Normal 4 2 2 2 2 5" xfId="35989" xr:uid="{956C3A96-4203-4077-B397-ABFC32A37ABA}"/>
    <cellStyle name="Normal 4 2 2 2 3" xfId="11842" xr:uid="{F8AD6864-9508-4759-B8D4-12A3DFB55712}"/>
    <cellStyle name="Normal 4 2 2 2 4" xfId="17078" xr:uid="{1CDFE24F-D539-4C61-98B3-B4417A06613C}"/>
    <cellStyle name="Normal 4 2 2 2 5" xfId="19302" xr:uid="{EA43E619-23D6-4188-A489-C737F374F0EE}"/>
    <cellStyle name="Normal 4 2 2 2 6" xfId="9587" xr:uid="{7BAF44F6-D22B-49EA-A998-C971B7EB7B97}"/>
    <cellStyle name="Normal 4 2 2 2 6 2" xfId="20908" xr:uid="{81234FD6-7E95-45A4-9D6B-964B2968E5AD}"/>
    <cellStyle name="Normal 4 2 2 2 6 2 2" xfId="26464" xr:uid="{43CF73BD-29DC-4F4C-BEA0-19F7D5571328}"/>
    <cellStyle name="Normal 4 2 2 2 6 2 3" xfId="31958" xr:uid="{535AC38D-2271-4CD4-8DD6-6380955C4EC7}"/>
    <cellStyle name="Normal 4 2 2 2 6 2 4" xfId="37442" xr:uid="{6E069639-AF06-4EAA-B54A-CEE1F8BFA082}"/>
    <cellStyle name="Normal 4 2 2 2 6 3" xfId="23735" xr:uid="{F4CA52AB-6049-4D81-9E61-EF1C5C0EC6DF}"/>
    <cellStyle name="Normal 4 2 2 2 6 4" xfId="29229" xr:uid="{14939B83-19A6-4B89-96CE-E2D5CFB61C15}"/>
    <cellStyle name="Normal 4 2 2 2 6 5" xfId="34713" xr:uid="{8438A9BA-01CF-4DB9-B150-F2C74E86C997}"/>
    <cellStyle name="Normal 4 2 2 3" xfId="7208" xr:uid="{0919A398-4422-4196-A7B3-8161ECB8940E}"/>
    <cellStyle name="Normal 4 2 2 3 2" xfId="14898" xr:uid="{99BE483F-E25C-4081-B4B8-FD84744B0010}"/>
    <cellStyle name="Normal 4 2 2 3 2 2" xfId="22185" xr:uid="{9DDBCA6F-8D20-47BC-9C51-B2DCDA77ECB8}"/>
    <cellStyle name="Normal 4 2 2 3 2 2 2" xfId="27741" xr:uid="{29233A16-A602-41CD-ADEE-E8DAAB426092}"/>
    <cellStyle name="Normal 4 2 2 3 2 2 3" xfId="33235" xr:uid="{2F9777AA-23CD-4C8D-AFEC-3835C4EA4099}"/>
    <cellStyle name="Normal 4 2 2 3 2 2 4" xfId="38719" xr:uid="{0DB387EC-6CAF-4DB8-A14C-AC2130FF8368}"/>
    <cellStyle name="Normal 4 2 2 3 2 3" xfId="25012" xr:uid="{2C9D5F9F-6F27-4F36-B94A-98D4E04B3A9C}"/>
    <cellStyle name="Normal 4 2 2 3 2 4" xfId="30506" xr:uid="{5E6CFAD9-16C2-43DE-B513-DAEA3D54782B}"/>
    <cellStyle name="Normal 4 2 2 3 2 5" xfId="35990" xr:uid="{226C926B-4A43-4ACA-8458-E982DB572A0E}"/>
    <cellStyle name="Normal 4 2 2 3 3" xfId="12584" xr:uid="{E32FED7F-6740-46AD-B080-CDADD3BF0C4F}"/>
    <cellStyle name="Normal 4 2 2 3 4" xfId="9588" xr:uid="{7B0E6411-3049-489C-A40F-F061319901FC}"/>
    <cellStyle name="Normal 4 2 2 3 4 2" xfId="20909" xr:uid="{F58B11EF-4733-4EFC-961D-92F1923115A9}"/>
    <cellStyle name="Normal 4 2 2 3 4 2 2" xfId="26465" xr:uid="{91DCD932-7395-4EE5-9AAB-C0662599FC94}"/>
    <cellStyle name="Normal 4 2 2 3 4 2 3" xfId="31959" xr:uid="{05C7E9B7-179C-4488-9041-0A0A4F36976C}"/>
    <cellStyle name="Normal 4 2 2 3 4 2 4" xfId="37443" xr:uid="{E3C800EF-FAC2-4AF3-A238-76178800B4DA}"/>
    <cellStyle name="Normal 4 2 2 3 4 3" xfId="23736" xr:uid="{FA36BC84-EDA0-4509-9CC4-A5D347F8FE30}"/>
    <cellStyle name="Normal 4 2 2 3 4 4" xfId="29230" xr:uid="{EDA56ED3-EBD1-42A1-9053-F3C1B2D38036}"/>
    <cellStyle name="Normal 4 2 2 3 4 5" xfId="34714" xr:uid="{CF6891E8-F4D1-4D48-B63C-7785F547C56B}"/>
    <cellStyle name="Normal 4 2 2 4" xfId="9589" xr:uid="{E0CED67C-6920-47F8-B233-C25FC77ADE72}"/>
    <cellStyle name="Normal 4 2 2 4 2" xfId="20910" xr:uid="{00A5A7B0-F30C-4763-943B-BD65D6A95E9C}"/>
    <cellStyle name="Normal 4 2 2 4 2 2" xfId="26466" xr:uid="{210EA943-51A4-4C12-AC10-64E2AD3D3A87}"/>
    <cellStyle name="Normal 4 2 2 4 2 3" xfId="31960" xr:uid="{05CAD054-A428-428E-983B-DAF0BF6DC0D9}"/>
    <cellStyle name="Normal 4 2 2 4 2 4" xfId="37444" xr:uid="{101EFFCA-9AA8-4BF0-AE7F-7172FDF70C3F}"/>
    <cellStyle name="Normal 4 2 2 4 3" xfId="23737" xr:uid="{A22907DF-2F73-465C-BC8F-D73BA3EC2C50}"/>
    <cellStyle name="Normal 4 2 2 4 4" xfId="29231" xr:uid="{8ED47C60-D0C8-4692-9287-F87FB2961622}"/>
    <cellStyle name="Normal 4 2 2 4 5" xfId="34715" xr:uid="{34D291AB-F009-4C29-A669-468C5928F4F8}"/>
    <cellStyle name="Normal 4 2 2 5" xfId="14896" xr:uid="{5AEB0330-0164-4DCB-B54B-C0523391502B}"/>
    <cellStyle name="Normal 4 2 2 5 2" xfId="22183" xr:uid="{69686E55-40CD-47DA-8AA3-AF286F27CF45}"/>
    <cellStyle name="Normal 4 2 2 5 2 2" xfId="27739" xr:uid="{EA9F4BF0-B50D-49B2-882B-F66DC49C6DC9}"/>
    <cellStyle name="Normal 4 2 2 5 2 3" xfId="33233" xr:uid="{784C5C4B-9CD3-442C-8480-62C5F5F2E9ED}"/>
    <cellStyle name="Normal 4 2 2 5 2 4" xfId="38717" xr:uid="{F0ED8458-D828-43A3-A1E1-7A98608300DE}"/>
    <cellStyle name="Normal 4 2 2 5 3" xfId="25010" xr:uid="{8B0F3F9D-436F-488F-9038-6D04BB04AE65}"/>
    <cellStyle name="Normal 4 2 2 5 4" xfId="30504" xr:uid="{455DF4C4-BFB6-490B-B706-FCCFE68C7CF1}"/>
    <cellStyle name="Normal 4 2 2 5 5" xfId="35988" xr:uid="{B7B80973-09CF-4741-B5C5-9E25A1C1BB71}"/>
    <cellStyle name="Normal 4 2 2 6" xfId="11841" xr:uid="{D644443C-6475-4F78-920E-DDA2789ED010}"/>
    <cellStyle name="Normal 4 2 2 7" xfId="17077" xr:uid="{A83480E8-8BD7-497F-B9A5-E5813B16B6AC}"/>
    <cellStyle name="Normal 4 2 2 8" xfId="19301" xr:uid="{73C23DA0-79AE-4CC7-9040-9534E91409A3}"/>
    <cellStyle name="Normal 4 2 2 9" xfId="9586" xr:uid="{B78CCB6D-8724-4537-85A1-6C6888DE439D}"/>
    <cellStyle name="Normal 4 2 2 9 2" xfId="20907" xr:uid="{F7C3D53E-523A-4A86-AAB1-51A1F2B3EE23}"/>
    <cellStyle name="Normal 4 2 2 9 2 2" xfId="26463" xr:uid="{D87CE227-C3EE-49FD-B429-2CDAB81CF584}"/>
    <cellStyle name="Normal 4 2 2 9 2 3" xfId="31957" xr:uid="{83E49FD7-E195-449B-851E-A46B5F27C774}"/>
    <cellStyle name="Normal 4 2 2 9 2 4" xfId="37441" xr:uid="{A30E2394-1AB8-4BC0-A661-C5DEAA4F4263}"/>
    <cellStyle name="Normal 4 2 2 9 3" xfId="23734" xr:uid="{DD1A76E8-7854-419E-959B-50C5C12C3A7D}"/>
    <cellStyle name="Normal 4 2 2 9 4" xfId="29228" xr:uid="{EE2A8310-CCB4-42C6-B19E-0E7739C5DCDF}"/>
    <cellStyle name="Normal 4 2 2 9 5" xfId="34712" xr:uid="{7853FC71-096C-42E5-A025-36FC21F10DA9}"/>
    <cellStyle name="Normal 4 2 3" xfId="6488" xr:uid="{79DA78A1-5EFF-4EF5-B5AD-9DA4066A77D7}"/>
    <cellStyle name="Normal 4 2 3 10" xfId="19303" xr:uid="{60801043-C798-4285-BAE0-F057C337914D}"/>
    <cellStyle name="Normal 4 2 3 11" xfId="22907" xr:uid="{059C8CFD-486E-458E-8F41-E7808246E574}"/>
    <cellStyle name="Normal 4 2 3 11 2" xfId="28453" xr:uid="{D7938953-8329-4955-B8E5-0A38DA094388}"/>
    <cellStyle name="Normal 4 2 3 11 3" xfId="33941" xr:uid="{F8BE3977-8766-438B-AAED-8FA4A17983EC}"/>
    <cellStyle name="Normal 4 2 3 11 4" xfId="39425" xr:uid="{1EA5EE7D-66D9-4A5C-BD64-4151E4AE12D2}"/>
    <cellStyle name="Normal 4 2 3 2" xfId="6489" xr:uid="{DCDF69E4-48F9-4EFF-9A42-D9E523E017A7}"/>
    <cellStyle name="Normal 4 2 3 2 2" xfId="14899" xr:uid="{8E4737E8-8CEC-49FD-B0C1-902EA7268C8B}"/>
    <cellStyle name="Normal 4 2 3 2 2 2" xfId="22186" xr:uid="{50A6A7F4-AF6B-496E-9E85-D23C2C2A31EE}"/>
    <cellStyle name="Normal 4 2 3 2 2 2 2" xfId="27742" xr:uid="{A3514634-087E-48D4-B201-5FB729DB78B1}"/>
    <cellStyle name="Normal 4 2 3 2 2 2 3" xfId="33236" xr:uid="{B8D57A3E-C2CE-4F1C-83EC-ED83B702691B}"/>
    <cellStyle name="Normal 4 2 3 2 2 2 4" xfId="38720" xr:uid="{D94FAB00-D80D-40E9-B805-BB217BFD3D21}"/>
    <cellStyle name="Normal 4 2 3 2 2 3" xfId="25013" xr:uid="{B2E69D36-7564-4B9C-8681-B7F22F68F3D2}"/>
    <cellStyle name="Normal 4 2 3 2 2 4" xfId="30507" xr:uid="{89DC356F-9763-4F75-899A-F9A1965078FC}"/>
    <cellStyle name="Normal 4 2 3 2 2 5" xfId="35991" xr:uid="{0B8FCC95-71DD-4928-906B-40B0E7282FDC}"/>
    <cellStyle name="Normal 4 2 3 2 3" xfId="11844" xr:uid="{8CB0A034-8B4D-45AE-B1DA-F207115B3847}"/>
    <cellStyle name="Normal 4 2 3 2 4" xfId="17080" xr:uid="{BDA7F95B-4014-41B8-B233-85C0E5F789FF}"/>
    <cellStyle name="Normal 4 2 3 2 5" xfId="19304" xr:uid="{6D818E29-7060-4218-8F13-1FE0B2DB91D5}"/>
    <cellStyle name="Normal 4 2 3 2 6" xfId="9590" xr:uid="{20B9B615-7E02-41CF-B639-A87A30DBBC9E}"/>
    <cellStyle name="Normal 4 2 3 2 6 2" xfId="20911" xr:uid="{F4F5C8F9-68AA-4831-858C-7F4562C19DD7}"/>
    <cellStyle name="Normal 4 2 3 2 6 2 2" xfId="26467" xr:uid="{A82A14D9-0EDC-4704-A368-83F98C9E8D29}"/>
    <cellStyle name="Normal 4 2 3 2 6 2 3" xfId="31961" xr:uid="{A1379D77-1557-4C0F-8623-3F56BD52B4EC}"/>
    <cellStyle name="Normal 4 2 3 2 6 2 4" xfId="37445" xr:uid="{AFF2D796-41E3-482B-A200-8D254D57D81B}"/>
    <cellStyle name="Normal 4 2 3 2 6 3" xfId="23738" xr:uid="{C338303A-8E28-496C-8D8C-4CC7AD140FA5}"/>
    <cellStyle name="Normal 4 2 3 2 6 4" xfId="29232" xr:uid="{15804C89-322F-4C7D-8209-2E9EDAFDAFD4}"/>
    <cellStyle name="Normal 4 2 3 2 6 5" xfId="34716" xr:uid="{F27C703D-62B0-4C42-9BF0-ADA28D0FA4A2}"/>
    <cellStyle name="Normal 4 2 3 3" xfId="6490" xr:uid="{F4633CC1-EB0D-473E-882F-AAC26DAB049D}"/>
    <cellStyle name="Normal 4 2 3 3 2" xfId="14900" xr:uid="{17EC629C-8E6C-4860-B6B1-6F6736B93A26}"/>
    <cellStyle name="Normal 4 2 3 3 2 2" xfId="22187" xr:uid="{E6318231-8B0C-4E32-9A59-9D5825581053}"/>
    <cellStyle name="Normal 4 2 3 3 2 2 2" xfId="27743" xr:uid="{3085237D-F53F-4BFD-9A7A-93ECA53D29EE}"/>
    <cellStyle name="Normal 4 2 3 3 2 2 3" xfId="33237" xr:uid="{FB70CC86-51E9-4B32-B79C-8D6EC9340944}"/>
    <cellStyle name="Normal 4 2 3 3 2 2 4" xfId="38721" xr:uid="{0DDE15CA-7A89-4679-B5C6-867D66F20423}"/>
    <cellStyle name="Normal 4 2 3 3 2 3" xfId="25014" xr:uid="{19CDD3D3-2EF8-4FD5-B908-57CB8A2E9FA1}"/>
    <cellStyle name="Normal 4 2 3 3 2 4" xfId="30508" xr:uid="{A66D56CB-8DFA-494E-9C0E-8481A3658C67}"/>
    <cellStyle name="Normal 4 2 3 3 2 5" xfId="35992" xr:uid="{C2CB635A-2C61-4774-9E64-7DBD5271A4F4}"/>
    <cellStyle name="Normal 4 2 3 3 3" xfId="19305" xr:uid="{C0BFF191-A579-4B36-8533-6FDDEC433D08}"/>
    <cellStyle name="Normal 4 2 3 3 4" xfId="9591" xr:uid="{9C80EB22-C48C-4B6A-9446-DDDB937A2B07}"/>
    <cellStyle name="Normal 4 2 3 3 4 2" xfId="20912" xr:uid="{B27C3E16-3DB3-4CB1-BBCE-39353AE9D5AD}"/>
    <cellStyle name="Normal 4 2 3 3 4 2 2" xfId="26468" xr:uid="{E015C74A-7402-42D9-B454-A6B51CCBB4B8}"/>
    <cellStyle name="Normal 4 2 3 3 4 2 3" xfId="31962" xr:uid="{9286B7AE-77B4-48DF-AC7A-3B49381A79FC}"/>
    <cellStyle name="Normal 4 2 3 3 4 2 4" xfId="37446" xr:uid="{E375804F-7D21-44AE-B750-B531712160D5}"/>
    <cellStyle name="Normal 4 2 3 3 4 3" xfId="23739" xr:uid="{33039DC3-03C7-4562-8B96-AEBF6C4DD64E}"/>
    <cellStyle name="Normal 4 2 3 3 4 4" xfId="29233" xr:uid="{B8ADBE04-3051-4B31-9847-DE3D96455002}"/>
    <cellStyle name="Normal 4 2 3 3 4 5" xfId="34717" xr:uid="{EBBDC3EF-BCA1-4328-A027-0F06BE3B8C06}"/>
    <cellStyle name="Normal 4 2 3 4" xfId="7209" xr:uid="{864F5BDA-F0D4-4EF0-A4CD-9606C584F3C5}"/>
    <cellStyle name="Normal 4 2 3 4 2" xfId="9592" xr:uid="{522FEFF4-EC31-405A-BD5A-7A760B06730E}"/>
    <cellStyle name="Normal 4 2 3 4 2 2" xfId="20913" xr:uid="{8C5705BE-2885-4B2C-880E-CA80844601E9}"/>
    <cellStyle name="Normal 4 2 3 4 2 2 2" xfId="26469" xr:uid="{B8CB1B06-8400-4492-B005-5964B03C353C}"/>
    <cellStyle name="Normal 4 2 3 4 2 2 3" xfId="31963" xr:uid="{AEF9CE4E-3949-407D-AD82-D283F4F41FD3}"/>
    <cellStyle name="Normal 4 2 3 4 2 2 4" xfId="37447" xr:uid="{0310CF3A-71A7-420D-80AF-47E77823F21C}"/>
    <cellStyle name="Normal 4 2 3 4 2 3" xfId="23740" xr:uid="{B8A579A1-B979-4098-B470-C3A9C453E952}"/>
    <cellStyle name="Normal 4 2 3 4 2 4" xfId="29234" xr:uid="{D8E4567A-81AD-447C-8A82-2D760C8953E2}"/>
    <cellStyle name="Normal 4 2 3 4 2 5" xfId="34718" xr:uid="{19636E00-9F2D-470B-94AB-95BE9F6835C7}"/>
    <cellStyle name="Normal 4 2 3 4 3" xfId="20211" xr:uid="{30BDE941-8762-4212-97C1-116A3CE0A662}"/>
    <cellStyle name="Normal 4 2 3 4 3 2" xfId="25767" xr:uid="{47B165C5-9461-4860-9549-18D691E2406E}"/>
    <cellStyle name="Normal 4 2 3 4 3 3" xfId="31261" xr:uid="{8F68BEB6-1537-4ED1-B128-97026DEDCBB2}"/>
    <cellStyle name="Normal 4 2 3 4 3 4" xfId="36745" xr:uid="{E909D0AC-A79D-4D7A-89A8-99259F3D9923}"/>
    <cellStyle name="Normal 4 2 3 4 4" xfId="23038" xr:uid="{C9153BAC-D94B-4E95-9E32-F941777E2B26}"/>
    <cellStyle name="Normal 4 2 3 4 5" xfId="28530" xr:uid="{8FBCAEC9-983D-49A5-8CA7-8AEC3526ADAE}"/>
    <cellStyle name="Normal 4 2 3 4 6" xfId="34014" xr:uid="{9ECA7CB5-A04B-472E-B4D7-816847B8FAD0}"/>
    <cellStyle name="Normal 4 2 3 5" xfId="7344" xr:uid="{D9171CF1-8B6A-49F2-8CCC-6F62B188B092}"/>
    <cellStyle name="Normal 4 2 3 5 2" xfId="9593" xr:uid="{D36F9A79-0DCA-4028-A99E-5BA76CE4EEBA}"/>
    <cellStyle name="Normal 4 2 3 5 2 2" xfId="20914" xr:uid="{D5363733-6ACB-4296-AFBD-337BC193AED9}"/>
    <cellStyle name="Normal 4 2 3 5 2 2 2" xfId="26470" xr:uid="{C1311615-D370-4B0D-A8A5-202F74027C0B}"/>
    <cellStyle name="Normal 4 2 3 5 2 2 3" xfId="31964" xr:uid="{66F29AE4-D807-4B87-A6CC-21C1A19533FC}"/>
    <cellStyle name="Normal 4 2 3 5 2 2 4" xfId="37448" xr:uid="{C91B924D-3BDC-4B58-B6CD-96828A6B8862}"/>
    <cellStyle name="Normal 4 2 3 5 2 3" xfId="23741" xr:uid="{6670883F-DAEE-46D2-90FC-827AF7F14DB8}"/>
    <cellStyle name="Normal 4 2 3 5 2 4" xfId="29235" xr:uid="{970A70A9-1E53-47BE-A994-4D1FB1F93DAF}"/>
    <cellStyle name="Normal 4 2 3 5 2 5" xfId="34719" xr:uid="{A3173A8C-26EA-4E39-9A98-040092D0B144}"/>
    <cellStyle name="Normal 4 2 3 5 3" xfId="20232" xr:uid="{0AC7BA4C-29FF-480A-BCC6-E61C26B40FF5}"/>
    <cellStyle name="Normal 4 2 3 5 3 2" xfId="25788" xr:uid="{EC6863FD-B4EC-4602-B522-9FF87E4DF330}"/>
    <cellStyle name="Normal 4 2 3 5 3 3" xfId="31282" xr:uid="{71D399B2-EA08-4500-B389-E3D88BA7647E}"/>
    <cellStyle name="Normal 4 2 3 5 3 4" xfId="36766" xr:uid="{E498CCC6-2800-4CED-8938-CC59A788EF1A}"/>
    <cellStyle name="Normal 4 2 3 5 4" xfId="23059" xr:uid="{E378DCC4-2818-4755-A438-12BD71496948}"/>
    <cellStyle name="Normal 4 2 3 5 5" xfId="28551" xr:uid="{6B3D87E8-0A60-4898-AFA1-CEA6C932DF57}"/>
    <cellStyle name="Normal 4 2 3 5 6" xfId="34035" xr:uid="{DF083C1E-2BF4-4B97-9F50-C37F5BCF45C4}"/>
    <cellStyle name="Normal 4 2 3 6" xfId="7434" xr:uid="{F8ABF486-EB2C-4189-8E4F-E47E2EF226E0}"/>
    <cellStyle name="Normal 4 2 3 6 2" xfId="9594" xr:uid="{EE2DD60B-C38C-4385-BA8F-6AA67E0718E4}"/>
    <cellStyle name="Normal 4 2 3 6 2 2" xfId="20915" xr:uid="{0B427CBC-9D0D-4C5B-BF41-ED691384C2D9}"/>
    <cellStyle name="Normal 4 2 3 6 2 2 2" xfId="26471" xr:uid="{1F4BD98F-CF0C-4A67-AC32-F22D64C38E7F}"/>
    <cellStyle name="Normal 4 2 3 6 2 2 3" xfId="31965" xr:uid="{1773ED25-87C4-42DE-B66B-21C2A3C25244}"/>
    <cellStyle name="Normal 4 2 3 6 2 2 4" xfId="37449" xr:uid="{4D4BF09A-3FB9-4F92-834F-EF31733B1C1E}"/>
    <cellStyle name="Normal 4 2 3 6 2 3" xfId="23742" xr:uid="{2F9CE7A6-F225-44AA-BB98-F119A0BD900A}"/>
    <cellStyle name="Normal 4 2 3 6 2 4" xfId="29236" xr:uid="{358FFC89-7992-4A46-A59A-DA553BC9AD07}"/>
    <cellStyle name="Normal 4 2 3 6 2 5" xfId="34720" xr:uid="{B05B83F9-4215-4B42-8D4E-8758E351B343}"/>
    <cellStyle name="Normal 4 2 3 6 3" xfId="20318" xr:uid="{8E43BD49-67AD-414D-84A3-B80042386152}"/>
    <cellStyle name="Normal 4 2 3 6 3 2" xfId="25874" xr:uid="{576A40D1-C0D6-4F38-8FA7-84D0A0F5C7B7}"/>
    <cellStyle name="Normal 4 2 3 6 3 3" xfId="31368" xr:uid="{4995E6B7-A9B8-4614-8926-69C629BDD455}"/>
    <cellStyle name="Normal 4 2 3 6 3 4" xfId="36852" xr:uid="{5C8A5379-D179-4A3F-838E-AB31E2C89001}"/>
    <cellStyle name="Normal 4 2 3 6 4" xfId="23145" xr:uid="{E83BB187-7787-4FAA-A47B-DF423E13F27D}"/>
    <cellStyle name="Normal 4 2 3 6 5" xfId="28637" xr:uid="{752CEF58-74BF-458E-AD6C-7E8CBE8D5346}"/>
    <cellStyle name="Normal 4 2 3 6 6" xfId="34121" xr:uid="{575C9E16-62C2-4F4C-9145-745191AB15B9}"/>
    <cellStyle name="Normal 4 2 3 7" xfId="7497" xr:uid="{5F795177-623A-45F2-A813-6EA71EEE6E47}"/>
    <cellStyle name="Normal 4 2 3 7 2" xfId="20381" xr:uid="{B8842D3A-6BDB-4950-A3DD-3220AA94A037}"/>
    <cellStyle name="Normal 4 2 3 7 2 2" xfId="25937" xr:uid="{35516173-F4DE-4A54-A5B4-607CCF6D3D97}"/>
    <cellStyle name="Normal 4 2 3 7 2 3" xfId="31431" xr:uid="{4800BAE2-CBB4-4DE3-B49E-DEA669B00E6C}"/>
    <cellStyle name="Normal 4 2 3 7 2 4" xfId="36915" xr:uid="{25154364-786F-47F3-BD50-3830537B263B}"/>
    <cellStyle name="Normal 4 2 3 7 3" xfId="23208" xr:uid="{75E9B62C-9BB4-4340-B07A-3F58D0C714C8}"/>
    <cellStyle name="Normal 4 2 3 7 4" xfId="28702" xr:uid="{43D1943D-F841-479C-B729-E69D9526C140}"/>
    <cellStyle name="Normal 4 2 3 7 5" xfId="34186" xr:uid="{8E3ED4E0-9E35-44F2-8593-83C01856DA3E}"/>
    <cellStyle name="Normal 4 2 3 8" xfId="11843" xr:uid="{1E37203D-8938-44BC-867F-FA304688F364}"/>
    <cellStyle name="Normal 4 2 3 9" xfId="17079" xr:uid="{E7C1A6D1-9A83-4603-9EB1-4052707AC5EB}"/>
    <cellStyle name="Normal 4 2 4" xfId="6491" xr:uid="{A3762F0F-312A-4F52-9A56-F9BEAB891EE0}"/>
    <cellStyle name="Normal 4 2 4 10" xfId="19306" xr:uid="{E6265E23-ACE8-487A-ACFA-33D705521567}"/>
    <cellStyle name="Normal 4 2 4 11" xfId="22908" xr:uid="{DA5B1BBC-BDE7-4B57-89F1-08AC13CCF92C}"/>
    <cellStyle name="Normal 4 2 4 11 2" xfId="28454" xr:uid="{7CD4A103-84D5-433D-8F9A-877784571AE3}"/>
    <cellStyle name="Normal 4 2 4 11 3" xfId="33942" xr:uid="{9BD4AD8A-A790-47DB-978E-B1ADB078BE17}"/>
    <cellStyle name="Normal 4 2 4 11 4" xfId="39426" xr:uid="{EA9B62F7-E90F-40A5-BED4-3BC8FC2C7226}"/>
    <cellStyle name="Normal 4 2 4 2" xfId="6492" xr:uid="{21B2F41C-D471-4048-BA8B-9858FF2A95A8}"/>
    <cellStyle name="Normal 4 2 4 2 2" xfId="14901" xr:uid="{D62D208C-09D1-4873-B51E-70C00521988C}"/>
    <cellStyle name="Normal 4 2 4 2 2 2" xfId="22188" xr:uid="{7EC16629-BEF0-4562-B616-39A08509ACB7}"/>
    <cellStyle name="Normal 4 2 4 2 2 2 2" xfId="27744" xr:uid="{2D27D68B-592C-4C14-AAC6-116F41E7B5E5}"/>
    <cellStyle name="Normal 4 2 4 2 2 2 3" xfId="33238" xr:uid="{07F49874-2A09-4E7C-8592-BC1C52399E6E}"/>
    <cellStyle name="Normal 4 2 4 2 2 2 4" xfId="38722" xr:uid="{A43FC15E-9F78-4EC5-B87D-976A869D9CF1}"/>
    <cellStyle name="Normal 4 2 4 2 2 3" xfId="25015" xr:uid="{39C436D0-FE80-4940-A549-4DF334698FF6}"/>
    <cellStyle name="Normal 4 2 4 2 2 4" xfId="30509" xr:uid="{11CC2BFF-5D78-4E27-BBE1-B9FF6828B366}"/>
    <cellStyle name="Normal 4 2 4 2 2 5" xfId="35993" xr:uid="{508E5AA1-A928-478B-8AFF-8CD9D30F3E63}"/>
    <cellStyle name="Normal 4 2 4 2 3" xfId="11846" xr:uid="{BCBC4E9A-2268-4D78-BF8E-90C61DF9FC08}"/>
    <cellStyle name="Normal 4 2 4 2 4" xfId="17082" xr:uid="{5ADA1FA7-0BEA-478A-B2A5-7AEDF5855D6D}"/>
    <cellStyle name="Normal 4 2 4 2 5" xfId="19307" xr:uid="{CADD152B-12D2-4E97-8F75-9990893D4555}"/>
    <cellStyle name="Normal 4 2 4 2 6" xfId="9595" xr:uid="{41821689-0909-4047-AA35-D7757A0C895F}"/>
    <cellStyle name="Normal 4 2 4 2 6 2" xfId="20916" xr:uid="{98F55779-917D-4525-B645-D5D26F9D2970}"/>
    <cellStyle name="Normal 4 2 4 2 6 2 2" xfId="26472" xr:uid="{3EE32F2F-1049-46A4-AEED-1389CF9BAEA9}"/>
    <cellStyle name="Normal 4 2 4 2 6 2 3" xfId="31966" xr:uid="{4349E2DE-B94B-4A8F-A59D-964166D5FD53}"/>
    <cellStyle name="Normal 4 2 4 2 6 2 4" xfId="37450" xr:uid="{F4DB79F5-07A7-4E70-B8BF-BD7523F33679}"/>
    <cellStyle name="Normal 4 2 4 2 6 3" xfId="23743" xr:uid="{42181D28-6B9F-4047-8612-B6005C6C7570}"/>
    <cellStyle name="Normal 4 2 4 2 6 4" xfId="29237" xr:uid="{36C18E9A-FFD1-47E7-A797-6EAB1191A602}"/>
    <cellStyle name="Normal 4 2 4 2 6 5" xfId="34721" xr:uid="{ABBE513A-22D3-438D-9339-F28A6AC1C429}"/>
    <cellStyle name="Normal 4 2 4 3" xfId="6493" xr:uid="{4196ADC0-DBCC-4C68-94A2-BB2C04EE70D5}"/>
    <cellStyle name="Normal 4 2 4 3 2" xfId="14902" xr:uid="{B761094A-5F52-4464-BB19-8BA3E151272B}"/>
    <cellStyle name="Normal 4 2 4 3 2 2" xfId="22189" xr:uid="{034E1F66-528F-4E08-A38E-B905029C68C2}"/>
    <cellStyle name="Normal 4 2 4 3 2 2 2" xfId="27745" xr:uid="{165AE68F-2C0A-40E2-AAD9-0D960CE3CFDD}"/>
    <cellStyle name="Normal 4 2 4 3 2 2 3" xfId="33239" xr:uid="{169A6B95-4816-4F7F-8E50-F7791ED6E4D9}"/>
    <cellStyle name="Normal 4 2 4 3 2 2 4" xfId="38723" xr:uid="{D265CDBD-184F-4291-BBDF-C8836342689E}"/>
    <cellStyle name="Normal 4 2 4 3 2 3" xfId="25016" xr:uid="{09F416B9-70E9-4AAE-8DBC-B1FD54F52111}"/>
    <cellStyle name="Normal 4 2 4 3 2 4" xfId="30510" xr:uid="{BF8C9E46-320B-4A1E-93E9-851ABDB7E1CC}"/>
    <cellStyle name="Normal 4 2 4 3 2 5" xfId="35994" xr:uid="{35C22CBE-78D0-491D-BACE-50CEE9FFF70F}"/>
    <cellStyle name="Normal 4 2 4 3 3" xfId="19308" xr:uid="{48E5B54B-9284-496D-9265-6105DC4C6B0D}"/>
    <cellStyle name="Normal 4 2 4 3 4" xfId="9596" xr:uid="{A378DD00-ACB1-4E0A-99B7-24795234BF3A}"/>
    <cellStyle name="Normal 4 2 4 3 4 2" xfId="20917" xr:uid="{D3C3253D-49A5-4BB7-A5F5-71B0D5CA6103}"/>
    <cellStyle name="Normal 4 2 4 3 4 2 2" xfId="26473" xr:uid="{13C65B69-BBA4-4FB3-A554-AB9DB2844D06}"/>
    <cellStyle name="Normal 4 2 4 3 4 2 3" xfId="31967" xr:uid="{188D34A5-1E2C-4AAF-9FE3-15F081356597}"/>
    <cellStyle name="Normal 4 2 4 3 4 2 4" xfId="37451" xr:uid="{9737DA4F-C47B-40D2-B906-C59275C786B8}"/>
    <cellStyle name="Normal 4 2 4 3 4 3" xfId="23744" xr:uid="{9F2CB71A-80CB-4B7F-9A15-44283D290030}"/>
    <cellStyle name="Normal 4 2 4 3 4 4" xfId="29238" xr:uid="{B080C776-0361-4B33-A2CB-D15821BCBEFB}"/>
    <cellStyle name="Normal 4 2 4 3 4 5" xfId="34722" xr:uid="{0ACFBF08-A432-4D33-BA9E-60513155695E}"/>
    <cellStyle name="Normal 4 2 4 4" xfId="7210" xr:uid="{3A7F9387-C2FA-4D52-8A16-B3195DC42EF4}"/>
    <cellStyle name="Normal 4 2 4 4 2" xfId="9597" xr:uid="{3A221AC7-82C9-475F-8A22-A1EE577355F4}"/>
    <cellStyle name="Normal 4 2 4 4 2 2" xfId="20918" xr:uid="{9824C651-0C04-47C0-AAAD-F1CE993F563F}"/>
    <cellStyle name="Normal 4 2 4 4 2 2 2" xfId="26474" xr:uid="{27C42629-2C1B-4B94-8B49-11C821C59F3A}"/>
    <cellStyle name="Normal 4 2 4 4 2 2 3" xfId="31968" xr:uid="{CFA5886B-DF80-45B4-BF8A-925966F34677}"/>
    <cellStyle name="Normal 4 2 4 4 2 2 4" xfId="37452" xr:uid="{2A009C82-F675-4D2F-BD26-F0464D9BC6D7}"/>
    <cellStyle name="Normal 4 2 4 4 2 3" xfId="23745" xr:uid="{6DCF5122-8E01-4831-8568-B25D4F24E747}"/>
    <cellStyle name="Normal 4 2 4 4 2 4" xfId="29239" xr:uid="{7B53F5CA-2F92-4C42-99FA-A9AB0603361E}"/>
    <cellStyle name="Normal 4 2 4 4 2 5" xfId="34723" xr:uid="{0C97243D-2AB9-4452-971E-E3EDD53FB89C}"/>
    <cellStyle name="Normal 4 2 4 4 3" xfId="20212" xr:uid="{1129D7D4-A014-4A2C-95E8-032B59AE9630}"/>
    <cellStyle name="Normal 4 2 4 4 3 2" xfId="25768" xr:uid="{3CEE8D6E-BF5B-47EB-8672-7A56C83DD36C}"/>
    <cellStyle name="Normal 4 2 4 4 3 3" xfId="31262" xr:uid="{DB5D0D98-6364-4A3F-A033-76E084F9458C}"/>
    <cellStyle name="Normal 4 2 4 4 3 4" xfId="36746" xr:uid="{7497E3E5-C40D-4A74-B64F-65FE0A2383B4}"/>
    <cellStyle name="Normal 4 2 4 4 4" xfId="23039" xr:uid="{03F4D52D-8875-41C9-8BF9-775354539211}"/>
    <cellStyle name="Normal 4 2 4 4 5" xfId="28531" xr:uid="{BC622826-D5C7-437F-B175-913AC5C9E74B}"/>
    <cellStyle name="Normal 4 2 4 4 6" xfId="34015" xr:uid="{8389870B-3D68-477A-A97F-71CFDCD6DBBF}"/>
    <cellStyle name="Normal 4 2 4 5" xfId="7345" xr:uid="{F5C1CE22-78A6-421E-BDDC-4855880D366C}"/>
    <cellStyle name="Normal 4 2 4 5 2" xfId="9598" xr:uid="{903552A9-D89F-4A29-946D-FB4E2E61F4AE}"/>
    <cellStyle name="Normal 4 2 4 5 2 2" xfId="20919" xr:uid="{C4725B8C-E0FF-444F-951B-3123C34E6854}"/>
    <cellStyle name="Normal 4 2 4 5 2 2 2" xfId="26475" xr:uid="{BAF5A814-452B-4D52-838A-5287EFF55512}"/>
    <cellStyle name="Normal 4 2 4 5 2 2 3" xfId="31969" xr:uid="{6E247E48-538C-4356-8564-48142C4FCA6D}"/>
    <cellStyle name="Normal 4 2 4 5 2 2 4" xfId="37453" xr:uid="{EFE7F263-6565-4E02-848F-344392B36FA6}"/>
    <cellStyle name="Normal 4 2 4 5 2 3" xfId="23746" xr:uid="{8DEDA881-1485-4D56-9104-A2E242CAE71F}"/>
    <cellStyle name="Normal 4 2 4 5 2 4" xfId="29240" xr:uid="{88038710-C3C5-4D18-AD70-3FEBA0FF6952}"/>
    <cellStyle name="Normal 4 2 4 5 2 5" xfId="34724" xr:uid="{1B0A3C73-F6FF-44A0-85C6-0461019E09EC}"/>
    <cellStyle name="Normal 4 2 4 5 3" xfId="20233" xr:uid="{5A2A46E0-0BCB-4551-8CAD-81FA8DA515D5}"/>
    <cellStyle name="Normal 4 2 4 5 3 2" xfId="25789" xr:uid="{BE2BA4EB-0D9F-4424-BD05-70D45F8AE923}"/>
    <cellStyle name="Normal 4 2 4 5 3 3" xfId="31283" xr:uid="{873D898A-08E6-47D7-8662-8269B06E0098}"/>
    <cellStyle name="Normal 4 2 4 5 3 4" xfId="36767" xr:uid="{A83B5905-5EA7-435A-865C-1AD4924481A3}"/>
    <cellStyle name="Normal 4 2 4 5 4" xfId="23060" xr:uid="{6FEC2E41-5533-456F-8A96-96F182D02DB4}"/>
    <cellStyle name="Normal 4 2 4 5 5" xfId="28552" xr:uid="{7F9E128C-E027-464C-B955-7C2E1F4504B8}"/>
    <cellStyle name="Normal 4 2 4 5 6" xfId="34036" xr:uid="{AD337AF1-0CFD-4859-B1AB-7276C768D064}"/>
    <cellStyle name="Normal 4 2 4 6" xfId="7435" xr:uid="{724FD5EB-C1F9-4493-9AF1-5D51B2C9AC3F}"/>
    <cellStyle name="Normal 4 2 4 6 2" xfId="9599" xr:uid="{D96A7D85-AEDE-4214-9396-AC1775BB6DAB}"/>
    <cellStyle name="Normal 4 2 4 6 2 2" xfId="20920" xr:uid="{19BCAE38-41A9-44E4-816F-A1B2E640FE90}"/>
    <cellStyle name="Normal 4 2 4 6 2 2 2" xfId="26476" xr:uid="{122DC053-1DAC-4C44-A18A-EFB20DD34C96}"/>
    <cellStyle name="Normal 4 2 4 6 2 2 3" xfId="31970" xr:uid="{A40138AC-B3F0-4DC7-918D-FBCBF8BF7D04}"/>
    <cellStyle name="Normal 4 2 4 6 2 2 4" xfId="37454" xr:uid="{26E74643-1B59-4805-9087-2414BEA1EAE9}"/>
    <cellStyle name="Normal 4 2 4 6 2 3" xfId="23747" xr:uid="{5BB1B33C-88E1-4069-8B48-51C5E3EBE795}"/>
    <cellStyle name="Normal 4 2 4 6 2 4" xfId="29241" xr:uid="{F13AD562-4A19-4071-8AD4-9467F84A550D}"/>
    <cellStyle name="Normal 4 2 4 6 2 5" xfId="34725" xr:uid="{8E729457-4E0D-4656-80A8-512E60E994B0}"/>
    <cellStyle name="Normal 4 2 4 6 3" xfId="20319" xr:uid="{A40BF153-F529-479E-BC59-C1ADFC45A3D0}"/>
    <cellStyle name="Normal 4 2 4 6 3 2" xfId="25875" xr:uid="{020625E1-C12A-4DE3-9BFB-B1A6B2895B64}"/>
    <cellStyle name="Normal 4 2 4 6 3 3" xfId="31369" xr:uid="{651CB191-3222-45D5-8044-6C833391AE13}"/>
    <cellStyle name="Normal 4 2 4 6 3 4" xfId="36853" xr:uid="{3C20AD0D-3293-409F-96DA-6F455AD7FD4F}"/>
    <cellStyle name="Normal 4 2 4 6 4" xfId="23146" xr:uid="{FA99F1AE-E25C-4BF2-AB6A-04CF143EEE0D}"/>
    <cellStyle name="Normal 4 2 4 6 5" xfId="28638" xr:uid="{83E40F6B-7DB9-4D31-BCED-4A482C508A3D}"/>
    <cellStyle name="Normal 4 2 4 6 6" xfId="34122" xr:uid="{5358F0DB-AF1A-492C-9F04-66109BE4783F}"/>
    <cellStyle name="Normal 4 2 4 7" xfId="7498" xr:uid="{010DB33A-ABBE-49E0-8B28-5F3E4BE871D8}"/>
    <cellStyle name="Normal 4 2 4 7 2" xfId="20382" xr:uid="{3799045F-E048-4888-8793-E4523D55FCBE}"/>
    <cellStyle name="Normal 4 2 4 7 2 2" xfId="25938" xr:uid="{835F2B2A-86DF-42EA-A418-E4A41DCD999D}"/>
    <cellStyle name="Normal 4 2 4 7 2 3" xfId="31432" xr:uid="{9B613502-90B5-40F0-A05C-ADBA96D463EC}"/>
    <cellStyle name="Normal 4 2 4 7 2 4" xfId="36916" xr:uid="{A7052B87-1627-4523-BC64-A350D88AD7E4}"/>
    <cellStyle name="Normal 4 2 4 7 3" xfId="23209" xr:uid="{E5351763-6FF0-4711-AA44-18571914E059}"/>
    <cellStyle name="Normal 4 2 4 7 4" xfId="28703" xr:uid="{B378201A-C862-437F-B0D5-37C350A129F0}"/>
    <cellStyle name="Normal 4 2 4 7 5" xfId="34187" xr:uid="{FDF042AA-5618-4E06-A689-2833E6F0916F}"/>
    <cellStyle name="Normal 4 2 4 8" xfId="11845" xr:uid="{E9961428-7547-4585-94F0-2E04DCAC4784}"/>
    <cellStyle name="Normal 4 2 4 9" xfId="17081" xr:uid="{CD797C39-4E32-4465-86F6-D5B474CB8C70}"/>
    <cellStyle name="Normal 4 2 5" xfId="6494" xr:uid="{04A2AD4D-E5EC-4C26-8A39-E0DE39DCBB25}"/>
    <cellStyle name="Normal 4 2 5 2" xfId="14903" xr:uid="{4CEC5886-D2DA-4733-9132-526B580883A3}"/>
    <cellStyle name="Normal 4 2 5 2 2" xfId="22190" xr:uid="{3B1E448E-A0BF-4B3C-A64D-2069A605143E}"/>
    <cellStyle name="Normal 4 2 5 2 2 2" xfId="27746" xr:uid="{AE06A28C-C709-4B57-9B2B-9FFD1C926D8A}"/>
    <cellStyle name="Normal 4 2 5 2 2 3" xfId="33240" xr:uid="{6BE0D4EE-3565-497C-A235-AC2E1AC69F28}"/>
    <cellStyle name="Normal 4 2 5 2 2 4" xfId="38724" xr:uid="{D3F768D7-37A3-489E-9C8E-1A9FFFEE5793}"/>
    <cellStyle name="Normal 4 2 5 2 3" xfId="25017" xr:uid="{5BB28EF8-4D14-44EC-BABE-F5E166A839E8}"/>
    <cellStyle name="Normal 4 2 5 2 4" xfId="30511" xr:uid="{FC5A41C4-86C6-4F87-B7F8-FBDB540351AB}"/>
    <cellStyle name="Normal 4 2 5 2 5" xfId="35995" xr:uid="{1917F388-9513-438C-92E0-601AD24B9B5C}"/>
    <cellStyle name="Normal 4 2 5 3" xfId="11847" xr:uid="{C2F90376-6AB5-411E-833D-4C235BECC8AF}"/>
    <cellStyle name="Normal 4 2 5 4" xfId="17083" xr:uid="{EDEEEAA7-FB9D-496B-8573-B5BE7926A182}"/>
    <cellStyle name="Normal 4 2 5 5" xfId="19309" xr:uid="{BBFB7EF1-1AF4-4EDE-9014-50F81E342CDE}"/>
    <cellStyle name="Normal 4 2 5 6" xfId="9600" xr:uid="{4D51E4B0-5B91-498E-A54A-D570C154FA2E}"/>
    <cellStyle name="Normal 4 2 5 6 2" xfId="20921" xr:uid="{CE6C0B23-E9D8-4961-AD76-39F6B6D6FF86}"/>
    <cellStyle name="Normal 4 2 5 6 2 2" xfId="26477" xr:uid="{AD28BB7B-CF1F-45E4-B8C4-86AA7024DD49}"/>
    <cellStyle name="Normal 4 2 5 6 2 3" xfId="31971" xr:uid="{9D3E9926-97B5-4CB6-9F6D-140140D578C9}"/>
    <cellStyle name="Normal 4 2 5 6 2 4" xfId="37455" xr:uid="{B712B61F-F12F-48AB-99FB-9899E56A1E1C}"/>
    <cellStyle name="Normal 4 2 5 6 3" xfId="23748" xr:uid="{6675FDF4-C9BE-4471-859D-604F826EF6D9}"/>
    <cellStyle name="Normal 4 2 5 6 4" xfId="29242" xr:uid="{BD610A2D-E5CD-40AA-B414-A0AA0D768B31}"/>
    <cellStyle name="Normal 4 2 5 6 5" xfId="34726" xr:uid="{48745DFF-778D-42E3-8522-1BD95CF752E1}"/>
    <cellStyle name="Normal 4 2 6" xfId="6495" xr:uid="{FF8A12B9-22EE-4496-87B4-96F50253ADC6}"/>
    <cellStyle name="Normal 4 2 6 2" xfId="14904" xr:uid="{E01E5302-7B74-471C-8891-FDDE06CF56E5}"/>
    <cellStyle name="Normal 4 2 6 2 2" xfId="22191" xr:uid="{1FD7C959-0784-4483-8E7B-DE776F0C2D90}"/>
    <cellStyle name="Normal 4 2 6 2 2 2" xfId="27747" xr:uid="{B8CD8063-089E-40A3-8EA4-4F70AB09F134}"/>
    <cellStyle name="Normal 4 2 6 2 2 3" xfId="33241" xr:uid="{24D024A9-85E6-4F9B-8416-C15A734D5A01}"/>
    <cellStyle name="Normal 4 2 6 2 2 4" xfId="38725" xr:uid="{53E4EBEE-239D-496D-9BAB-C30A5D356EC2}"/>
    <cellStyle name="Normal 4 2 6 2 3" xfId="25018" xr:uid="{95F79307-34FF-4ED0-9241-8A951B2C19CA}"/>
    <cellStyle name="Normal 4 2 6 2 4" xfId="30512" xr:uid="{06FF653B-0D6B-4EB6-8667-D12EB10BB825}"/>
    <cellStyle name="Normal 4 2 6 2 5" xfId="35996" xr:uid="{1E19A987-B12C-4108-94BD-24B64B43954B}"/>
    <cellStyle name="Normal 4 2 6 3" xfId="11848" xr:uid="{616125E4-5ACB-4301-92B9-BA6C7D2C0D1B}"/>
    <cellStyle name="Normal 4 2 6 4" xfId="17084" xr:uid="{06DEF42C-E3A2-42F9-A267-577159702B1D}"/>
    <cellStyle name="Normal 4 2 6 5" xfId="19310" xr:uid="{4A814967-962C-4E5E-9153-330DF7689D2D}"/>
    <cellStyle name="Normal 4 2 6 6" xfId="9601" xr:uid="{B5D52533-38BB-43CF-8533-6C02EA777864}"/>
    <cellStyle name="Normal 4 2 6 6 2" xfId="20922" xr:uid="{ED6B8507-180B-4803-9A65-BD179639B1EE}"/>
    <cellStyle name="Normal 4 2 6 6 2 2" xfId="26478" xr:uid="{3B39E1F5-1FE4-42D3-A9A9-C50E683C9D62}"/>
    <cellStyle name="Normal 4 2 6 6 2 3" xfId="31972" xr:uid="{F6849D54-9097-453B-987F-F4B371062497}"/>
    <cellStyle name="Normal 4 2 6 6 2 4" xfId="37456" xr:uid="{FC8D2FD1-892B-41AF-8BB1-BEE3C313B94D}"/>
    <cellStyle name="Normal 4 2 6 6 3" xfId="23749" xr:uid="{72469FFE-98E4-4B03-94F2-C50219D11BF9}"/>
    <cellStyle name="Normal 4 2 6 6 4" xfId="29243" xr:uid="{C42CE224-7512-4D2D-9F98-395DFBDED020}"/>
    <cellStyle name="Normal 4 2 6 6 5" xfId="34727" xr:uid="{16E9C926-91FC-4FEB-AB04-AD4AAC02026F}"/>
    <cellStyle name="Normal 4 2 7" xfId="7207" xr:uid="{A0F064AA-CA60-4D3C-963B-F303D0783F4C}"/>
    <cellStyle name="Normal 4 2 7 2" xfId="14905" xr:uid="{F765845F-8681-45FB-AF26-8044AC59868C}"/>
    <cellStyle name="Normal 4 2 7 2 2" xfId="22192" xr:uid="{4830DCA8-E374-49B3-863C-D553B3677D54}"/>
    <cellStyle name="Normal 4 2 7 2 2 2" xfId="27748" xr:uid="{B4B459AF-2745-4C65-B9F2-CA60E3296103}"/>
    <cellStyle name="Normal 4 2 7 2 2 3" xfId="33242" xr:uid="{844EAF77-61AF-4BAC-9874-07BE14663410}"/>
    <cellStyle name="Normal 4 2 7 2 2 4" xfId="38726" xr:uid="{BC858E8D-20D0-43DD-9125-4D42D3726F81}"/>
    <cellStyle name="Normal 4 2 7 2 3" xfId="25019" xr:uid="{B03500F6-5165-4F89-AF90-B51DA461AD49}"/>
    <cellStyle name="Normal 4 2 7 2 4" xfId="30513" xr:uid="{DA008211-6905-43F8-8F00-C74A087E7E4A}"/>
    <cellStyle name="Normal 4 2 7 2 5" xfId="35997" xr:uid="{868C0123-ACEE-43A1-94F9-73E152937730}"/>
    <cellStyle name="Normal 4 2 7 3" xfId="12583" xr:uid="{4568A4E3-F16D-4A40-AC32-ABAB65C909C3}"/>
    <cellStyle name="Normal 4 2 7 4" xfId="9602" xr:uid="{A937FBAB-BAC6-4E50-8018-8E75833DDFFD}"/>
    <cellStyle name="Normal 4 2 7 4 2" xfId="20923" xr:uid="{4115185A-99F9-45F2-8892-001E00AA8EA7}"/>
    <cellStyle name="Normal 4 2 7 4 2 2" xfId="26479" xr:uid="{6DE8EA2E-3C42-49E2-80C7-7E35E09FE692}"/>
    <cellStyle name="Normal 4 2 7 4 2 3" xfId="31973" xr:uid="{1F772454-6F91-4BFC-95CF-8E268905B482}"/>
    <cellStyle name="Normal 4 2 7 4 2 4" xfId="37457" xr:uid="{E3D5635A-4C6D-4FF7-AC70-B9012611B666}"/>
    <cellStyle name="Normal 4 2 7 4 3" xfId="23750" xr:uid="{074FE272-0CBE-4C7B-B7EE-85D5A1F13A6C}"/>
    <cellStyle name="Normal 4 2 7 4 4" xfId="29244" xr:uid="{91549F20-1928-400B-B514-5B105E51F464}"/>
    <cellStyle name="Normal 4 2 7 4 5" xfId="34728" xr:uid="{C14491E0-42EB-4922-AEA4-FB240595A167}"/>
    <cellStyle name="Normal 4 2 8" xfId="9603" xr:uid="{BC983224-56E7-4059-AD8F-690233AD5167}"/>
    <cellStyle name="Normal 4 2 8 2" xfId="20924" xr:uid="{28858A7E-C937-4D48-B84B-6DF9333FF65A}"/>
    <cellStyle name="Normal 4 2 8 2 2" xfId="26480" xr:uid="{68FA257E-FA66-4396-8D15-6AE24E629972}"/>
    <cellStyle name="Normal 4 2 8 2 3" xfId="31974" xr:uid="{6D485FFB-2723-446C-9883-BFA098861C60}"/>
    <cellStyle name="Normal 4 2 8 2 4" xfId="37458" xr:uid="{1F2E95A7-9E5B-4E0C-AC06-757806B2CD33}"/>
    <cellStyle name="Normal 4 2 8 3" xfId="23751" xr:uid="{F972E3BD-03E4-48A4-9742-8366D2E761E6}"/>
    <cellStyle name="Normal 4 2 8 4" xfId="29245" xr:uid="{D9D630F3-93A9-44CC-BFCD-C0371A8BA27E}"/>
    <cellStyle name="Normal 4 2 8 5" xfId="34729" xr:uid="{C502835B-7BD6-40E4-962A-520A89BAF3A1}"/>
    <cellStyle name="Normal 4 2 9" xfId="14895" xr:uid="{A0D9FFBE-363E-476B-A716-264C22495C25}"/>
    <cellStyle name="Normal 4 2 9 2" xfId="22182" xr:uid="{7E999EDF-90B3-46C8-AD3D-10594C4150F8}"/>
    <cellStyle name="Normal 4 2 9 2 2" xfId="27738" xr:uid="{96A6BC9D-4A6F-4A46-BE6E-2E2EAD16DD35}"/>
    <cellStyle name="Normal 4 2 9 2 3" xfId="33232" xr:uid="{8F82CA12-637B-4D58-B8BE-0E1E6B418AE5}"/>
    <cellStyle name="Normal 4 2 9 2 4" xfId="38716" xr:uid="{B37642E8-1AA9-4464-8F9B-07AFD69E22B7}"/>
    <cellStyle name="Normal 4 2 9 3" xfId="25009" xr:uid="{46371889-C9BC-4990-89B5-A1FCA87AE3D1}"/>
    <cellStyle name="Normal 4 2 9 4" xfId="30503" xr:uid="{A6D246F0-9EA4-47B6-9BB1-D8A4816C4BED}"/>
    <cellStyle name="Normal 4 2 9 5" xfId="35987" xr:uid="{CE399DE2-34CA-4918-B3C5-590DA50E87C8}"/>
    <cellStyle name="Normal 4 20" xfId="6496" xr:uid="{77D59B36-2473-4D6A-9D4B-54DAC1F250B9}"/>
    <cellStyle name="Normal 4 20 2" xfId="14906" xr:uid="{9EC9C75C-9AED-4D97-B0BC-AF59DBBCE354}"/>
    <cellStyle name="Normal 4 20 2 2" xfId="22193" xr:uid="{11706B7F-81CB-49AB-8D60-60EF963EE379}"/>
    <cellStyle name="Normal 4 20 2 2 2" xfId="27749" xr:uid="{B5EFE4F3-5AA2-496F-A04C-9B87063F630A}"/>
    <cellStyle name="Normal 4 20 2 2 3" xfId="33243" xr:uid="{15C5006A-60F6-425A-9662-2C79F7C0BDBE}"/>
    <cellStyle name="Normal 4 20 2 2 4" xfId="38727" xr:uid="{5D106C49-8A49-4889-B847-7853F6FC5F47}"/>
    <cellStyle name="Normal 4 20 2 3" xfId="25020" xr:uid="{B9CD8245-07E6-4919-B075-0FD72E8DE90D}"/>
    <cellStyle name="Normal 4 20 2 4" xfId="30514" xr:uid="{7C413B24-0BC8-4E56-B75B-78F05F8BE35A}"/>
    <cellStyle name="Normal 4 20 2 5" xfId="35998" xr:uid="{CF76EDE2-47A5-4787-866B-3007F9705968}"/>
    <cellStyle name="Normal 4 20 3" xfId="11849" xr:uid="{7E58E0BC-6EE8-4596-8EC5-1EBAAFA5639B}"/>
    <cellStyle name="Normal 4 20 4" xfId="17085" xr:uid="{B0837D3E-9E39-44C3-AD59-C254B4966449}"/>
    <cellStyle name="Normal 4 20 5" xfId="19311" xr:uid="{3C5E34F0-1DEE-470F-A2D4-E15FDDCAFDDC}"/>
    <cellStyle name="Normal 4 20 6" xfId="9604" xr:uid="{CA902897-513E-4C4A-A3AA-3E24DD608F31}"/>
    <cellStyle name="Normal 4 20 6 2" xfId="20925" xr:uid="{921BE976-7FD0-4AFA-8851-9B1A6E621772}"/>
    <cellStyle name="Normal 4 20 6 2 2" xfId="26481" xr:uid="{E0F18D36-05DA-4467-A468-42780DED9C81}"/>
    <cellStyle name="Normal 4 20 6 2 3" xfId="31975" xr:uid="{837D1388-94EE-435F-8892-BC54B9A5DC3D}"/>
    <cellStyle name="Normal 4 20 6 2 4" xfId="37459" xr:uid="{131B9DE0-C03E-4287-A01A-47744434AD3F}"/>
    <cellStyle name="Normal 4 20 6 3" xfId="23752" xr:uid="{FECBEEA9-E1ED-4486-8ABF-54125CE8F80C}"/>
    <cellStyle name="Normal 4 20 6 4" xfId="29246" xr:uid="{47EED40D-EBC4-48F8-96D1-7D97EE678CA3}"/>
    <cellStyle name="Normal 4 20 6 5" xfId="34730" xr:uid="{FE8F3B9C-933B-4927-AF36-2C1D3BBF4EF9}"/>
    <cellStyle name="Normal 4 21" xfId="6497" xr:uid="{A1B67E08-5049-4AD4-9194-33B8B472C27E}"/>
    <cellStyle name="Normal 4 21 2" xfId="14907" xr:uid="{BA142BBB-062C-403C-B20A-B97DBED14933}"/>
    <cellStyle name="Normal 4 21 2 2" xfId="22194" xr:uid="{BA81426A-8E9F-4F52-8CC2-87EC9F84F8C8}"/>
    <cellStyle name="Normal 4 21 2 2 2" xfId="27750" xr:uid="{CA7AD0B3-0DF4-48DC-9DF7-EFED0AF9883F}"/>
    <cellStyle name="Normal 4 21 2 2 3" xfId="33244" xr:uid="{D7071C6A-81B7-4608-95BB-EE2F84E16414}"/>
    <cellStyle name="Normal 4 21 2 2 4" xfId="38728" xr:uid="{32F70EBD-276E-49EE-9E47-8C29B4C679F2}"/>
    <cellStyle name="Normal 4 21 2 3" xfId="25021" xr:uid="{D22FE7A9-125F-4216-BEFD-08E16CEEEE95}"/>
    <cellStyle name="Normal 4 21 2 4" xfId="30515" xr:uid="{10F93A82-1F64-467B-974F-6C7FA481DE6B}"/>
    <cellStyle name="Normal 4 21 2 5" xfId="35999" xr:uid="{17C55BE7-F81A-4E04-938D-D84B2F0D95D3}"/>
    <cellStyle name="Normal 4 21 3" xfId="11850" xr:uid="{A78F1AD4-7D2E-4DA0-87D4-A408858592FF}"/>
    <cellStyle name="Normal 4 21 4" xfId="17086" xr:uid="{9427C22B-FF9F-443E-940A-08578A9E4CAA}"/>
    <cellStyle name="Normal 4 21 5" xfId="19312" xr:uid="{E9485705-C0C3-4762-9F07-B8036287FD67}"/>
    <cellStyle name="Normal 4 21 6" xfId="9605" xr:uid="{DF94D6ED-DE0D-43D4-998E-15A1383A613B}"/>
    <cellStyle name="Normal 4 21 6 2" xfId="20926" xr:uid="{E70C315C-D6F8-443E-892B-9CEF5D3BFCD4}"/>
    <cellStyle name="Normal 4 21 6 2 2" xfId="26482" xr:uid="{F5ACCCC0-A0CE-4DB1-86AB-D77AFA138E78}"/>
    <cellStyle name="Normal 4 21 6 2 3" xfId="31976" xr:uid="{D082A945-F3E3-4DEF-94D5-1B44A247280F}"/>
    <cellStyle name="Normal 4 21 6 2 4" xfId="37460" xr:uid="{AFDFD3F0-10BE-4815-8626-BA41D3659A00}"/>
    <cellStyle name="Normal 4 21 6 3" xfId="23753" xr:uid="{DA533766-2E03-4F8F-9226-B5D107DF1E48}"/>
    <cellStyle name="Normal 4 21 6 4" xfId="29247" xr:uid="{B61751B3-158D-4BDF-9531-21DACAFB398D}"/>
    <cellStyle name="Normal 4 21 6 5" xfId="34731" xr:uid="{5A23F30A-6B1F-4DB8-BFA4-42548BE82EAA}"/>
    <cellStyle name="Normal 4 22" xfId="6498" xr:uid="{22CBF5EB-6FF5-4B28-BAE3-8822DDA6EE3D}"/>
    <cellStyle name="Normal 4 22 2" xfId="14908" xr:uid="{9A456186-D901-400B-8C76-CB85F2A73D1A}"/>
    <cellStyle name="Normal 4 22 2 2" xfId="22195" xr:uid="{4D5BBF38-DA45-47EE-9B2C-59447998EA9C}"/>
    <cellStyle name="Normal 4 22 2 2 2" xfId="27751" xr:uid="{E18568D1-16FA-4DEA-8165-46891A135D3F}"/>
    <cellStyle name="Normal 4 22 2 2 3" xfId="33245" xr:uid="{DAB82D70-FF71-48E0-A94E-86E3DA073CE2}"/>
    <cellStyle name="Normal 4 22 2 2 4" xfId="38729" xr:uid="{4E79A889-D433-4158-83CB-10EF861211D9}"/>
    <cellStyle name="Normal 4 22 2 3" xfId="25022" xr:uid="{845DFAAD-87F8-4B3F-8261-D7E18A36C583}"/>
    <cellStyle name="Normal 4 22 2 4" xfId="30516" xr:uid="{7A6A230E-54AC-413C-B871-23FCCA0C9D3F}"/>
    <cellStyle name="Normal 4 22 2 5" xfId="36000" xr:uid="{81C24236-FE46-4CE4-AF58-9F093CEC8FE3}"/>
    <cellStyle name="Normal 4 22 3" xfId="11851" xr:uid="{E5A3C984-5BAA-4D31-87C1-E2F71E9A04BD}"/>
    <cellStyle name="Normal 4 22 4" xfId="17087" xr:uid="{BCD1F14A-F4C5-4E60-934E-4E6A3C6A5521}"/>
    <cellStyle name="Normal 4 22 5" xfId="19313" xr:uid="{B5D977B1-58E7-4C77-8928-3E3FEBE1E069}"/>
    <cellStyle name="Normal 4 22 6" xfId="9606" xr:uid="{0423D6FB-5661-4A01-8E51-3044AFB5A296}"/>
    <cellStyle name="Normal 4 22 6 2" xfId="20927" xr:uid="{0E6B5A01-CC97-4B4D-81CD-36E4B573EEEA}"/>
    <cellStyle name="Normal 4 22 6 2 2" xfId="26483" xr:uid="{4834CD2F-0FC6-444E-8441-A9E0EDFA5175}"/>
    <cellStyle name="Normal 4 22 6 2 3" xfId="31977" xr:uid="{BF76D952-ACED-4918-906F-6F1ABE31A789}"/>
    <cellStyle name="Normal 4 22 6 2 4" xfId="37461" xr:uid="{BBD65F2C-AB7B-4B4C-BC43-A8D2AFA55F77}"/>
    <cellStyle name="Normal 4 22 6 3" xfId="23754" xr:uid="{2FFB2C6B-2F63-4F35-A7F9-0E92B368F7FA}"/>
    <cellStyle name="Normal 4 22 6 4" xfId="29248" xr:uid="{23684500-8531-4457-B6C5-2F549116BBC6}"/>
    <cellStyle name="Normal 4 22 6 5" xfId="34732" xr:uid="{4FD89A65-90A8-4545-8019-6A2681ED28A3}"/>
    <cellStyle name="Normal 4 23" xfId="6499" xr:uid="{108F49D3-0A83-48A9-A2EE-2B9F8F4A3A24}"/>
    <cellStyle name="Normal 4 23 2" xfId="14909" xr:uid="{74CA6301-D09C-4A99-818C-0F5C3F1C024F}"/>
    <cellStyle name="Normal 4 23 2 2" xfId="22196" xr:uid="{B3ECD9EA-0356-44B9-83F7-B246E8B960B1}"/>
    <cellStyle name="Normal 4 23 2 2 2" xfId="27752" xr:uid="{1212A40A-F499-4129-BD80-0747B7A043C7}"/>
    <cellStyle name="Normal 4 23 2 2 3" xfId="33246" xr:uid="{5B0699D3-5A49-448E-9235-327552A0718D}"/>
    <cellStyle name="Normal 4 23 2 2 4" xfId="38730" xr:uid="{DF2B8001-7851-4908-99A9-C13755A4C2B5}"/>
    <cellStyle name="Normal 4 23 2 3" xfId="25023" xr:uid="{AF129A99-DBF0-430D-A98F-60E19D480FD9}"/>
    <cellStyle name="Normal 4 23 2 4" xfId="30517" xr:uid="{6158657A-6623-49DE-A4FB-8C17671604B3}"/>
    <cellStyle name="Normal 4 23 2 5" xfId="36001" xr:uid="{7FBC8D98-EEAF-4617-9B6D-86DEF3F92A11}"/>
    <cellStyle name="Normal 4 23 3" xfId="11852" xr:uid="{0ECFC48C-8591-4860-A13D-5B5AF3AA5EBB}"/>
    <cellStyle name="Normal 4 23 4" xfId="17088" xr:uid="{1CDC0C40-7592-4C9A-961E-38822D4E16B6}"/>
    <cellStyle name="Normal 4 23 5" xfId="19314" xr:uid="{15FA2E24-4AA9-4769-B4AF-702CD104C7F2}"/>
    <cellStyle name="Normal 4 23 6" xfId="9607" xr:uid="{9C3558DB-AC03-4667-BF90-0FD0A496DDF3}"/>
    <cellStyle name="Normal 4 23 6 2" xfId="20928" xr:uid="{186CDCBE-9FC8-4ED5-B4B8-E182F2D5789C}"/>
    <cellStyle name="Normal 4 23 6 2 2" xfId="26484" xr:uid="{64D4D4BF-ABA7-4137-BE5F-0485EECEA5B6}"/>
    <cellStyle name="Normal 4 23 6 2 3" xfId="31978" xr:uid="{2257E866-6403-4561-B04C-67B9114DC25D}"/>
    <cellStyle name="Normal 4 23 6 2 4" xfId="37462" xr:uid="{5F21B04A-5122-41A4-A3D5-F0EC5CC26398}"/>
    <cellStyle name="Normal 4 23 6 3" xfId="23755" xr:uid="{37F6AA9D-FE3E-4D18-AFBC-EC967E8958BB}"/>
    <cellStyle name="Normal 4 23 6 4" xfId="29249" xr:uid="{E4296939-7984-4A8C-9B2C-10DAB89B131D}"/>
    <cellStyle name="Normal 4 23 6 5" xfId="34733" xr:uid="{B4BABC05-3243-4C44-BF33-60098C40F2ED}"/>
    <cellStyle name="Normal 4 24" xfId="6500" xr:uid="{F5B73E3F-031A-4D6C-BE94-814B3DBFD2B8}"/>
    <cellStyle name="Normal 4 24 2" xfId="14910" xr:uid="{28A2BC2D-8920-4132-AA10-C0AD66AE2D28}"/>
    <cellStyle name="Normal 4 24 2 2" xfId="22197" xr:uid="{9E9143DF-ED03-420B-8980-AC2BE5E7F29E}"/>
    <cellStyle name="Normal 4 24 2 2 2" xfId="27753" xr:uid="{2C02836D-73AD-4C8B-A0AD-8826D4D615BF}"/>
    <cellStyle name="Normal 4 24 2 2 3" xfId="33247" xr:uid="{7AA5A28D-04A5-4897-B83F-0F464DC4C2E0}"/>
    <cellStyle name="Normal 4 24 2 2 4" xfId="38731" xr:uid="{691B0245-F875-446D-A267-8F7244B66863}"/>
    <cellStyle name="Normal 4 24 2 3" xfId="25024" xr:uid="{9A419798-4D5F-48B1-B209-6BF6BFF2AB7C}"/>
    <cellStyle name="Normal 4 24 2 4" xfId="30518" xr:uid="{5885BC04-6337-4DC0-9CB3-77CBDB68822F}"/>
    <cellStyle name="Normal 4 24 2 5" xfId="36002" xr:uid="{B63FFD93-9955-47F7-AAB8-8AEA1BC1C376}"/>
    <cellStyle name="Normal 4 24 3" xfId="11853" xr:uid="{DE587D5E-E830-4F75-B182-8A65B5147CE6}"/>
    <cellStyle name="Normal 4 24 4" xfId="17089" xr:uid="{B0ABCA45-7B83-49A9-944D-19A59BB7598F}"/>
    <cellStyle name="Normal 4 24 5" xfId="19315" xr:uid="{E7ED5AEF-AF56-481D-8FEB-65D6BBA8AF68}"/>
    <cellStyle name="Normal 4 24 6" xfId="9608" xr:uid="{85B75D8B-5440-42B9-BD55-7EBEA07C94AB}"/>
    <cellStyle name="Normal 4 24 6 2" xfId="20929" xr:uid="{17E6CBBC-B274-46E9-A693-53B387E8AEC3}"/>
    <cellStyle name="Normal 4 24 6 2 2" xfId="26485" xr:uid="{89572F8A-F137-41C0-BBD0-2802C1968E44}"/>
    <cellStyle name="Normal 4 24 6 2 3" xfId="31979" xr:uid="{CFE3458A-AFC0-422C-8B3B-27C093BD37D0}"/>
    <cellStyle name="Normal 4 24 6 2 4" xfId="37463" xr:uid="{F5ADF2C2-67BA-4153-875F-C05B99A3A5B1}"/>
    <cellStyle name="Normal 4 24 6 3" xfId="23756" xr:uid="{32195D6F-4A7D-4531-A979-796519DBF668}"/>
    <cellStyle name="Normal 4 24 6 4" xfId="29250" xr:uid="{EF3D3E2E-E7EE-49D4-B13F-467C9EC9ABA9}"/>
    <cellStyle name="Normal 4 24 6 5" xfId="34734" xr:uid="{698CBDA1-4A2F-4A26-BA3B-074EB57AF3E4}"/>
    <cellStyle name="Normal 4 25" xfId="6501" xr:uid="{31BE61CF-D0CA-4DA3-B395-F030A2D2BF5C}"/>
    <cellStyle name="Normal 4 25 2" xfId="14911" xr:uid="{58779DC7-BF41-403A-BDAF-EC9516F41607}"/>
    <cellStyle name="Normal 4 25 2 2" xfId="22198" xr:uid="{65C2F5F8-AE8B-4807-8EF4-E73C8422ABCB}"/>
    <cellStyle name="Normal 4 25 2 2 2" xfId="27754" xr:uid="{FD9BD8CD-79FC-4B9C-8672-CCE8FE231018}"/>
    <cellStyle name="Normal 4 25 2 2 3" xfId="33248" xr:uid="{24E6D4F6-16A9-4D3B-B015-66958A7D98E5}"/>
    <cellStyle name="Normal 4 25 2 2 4" xfId="38732" xr:uid="{9BC2812E-CD9D-4A3B-967E-3CA05D3C5114}"/>
    <cellStyle name="Normal 4 25 2 3" xfId="25025" xr:uid="{F9973709-D6A8-474C-999D-1FF308999A13}"/>
    <cellStyle name="Normal 4 25 2 4" xfId="30519" xr:uid="{F47AA9EB-DD49-4A1E-9057-98E0A7E5D208}"/>
    <cellStyle name="Normal 4 25 2 5" xfId="36003" xr:uid="{8005F1E6-FBF5-4BCB-B772-F486C7DDF891}"/>
    <cellStyle name="Normal 4 25 3" xfId="11854" xr:uid="{CBCA1410-730B-4477-A988-3D3DA51A7F89}"/>
    <cellStyle name="Normal 4 25 4" xfId="17090" xr:uid="{C182797B-16CD-488D-8175-65BEB1DD36DF}"/>
    <cellStyle name="Normal 4 25 5" xfId="19316" xr:uid="{BDC986E7-10F6-493B-A60D-D240F56507D0}"/>
    <cellStyle name="Normal 4 25 6" xfId="9609" xr:uid="{76D6B29F-9241-47B1-9B7D-708610DE6539}"/>
    <cellStyle name="Normal 4 25 6 2" xfId="20930" xr:uid="{FB73AC85-7F28-41EB-A7FF-53BF3346AA91}"/>
    <cellStyle name="Normal 4 25 6 2 2" xfId="26486" xr:uid="{45490FA0-BAB8-464B-A378-5E50B79174B0}"/>
    <cellStyle name="Normal 4 25 6 2 3" xfId="31980" xr:uid="{E229000E-7F9B-4AB8-92E1-DE3BDE84EC6C}"/>
    <cellStyle name="Normal 4 25 6 2 4" xfId="37464" xr:uid="{851324D6-9348-4E23-A04B-2D4F3CCE2279}"/>
    <cellStyle name="Normal 4 25 6 3" xfId="23757" xr:uid="{1357608B-C01D-4D8B-9BEB-F014A8FFFC72}"/>
    <cellStyle name="Normal 4 25 6 4" xfId="29251" xr:uid="{09BEBC30-E86C-493B-8FB0-0D1094179F67}"/>
    <cellStyle name="Normal 4 25 6 5" xfId="34735" xr:uid="{2E3788B0-49B3-41E5-BCB8-F19312027AA8}"/>
    <cellStyle name="Normal 4 26" xfId="6502" xr:uid="{5056C50C-6C04-45D3-B05A-35EA8AEFE6AF}"/>
    <cellStyle name="Normal 4 26 2" xfId="14912" xr:uid="{3E05BD21-5A33-477F-8EAF-1E97D042C7E8}"/>
    <cellStyle name="Normal 4 26 2 2" xfId="22199" xr:uid="{F0202051-4F6D-4539-B4F1-93C3C37B8E21}"/>
    <cellStyle name="Normal 4 26 2 2 2" xfId="27755" xr:uid="{13058D54-F1BB-42F4-B123-E472966D7A2A}"/>
    <cellStyle name="Normal 4 26 2 2 3" xfId="33249" xr:uid="{A81F83ED-A32A-49BA-A3E9-58EFCF385095}"/>
    <cellStyle name="Normal 4 26 2 2 4" xfId="38733" xr:uid="{00F9FCD2-E57C-4FA8-8851-B82CA85D806F}"/>
    <cellStyle name="Normal 4 26 2 3" xfId="25026" xr:uid="{C61B3E50-9DF6-4FF8-AF9D-613A4CF8217B}"/>
    <cellStyle name="Normal 4 26 2 4" xfId="30520" xr:uid="{CBF3CA98-BEFD-42AE-8DA9-CD41E7039E34}"/>
    <cellStyle name="Normal 4 26 2 5" xfId="36004" xr:uid="{71CC7770-F9CE-41B7-8C0C-EBBB79EDA448}"/>
    <cellStyle name="Normal 4 26 3" xfId="11855" xr:uid="{F76EA7B4-C24F-4639-BEA7-64E267F778A1}"/>
    <cellStyle name="Normal 4 26 4" xfId="17091" xr:uid="{D12FBB11-A624-429D-BB5C-5236EF04A534}"/>
    <cellStyle name="Normal 4 26 5" xfId="19317" xr:uid="{253B8495-A08C-4C4A-8866-B6C876D9B2B5}"/>
    <cellStyle name="Normal 4 26 6" xfId="9610" xr:uid="{A4A82BF3-3CBE-4C78-9934-D632C61D7F73}"/>
    <cellStyle name="Normal 4 26 6 2" xfId="20931" xr:uid="{676BC9A2-9755-4271-826B-96526D13C6DC}"/>
    <cellStyle name="Normal 4 26 6 2 2" xfId="26487" xr:uid="{EBD9333A-C457-403C-BC53-65258AC2C2AF}"/>
    <cellStyle name="Normal 4 26 6 2 3" xfId="31981" xr:uid="{EE6E0579-3211-4857-AE67-E1A100A08A3B}"/>
    <cellStyle name="Normal 4 26 6 2 4" xfId="37465" xr:uid="{54CCA0B8-4870-41AB-8BAD-950545ACE04D}"/>
    <cellStyle name="Normal 4 26 6 3" xfId="23758" xr:uid="{A7BEBD6F-6E93-4EBB-B206-C6DDF8764FB5}"/>
    <cellStyle name="Normal 4 26 6 4" xfId="29252" xr:uid="{4AF16C83-E98B-4318-ACA6-6F2A78A082D6}"/>
    <cellStyle name="Normal 4 26 6 5" xfId="34736" xr:uid="{ABAB07C9-0A1A-49AA-8931-EA463CDB5110}"/>
    <cellStyle name="Normal 4 27" xfId="6503" xr:uid="{308B2434-C653-4D56-A262-3AB1C97589A1}"/>
    <cellStyle name="Normal 4 27 2" xfId="14913" xr:uid="{ED602464-2ACD-4515-8782-D8F2F4798FC9}"/>
    <cellStyle name="Normal 4 27 2 2" xfId="22200" xr:uid="{8DCCC2CA-887B-4C98-ACAA-1C6CB4E1E5C1}"/>
    <cellStyle name="Normal 4 27 2 2 2" xfId="27756" xr:uid="{8AADE850-2759-4494-BC92-8B30B1DD1BEB}"/>
    <cellStyle name="Normal 4 27 2 2 3" xfId="33250" xr:uid="{77627573-E608-4473-A53E-BB1E9CC5A64C}"/>
    <cellStyle name="Normal 4 27 2 2 4" xfId="38734" xr:uid="{13D88B22-42A4-4484-9D7B-F42606629F01}"/>
    <cellStyle name="Normal 4 27 2 3" xfId="25027" xr:uid="{035B72D3-39D1-4FBF-9544-D2CA5354711F}"/>
    <cellStyle name="Normal 4 27 2 4" xfId="30521" xr:uid="{D83697FC-06FB-44F0-9BA5-6F456D6244FC}"/>
    <cellStyle name="Normal 4 27 2 5" xfId="36005" xr:uid="{2DB3943B-35EA-446A-90AF-F00FE7601381}"/>
    <cellStyle name="Normal 4 27 3" xfId="11856" xr:uid="{3D48F56B-98FF-4597-A4F2-3DC5E047E65E}"/>
    <cellStyle name="Normal 4 27 4" xfId="17092" xr:uid="{5E373D33-D3ED-4D1F-9CFE-CAE18BFA08D0}"/>
    <cellStyle name="Normal 4 27 5" xfId="19318" xr:uid="{C19931B8-B4E7-41CA-BEED-ABD4243BD80A}"/>
    <cellStyle name="Normal 4 27 6" xfId="9611" xr:uid="{0DB00F72-D307-4349-8C2E-ABD2C5EFD5CE}"/>
    <cellStyle name="Normal 4 27 6 2" xfId="20932" xr:uid="{8A79004C-AE17-413C-89B9-755D1FFD08CD}"/>
    <cellStyle name="Normal 4 27 6 2 2" xfId="26488" xr:uid="{2627EF25-3A5D-4466-9E57-F4CB493C987B}"/>
    <cellStyle name="Normal 4 27 6 2 3" xfId="31982" xr:uid="{96AED44A-7125-4878-9287-93B1ED403365}"/>
    <cellStyle name="Normal 4 27 6 2 4" xfId="37466" xr:uid="{96156DF0-F377-4E9A-B1A9-D975BCA9AED0}"/>
    <cellStyle name="Normal 4 27 6 3" xfId="23759" xr:uid="{C8D67B20-8CB3-4262-9768-9D78F3E18742}"/>
    <cellStyle name="Normal 4 27 6 4" xfId="29253" xr:uid="{9EA1F9BE-A8C6-48ED-A2B6-B0086919116C}"/>
    <cellStyle name="Normal 4 27 6 5" xfId="34737" xr:uid="{50AFBF13-D769-4FD2-B57C-61F2B2D8CC41}"/>
    <cellStyle name="Normal 4 28" xfId="6504" xr:uid="{4C72BDFB-164F-46FF-9896-050952AF46AB}"/>
    <cellStyle name="Normal 4 28 2" xfId="14914" xr:uid="{F4EA4047-9DCA-46DF-8AAE-1F26D18F104F}"/>
    <cellStyle name="Normal 4 28 2 2" xfId="22201" xr:uid="{37E39938-900A-4146-B844-E24EBE17649C}"/>
    <cellStyle name="Normal 4 28 2 2 2" xfId="27757" xr:uid="{C6BD12F8-9807-4E66-B42E-B9DE59110684}"/>
    <cellStyle name="Normal 4 28 2 2 3" xfId="33251" xr:uid="{40600E3C-7AFF-475C-A232-7BDBF8220750}"/>
    <cellStyle name="Normal 4 28 2 2 4" xfId="38735" xr:uid="{F73F4A7E-3E9A-43F1-A524-1DD99D21CFB4}"/>
    <cellStyle name="Normal 4 28 2 3" xfId="25028" xr:uid="{56D66C33-9235-4700-96F7-9C92365274B3}"/>
    <cellStyle name="Normal 4 28 2 4" xfId="30522" xr:uid="{BF5712F9-CD9F-49C1-8CB5-2AF25FFE8D3B}"/>
    <cellStyle name="Normal 4 28 2 5" xfId="36006" xr:uid="{207D4D93-7448-45B6-992A-225B1A65EB3C}"/>
    <cellStyle name="Normal 4 28 3" xfId="11857" xr:uid="{BB693FCA-9EB9-4ECC-A5DD-941723302CD9}"/>
    <cellStyle name="Normal 4 28 4" xfId="17093" xr:uid="{C3307F0E-2BE3-43CE-BA32-5C68197AD319}"/>
    <cellStyle name="Normal 4 28 5" xfId="19319" xr:uid="{5A020B85-7AB5-4103-AB2B-E8B0194B2CE3}"/>
    <cellStyle name="Normal 4 28 6" xfId="9612" xr:uid="{6204381A-6854-4557-9A58-B8257DB24EDB}"/>
    <cellStyle name="Normal 4 28 6 2" xfId="20933" xr:uid="{0EE3A4F4-1CF9-4F55-9C2D-BD2E781736BA}"/>
    <cellStyle name="Normal 4 28 6 2 2" xfId="26489" xr:uid="{58A867B5-D3C4-4337-8881-46048CD79322}"/>
    <cellStyle name="Normal 4 28 6 2 3" xfId="31983" xr:uid="{A815E86A-7F55-45E2-B22E-B78121E72EBB}"/>
    <cellStyle name="Normal 4 28 6 2 4" xfId="37467" xr:uid="{427C7A13-2C75-406D-BA67-E7CEA9E4215B}"/>
    <cellStyle name="Normal 4 28 6 3" xfId="23760" xr:uid="{ACAF47FD-270E-46E6-A64E-A76B6137EB53}"/>
    <cellStyle name="Normal 4 28 6 4" xfId="29254" xr:uid="{AB0E9E86-1DF5-4D95-8024-A9D26F7EF7A2}"/>
    <cellStyle name="Normal 4 28 6 5" xfId="34738" xr:uid="{61B92FEE-7A1C-4676-B027-3559264275C5}"/>
    <cellStyle name="Normal 4 29" xfId="6505" xr:uid="{49CFBDC3-1DCF-49FE-916A-59C3506DF880}"/>
    <cellStyle name="Normal 4 29 2" xfId="14915" xr:uid="{2877A74A-C0E8-48CE-8CB8-D2B0A5CEAF0A}"/>
    <cellStyle name="Normal 4 29 2 2" xfId="22202" xr:uid="{06FCCB63-739D-4ABE-916C-29B1A3816758}"/>
    <cellStyle name="Normal 4 29 2 2 2" xfId="27758" xr:uid="{4BBCDA6D-EC3A-44C3-8DEA-4240F8E9B4D2}"/>
    <cellStyle name="Normal 4 29 2 2 3" xfId="33252" xr:uid="{A9944C80-332F-4D40-ACF6-53C3BE6DCD91}"/>
    <cellStyle name="Normal 4 29 2 2 4" xfId="38736" xr:uid="{DDF79A4C-390C-44A6-9F28-3636E64BE6E9}"/>
    <cellStyle name="Normal 4 29 2 3" xfId="25029" xr:uid="{CB9D3F45-096C-498F-8780-6C749A951F21}"/>
    <cellStyle name="Normal 4 29 2 4" xfId="30523" xr:uid="{BE0E6193-3884-4752-8CC4-3FB098C28056}"/>
    <cellStyle name="Normal 4 29 2 5" xfId="36007" xr:uid="{959A2361-163A-4460-9E4D-B972A3D00013}"/>
    <cellStyle name="Normal 4 29 3" xfId="11858" xr:uid="{3191A25A-9E21-48C1-B4CC-0F6224849DD5}"/>
    <cellStyle name="Normal 4 29 4" xfId="17094" xr:uid="{5C511A00-E0BC-440E-AD1C-A909F28E3509}"/>
    <cellStyle name="Normal 4 29 5" xfId="19320" xr:uid="{E72191DB-EE26-44CE-972D-31BA488E5F7D}"/>
    <cellStyle name="Normal 4 29 6" xfId="9613" xr:uid="{EF6AB043-9ED6-4553-947D-B1E07EB87278}"/>
    <cellStyle name="Normal 4 29 6 2" xfId="20934" xr:uid="{48B1989C-A8A0-4B3B-AC5A-B2294BF84EE6}"/>
    <cellStyle name="Normal 4 29 6 2 2" xfId="26490" xr:uid="{AD86F97D-3256-421A-A294-36195C8BD514}"/>
    <cellStyle name="Normal 4 29 6 2 3" xfId="31984" xr:uid="{6E7BCE5A-3E0C-49FE-8073-0AFD4305A787}"/>
    <cellStyle name="Normal 4 29 6 2 4" xfId="37468" xr:uid="{C7C518DD-28E4-4C8B-90D8-8062C9092887}"/>
    <cellStyle name="Normal 4 29 6 3" xfId="23761" xr:uid="{5D68DD4D-2CDC-4B65-A65E-F63A27EFFAB7}"/>
    <cellStyle name="Normal 4 29 6 4" xfId="29255" xr:uid="{8B789F28-3DFD-488C-BE7E-6B2BECD13330}"/>
    <cellStyle name="Normal 4 29 6 5" xfId="34739" xr:uid="{6F1FAFF3-8B55-4BE3-928E-FDEB2E3A17B6}"/>
    <cellStyle name="Normal 4 3" xfId="554" xr:uid="{7D54CAB4-9AC9-4769-9EAA-3A315B963E22}"/>
    <cellStyle name="Normal 4 3 10" xfId="19321" xr:uid="{C072CCB6-876C-4A75-B2F8-33A7F85CA4CC}"/>
    <cellStyle name="Normal 4 3 11" xfId="9614" xr:uid="{1BE64C81-C3B5-46F4-8340-E8F9A9D54E52}"/>
    <cellStyle name="Normal 4 3 11 2" xfId="20935" xr:uid="{58A38F76-D585-4AA5-A767-1A637E48FAAA}"/>
    <cellStyle name="Normal 4 3 11 2 2" xfId="26491" xr:uid="{3DB54E8D-0111-4BB8-ADBF-4C210D6DE73C}"/>
    <cellStyle name="Normal 4 3 11 2 3" xfId="31985" xr:uid="{55919FBE-45B2-4BCF-ABAA-5266F58F7CF1}"/>
    <cellStyle name="Normal 4 3 11 2 4" xfId="37469" xr:uid="{D9060859-3478-456D-971D-E846B78EEE0C}"/>
    <cellStyle name="Normal 4 3 11 3" xfId="23762" xr:uid="{03357D2A-F449-41A0-8D22-4E7901AF5F6E}"/>
    <cellStyle name="Normal 4 3 11 4" xfId="29256" xr:uid="{B1183B97-FF3E-4A52-A4F6-6186D5D22203}"/>
    <cellStyle name="Normal 4 3 11 5" xfId="34740" xr:uid="{BBD97B83-1DF1-4BB1-8ECF-318988C91621}"/>
    <cellStyle name="Normal 4 3 12" xfId="6506" xr:uid="{F7F9F013-E14B-4843-82F1-111DD8BFA138}"/>
    <cellStyle name="Normal 4 3 2" xfId="6507" xr:uid="{CEFDF038-9DEE-4FDF-AE4D-F42A31726F3A}"/>
    <cellStyle name="Normal 4 3 2 2" xfId="14917" xr:uid="{AAF22380-6D37-4A31-96FD-D7C81B345469}"/>
    <cellStyle name="Normal 4 3 2 2 2" xfId="22204" xr:uid="{92BE0568-583A-4794-AB68-E0C81BF9C855}"/>
    <cellStyle name="Normal 4 3 2 2 2 2" xfId="27760" xr:uid="{34AD127B-BDB6-4E62-8D2C-F28FF426AC75}"/>
    <cellStyle name="Normal 4 3 2 2 2 3" xfId="33254" xr:uid="{B0A46B71-D60A-4444-AFA7-E488995FD31A}"/>
    <cellStyle name="Normal 4 3 2 2 2 4" xfId="38738" xr:uid="{366DAD84-DFAA-4970-AFDF-F1999BDFB1AD}"/>
    <cellStyle name="Normal 4 3 2 2 3" xfId="25031" xr:uid="{39AE89E1-190A-404A-B6BF-914F1B04FF38}"/>
    <cellStyle name="Normal 4 3 2 2 4" xfId="30525" xr:uid="{66CC2BD4-1E2D-46E9-B552-7A8ABA00896A}"/>
    <cellStyle name="Normal 4 3 2 2 5" xfId="36009" xr:uid="{A385030E-E7B7-408A-8AA7-CE74ECECEEA1}"/>
    <cellStyle name="Normal 4 3 2 3" xfId="11860" xr:uid="{1CA83498-AE8F-41D2-B74A-254D1DBD8E16}"/>
    <cellStyle name="Normal 4 3 2 4" xfId="17096" xr:uid="{BEDD6A56-50CE-4F65-8308-0CE7A54B0EA9}"/>
    <cellStyle name="Normal 4 3 2 5" xfId="19322" xr:uid="{C3E35B4F-812C-406D-AF4F-B2510945F9F6}"/>
    <cellStyle name="Normal 4 3 2 6" xfId="9615" xr:uid="{ED4096FE-7BDC-4FE6-85AC-F8AFE74F4E55}"/>
    <cellStyle name="Normal 4 3 2 6 2" xfId="20936" xr:uid="{BE2C59ED-1C09-4DF0-BE01-5526DBA048DD}"/>
    <cellStyle name="Normal 4 3 2 6 2 2" xfId="26492" xr:uid="{D9E81D0D-679D-4996-9517-13B680D1FFD2}"/>
    <cellStyle name="Normal 4 3 2 6 2 3" xfId="31986" xr:uid="{0FBC2002-6D88-40A2-9297-BC614402EA05}"/>
    <cellStyle name="Normal 4 3 2 6 2 4" xfId="37470" xr:uid="{DA3B6278-2171-4DE8-A5EE-9D864C3CCCD8}"/>
    <cellStyle name="Normal 4 3 2 6 3" xfId="23763" xr:uid="{FD2E512A-D511-45F4-94AF-96969502F889}"/>
    <cellStyle name="Normal 4 3 2 6 4" xfId="29257" xr:uid="{13D4DF23-7ECB-41FA-B439-0B6912162EC0}"/>
    <cellStyle name="Normal 4 3 2 6 5" xfId="34741" xr:uid="{7437A2A8-E8BD-439B-BEBD-9FADE83F4BE1}"/>
    <cellStyle name="Normal 4 3 3" xfId="6508" xr:uid="{098030A3-163E-4773-A8A9-ED0FA89C0F04}"/>
    <cellStyle name="Normal 4 3 3 2" xfId="14918" xr:uid="{8425A231-BF32-46CA-AA10-6D49200CAC8A}"/>
    <cellStyle name="Normal 4 3 3 2 2" xfId="22205" xr:uid="{70D65352-0750-4BBF-A9CD-152B40C9AA6C}"/>
    <cellStyle name="Normal 4 3 3 2 2 2" xfId="27761" xr:uid="{66D9AE9E-69C5-4D2C-B6E6-8EA1E9E1BFAA}"/>
    <cellStyle name="Normal 4 3 3 2 2 3" xfId="33255" xr:uid="{394E578E-EB3C-415A-8253-AFBB8382DBB4}"/>
    <cellStyle name="Normal 4 3 3 2 2 4" xfId="38739" xr:uid="{F981AAEF-5ADF-46DA-BE64-C389B1CEF95F}"/>
    <cellStyle name="Normal 4 3 3 2 3" xfId="25032" xr:uid="{DE3B96F9-5862-4DD7-BFFA-F4DE01710E2F}"/>
    <cellStyle name="Normal 4 3 3 2 4" xfId="30526" xr:uid="{897BA468-D0B6-456C-913C-D4A1221358A8}"/>
    <cellStyle name="Normal 4 3 3 2 5" xfId="36010" xr:uid="{01D131BF-E7E6-485D-8EFD-169A6BFFC718}"/>
    <cellStyle name="Normal 4 3 3 3" xfId="11861" xr:uid="{9F5AD6D3-9B49-44CC-AA8D-181391C6DD6B}"/>
    <cellStyle name="Normal 4 3 3 4" xfId="17097" xr:uid="{0597EA40-1C19-4DA8-B1F0-DF9C19CBEB0E}"/>
    <cellStyle name="Normal 4 3 3 5" xfId="19323" xr:uid="{C34BFB1C-55AD-4B2F-9ADF-4B13E3C2721A}"/>
    <cellStyle name="Normal 4 3 3 6" xfId="9616" xr:uid="{98A7DF0B-A08C-4783-A845-99188629AE79}"/>
    <cellStyle name="Normal 4 3 3 6 2" xfId="20937" xr:uid="{1ADD4965-8CD3-4104-B7F3-D3A125672136}"/>
    <cellStyle name="Normal 4 3 3 6 2 2" xfId="26493" xr:uid="{093EB4A9-A2B8-425F-82D7-A38FB97BA7C4}"/>
    <cellStyle name="Normal 4 3 3 6 2 3" xfId="31987" xr:uid="{B2F5FD14-756D-4CAC-93E6-704D2C239D39}"/>
    <cellStyle name="Normal 4 3 3 6 2 4" xfId="37471" xr:uid="{06DEB9AD-1D37-4872-8819-2CE5410C3E49}"/>
    <cellStyle name="Normal 4 3 3 6 3" xfId="23764" xr:uid="{27B4A7AA-D1AE-4727-BC52-90A135B9E209}"/>
    <cellStyle name="Normal 4 3 3 6 4" xfId="29258" xr:uid="{4F76D0F8-1EF7-4B18-8F7C-B0DE45590753}"/>
    <cellStyle name="Normal 4 3 3 6 5" xfId="34742" xr:uid="{0A28CCCD-F13F-47A6-A5BB-CF522D481FBD}"/>
    <cellStyle name="Normal 4 3 4" xfId="6509" xr:uid="{A4532C06-073A-4412-8431-F20379202D0C}"/>
    <cellStyle name="Normal 4 3 4 2" xfId="14919" xr:uid="{41B0B0E6-3E11-45AD-8EE7-0188BD4CD26E}"/>
    <cellStyle name="Normal 4 3 4 2 2" xfId="22206" xr:uid="{90451297-B0DF-4D54-95E0-8FD21F515C97}"/>
    <cellStyle name="Normal 4 3 4 2 2 2" xfId="27762" xr:uid="{071198FA-2B2D-4D64-B59D-E02F3EA60302}"/>
    <cellStyle name="Normal 4 3 4 2 2 3" xfId="33256" xr:uid="{D0527F53-31B4-4BAB-BFF5-E072F8680DB4}"/>
    <cellStyle name="Normal 4 3 4 2 2 4" xfId="38740" xr:uid="{8AF6E7C5-4E07-4DF4-98F4-C560164EE76D}"/>
    <cellStyle name="Normal 4 3 4 2 3" xfId="25033" xr:uid="{170A75B3-85F3-4425-8399-84A2D4E96289}"/>
    <cellStyle name="Normal 4 3 4 2 4" xfId="30527" xr:uid="{F827DBA6-FEDE-450D-B6F2-6BE194F7A144}"/>
    <cellStyle name="Normal 4 3 4 2 5" xfId="36011" xr:uid="{F485B437-0129-4C0A-82F4-DD5DD3E2A105}"/>
    <cellStyle name="Normal 4 3 4 3" xfId="11862" xr:uid="{7CC692D1-45E7-4518-A102-0399A3BA3888}"/>
    <cellStyle name="Normal 4 3 4 4" xfId="17098" xr:uid="{D01BAC3B-5D4C-4F71-BEF1-797656D9FEBC}"/>
    <cellStyle name="Normal 4 3 4 5" xfId="19324" xr:uid="{C8A896A9-B06E-420A-8E29-533C95E2D798}"/>
    <cellStyle name="Normal 4 3 4 6" xfId="9617" xr:uid="{0443B4C7-2E84-4BB2-86CE-5AEDCFF0280D}"/>
    <cellStyle name="Normal 4 3 4 6 2" xfId="20938" xr:uid="{522C3C63-C1F2-47C6-BEEB-2A0C4D64C4C4}"/>
    <cellStyle name="Normal 4 3 4 6 2 2" xfId="26494" xr:uid="{86AEF0A7-754E-4BDA-A07D-B8C45DBE1B2C}"/>
    <cellStyle name="Normal 4 3 4 6 2 3" xfId="31988" xr:uid="{36E5DBFF-F202-4CE1-9045-FC105B958FA9}"/>
    <cellStyle name="Normal 4 3 4 6 2 4" xfId="37472" xr:uid="{255FEA98-D9FB-4196-9249-753C650C57F0}"/>
    <cellStyle name="Normal 4 3 4 6 3" xfId="23765" xr:uid="{92676CD0-3A87-4625-8A1B-458B15ADD96C}"/>
    <cellStyle name="Normal 4 3 4 6 4" xfId="29259" xr:uid="{70F8C86F-BAD2-4E3B-8D4A-E9430354FF59}"/>
    <cellStyle name="Normal 4 3 4 6 5" xfId="34743" xr:uid="{ADCE7AA6-F822-46F0-868E-FE5DD8BD85DF}"/>
    <cellStyle name="Normal 4 3 5" xfId="7211" xr:uid="{78960C29-FACA-423C-A200-0869CFD8DC5C}"/>
    <cellStyle name="Normal 4 3 5 2" xfId="14920" xr:uid="{A0AD520A-0E68-49F6-9DB0-8AE9F2C8FCD9}"/>
    <cellStyle name="Normal 4 3 5 2 2" xfId="22207" xr:uid="{E0FD7343-106E-4C56-8232-7424DEF3DC5E}"/>
    <cellStyle name="Normal 4 3 5 2 2 2" xfId="27763" xr:uid="{2570A57C-45DB-4F5D-B556-F827C60B7D97}"/>
    <cellStyle name="Normal 4 3 5 2 2 3" xfId="33257" xr:uid="{362EBD06-0BC5-491F-BC21-DA4402317689}"/>
    <cellStyle name="Normal 4 3 5 2 2 4" xfId="38741" xr:uid="{C0C4A473-DFF0-43ED-BF49-071FB5800305}"/>
    <cellStyle name="Normal 4 3 5 2 3" xfId="25034" xr:uid="{10276BEF-80A8-4370-B9F9-85F13483F23C}"/>
    <cellStyle name="Normal 4 3 5 2 4" xfId="30528" xr:uid="{BD7C844E-CAB9-4111-9CE6-F66B5C8184BC}"/>
    <cellStyle name="Normal 4 3 5 2 5" xfId="36012" xr:uid="{693B264C-266C-4DB7-A7BA-87114C0FEC86}"/>
    <cellStyle name="Normal 4 3 5 3" xfId="12585" xr:uid="{B5BDB439-5C45-4727-B4B9-D52AB1816911}"/>
    <cellStyle name="Normal 4 3 5 4" xfId="9618" xr:uid="{C3D19B2A-1A38-48EC-94D9-43AF9D54723E}"/>
    <cellStyle name="Normal 4 3 5 4 2" xfId="20939" xr:uid="{505345E1-74AE-45DB-A72A-4CB4A1E21280}"/>
    <cellStyle name="Normal 4 3 5 4 2 2" xfId="26495" xr:uid="{96C3EF21-C2B7-4AB0-A9EE-7DB5911771C8}"/>
    <cellStyle name="Normal 4 3 5 4 2 3" xfId="31989" xr:uid="{C37BC075-6DFB-49B4-AECB-45FA078185F5}"/>
    <cellStyle name="Normal 4 3 5 4 2 4" xfId="37473" xr:uid="{6572B64E-8610-463E-8C6E-D1596402646F}"/>
    <cellStyle name="Normal 4 3 5 4 3" xfId="23766" xr:uid="{28EB8564-C3DF-4F57-B95E-D6DB1195384D}"/>
    <cellStyle name="Normal 4 3 5 4 4" xfId="29260" xr:uid="{AA23ABA7-3574-4D81-ADE1-604A1C1BE506}"/>
    <cellStyle name="Normal 4 3 5 4 5" xfId="34744" xr:uid="{2F579D11-2763-4CAB-8915-E636A62656CE}"/>
    <cellStyle name="Normal 4 3 6" xfId="9619" xr:uid="{4B1E8758-CFF1-4E23-A4BD-CCD6F60C1832}"/>
    <cellStyle name="Normal 4 3 6 2" xfId="20940" xr:uid="{1633BA67-C055-41BB-A484-8FCD0146F857}"/>
    <cellStyle name="Normal 4 3 6 2 2" xfId="26496" xr:uid="{F4754FF6-2C07-4156-A2C5-88DC5EBA706D}"/>
    <cellStyle name="Normal 4 3 6 2 3" xfId="31990" xr:uid="{F67F1EB5-D8A7-4DAA-A23B-7143F9036E2B}"/>
    <cellStyle name="Normal 4 3 6 2 4" xfId="37474" xr:uid="{9BB42E3F-7F31-4197-A5F9-0518AAD1C803}"/>
    <cellStyle name="Normal 4 3 6 3" xfId="23767" xr:uid="{F9B9644A-A64E-4BA7-BF62-83827BCB32A6}"/>
    <cellStyle name="Normal 4 3 6 4" xfId="29261" xr:uid="{9C914C88-E9DC-43F8-93A3-2610B229D3D9}"/>
    <cellStyle name="Normal 4 3 6 5" xfId="34745" xr:uid="{7D0CA867-B089-4826-835C-23F67259C709}"/>
    <cellStyle name="Normal 4 3 7" xfId="14916" xr:uid="{076AB4DD-8AD6-4772-AA8B-42F0E54C9C94}"/>
    <cellStyle name="Normal 4 3 7 2" xfId="22203" xr:uid="{774331E7-09EA-45C9-AF5F-BA1B20351C0F}"/>
    <cellStyle name="Normal 4 3 7 2 2" xfId="27759" xr:uid="{DE04611A-21E8-4E5E-AC3B-0A6489BBCE17}"/>
    <cellStyle name="Normal 4 3 7 2 3" xfId="33253" xr:uid="{60EB8F1D-D8F6-4C3C-A66A-BE578276084B}"/>
    <cellStyle name="Normal 4 3 7 2 4" xfId="38737" xr:uid="{094CD18F-45D3-493D-A586-88EA1CEBD34A}"/>
    <cellStyle name="Normal 4 3 7 3" xfId="25030" xr:uid="{88181CF5-9003-43C5-9797-5ECDCE410564}"/>
    <cellStyle name="Normal 4 3 7 4" xfId="30524" xr:uid="{295714E2-A76C-42D5-A48D-EFE68FC46565}"/>
    <cellStyle name="Normal 4 3 7 5" xfId="36008" xr:uid="{95C1473A-79B8-4653-B321-7D7CEFE10582}"/>
    <cellStyle name="Normal 4 3 8" xfId="11859" xr:uid="{5F6EF82B-E873-4992-8953-743C62C7AC78}"/>
    <cellStyle name="Normal 4 3 9" xfId="17095" xr:uid="{C1A1D842-32C6-452C-AC4B-7D811B787206}"/>
    <cellStyle name="Normal 4 30" xfId="6510" xr:uid="{5AF9115B-864E-4A32-BF5A-F982D5CD0CE5}"/>
    <cellStyle name="Normal 4 30 2" xfId="14921" xr:uid="{041930A3-D403-4EB5-8328-CC484DFA5745}"/>
    <cellStyle name="Normal 4 30 2 2" xfId="22208" xr:uid="{C5B884D5-FC36-4C57-ADFB-D96C40C0EFC3}"/>
    <cellStyle name="Normal 4 30 2 2 2" xfId="27764" xr:uid="{E363132B-686A-456E-AB7D-3093448B7709}"/>
    <cellStyle name="Normal 4 30 2 2 3" xfId="33258" xr:uid="{CEEAB6E1-D2CD-4D23-ABFA-F2B6CAC367DD}"/>
    <cellStyle name="Normal 4 30 2 2 4" xfId="38742" xr:uid="{8AF6F8A8-59EB-4F87-86BD-01A98789BE31}"/>
    <cellStyle name="Normal 4 30 2 3" xfId="25035" xr:uid="{751A292A-2385-4A5C-BB53-18C43E278211}"/>
    <cellStyle name="Normal 4 30 2 4" xfId="30529" xr:uid="{401DF3C4-23A8-430E-811F-74C6FB01578D}"/>
    <cellStyle name="Normal 4 30 2 5" xfId="36013" xr:uid="{444421CE-5D1D-4602-9520-420A1B9A4D54}"/>
    <cellStyle name="Normal 4 30 3" xfId="11863" xr:uid="{639DD190-1B9A-432C-90B9-F74AAE86CF03}"/>
    <cellStyle name="Normal 4 30 4" xfId="17099" xr:uid="{0B676E11-FD4E-46FB-B2E2-666BC67E7299}"/>
    <cellStyle name="Normal 4 30 5" xfId="19325" xr:uid="{039DFABB-71DD-4FA2-8F90-4197CA3897DF}"/>
    <cellStyle name="Normal 4 30 6" xfId="9620" xr:uid="{D1EDA2B0-ECA4-409E-AE1B-E8099970A2C3}"/>
    <cellStyle name="Normal 4 30 6 2" xfId="20941" xr:uid="{2532F186-7D84-4013-ABE4-3C49997585B5}"/>
    <cellStyle name="Normal 4 30 6 2 2" xfId="26497" xr:uid="{0EEED41B-69AD-458C-9064-AC4890860007}"/>
    <cellStyle name="Normal 4 30 6 2 3" xfId="31991" xr:uid="{BBE27202-D295-46BE-BB20-84AA78E5B41B}"/>
    <cellStyle name="Normal 4 30 6 2 4" xfId="37475" xr:uid="{70A43A1C-58C4-4D40-A5B2-27721C59497D}"/>
    <cellStyle name="Normal 4 30 6 3" xfId="23768" xr:uid="{BF186DB7-792A-4E72-B873-3902C3DE7CFA}"/>
    <cellStyle name="Normal 4 30 6 4" xfId="29262" xr:uid="{25AAA75B-BC81-4633-A5A3-4F942AE20984}"/>
    <cellStyle name="Normal 4 30 6 5" xfId="34746" xr:uid="{0B405B27-7E88-400C-8777-791DB7F487ED}"/>
    <cellStyle name="Normal 4 31" xfId="6511" xr:uid="{ADDEAF87-B091-4E7E-8CAE-D7C39E735041}"/>
    <cellStyle name="Normal 4 31 2" xfId="14922" xr:uid="{9DE934C2-21B1-45DE-9239-1A11BC54F201}"/>
    <cellStyle name="Normal 4 31 2 2" xfId="22209" xr:uid="{B0087A69-D080-4E55-8FE2-B5BCE14EBA8E}"/>
    <cellStyle name="Normal 4 31 2 2 2" xfId="27765" xr:uid="{E5BF6F8F-01E5-49B8-B6E4-B59E8572B600}"/>
    <cellStyle name="Normal 4 31 2 2 3" xfId="33259" xr:uid="{A8220549-81BF-470E-83A0-F646F62C90D2}"/>
    <cellStyle name="Normal 4 31 2 2 4" xfId="38743" xr:uid="{D1692A61-A5A5-4522-BEAA-57248878C883}"/>
    <cellStyle name="Normal 4 31 2 3" xfId="25036" xr:uid="{8812B543-597E-4A9D-B6F5-D402ADF7248A}"/>
    <cellStyle name="Normal 4 31 2 4" xfId="30530" xr:uid="{5EDEA0A8-2E43-49B7-B273-0ADBE241AF5B}"/>
    <cellStyle name="Normal 4 31 2 5" xfId="36014" xr:uid="{050FFE16-51C9-4314-B164-FAD6A14136A9}"/>
    <cellStyle name="Normal 4 31 3" xfId="11864" xr:uid="{541F00A4-4C7F-4DC7-A535-D4F4F034331F}"/>
    <cellStyle name="Normal 4 31 4" xfId="17100" xr:uid="{2299ADCE-7EE4-493D-A445-734F3A6C6CC6}"/>
    <cellStyle name="Normal 4 31 5" xfId="19326" xr:uid="{4391E5E1-DDBC-419A-8849-D0B6CFF3AE65}"/>
    <cellStyle name="Normal 4 31 6" xfId="9621" xr:uid="{F6C86732-4E55-4A7C-9507-5B5F6085AA81}"/>
    <cellStyle name="Normal 4 31 6 2" xfId="20942" xr:uid="{56ECDAF6-6113-43F2-8452-9D5DAF15548B}"/>
    <cellStyle name="Normal 4 31 6 2 2" xfId="26498" xr:uid="{DDA3807F-4B02-4691-8EE7-1F464A3E6D18}"/>
    <cellStyle name="Normal 4 31 6 2 3" xfId="31992" xr:uid="{E8C28C86-6F09-4D77-BEF8-8F0B9890C42C}"/>
    <cellStyle name="Normal 4 31 6 2 4" xfId="37476" xr:uid="{3E503251-CDEC-4DD2-8921-1FE0EC261DA6}"/>
    <cellStyle name="Normal 4 31 6 3" xfId="23769" xr:uid="{B8B74711-D020-406A-A734-1D384D972AB7}"/>
    <cellStyle name="Normal 4 31 6 4" xfId="29263" xr:uid="{2F582210-C99B-4226-8E3A-692A8D863001}"/>
    <cellStyle name="Normal 4 31 6 5" xfId="34747" xr:uid="{EF9383E9-55A7-4691-A7A4-A0E96CAF3171}"/>
    <cellStyle name="Normal 4 32" xfId="6512" xr:uid="{4BEAEE6B-73F2-42FB-86AE-1198EFD3B907}"/>
    <cellStyle name="Normal 4 32 2" xfId="14923" xr:uid="{6A716CF7-8711-43FC-AB1D-D82843F8D34A}"/>
    <cellStyle name="Normal 4 32 2 2" xfId="22210" xr:uid="{2EA87D04-F644-4DD8-A7E7-7FDF286F55F9}"/>
    <cellStyle name="Normal 4 32 2 2 2" xfId="27766" xr:uid="{737E2AF2-B86A-401D-8CD5-80D92BD5902A}"/>
    <cellStyle name="Normal 4 32 2 2 3" xfId="33260" xr:uid="{6D308816-EA82-48C7-910F-6D5806E4C366}"/>
    <cellStyle name="Normal 4 32 2 2 4" xfId="38744" xr:uid="{9BE90B80-F39B-47C8-8EF1-0700026E7CC7}"/>
    <cellStyle name="Normal 4 32 2 3" xfId="25037" xr:uid="{521129C2-F935-42C2-A317-B06D1D64C499}"/>
    <cellStyle name="Normal 4 32 2 4" xfId="30531" xr:uid="{FA63CA01-D326-4F8F-831E-B1A9D9B80822}"/>
    <cellStyle name="Normal 4 32 2 5" xfId="36015" xr:uid="{4933B453-73BF-47B7-84CC-68653ABEAE43}"/>
    <cellStyle name="Normal 4 32 3" xfId="11865" xr:uid="{4B293EEC-A91A-40A5-A650-04A53558FC16}"/>
    <cellStyle name="Normal 4 32 4" xfId="17101" xr:uid="{2D58C999-54C7-48CB-ADD9-AA26C29DC5F4}"/>
    <cellStyle name="Normal 4 32 5" xfId="19327" xr:uid="{53B2CCFA-09D0-4648-A013-E4455AD2AF12}"/>
    <cellStyle name="Normal 4 32 6" xfId="9622" xr:uid="{388C1C25-16FE-4A14-A82D-90624CCCFA09}"/>
    <cellStyle name="Normal 4 32 6 2" xfId="20943" xr:uid="{2C00DDB1-DFC9-4F4B-9924-A44BADED36EF}"/>
    <cellStyle name="Normal 4 32 6 2 2" xfId="26499" xr:uid="{EF9EE113-D9D5-451B-8533-4D0D43F66B36}"/>
    <cellStyle name="Normal 4 32 6 2 3" xfId="31993" xr:uid="{90290ECB-228E-4853-830E-A689C6785E46}"/>
    <cellStyle name="Normal 4 32 6 2 4" xfId="37477" xr:uid="{46E8F847-6A69-481D-93A4-7292E0210D35}"/>
    <cellStyle name="Normal 4 32 6 3" xfId="23770" xr:uid="{1047DA87-422C-429A-A95F-02889E6F776F}"/>
    <cellStyle name="Normal 4 32 6 4" xfId="29264" xr:uid="{01CDDF8E-35CB-486D-9DE1-6F5959D0DB25}"/>
    <cellStyle name="Normal 4 32 6 5" xfId="34748" xr:uid="{6E4E194D-BF7A-4F77-9BE7-18EE2FFEB856}"/>
    <cellStyle name="Normal 4 33" xfId="6513" xr:uid="{199EAAF7-765E-4D79-AB8A-06DFC7744F02}"/>
    <cellStyle name="Normal 4 33 2" xfId="14924" xr:uid="{45921AD9-E2C2-4F34-B09D-C2E43D854185}"/>
    <cellStyle name="Normal 4 33 2 2" xfId="22211" xr:uid="{8A1B9090-507A-4D90-9E70-D11F893B60B1}"/>
    <cellStyle name="Normal 4 33 2 2 2" xfId="27767" xr:uid="{79B89B8F-7990-4329-95E1-D82ABB2ABF10}"/>
    <cellStyle name="Normal 4 33 2 2 3" xfId="33261" xr:uid="{F337C140-099E-42F8-9059-1708F37F19AF}"/>
    <cellStyle name="Normal 4 33 2 2 4" xfId="38745" xr:uid="{AF7022F3-FA95-466E-A07C-B06847D60717}"/>
    <cellStyle name="Normal 4 33 2 3" xfId="25038" xr:uid="{4AE43FCB-EE04-4585-A695-4E1084E2B377}"/>
    <cellStyle name="Normal 4 33 2 4" xfId="30532" xr:uid="{1817539C-0D20-4981-B639-547BFF612E91}"/>
    <cellStyle name="Normal 4 33 2 5" xfId="36016" xr:uid="{836AD945-2D55-48CE-B254-DDEF9E57B627}"/>
    <cellStyle name="Normal 4 33 3" xfId="11866" xr:uid="{FACB0CC2-3443-41E7-8BC0-63146EB1A5F0}"/>
    <cellStyle name="Normal 4 33 4" xfId="17102" xr:uid="{649616BB-37F2-4626-8B1E-13348D91053C}"/>
    <cellStyle name="Normal 4 33 5" xfId="19328" xr:uid="{D45D30BB-8D30-40E1-B0F4-AD5C4063FFE8}"/>
    <cellStyle name="Normal 4 33 6" xfId="9623" xr:uid="{9DED2C67-D694-46AA-B483-42F793B1DB69}"/>
    <cellStyle name="Normal 4 33 6 2" xfId="20944" xr:uid="{5F385726-AC1B-4CC2-A0FF-FB2E10AA98EC}"/>
    <cellStyle name="Normal 4 33 6 2 2" xfId="26500" xr:uid="{C00FCFB1-FBC6-49AC-B692-8522ED138711}"/>
    <cellStyle name="Normal 4 33 6 2 3" xfId="31994" xr:uid="{069A8EB6-E244-428B-AF05-A230A081A183}"/>
    <cellStyle name="Normal 4 33 6 2 4" xfId="37478" xr:uid="{7D798CE3-3E75-4725-B64B-D1D6DB11C73C}"/>
    <cellStyle name="Normal 4 33 6 3" xfId="23771" xr:uid="{4466AD6C-8470-4902-87F3-FF410B92388B}"/>
    <cellStyle name="Normal 4 33 6 4" xfId="29265" xr:uid="{771E4910-0D63-4464-8A06-74C8358DFB2F}"/>
    <cellStyle name="Normal 4 33 6 5" xfId="34749" xr:uid="{A8D21B16-FB2F-4950-A564-7D00CE8AEF32}"/>
    <cellStyle name="Normal 4 34" xfId="6514" xr:uid="{4490469E-D809-404B-BFBE-6318759C90AB}"/>
    <cellStyle name="Normal 4 34 2" xfId="14925" xr:uid="{3594FD69-BFEC-4660-A385-1348C587EBA1}"/>
    <cellStyle name="Normal 4 34 2 2" xfId="22212" xr:uid="{7C1B0EC6-DC35-4200-BAB4-7AFCE6865254}"/>
    <cellStyle name="Normal 4 34 2 2 2" xfId="27768" xr:uid="{CBAF54B1-7F93-4573-8375-31A08196EBE2}"/>
    <cellStyle name="Normal 4 34 2 2 3" xfId="33262" xr:uid="{E502A41E-A199-4D46-8444-785802EF0A3A}"/>
    <cellStyle name="Normal 4 34 2 2 4" xfId="38746" xr:uid="{822E2D35-7969-417C-8440-70C3352FEB9D}"/>
    <cellStyle name="Normal 4 34 2 3" xfId="25039" xr:uid="{C71CEEC8-1DC9-429E-AD92-AF74C4F51830}"/>
    <cellStyle name="Normal 4 34 2 4" xfId="30533" xr:uid="{52E796FB-1DF3-48D7-AE5D-0F3156840B08}"/>
    <cellStyle name="Normal 4 34 2 5" xfId="36017" xr:uid="{EDCFE8C9-3676-4297-ACFD-3E7BC3C868FF}"/>
    <cellStyle name="Normal 4 34 3" xfId="11867" xr:uid="{972A450E-994D-4DC2-979E-2AB8F5A6B9C7}"/>
    <cellStyle name="Normal 4 34 4" xfId="17103" xr:uid="{DD68834B-ED44-44FB-8684-FF69D560C666}"/>
    <cellStyle name="Normal 4 34 5" xfId="19329" xr:uid="{095FDC39-D648-47B1-B926-4E34BC3A59AC}"/>
    <cellStyle name="Normal 4 34 6" xfId="9624" xr:uid="{1381C60B-593F-41CD-99BE-8C0A66BBC8B7}"/>
    <cellStyle name="Normal 4 34 6 2" xfId="20945" xr:uid="{1559ABCC-1F92-448A-8CF0-D31EF093DED2}"/>
    <cellStyle name="Normal 4 34 6 2 2" xfId="26501" xr:uid="{65F26170-13B6-4150-84E7-7CC6FB173DFB}"/>
    <cellStyle name="Normal 4 34 6 2 3" xfId="31995" xr:uid="{36A6FC1D-9271-4837-81AD-09083CC611F4}"/>
    <cellStyle name="Normal 4 34 6 2 4" xfId="37479" xr:uid="{C057744C-6E66-4C5D-AB39-99F596BCFF9B}"/>
    <cellStyle name="Normal 4 34 6 3" xfId="23772" xr:uid="{13EFDBC6-5E82-401C-88FF-667369CF4823}"/>
    <cellStyle name="Normal 4 34 6 4" xfId="29266" xr:uid="{700E4170-C159-4278-9042-F2488DE88AB3}"/>
    <cellStyle name="Normal 4 34 6 5" xfId="34750" xr:uid="{7D1D2ED9-6E10-47A9-8FB8-433BCCEDED0E}"/>
    <cellStyle name="Normal 4 35" xfId="6515" xr:uid="{CB64DFB7-7EED-4612-9A65-23D335F23D50}"/>
    <cellStyle name="Normal 4 35 2" xfId="14926" xr:uid="{FC131B5A-A243-4027-9CB4-3939357159AF}"/>
    <cellStyle name="Normal 4 35 2 2" xfId="22213" xr:uid="{2915052A-B157-451F-A6D0-468A099C1BF1}"/>
    <cellStyle name="Normal 4 35 2 2 2" xfId="27769" xr:uid="{C02ED3A2-26BE-4603-8510-F16A4A265CA8}"/>
    <cellStyle name="Normal 4 35 2 2 3" xfId="33263" xr:uid="{137042B1-F51D-4BDB-9426-D18A97279938}"/>
    <cellStyle name="Normal 4 35 2 2 4" xfId="38747" xr:uid="{1948CC7D-F052-4AAD-8AFA-E564E7C39647}"/>
    <cellStyle name="Normal 4 35 2 3" xfId="25040" xr:uid="{CCD267B5-20A4-47C4-8778-A6D73C92D62E}"/>
    <cellStyle name="Normal 4 35 2 4" xfId="30534" xr:uid="{5C580A85-A962-4939-9738-BD17C7F153B5}"/>
    <cellStyle name="Normal 4 35 2 5" xfId="36018" xr:uid="{CA17FEC5-B17F-4F1B-B8A6-5DC627DCAD2F}"/>
    <cellStyle name="Normal 4 35 3" xfId="11868" xr:uid="{DFDF8F66-9778-4025-BF8C-19EC6157A414}"/>
    <cellStyle name="Normal 4 35 4" xfId="17104" xr:uid="{623832E4-CD44-4301-B1ED-6F26F239F1A1}"/>
    <cellStyle name="Normal 4 35 5" xfId="19330" xr:uid="{B4A19E6C-4F63-4EC9-9EA8-A6AB5E47F468}"/>
    <cellStyle name="Normal 4 35 6" xfId="9625" xr:uid="{D9F26EE6-2DBA-48C9-AE9B-2249553A2934}"/>
    <cellStyle name="Normal 4 35 6 2" xfId="20946" xr:uid="{37D68518-1D53-4687-9756-735F3B8BE5F0}"/>
    <cellStyle name="Normal 4 35 6 2 2" xfId="26502" xr:uid="{1D37FBD6-6E64-477D-80B5-B60E3B38FE58}"/>
    <cellStyle name="Normal 4 35 6 2 3" xfId="31996" xr:uid="{0834E261-DE9B-4892-87DD-61C033686A1C}"/>
    <cellStyle name="Normal 4 35 6 2 4" xfId="37480" xr:uid="{F9AA3EE9-3191-4842-AF37-5A34F4930819}"/>
    <cellStyle name="Normal 4 35 6 3" xfId="23773" xr:uid="{3235DC44-D7A2-488E-8299-9586A0D31006}"/>
    <cellStyle name="Normal 4 35 6 4" xfId="29267" xr:uid="{4CD25C5F-75A5-4818-A97F-69E0B44FB3C1}"/>
    <cellStyle name="Normal 4 35 6 5" xfId="34751" xr:uid="{D91F0640-01B3-42F6-8155-DF6626FCA143}"/>
    <cellStyle name="Normal 4 36" xfId="6516" xr:uid="{41A9EEAC-4300-4E5A-B5B2-00E18F59AAE5}"/>
    <cellStyle name="Normal 4 36 2" xfId="14927" xr:uid="{C7D1F8B4-54C6-4264-B56F-77E9611528CD}"/>
    <cellStyle name="Normal 4 36 2 2" xfId="22214" xr:uid="{A7144FD1-A32D-4E97-81B7-1D7DF71286B9}"/>
    <cellStyle name="Normal 4 36 2 2 2" xfId="27770" xr:uid="{29604F64-8238-41A0-A7DF-1612B30D02B3}"/>
    <cellStyle name="Normal 4 36 2 2 3" xfId="33264" xr:uid="{149D6D71-9466-4933-8321-6FB87A1B39D3}"/>
    <cellStyle name="Normal 4 36 2 2 4" xfId="38748" xr:uid="{5336AC30-E257-4F5C-849B-D69007079890}"/>
    <cellStyle name="Normal 4 36 2 3" xfId="25041" xr:uid="{F7467861-6333-4FBB-B8BE-8AFB72520DFB}"/>
    <cellStyle name="Normal 4 36 2 4" xfId="30535" xr:uid="{B007F153-BCF8-4E00-933D-752A79C6C41F}"/>
    <cellStyle name="Normal 4 36 2 5" xfId="36019" xr:uid="{E1DF6A90-536E-47AA-A191-56AE302AE4A2}"/>
    <cellStyle name="Normal 4 36 3" xfId="11869" xr:uid="{DC225EDB-E57D-4BC9-A40E-B046957C2A9D}"/>
    <cellStyle name="Normal 4 36 4" xfId="17105" xr:uid="{47313B0D-075C-4EAB-9524-3061143077A6}"/>
    <cellStyle name="Normal 4 36 5" xfId="19331" xr:uid="{01F2035F-2367-47E5-9B09-1FE057D6C0E8}"/>
    <cellStyle name="Normal 4 36 6" xfId="9626" xr:uid="{4BCAD0C8-F46E-4DB6-A28D-336BC3768B1D}"/>
    <cellStyle name="Normal 4 36 6 2" xfId="20947" xr:uid="{4F61B4F4-4912-476E-AD0E-F307EB47AC77}"/>
    <cellStyle name="Normal 4 36 6 2 2" xfId="26503" xr:uid="{BC1C2984-5334-48AF-896B-F1529921E1D4}"/>
    <cellStyle name="Normal 4 36 6 2 3" xfId="31997" xr:uid="{C7BC0C64-6FEE-493D-9966-4241B1EB5DA4}"/>
    <cellStyle name="Normal 4 36 6 2 4" xfId="37481" xr:uid="{FF297446-86E7-4C4B-8A84-7656DC162FAE}"/>
    <cellStyle name="Normal 4 36 6 3" xfId="23774" xr:uid="{8C2E660E-6218-46F3-BE9C-16621F683937}"/>
    <cellStyle name="Normal 4 36 6 4" xfId="29268" xr:uid="{C4484A68-5204-454E-95E0-5825682BA064}"/>
    <cellStyle name="Normal 4 36 6 5" xfId="34752" xr:uid="{1F72C398-9508-4DBB-A3DC-5720B091F376}"/>
    <cellStyle name="Normal 4 37" xfId="6517" xr:uid="{E1727135-207A-47C8-B872-846850BEE3B0}"/>
    <cellStyle name="Normal 4 37 2" xfId="14928" xr:uid="{5D620C4C-27B9-4D46-AC75-2B538468022F}"/>
    <cellStyle name="Normal 4 37 2 2" xfId="22215" xr:uid="{A537E881-D2B4-432F-97B3-24052804623D}"/>
    <cellStyle name="Normal 4 37 2 2 2" xfId="27771" xr:uid="{BB0A9B01-20B7-4F18-AB8B-9C9E8A721D95}"/>
    <cellStyle name="Normal 4 37 2 2 3" xfId="33265" xr:uid="{2EBDECDF-474F-442C-97D3-F014E645CC04}"/>
    <cellStyle name="Normal 4 37 2 2 4" xfId="38749" xr:uid="{CDDE990F-6F9D-426A-BD99-087189B84899}"/>
    <cellStyle name="Normal 4 37 2 3" xfId="25042" xr:uid="{7BB5A0D5-BB28-4F18-B4A8-AD3DA8894F6E}"/>
    <cellStyle name="Normal 4 37 2 4" xfId="30536" xr:uid="{4CADB7D0-8B07-4EC9-8FC2-F65E6CCD2964}"/>
    <cellStyle name="Normal 4 37 2 5" xfId="36020" xr:uid="{F4602530-68D4-477B-9508-08C692E97289}"/>
    <cellStyle name="Normal 4 37 3" xfId="11870" xr:uid="{714E6155-3DB9-4D89-9858-CA29C5C1EF79}"/>
    <cellStyle name="Normal 4 37 4" xfId="17106" xr:uid="{75B05CC4-E97A-4C0B-9BAC-AA3B30DAAD95}"/>
    <cellStyle name="Normal 4 37 5" xfId="19332" xr:uid="{64BBE2A5-47BD-4EB0-BB8E-53F1DDBF0E8F}"/>
    <cellStyle name="Normal 4 37 6" xfId="9627" xr:uid="{EFE4DA6B-3794-4687-9889-14361B41324C}"/>
    <cellStyle name="Normal 4 37 6 2" xfId="20948" xr:uid="{5DA8025E-14A9-4893-8176-C88A9F5B5B5F}"/>
    <cellStyle name="Normal 4 37 6 2 2" xfId="26504" xr:uid="{042FB53C-EBEE-415C-9779-09ABE4FB3E6D}"/>
    <cellStyle name="Normal 4 37 6 2 3" xfId="31998" xr:uid="{42154B61-DF03-449D-BF88-BDF17E5199CA}"/>
    <cellStyle name="Normal 4 37 6 2 4" xfId="37482" xr:uid="{574580A7-7E1A-4002-97DF-5419C078CA84}"/>
    <cellStyle name="Normal 4 37 6 3" xfId="23775" xr:uid="{7D0B23A9-FB46-4178-8589-2F413DB5DBD7}"/>
    <cellStyle name="Normal 4 37 6 4" xfId="29269" xr:uid="{8EA7AD25-4824-4EE3-8D70-1A6BF263B598}"/>
    <cellStyle name="Normal 4 37 6 5" xfId="34753" xr:uid="{3177559D-1F7E-4933-AF2E-A28D000989E3}"/>
    <cellStyle name="Normal 4 38" xfId="6518" xr:uid="{F58D3572-5F3C-46F7-85C6-EB0D632BB60C}"/>
    <cellStyle name="Normal 4 38 2" xfId="14929" xr:uid="{8F3B684C-204B-4083-BFCA-DAD316D3224C}"/>
    <cellStyle name="Normal 4 38 2 2" xfId="22216" xr:uid="{F12CC025-465F-4529-9993-D50F71DDB98F}"/>
    <cellStyle name="Normal 4 38 2 2 2" xfId="27772" xr:uid="{748B50B8-FB69-4EF4-AFA8-52A370A81ACD}"/>
    <cellStyle name="Normal 4 38 2 2 3" xfId="33266" xr:uid="{F0ECB4D9-F7B2-469B-A444-1234ECC0CF59}"/>
    <cellStyle name="Normal 4 38 2 2 4" xfId="38750" xr:uid="{2F3B98DD-C672-4357-8FEF-E2EBB44F945B}"/>
    <cellStyle name="Normal 4 38 2 3" xfId="25043" xr:uid="{69DCD7BF-7214-4A5C-A935-8F24DCEB3D72}"/>
    <cellStyle name="Normal 4 38 2 4" xfId="30537" xr:uid="{71E6EA09-55C9-4752-BD54-A24B4290217D}"/>
    <cellStyle name="Normal 4 38 2 5" xfId="36021" xr:uid="{55F177A7-A9D8-4FFE-B871-81ADB3C7237B}"/>
    <cellStyle name="Normal 4 38 3" xfId="11871" xr:uid="{6A5EDAED-A6FC-4A4E-B18F-A50665416742}"/>
    <cellStyle name="Normal 4 38 4" xfId="17107" xr:uid="{70CE6D84-8007-438B-8951-F1DA3E7E9914}"/>
    <cellStyle name="Normal 4 38 5" xfId="19333" xr:uid="{425CFACF-AC1D-43FA-8BF7-1F57C40A7C86}"/>
    <cellStyle name="Normal 4 38 6" xfId="9628" xr:uid="{2E0AC004-4374-4ABB-8B4E-F8073380F004}"/>
    <cellStyle name="Normal 4 38 6 2" xfId="20949" xr:uid="{1CB05B03-DEC2-40F8-BAAF-9A5371509583}"/>
    <cellStyle name="Normal 4 38 6 2 2" xfId="26505" xr:uid="{F4D381D4-FDA4-4D26-BC0B-4889E4DA864B}"/>
    <cellStyle name="Normal 4 38 6 2 3" xfId="31999" xr:uid="{D276EF86-B38E-4294-99EE-8419A479AEE1}"/>
    <cellStyle name="Normal 4 38 6 2 4" xfId="37483" xr:uid="{FAF5E86A-41A9-4668-9190-36DC6062E65B}"/>
    <cellStyle name="Normal 4 38 6 3" xfId="23776" xr:uid="{65C54117-3B11-4380-930F-CF4728EAB6A2}"/>
    <cellStyle name="Normal 4 38 6 4" xfId="29270" xr:uid="{ED813129-16FB-46B1-8597-25ABD6DFDE04}"/>
    <cellStyle name="Normal 4 38 6 5" xfId="34754" xr:uid="{DA21B26A-BD54-4235-8BD8-5C8F5E909E56}"/>
    <cellStyle name="Normal 4 39" xfId="6519" xr:uid="{ACA2A9D6-F1CB-4C5B-AD69-4DEA57AA9371}"/>
    <cellStyle name="Normal 4 39 2" xfId="14930" xr:uid="{DE3C9E02-702C-45E5-B6F0-41959AA28955}"/>
    <cellStyle name="Normal 4 39 2 2" xfId="22217" xr:uid="{C2DC341A-E9C5-419B-BB5C-5272BB0F79AC}"/>
    <cellStyle name="Normal 4 39 2 2 2" xfId="27773" xr:uid="{D96EEB33-FC28-4D43-B9D5-486B5F1B3CB1}"/>
    <cellStyle name="Normal 4 39 2 2 3" xfId="33267" xr:uid="{E4670DCF-FD22-4E77-90EF-3ACEA47F6F7D}"/>
    <cellStyle name="Normal 4 39 2 2 4" xfId="38751" xr:uid="{6FC46CEB-21D5-4557-9717-3151B3CCBBF0}"/>
    <cellStyle name="Normal 4 39 2 3" xfId="25044" xr:uid="{4C1F82EB-4356-4A32-9D07-9A7B8FE663C7}"/>
    <cellStyle name="Normal 4 39 2 4" xfId="30538" xr:uid="{FCD70490-D665-4CC4-B196-2ED5B0614312}"/>
    <cellStyle name="Normal 4 39 2 5" xfId="36022" xr:uid="{5B43826D-E584-4112-82BD-3157199FC1C0}"/>
    <cellStyle name="Normal 4 39 3" xfId="11872" xr:uid="{724D98B5-1D92-44B2-884E-7F5D5D97095B}"/>
    <cellStyle name="Normal 4 39 4" xfId="17108" xr:uid="{AD6CBE17-B1D8-42C9-A6F9-61EAE93F042D}"/>
    <cellStyle name="Normal 4 39 5" xfId="19334" xr:uid="{E26E0682-6982-40EC-9E6E-93AA7ECFCBEA}"/>
    <cellStyle name="Normal 4 39 6" xfId="9629" xr:uid="{D428330D-A4E2-4FC6-B701-A0580DA46359}"/>
    <cellStyle name="Normal 4 39 6 2" xfId="20950" xr:uid="{8AF53BC8-D565-445E-A844-44A12DB67E9D}"/>
    <cellStyle name="Normal 4 39 6 2 2" xfId="26506" xr:uid="{0A9BEDCE-B176-4C08-A65D-CB84A5A9892F}"/>
    <cellStyle name="Normal 4 39 6 2 3" xfId="32000" xr:uid="{8C205A57-53A9-4F02-A357-DBAF77CBE7CF}"/>
    <cellStyle name="Normal 4 39 6 2 4" xfId="37484" xr:uid="{85B9E1F2-D661-4897-BEF8-2424F9F9E7AF}"/>
    <cellStyle name="Normal 4 39 6 3" xfId="23777" xr:uid="{04FA3843-F559-4069-96F5-60048B4A7906}"/>
    <cellStyle name="Normal 4 39 6 4" xfId="29271" xr:uid="{486ADEA2-0129-4593-A4BF-55B93C5C4F03}"/>
    <cellStyle name="Normal 4 39 6 5" xfId="34755" xr:uid="{223F943C-6357-4E96-8ED3-09AA1F45DE19}"/>
    <cellStyle name="Normal 4 4" xfId="6520" xr:uid="{C0F79CC6-B67E-44F6-A05F-0F35F7B596B5}"/>
    <cellStyle name="Normal 4 4 10" xfId="19335" xr:uid="{6F6458C8-47A9-4CB4-B234-7B7A89D8EE0E}"/>
    <cellStyle name="Normal 4 4 11" xfId="9630" xr:uid="{CDB3784F-90F7-47F4-A4BB-DAB3AFE375B6}"/>
    <cellStyle name="Normal 4 4 11 2" xfId="20951" xr:uid="{FF19DF43-A2B1-4F90-BE77-799816AB65FF}"/>
    <cellStyle name="Normal 4 4 11 2 2" xfId="26507" xr:uid="{19A06AFA-C50F-4AC3-AFD2-26B1D8E5090A}"/>
    <cellStyle name="Normal 4 4 11 2 3" xfId="32001" xr:uid="{CE523C4A-8ACF-4D2C-8738-4986E368896E}"/>
    <cellStyle name="Normal 4 4 11 2 4" xfId="37485" xr:uid="{4F8221BE-5AFA-4F2A-B331-4A223438B2D4}"/>
    <cellStyle name="Normal 4 4 11 3" xfId="23778" xr:uid="{ABB11239-DA51-439D-9F35-CC74A81AE223}"/>
    <cellStyle name="Normal 4 4 11 4" xfId="29272" xr:uid="{E25107DE-8240-4C57-BC9E-6AE619959976}"/>
    <cellStyle name="Normal 4 4 11 5" xfId="34756" xr:uid="{26E0E77E-5F9C-4460-B9DB-8DED3613A710}"/>
    <cellStyle name="Normal 4 4 2" xfId="6521" xr:uid="{4073A669-91E0-4752-8B89-219DB19A33F1}"/>
    <cellStyle name="Normal 4 4 2 2" xfId="14932" xr:uid="{B4F7F23B-C324-47AF-9306-49B5F33AACBF}"/>
    <cellStyle name="Normal 4 4 2 2 2" xfId="22219" xr:uid="{422F2F3F-4896-4FC8-B6FC-87FA1A4D35FE}"/>
    <cellStyle name="Normal 4 4 2 2 2 2" xfId="27775" xr:uid="{5E34B469-B736-4931-94E1-CAA269FF82A7}"/>
    <cellStyle name="Normal 4 4 2 2 2 3" xfId="33269" xr:uid="{48A453D3-9B6E-4348-8D37-4C4811F1D897}"/>
    <cellStyle name="Normal 4 4 2 2 2 4" xfId="38753" xr:uid="{73F23CEF-D0EC-4107-97CB-150F3EB66F73}"/>
    <cellStyle name="Normal 4 4 2 2 3" xfId="25046" xr:uid="{AA625250-EB5A-4FEE-B523-E804D7F15297}"/>
    <cellStyle name="Normal 4 4 2 2 4" xfId="30540" xr:uid="{AC32C3A5-FBC5-4E0A-8CB5-2628BB83E878}"/>
    <cellStyle name="Normal 4 4 2 2 5" xfId="36024" xr:uid="{49EA7DEA-4FB0-4C72-B91A-2D201E066E9D}"/>
    <cellStyle name="Normal 4 4 2 3" xfId="11874" xr:uid="{BE85C627-505F-46D8-9948-B485CBF667D0}"/>
    <cellStyle name="Normal 4 4 2 4" xfId="17110" xr:uid="{0E2EEB6F-FFF5-4955-8770-660343E68D05}"/>
    <cellStyle name="Normal 4 4 2 5" xfId="19336" xr:uid="{F589B19A-8E71-4269-B951-94431643199D}"/>
    <cellStyle name="Normal 4 4 2 6" xfId="9631" xr:uid="{9D9C7607-568E-421B-AB97-9AFE71145420}"/>
    <cellStyle name="Normal 4 4 2 6 2" xfId="20952" xr:uid="{C7456DC0-0275-4F6C-9D63-459CAE7BC00C}"/>
    <cellStyle name="Normal 4 4 2 6 2 2" xfId="26508" xr:uid="{21F54A0E-322A-4DF2-9999-5F51FF5A13B7}"/>
    <cellStyle name="Normal 4 4 2 6 2 3" xfId="32002" xr:uid="{EC070352-9902-40F9-A932-2A723BD18B02}"/>
    <cellStyle name="Normal 4 4 2 6 2 4" xfId="37486" xr:uid="{235A17ED-BF05-4ECA-83AF-0C2F3F2C0829}"/>
    <cellStyle name="Normal 4 4 2 6 3" xfId="23779" xr:uid="{3C869682-7CB1-4B78-BD42-1AFF74994F1F}"/>
    <cellStyle name="Normal 4 4 2 6 4" xfId="29273" xr:uid="{4A2C24BB-19CD-4D8B-93EE-8E01CDDC0875}"/>
    <cellStyle name="Normal 4 4 2 6 5" xfId="34757" xr:uid="{9B9C17BA-B27E-4552-A1E9-33250F871E7A}"/>
    <cellStyle name="Normal 4 4 3" xfId="6522" xr:uid="{11D60731-2524-4B22-86AE-9630996085DB}"/>
    <cellStyle name="Normal 4 4 3 2" xfId="14933" xr:uid="{D71E68AB-D164-4FFB-9571-F355ED724F15}"/>
    <cellStyle name="Normal 4 4 3 2 2" xfId="22220" xr:uid="{08FD24CE-69A5-4717-B515-413A78349235}"/>
    <cellStyle name="Normal 4 4 3 2 2 2" xfId="27776" xr:uid="{6D02B6CB-489B-423A-9679-B63D0D5DE335}"/>
    <cellStyle name="Normal 4 4 3 2 2 3" xfId="33270" xr:uid="{1F3195FF-076E-4422-9764-15471A29A68D}"/>
    <cellStyle name="Normal 4 4 3 2 2 4" xfId="38754" xr:uid="{904C021C-9301-406A-AF3C-56E66697EAA8}"/>
    <cellStyle name="Normal 4 4 3 2 3" xfId="25047" xr:uid="{E2B7E77A-B3D4-4981-AC59-BC27D0E6AD65}"/>
    <cellStyle name="Normal 4 4 3 2 4" xfId="30541" xr:uid="{4ED70009-9046-4ACD-8057-7B9DA8E0B1F6}"/>
    <cellStyle name="Normal 4 4 3 2 5" xfId="36025" xr:uid="{95C45161-B523-49EA-95B3-B496E1692993}"/>
    <cellStyle name="Normal 4 4 3 3" xfId="11875" xr:uid="{02BB2FE0-BF9B-4D42-BD73-6B11A6B1068B}"/>
    <cellStyle name="Normal 4 4 3 4" xfId="17111" xr:uid="{384CEBD7-C9B6-45A4-BCE3-B7F3B3391629}"/>
    <cellStyle name="Normal 4 4 3 5" xfId="19337" xr:uid="{CDEE1135-6F34-47E4-86D1-42B80D650CA7}"/>
    <cellStyle name="Normal 4 4 3 6" xfId="9632" xr:uid="{821A4628-3BD2-41DA-B136-39A88D865344}"/>
    <cellStyle name="Normal 4 4 3 6 2" xfId="20953" xr:uid="{B8A4DCC2-81D4-4304-8648-5154081BB826}"/>
    <cellStyle name="Normal 4 4 3 6 2 2" xfId="26509" xr:uid="{944A9906-61FB-4F2D-A75F-BF615BB8D28A}"/>
    <cellStyle name="Normal 4 4 3 6 2 3" xfId="32003" xr:uid="{DF27874A-B434-4B82-AA54-580A7DEE2F32}"/>
    <cellStyle name="Normal 4 4 3 6 2 4" xfId="37487" xr:uid="{ACBF4702-475F-4A62-A22A-45062177C5D3}"/>
    <cellStyle name="Normal 4 4 3 6 3" xfId="23780" xr:uid="{8F9478EE-FE9B-424D-A0C2-55C5C3C05CC4}"/>
    <cellStyle name="Normal 4 4 3 6 4" xfId="29274" xr:uid="{D94D5389-725B-4E10-8BBD-558C2D423E63}"/>
    <cellStyle name="Normal 4 4 3 6 5" xfId="34758" xr:uid="{259736B0-DD4C-45AB-81B4-25805F1E8701}"/>
    <cellStyle name="Normal 4 4 4" xfId="6523" xr:uid="{821CA897-1650-414C-B4F4-B615AECB4B4E}"/>
    <cellStyle name="Normal 4 4 4 2" xfId="14934" xr:uid="{7D7975DA-B7F1-4A74-82A6-31FEF4E184B4}"/>
    <cellStyle name="Normal 4 4 4 2 2" xfId="22221" xr:uid="{16FE7CEA-A28F-4AF9-8515-58BB32633D63}"/>
    <cellStyle name="Normal 4 4 4 2 2 2" xfId="27777" xr:uid="{DE256569-FB49-4644-ACD0-A49E12E32A1C}"/>
    <cellStyle name="Normal 4 4 4 2 2 3" xfId="33271" xr:uid="{D9123D25-3C37-469E-9AE7-8057D384E7A6}"/>
    <cellStyle name="Normal 4 4 4 2 2 4" xfId="38755" xr:uid="{6B8E5F2E-2E69-4924-ABD9-9DF81BEC72EC}"/>
    <cellStyle name="Normal 4 4 4 2 3" xfId="25048" xr:uid="{94769193-230F-48BD-A837-D404B08AAAD0}"/>
    <cellStyle name="Normal 4 4 4 2 4" xfId="30542" xr:uid="{54C26A1B-D0B8-4855-8E57-D4853019CE1A}"/>
    <cellStyle name="Normal 4 4 4 2 5" xfId="36026" xr:uid="{38CAE5FB-5170-4897-8D9A-59F8BB838DA6}"/>
    <cellStyle name="Normal 4 4 4 3" xfId="11876" xr:uid="{5522B5DC-B2A9-4DED-8AEC-2CD592941B79}"/>
    <cellStyle name="Normal 4 4 4 4" xfId="17112" xr:uid="{E75B7ADF-9A6E-4867-84A0-0CA259253790}"/>
    <cellStyle name="Normal 4 4 4 5" xfId="19338" xr:uid="{65E9A2F3-C6F1-4616-B7C9-BB80729377AB}"/>
    <cellStyle name="Normal 4 4 4 6" xfId="9633" xr:uid="{25DFCE33-7904-466D-BD2B-09473A962053}"/>
    <cellStyle name="Normal 4 4 4 6 2" xfId="20954" xr:uid="{5FCF2480-EFAB-4D00-8C01-C9EB348D059C}"/>
    <cellStyle name="Normal 4 4 4 6 2 2" xfId="26510" xr:uid="{01C545F6-5E6C-4864-9CFD-A78F69E7FA9E}"/>
    <cellStyle name="Normal 4 4 4 6 2 3" xfId="32004" xr:uid="{5CFC1B09-2F8A-40F7-B26B-5864D8D4CA2C}"/>
    <cellStyle name="Normal 4 4 4 6 2 4" xfId="37488" xr:uid="{D7ED837A-DD1A-4CB2-8E47-B0AA421FEC1A}"/>
    <cellStyle name="Normal 4 4 4 6 3" xfId="23781" xr:uid="{D7814F4D-54C4-492A-A031-1FDF4A163999}"/>
    <cellStyle name="Normal 4 4 4 6 4" xfId="29275" xr:uid="{F2F6DB18-9344-4256-B351-A5AD34D659C2}"/>
    <cellStyle name="Normal 4 4 4 6 5" xfId="34759" xr:uid="{EBB6F7CA-AC90-4C88-93EF-39C8B2895D5D}"/>
    <cellStyle name="Normal 4 4 5" xfId="7319" xr:uid="{46D0AF62-34E8-4597-8F07-F29841911F10}"/>
    <cellStyle name="Normal 4 4 5 2" xfId="14935" xr:uid="{1B127910-E58F-4077-A7F6-D6CC444131C7}"/>
    <cellStyle name="Normal 4 4 5 2 2" xfId="22222" xr:uid="{9FAA4B64-0EF8-466E-ABE1-0FAEB64EEBEB}"/>
    <cellStyle name="Normal 4 4 5 2 2 2" xfId="27778" xr:uid="{C41DA0CC-3E20-4CDA-A544-5C84E1D48AAD}"/>
    <cellStyle name="Normal 4 4 5 2 2 3" xfId="33272" xr:uid="{DA3370FE-F494-4DE1-86B7-446EEFD0F2C0}"/>
    <cellStyle name="Normal 4 4 5 2 2 4" xfId="38756" xr:uid="{A0E9EC1B-9F1A-4841-9E84-5CBD45525201}"/>
    <cellStyle name="Normal 4 4 5 2 3" xfId="25049" xr:uid="{B4C7396F-CA7A-43A8-807F-CF44A5340293}"/>
    <cellStyle name="Normal 4 4 5 2 4" xfId="30543" xr:uid="{5116999F-DCEC-4DB5-9ED7-7466CF1C5D1C}"/>
    <cellStyle name="Normal 4 4 5 2 5" xfId="36027" xr:uid="{4CE092EC-166A-4751-B54E-EF47F5139F0D}"/>
    <cellStyle name="Normal 4 4 5 3" xfId="12586" xr:uid="{C1FA7AF6-D4C1-480C-ACE4-62B777CD6B80}"/>
    <cellStyle name="Normal 4 4 5 4" xfId="9634" xr:uid="{13D65A56-CED7-4EA4-A617-79D0AD593EA5}"/>
    <cellStyle name="Normal 4 4 5 4 2" xfId="20955" xr:uid="{2BE8D782-96F5-478D-AD2C-067E36F9ECFC}"/>
    <cellStyle name="Normal 4 4 5 4 2 2" xfId="26511" xr:uid="{6FF34A85-A391-45F0-B386-339C682CECCD}"/>
    <cellStyle name="Normal 4 4 5 4 2 3" xfId="32005" xr:uid="{9F004077-75EE-4585-95EB-33FC15055EFB}"/>
    <cellStyle name="Normal 4 4 5 4 2 4" xfId="37489" xr:uid="{2CF20C20-A057-438C-A08A-0EB26A2623A0}"/>
    <cellStyle name="Normal 4 4 5 4 3" xfId="23782" xr:uid="{F8E1B187-D7F2-4712-A22F-77B0048B6C2E}"/>
    <cellStyle name="Normal 4 4 5 4 4" xfId="29276" xr:uid="{F3BD6932-24A0-42A3-83A4-01AE387E7C4F}"/>
    <cellStyle name="Normal 4 4 5 4 5" xfId="34760" xr:uid="{36ABE301-359F-470D-9F9F-B2FE7E847E47}"/>
    <cellStyle name="Normal 4 4 6" xfId="9635" xr:uid="{D86F0BD6-11E2-4140-BF9E-845E09EADF3C}"/>
    <cellStyle name="Normal 4 4 6 2" xfId="20956" xr:uid="{A624A575-1D3F-4FFA-9CCF-D8B5F11549C9}"/>
    <cellStyle name="Normal 4 4 6 2 2" xfId="26512" xr:uid="{05614C34-9DFB-450F-9A02-93B9609D5D89}"/>
    <cellStyle name="Normal 4 4 6 2 3" xfId="32006" xr:uid="{7337D29D-EA1E-4E3E-B9D1-6837E220E66F}"/>
    <cellStyle name="Normal 4 4 6 2 4" xfId="37490" xr:uid="{95897776-15D0-4E35-86A5-259231CCE413}"/>
    <cellStyle name="Normal 4 4 6 3" xfId="23783" xr:uid="{6F3309CF-1806-4459-AA63-D2C889F84474}"/>
    <cellStyle name="Normal 4 4 6 4" xfId="29277" xr:uid="{4A16283D-224E-43F8-8A78-CB53F5189689}"/>
    <cellStyle name="Normal 4 4 6 5" xfId="34761" xr:uid="{AD52E193-C3C4-47DF-A344-881499E2AF94}"/>
    <cellStyle name="Normal 4 4 7" xfId="14931" xr:uid="{11384FA5-E12B-4BE6-AE07-ACE59F25A29F}"/>
    <cellStyle name="Normal 4 4 7 2" xfId="22218" xr:uid="{38A81CF4-2CD9-4BF7-ABAD-EF004581BC7C}"/>
    <cellStyle name="Normal 4 4 7 2 2" xfId="27774" xr:uid="{BA78BDCA-0D44-4113-8C2B-BB4F8A96F550}"/>
    <cellStyle name="Normal 4 4 7 2 3" xfId="33268" xr:uid="{55E73BC8-1F73-4C5E-9BBF-B50EBDD19190}"/>
    <cellStyle name="Normal 4 4 7 2 4" xfId="38752" xr:uid="{FAA5B3C1-85C8-49CA-ABD6-5486D44A40EC}"/>
    <cellStyle name="Normal 4 4 7 3" xfId="25045" xr:uid="{7458F3B3-0DD1-47C0-BED0-81C509DA5D79}"/>
    <cellStyle name="Normal 4 4 7 4" xfId="30539" xr:uid="{FA405B7F-F7B2-41F3-88D0-C36B783B076C}"/>
    <cellStyle name="Normal 4 4 7 5" xfId="36023" xr:uid="{39FB3289-7A32-444D-924F-09D426D054FF}"/>
    <cellStyle name="Normal 4 4 8" xfId="11873" xr:uid="{3333896A-4090-461E-A0C9-87F31063753A}"/>
    <cellStyle name="Normal 4 4 9" xfId="17109" xr:uid="{93D1BCF3-91AB-4EDF-9B5E-91705F1A269A}"/>
    <cellStyle name="Normal 4 40" xfId="6524" xr:uid="{18C75DAB-1BEC-4210-B710-FA6BDC4AFBF6}"/>
    <cellStyle name="Normal 4 40 2" xfId="14936" xr:uid="{E360C9E2-EABC-4557-B683-0FB32780B254}"/>
    <cellStyle name="Normal 4 40 2 2" xfId="22223" xr:uid="{13CB0146-E57A-4049-B262-B0D2E74741B4}"/>
    <cellStyle name="Normal 4 40 2 2 2" xfId="27779" xr:uid="{4126C463-F6AB-4DB9-807C-94181780647E}"/>
    <cellStyle name="Normal 4 40 2 2 3" xfId="33273" xr:uid="{051D2A72-3B5F-4CEF-B6FA-024C5217F5FE}"/>
    <cellStyle name="Normal 4 40 2 2 4" xfId="38757" xr:uid="{FAB566B0-2372-43FA-81DE-D63F39CBD9D4}"/>
    <cellStyle name="Normal 4 40 2 3" xfId="25050" xr:uid="{305E4CD8-2571-46F7-A7EA-198A5FE3FE76}"/>
    <cellStyle name="Normal 4 40 2 4" xfId="30544" xr:uid="{3F7A53B1-333D-49EE-9758-B712A87E0DA2}"/>
    <cellStyle name="Normal 4 40 2 5" xfId="36028" xr:uid="{24556896-22D0-4A1D-9E54-5A0E397264F3}"/>
    <cellStyle name="Normal 4 40 3" xfId="11877" xr:uid="{210C1B80-73CC-4841-9112-0F11D6FA9BF3}"/>
    <cellStyle name="Normal 4 40 4" xfId="17113" xr:uid="{9436394F-D74A-4604-A855-AD3ABC6ED1A9}"/>
    <cellStyle name="Normal 4 40 5" xfId="19339" xr:uid="{3253B767-FF8A-462C-AE21-11D86CC9C629}"/>
    <cellStyle name="Normal 4 40 6" xfId="9636" xr:uid="{0E18B281-BE66-4AC9-801F-C641022C7C4A}"/>
    <cellStyle name="Normal 4 40 6 2" xfId="20957" xr:uid="{4E63431A-5E65-4DB8-8E00-9177C99FF1C1}"/>
    <cellStyle name="Normal 4 40 6 2 2" xfId="26513" xr:uid="{249C705A-B4BF-4A44-8D78-25DBCE0BE525}"/>
    <cellStyle name="Normal 4 40 6 2 3" xfId="32007" xr:uid="{D13FB34F-BE67-49C3-8284-F8FBADFAF805}"/>
    <cellStyle name="Normal 4 40 6 2 4" xfId="37491" xr:uid="{938DBAA8-A8B7-4DE1-A008-3C346082BBF0}"/>
    <cellStyle name="Normal 4 40 6 3" xfId="23784" xr:uid="{F5B5D3BC-D5E8-4EA0-AD4F-DA7068A62A2C}"/>
    <cellStyle name="Normal 4 40 6 4" xfId="29278" xr:uid="{7ACF2371-29FA-4F5D-A9E4-76F775FB66C1}"/>
    <cellStyle name="Normal 4 40 6 5" xfId="34762" xr:uid="{86658958-39B0-45A6-A2BD-225D4F1A2161}"/>
    <cellStyle name="Normal 4 41" xfId="6525" xr:uid="{067843D1-0209-4ED4-8A34-C1B7E9884D40}"/>
    <cellStyle name="Normal 4 41 2" xfId="14937" xr:uid="{545CDFFC-48DC-4268-A599-DF0233EA03DF}"/>
    <cellStyle name="Normal 4 41 2 2" xfId="22224" xr:uid="{694A91C3-C138-4099-96B7-8B37F2742FA5}"/>
    <cellStyle name="Normal 4 41 2 2 2" xfId="27780" xr:uid="{0AD7D1A9-39BE-46AF-8DA0-F1A9827F7D37}"/>
    <cellStyle name="Normal 4 41 2 2 3" xfId="33274" xr:uid="{0DDD2065-2C58-4B32-8EB4-EDE9987E363A}"/>
    <cellStyle name="Normal 4 41 2 2 4" xfId="38758" xr:uid="{B90823A5-495D-4622-8553-285FF4F89B32}"/>
    <cellStyle name="Normal 4 41 2 3" xfId="25051" xr:uid="{E514D943-AAC6-4F95-A955-1A8F883DA5DA}"/>
    <cellStyle name="Normal 4 41 2 4" xfId="30545" xr:uid="{7DD53ACE-BC5A-46D1-A12D-817F22D379F6}"/>
    <cellStyle name="Normal 4 41 2 5" xfId="36029" xr:uid="{4FA940EF-2873-4503-AEB6-055176E49A0A}"/>
    <cellStyle name="Normal 4 41 3" xfId="11878" xr:uid="{CEC804A4-CAA7-425E-90B0-DA5BCA9CA405}"/>
    <cellStyle name="Normal 4 41 4" xfId="17114" xr:uid="{D98F8EDC-254E-4C2E-8ACB-16AF50C91A35}"/>
    <cellStyle name="Normal 4 41 5" xfId="19340" xr:uid="{5008EC41-D154-400B-9422-A8946775F3B4}"/>
    <cellStyle name="Normal 4 41 6" xfId="9637" xr:uid="{B5F763B9-5FCC-44B7-8B7C-D4340A7ADEBB}"/>
    <cellStyle name="Normal 4 41 6 2" xfId="20958" xr:uid="{771A0CB8-CE86-43EE-922E-AEC341100F12}"/>
    <cellStyle name="Normal 4 41 6 2 2" xfId="26514" xr:uid="{C7D98739-5459-4D4C-81E8-679F1FD4BC74}"/>
    <cellStyle name="Normal 4 41 6 2 3" xfId="32008" xr:uid="{2CBB0543-A956-41F4-984F-2A4EBC60299F}"/>
    <cellStyle name="Normal 4 41 6 2 4" xfId="37492" xr:uid="{85D9AFEE-B84B-4EFF-9ACB-1BB34D5449D5}"/>
    <cellStyle name="Normal 4 41 6 3" xfId="23785" xr:uid="{6BC35703-7A01-4070-8AA5-9B7A1663117E}"/>
    <cellStyle name="Normal 4 41 6 4" xfId="29279" xr:uid="{72F2E0AB-ECA3-4E31-901D-377576A177BA}"/>
    <cellStyle name="Normal 4 41 6 5" xfId="34763" xr:uid="{93175991-2EBE-4FC9-BB6E-ACAB45D87D2F}"/>
    <cellStyle name="Normal 4 42" xfId="6526" xr:uid="{BDFFA8CE-B164-43D5-BCE9-CE1D26C7A7A8}"/>
    <cellStyle name="Normal 4 42 2" xfId="14938" xr:uid="{A42DBB5C-4901-4E55-A902-265546F47FF9}"/>
    <cellStyle name="Normal 4 42 2 2" xfId="22225" xr:uid="{9CD9BB0B-6FEC-4B28-A9EE-C4784D3D1324}"/>
    <cellStyle name="Normal 4 42 2 2 2" xfId="27781" xr:uid="{00AAF128-8E1F-4868-B122-80349C7DB0FA}"/>
    <cellStyle name="Normal 4 42 2 2 3" xfId="33275" xr:uid="{E9A6B454-6543-4838-8912-FB2301292AF7}"/>
    <cellStyle name="Normal 4 42 2 2 4" xfId="38759" xr:uid="{48B04062-7B8C-4BC2-8966-DEBCC2BD1D2A}"/>
    <cellStyle name="Normal 4 42 2 3" xfId="25052" xr:uid="{9C57D365-AE9A-48AC-8622-8A8F6178FEFA}"/>
    <cellStyle name="Normal 4 42 2 4" xfId="30546" xr:uid="{53457AC2-00DC-4360-BB76-08855180F049}"/>
    <cellStyle name="Normal 4 42 2 5" xfId="36030" xr:uid="{26C8201B-31CA-4EE9-9C77-6692E0A1B679}"/>
    <cellStyle name="Normal 4 42 3" xfId="11879" xr:uid="{F598A5F8-BBDE-4CEB-B620-8137B054DDBD}"/>
    <cellStyle name="Normal 4 42 4" xfId="17115" xr:uid="{E7F7CF70-8195-487A-9E3F-38B7393ADC38}"/>
    <cellStyle name="Normal 4 42 5" xfId="19341" xr:uid="{905083D3-682F-4AC0-8D45-9650BE5097BB}"/>
    <cellStyle name="Normal 4 42 6" xfId="9638" xr:uid="{BEB37C1C-5166-4465-8C3D-1B5070B9C5B9}"/>
    <cellStyle name="Normal 4 42 6 2" xfId="20959" xr:uid="{FED3C623-E82B-441C-9B06-8E07CBF35B53}"/>
    <cellStyle name="Normal 4 42 6 2 2" xfId="26515" xr:uid="{CDD68EB5-05FC-4465-B008-40278E2AEBD0}"/>
    <cellStyle name="Normal 4 42 6 2 3" xfId="32009" xr:uid="{EC5D5CC7-8EEC-4D61-83CE-AECA88441B5E}"/>
    <cellStyle name="Normal 4 42 6 2 4" xfId="37493" xr:uid="{CED44DB9-A6A3-413B-9329-72B01E613C05}"/>
    <cellStyle name="Normal 4 42 6 3" xfId="23786" xr:uid="{A910426A-42EA-4857-BD5F-1FF28096316E}"/>
    <cellStyle name="Normal 4 42 6 4" xfId="29280" xr:uid="{966722B8-5A76-47C8-892F-1F5098C83373}"/>
    <cellStyle name="Normal 4 42 6 5" xfId="34764" xr:uid="{96B99731-6AC8-47A2-8A3C-0B5F1D9004E2}"/>
    <cellStyle name="Normal 4 43" xfId="6527" xr:uid="{0279D423-686B-4C24-A07E-0601BC727293}"/>
    <cellStyle name="Normal 4 43 2" xfId="14939" xr:uid="{97FC4E53-6975-4527-89C5-A07BDCD651F6}"/>
    <cellStyle name="Normal 4 43 2 2" xfId="22226" xr:uid="{A0AB64A2-2603-402E-B412-E06F4111D800}"/>
    <cellStyle name="Normal 4 43 2 2 2" xfId="27782" xr:uid="{70533451-DF48-4545-BCEB-4FCB05837F5E}"/>
    <cellStyle name="Normal 4 43 2 2 3" xfId="33276" xr:uid="{92EFA6D4-B4BA-41E5-8EB8-601ABF36020F}"/>
    <cellStyle name="Normal 4 43 2 2 4" xfId="38760" xr:uid="{A38682C1-F9BA-493E-AFBB-04AF965F349E}"/>
    <cellStyle name="Normal 4 43 2 3" xfId="25053" xr:uid="{A7D1FF58-AE0B-4EB7-BCF6-3E701CFB15F5}"/>
    <cellStyle name="Normal 4 43 2 4" xfId="30547" xr:uid="{FCC35B40-BAC4-48B4-BC76-CA1EE553697F}"/>
    <cellStyle name="Normal 4 43 2 5" xfId="36031" xr:uid="{CF42404C-E737-4522-ABBB-9482D4AF7E3C}"/>
    <cellStyle name="Normal 4 43 3" xfId="11880" xr:uid="{1CD6B681-6703-47A1-AB70-3F5B23E45333}"/>
    <cellStyle name="Normal 4 43 4" xfId="17116" xr:uid="{CE9BBC85-1CD5-4294-B096-A91CCD459343}"/>
    <cellStyle name="Normal 4 43 5" xfId="19342" xr:uid="{175389C8-A06D-41C8-8AC0-16D2F7C3EA33}"/>
    <cellStyle name="Normal 4 43 6" xfId="9639" xr:uid="{74FDA493-D70B-40D1-A7F1-9140014CB43D}"/>
    <cellStyle name="Normal 4 43 6 2" xfId="20960" xr:uid="{8A8E1BB0-85DA-47C5-A82E-F09F530EA19E}"/>
    <cellStyle name="Normal 4 43 6 2 2" xfId="26516" xr:uid="{0E6D9020-5A62-4250-B173-2D18B72A8437}"/>
    <cellStyle name="Normal 4 43 6 2 3" xfId="32010" xr:uid="{E0992810-E809-4B16-873A-3792379CED91}"/>
    <cellStyle name="Normal 4 43 6 2 4" xfId="37494" xr:uid="{C42115A4-CCCE-4975-AC5F-BD1819048EE5}"/>
    <cellStyle name="Normal 4 43 6 3" xfId="23787" xr:uid="{549149E7-FFF6-44B0-A61B-B2AC1C0D9B85}"/>
    <cellStyle name="Normal 4 43 6 4" xfId="29281" xr:uid="{28440516-D37D-40BA-A9DB-DACC382863ED}"/>
    <cellStyle name="Normal 4 43 6 5" xfId="34765" xr:uid="{F8E42263-D681-4BE3-973A-A83774C86C04}"/>
    <cellStyle name="Normal 4 44" xfId="7206" xr:uid="{02AF5E75-7018-4826-AA1D-548572D1A78F}"/>
    <cellStyle name="Normal 4 44 2" xfId="14940" xr:uid="{2EDFC19A-BAC0-4FA4-992B-A2A777BA1F26}"/>
    <cellStyle name="Normal 4 44 2 2" xfId="22227" xr:uid="{97F06A67-796D-4890-A655-18FC318052C8}"/>
    <cellStyle name="Normal 4 44 2 2 2" xfId="27783" xr:uid="{1B1C871B-1AD9-4171-A95D-92E4B347E6A0}"/>
    <cellStyle name="Normal 4 44 2 2 3" xfId="33277" xr:uid="{C641EB42-5D8A-4DFD-870E-58B30834DC09}"/>
    <cellStyle name="Normal 4 44 2 2 4" xfId="38761" xr:uid="{E7FFAED4-10A6-4E80-BF1D-9BA18C0D22A5}"/>
    <cellStyle name="Normal 4 44 2 3" xfId="25054" xr:uid="{F9509B86-F967-486D-9D0B-1ECF3E3D266F}"/>
    <cellStyle name="Normal 4 44 2 4" xfId="30548" xr:uid="{B5F56F49-12ED-464C-83E7-B2809BD47AFA}"/>
    <cellStyle name="Normal 4 44 2 5" xfId="36032" xr:uid="{4AAB713A-DF92-40B7-92DD-B4710334FFAB}"/>
    <cellStyle name="Normal 4 44 3" xfId="20002" xr:uid="{5A1CAEB4-8E26-4161-B38C-409A7BFEC22F}"/>
    <cellStyle name="Normal 4 44 4" xfId="9640" xr:uid="{6B0D99C3-271E-4ADB-96D7-6D068C846ACC}"/>
    <cellStyle name="Normal 4 44 4 2" xfId="20961" xr:uid="{C33F8E23-F633-44F1-B778-B4EFE8559070}"/>
    <cellStyle name="Normal 4 44 4 2 2" xfId="26517" xr:uid="{B0332AB1-6EF1-4FDE-B4E7-87AC4662D4C9}"/>
    <cellStyle name="Normal 4 44 4 2 3" xfId="32011" xr:uid="{F4185BE9-1709-43D5-A0D7-D35508A53B38}"/>
    <cellStyle name="Normal 4 44 4 2 4" xfId="37495" xr:uid="{041D969D-4526-496A-9F7A-E9E281ACBC74}"/>
    <cellStyle name="Normal 4 44 4 3" xfId="23788" xr:uid="{20849353-3CC0-41BB-98FB-D1247C04277E}"/>
    <cellStyle name="Normal 4 44 4 4" xfId="29282" xr:uid="{D2509D1B-A2EF-4577-A956-1C9E72408FA5}"/>
    <cellStyle name="Normal 4 44 4 5" xfId="34766" xr:uid="{D548681F-FE10-4C52-81B4-22B0311ADEF3}"/>
    <cellStyle name="Normal 4 45" xfId="9641" xr:uid="{4F7EEB0A-D2C3-4FDC-8591-5BAE79F60B26}"/>
    <cellStyle name="Normal 4 45 2" xfId="20962" xr:uid="{37D88B95-ECCA-4680-A2E7-9C5C2B83AE7E}"/>
    <cellStyle name="Normal 4 45 2 2" xfId="26518" xr:uid="{135667C7-2ADC-4E02-981E-5ABB8DCB3B41}"/>
    <cellStyle name="Normal 4 45 2 3" xfId="32012" xr:uid="{262C2239-6BF7-46BF-9FEF-89DD6297849D}"/>
    <cellStyle name="Normal 4 45 2 4" xfId="37496" xr:uid="{B5A69D05-6BCF-4E66-86E1-738F6F734543}"/>
    <cellStyle name="Normal 4 45 3" xfId="23789" xr:uid="{BC6F791E-09B9-4B52-A0DD-447266F0D878}"/>
    <cellStyle name="Normal 4 45 4" xfId="29283" xr:uid="{E7289DB1-A0CF-44D1-A2E3-9BAA3A80A9D5}"/>
    <cellStyle name="Normal 4 45 5" xfId="34767" xr:uid="{90017B46-9349-4BF2-9A5B-EB91DE0A20F8}"/>
    <cellStyle name="Normal 4 46" xfId="14884" xr:uid="{20ACF087-44D4-4BDE-A9F6-9ED45B6ACA81}"/>
    <cellStyle name="Normal 4 46 2" xfId="22171" xr:uid="{50FE21CF-D54A-45D3-813D-3B9E4169F598}"/>
    <cellStyle name="Normal 4 46 2 2" xfId="27727" xr:uid="{B9143CA7-A875-4AAC-AEDF-A770E4478E70}"/>
    <cellStyle name="Normal 4 46 2 3" xfId="33221" xr:uid="{102A543A-A799-4E44-85C9-4731E741EBCE}"/>
    <cellStyle name="Normal 4 46 2 4" xfId="38705" xr:uid="{D1FF6005-F2D0-40C5-8653-60F3D1DB2417}"/>
    <cellStyle name="Normal 4 46 3" xfId="24998" xr:uid="{2A38C43E-1E6B-40D1-95D1-2AAC715F084E}"/>
    <cellStyle name="Normal 4 46 4" xfId="30492" xr:uid="{3AD09AE4-3D89-45C7-97CA-AC051652D5B6}"/>
    <cellStyle name="Normal 4 46 5" xfId="35976" xr:uid="{53A250FE-F9A4-4C49-9319-9BAF4C794AED}"/>
    <cellStyle name="Normal 4 47" xfId="11829" xr:uid="{0F4425E0-6EF2-46FE-969E-615F98E5DBF4}"/>
    <cellStyle name="Normal 4 48" xfId="17065" xr:uid="{2CFC7DD7-40C6-423D-8F93-34E4E0598B4E}"/>
    <cellStyle name="Normal 4 49" xfId="19289" xr:uid="{B6C83ED3-E67C-4772-8497-DE5E2F65FF21}"/>
    <cellStyle name="Normal 4 5" xfId="6528" xr:uid="{4AC35874-687A-431D-AB06-AFB3BE7DE7F0}"/>
    <cellStyle name="Normal 4 5 2" xfId="14941" xr:uid="{A1E5E572-0ABC-4CF1-B871-B774B244647E}"/>
    <cellStyle name="Normal 4 5 2 2" xfId="22228" xr:uid="{F0A83735-5BC5-4133-9E01-F3BC57E4F2D6}"/>
    <cellStyle name="Normal 4 5 2 2 2" xfId="27784" xr:uid="{4B723BDE-3EF7-4007-96B7-24FA2B0F144B}"/>
    <cellStyle name="Normal 4 5 2 2 3" xfId="33278" xr:uid="{AAEE699C-A702-48C9-B62C-43881DDD0F99}"/>
    <cellStyle name="Normal 4 5 2 2 4" xfId="38762" xr:uid="{8E8B3961-6E92-4A33-8547-3EEBCB12DABA}"/>
    <cellStyle name="Normal 4 5 2 3" xfId="25055" xr:uid="{88AFD9A0-40FB-4D97-A8FB-E87D1C18A33E}"/>
    <cellStyle name="Normal 4 5 2 4" xfId="30549" xr:uid="{36AFC5EF-34D9-40C5-993F-7AEE2E012EDF}"/>
    <cellStyle name="Normal 4 5 2 5" xfId="36033" xr:uid="{AF3459F6-1CB8-4140-8500-238CF62E3804}"/>
    <cellStyle name="Normal 4 5 3" xfId="11881" xr:uid="{5EBFCB5C-917D-4325-8113-30EC0B64718C}"/>
    <cellStyle name="Normal 4 5 4" xfId="17117" xr:uid="{3F44DB77-0E33-4CCD-906F-EE384BAB08D8}"/>
    <cellStyle name="Normal 4 5 5" xfId="19343" xr:uid="{F91FCBA8-3DA9-4FB9-B75D-389B5D938034}"/>
    <cellStyle name="Normal 4 5 6" xfId="9642" xr:uid="{3C7583A6-ED4B-4133-9A84-3C5DE2D09A27}"/>
    <cellStyle name="Normal 4 5 6 2" xfId="20963" xr:uid="{5C62A2A0-4D85-4F9B-9A22-7E1702C24090}"/>
    <cellStyle name="Normal 4 5 6 2 2" xfId="26519" xr:uid="{9641A037-A4B0-40FD-A5F9-D5F7D8F49EA1}"/>
    <cellStyle name="Normal 4 5 6 2 3" xfId="32013" xr:uid="{B240E440-ED37-46B8-9C21-E36DDDF2D00A}"/>
    <cellStyle name="Normal 4 5 6 2 4" xfId="37497" xr:uid="{16B86C90-7892-492D-B981-F18A1FD97EB6}"/>
    <cellStyle name="Normal 4 5 6 3" xfId="23790" xr:uid="{51743DFE-4B41-4F86-86D6-3E0692973660}"/>
    <cellStyle name="Normal 4 5 6 4" xfId="29284" xr:uid="{6CF5C2FA-38B3-4A2A-95ED-F90E702F12C4}"/>
    <cellStyle name="Normal 4 5 6 5" xfId="34768" xr:uid="{E872D5E3-620D-4306-AC7C-1F1F9D132C7A}"/>
    <cellStyle name="Normal 4 50" xfId="40406" xr:uid="{CA0C83DD-FF30-40E8-9D46-B44D4EC7ECEA}"/>
    <cellStyle name="Normal 4 51" xfId="6474" xr:uid="{8446127B-6F4E-4F89-A7E2-84DE80C5F3F6}"/>
    <cellStyle name="Normal 4 52" xfId="349" xr:uid="{3F17C7B4-3650-4843-BA1F-4C3049FA1C56}"/>
    <cellStyle name="Normal 4 6" xfId="6529" xr:uid="{E5B304A9-A2C6-4B41-AD44-D6202EF44D88}"/>
    <cellStyle name="Normal 4 6 2" xfId="14942" xr:uid="{2FE11BE1-DEE5-4604-9C34-E52472CB58EE}"/>
    <cellStyle name="Normal 4 6 2 2" xfId="22229" xr:uid="{3F39740C-7F5A-419B-8461-00BDEE3DDFA1}"/>
    <cellStyle name="Normal 4 6 2 2 2" xfId="27785" xr:uid="{1C000E4D-3803-4957-9C5B-7DE410E122AD}"/>
    <cellStyle name="Normal 4 6 2 2 3" xfId="33279" xr:uid="{150C695B-1898-4740-B793-5ABF0C4B2FC4}"/>
    <cellStyle name="Normal 4 6 2 2 4" xfId="38763" xr:uid="{D5C6207B-1FCF-46B2-B0CE-9C38D2ADB147}"/>
    <cellStyle name="Normal 4 6 2 3" xfId="25056" xr:uid="{21EF94D4-C391-4035-BD03-688A3175EAA6}"/>
    <cellStyle name="Normal 4 6 2 4" xfId="30550" xr:uid="{75C3FA91-A63E-42C6-9DE2-8F624824F537}"/>
    <cellStyle name="Normal 4 6 2 5" xfId="36034" xr:uid="{97230208-9363-4D4B-86B9-BEA37AF73F41}"/>
    <cellStyle name="Normal 4 6 3" xfId="11882" xr:uid="{2B7B5F82-DF5B-480B-B203-70D2AB82315E}"/>
    <cellStyle name="Normal 4 6 4" xfId="17118" xr:uid="{0D74F693-4840-4970-9661-03B5089F8C12}"/>
    <cellStyle name="Normal 4 6 5" xfId="19344" xr:uid="{52803C4D-5246-477D-A784-A8BD22EB0BE6}"/>
    <cellStyle name="Normal 4 6 6" xfId="9643" xr:uid="{BB62309D-7112-4A80-9915-18B1E8711972}"/>
    <cellStyle name="Normal 4 6 6 2" xfId="20964" xr:uid="{AE3E7AD3-8A72-467F-899E-9750E71A3445}"/>
    <cellStyle name="Normal 4 6 6 2 2" xfId="26520" xr:uid="{6CAA5D2D-93F4-4161-8C8E-F32BEE4FA6FC}"/>
    <cellStyle name="Normal 4 6 6 2 3" xfId="32014" xr:uid="{7A575BDD-4E8F-40F8-AF13-10466887BAEE}"/>
    <cellStyle name="Normal 4 6 6 2 4" xfId="37498" xr:uid="{D78064B6-4B06-440E-917E-C4704FB23252}"/>
    <cellStyle name="Normal 4 6 6 3" xfId="23791" xr:uid="{AEFBBF7E-EAB7-4EDB-9C25-CF973FE548DA}"/>
    <cellStyle name="Normal 4 6 6 4" xfId="29285" xr:uid="{0CDABD7B-C34F-49E1-B163-65D4C590E320}"/>
    <cellStyle name="Normal 4 6 6 5" xfId="34769" xr:uid="{E6AF49D5-B57F-457A-9FA2-CE01751B2F61}"/>
    <cellStyle name="Normal 4 7" xfId="6530" xr:uid="{ED7DCA6C-1B17-4ABB-89B0-C2CD43EBA202}"/>
    <cellStyle name="Normal 4 7 2" xfId="14943" xr:uid="{BB58A185-B049-417D-9DFF-BEDE20A6C09C}"/>
    <cellStyle name="Normal 4 7 2 2" xfId="22230" xr:uid="{9DD2FAE9-223E-4AD5-A5CC-2912C761A5B2}"/>
    <cellStyle name="Normal 4 7 2 2 2" xfId="27786" xr:uid="{BEFA6389-B930-4630-AFBE-CBE54020A606}"/>
    <cellStyle name="Normal 4 7 2 2 3" xfId="33280" xr:uid="{01B48EBE-BDF7-46B3-AEF9-C5E6D8624B4B}"/>
    <cellStyle name="Normal 4 7 2 2 4" xfId="38764" xr:uid="{7ABF3A78-12B0-441F-8D3D-D526CBFFEFBC}"/>
    <cellStyle name="Normal 4 7 2 3" xfId="25057" xr:uid="{A6ACC09A-1642-44E0-998E-A577B2465F2E}"/>
    <cellStyle name="Normal 4 7 2 4" xfId="30551" xr:uid="{A7E445E6-318A-4ED9-B51C-E1DF9DAF823C}"/>
    <cellStyle name="Normal 4 7 2 5" xfId="36035" xr:uid="{64814763-7349-4C02-B867-393869150EC6}"/>
    <cellStyle name="Normal 4 7 3" xfId="11883" xr:uid="{0E776865-3BC0-46F2-B32B-9D6188FE9C08}"/>
    <cellStyle name="Normal 4 7 4" xfId="17119" xr:uid="{9080E611-E143-453E-9CBE-250174D5C98C}"/>
    <cellStyle name="Normal 4 7 5" xfId="19345" xr:uid="{CC3224FC-4E30-48CE-BEA4-428201575F62}"/>
    <cellStyle name="Normal 4 7 6" xfId="9644" xr:uid="{6335EAF8-04D2-45B9-9225-3B87D014C92D}"/>
    <cellStyle name="Normal 4 7 6 2" xfId="20965" xr:uid="{61E39A83-237A-48CE-9473-CC13B182C018}"/>
    <cellStyle name="Normal 4 7 6 2 2" xfId="26521" xr:uid="{3B130236-9FA2-461B-B7E2-9F5355F12B29}"/>
    <cellStyle name="Normal 4 7 6 2 3" xfId="32015" xr:uid="{6FBC50B1-7B0E-4B6C-8306-099FE8718B2E}"/>
    <cellStyle name="Normal 4 7 6 2 4" xfId="37499" xr:uid="{9242D67F-54CD-4204-8030-D5FE1C2CE749}"/>
    <cellStyle name="Normal 4 7 6 3" xfId="23792" xr:uid="{B7C60573-6A62-4A84-B1AB-A3228F58DF4D}"/>
    <cellStyle name="Normal 4 7 6 4" xfId="29286" xr:uid="{C8A8A279-C627-456F-9356-E048FC261FBB}"/>
    <cellStyle name="Normal 4 7 6 5" xfId="34770" xr:uid="{5FBA62E3-4BDD-4AC6-9FE1-7214B1CDC1A2}"/>
    <cellStyle name="Normal 4 8" xfId="6531" xr:uid="{496CC6F3-EF17-4CB9-A680-3B7FBC544503}"/>
    <cellStyle name="Normal 4 8 2" xfId="14944" xr:uid="{DC2303F2-82B0-4B26-91E0-B81D3B606DEF}"/>
    <cellStyle name="Normal 4 8 2 2" xfId="22231" xr:uid="{BFE1E4CC-660A-4B1A-807D-A6586E26AAB6}"/>
    <cellStyle name="Normal 4 8 2 2 2" xfId="27787" xr:uid="{BB3F5D51-B177-4542-8046-021F4DA456DF}"/>
    <cellStyle name="Normal 4 8 2 2 3" xfId="33281" xr:uid="{B13E458D-0FB4-4A18-83E0-49ACC332B302}"/>
    <cellStyle name="Normal 4 8 2 2 4" xfId="38765" xr:uid="{A09C37FD-0DCB-441F-B65E-6C0E094D160E}"/>
    <cellStyle name="Normal 4 8 2 3" xfId="25058" xr:uid="{DDC59FD7-188A-4CDD-B033-98942AA5153B}"/>
    <cellStyle name="Normal 4 8 2 4" xfId="30552" xr:uid="{0180DF5A-56E6-46CC-98BF-6B8EF27B8489}"/>
    <cellStyle name="Normal 4 8 2 5" xfId="36036" xr:uid="{D828DAAF-761D-4E86-92FC-917B4AD40D95}"/>
    <cellStyle name="Normal 4 8 3" xfId="11884" xr:uid="{ACB857B9-562E-4EC7-9AED-B4B2E2440FD8}"/>
    <cellStyle name="Normal 4 8 4" xfId="17120" xr:uid="{3E1BA847-1B8D-41DB-825B-C7FD7D5D1E45}"/>
    <cellStyle name="Normal 4 8 5" xfId="19346" xr:uid="{5795D5F0-5E1A-49DE-A43D-AE06774835BF}"/>
    <cellStyle name="Normal 4 8 6" xfId="9645" xr:uid="{0B4BCCCB-161A-4B22-B113-B4A2224EBB7B}"/>
    <cellStyle name="Normal 4 8 6 2" xfId="20966" xr:uid="{69C663F9-BB99-4154-83E0-F49AD557FB65}"/>
    <cellStyle name="Normal 4 8 6 2 2" xfId="26522" xr:uid="{0CD594DC-96B7-43F8-98C5-D0A1CA272C38}"/>
    <cellStyle name="Normal 4 8 6 2 3" xfId="32016" xr:uid="{3764E167-3EED-4BC0-B6D8-8B12D037B3EC}"/>
    <cellStyle name="Normal 4 8 6 2 4" xfId="37500" xr:uid="{6137162F-9A93-4F68-8C1E-95C802170D1F}"/>
    <cellStyle name="Normal 4 8 6 3" xfId="23793" xr:uid="{B2002630-8EB1-440B-BB02-E9BFF125AD23}"/>
    <cellStyle name="Normal 4 8 6 4" xfId="29287" xr:uid="{80A49C63-62A4-4F3C-B713-B5E868037C30}"/>
    <cellStyle name="Normal 4 8 6 5" xfId="34771" xr:uid="{FE0EA056-51F8-433A-B3A0-FEA8D503D3C9}"/>
    <cellStyle name="Normal 4 9" xfId="6532" xr:uid="{CA863AE8-0FC9-49CC-9236-1403BEF82E25}"/>
    <cellStyle name="Normal 4 9 2" xfId="14945" xr:uid="{82C52DC7-5574-480B-A76A-88A0904F357C}"/>
    <cellStyle name="Normal 4 9 2 2" xfId="22232" xr:uid="{2800C394-BA8C-4F04-BF3F-CA43F84151F8}"/>
    <cellStyle name="Normal 4 9 2 2 2" xfId="27788" xr:uid="{FFEEF3BB-0127-4646-B79B-FA6094D71BDD}"/>
    <cellStyle name="Normal 4 9 2 2 3" xfId="33282" xr:uid="{BAC24AE9-C7D9-407A-AE5F-1F56019AE01A}"/>
    <cellStyle name="Normal 4 9 2 2 4" xfId="38766" xr:uid="{5ABD36C2-F088-42FE-8D18-BF727B35C71E}"/>
    <cellStyle name="Normal 4 9 2 3" xfId="25059" xr:uid="{65A042F3-F7BC-4668-8A85-5C79C088BF93}"/>
    <cellStyle name="Normal 4 9 2 4" xfId="30553" xr:uid="{7198CB2A-0488-4FDF-882A-36D34DE9D4D8}"/>
    <cellStyle name="Normal 4 9 2 5" xfId="36037" xr:uid="{D5ED8CF1-0F77-41AF-814B-347D7D11BF52}"/>
    <cellStyle name="Normal 4 9 3" xfId="11885" xr:uid="{28234778-C6A9-4A3F-B18E-D53485525C5C}"/>
    <cellStyle name="Normal 4 9 4" xfId="17121" xr:uid="{A3ED48BD-28F4-4644-9A9B-5A11F3150F81}"/>
    <cellStyle name="Normal 4 9 5" xfId="19347" xr:uid="{3274A512-73B5-41C1-9B3C-AA4AB425246B}"/>
    <cellStyle name="Normal 4 9 6" xfId="9646" xr:uid="{E9321B50-5B3F-4124-8BD9-67176131B9F6}"/>
    <cellStyle name="Normal 4 9 6 2" xfId="20967" xr:uid="{1F55AA14-F768-4590-94A6-0EE96B2147B8}"/>
    <cellStyle name="Normal 4 9 6 2 2" xfId="26523" xr:uid="{DB8BA193-E45E-452C-A206-E91BEF721B5E}"/>
    <cellStyle name="Normal 4 9 6 2 3" xfId="32017" xr:uid="{06311E83-BAD1-4A2A-B2AA-D5790AF47F08}"/>
    <cellStyle name="Normal 4 9 6 2 4" xfId="37501" xr:uid="{A83E6433-AB7A-4DA9-B7FA-B2BE5E0F2F91}"/>
    <cellStyle name="Normal 4 9 6 3" xfId="23794" xr:uid="{BC5BF555-FF6C-4C68-B837-4C20E2F75266}"/>
    <cellStyle name="Normal 4 9 6 4" xfId="29288" xr:uid="{54072560-218C-4CEC-B30D-22583CBCBA6E}"/>
    <cellStyle name="Normal 4 9 6 5" xfId="34772" xr:uid="{95B9D529-125E-45D4-B939-8D43C6D6DB5E}"/>
    <cellStyle name="Normal 4_2207 Estados Financieros al 31.12.2009 - Frigorífico Concepción S.A FINAL" xfId="6533" xr:uid="{3ED8E153-0732-426C-87C2-06E4DCD1C246}"/>
    <cellStyle name="Normal 40" xfId="6534" xr:uid="{41C9B5BC-9887-405C-B28C-6C31D30BBA47}"/>
    <cellStyle name="Normal 40 2" xfId="14946" xr:uid="{86370A27-DA98-424F-B68D-625A6615406D}"/>
    <cellStyle name="Normal 40 2 2" xfId="22233" xr:uid="{3718276B-E04D-4BDD-9A23-355D22F53C3C}"/>
    <cellStyle name="Normal 40 2 2 2" xfId="27789" xr:uid="{0ABE72A1-B39B-4C36-9C14-9E4849215656}"/>
    <cellStyle name="Normal 40 2 2 3" xfId="33283" xr:uid="{DE8D87CE-E8E4-4805-B344-16526EA60E49}"/>
    <cellStyle name="Normal 40 2 2 4" xfId="38767" xr:uid="{0BA0E01A-02AD-4D7F-9820-E671AB081920}"/>
    <cellStyle name="Normal 40 2 3" xfId="25060" xr:uid="{4734A9BB-1E9E-469B-BB75-9BE22E735FC9}"/>
    <cellStyle name="Normal 40 2 4" xfId="30554" xr:uid="{75CC2837-FF6A-437D-8D9C-844EBB2AEFCC}"/>
    <cellStyle name="Normal 40 2 5" xfId="36038" xr:uid="{CD950447-4A4E-4DE0-911A-D47ED996815E}"/>
    <cellStyle name="Normal 40 3" xfId="11886" xr:uid="{B0D247B7-DE94-43E1-8369-229BD70B2019}"/>
    <cellStyle name="Normal 40 4" xfId="17122" xr:uid="{BACB241A-49D4-4CE7-A114-C997D67694C8}"/>
    <cellStyle name="Normal 40 5" xfId="19348" xr:uid="{764DE7DE-2696-44B8-9A3D-1D840A940111}"/>
    <cellStyle name="Normal 40 6" xfId="9647" xr:uid="{01654FC1-4520-4581-84C5-5DDDA11735A4}"/>
    <cellStyle name="Normal 40 6 2" xfId="20968" xr:uid="{94A0DD75-5325-45C3-AE4C-8B87BBD2F524}"/>
    <cellStyle name="Normal 40 6 2 2" xfId="26524" xr:uid="{A10B3070-6198-479C-915A-1229D5AB4D56}"/>
    <cellStyle name="Normal 40 6 2 3" xfId="32018" xr:uid="{37BD465A-86BF-4456-AFE4-A0E00E35496E}"/>
    <cellStyle name="Normal 40 6 2 4" xfId="37502" xr:uid="{7D32B9A3-4E94-4955-A7A4-D6FD1FA3856E}"/>
    <cellStyle name="Normal 40 6 3" xfId="23795" xr:uid="{9F40BCC9-E293-486D-8F4F-073D2EB749D7}"/>
    <cellStyle name="Normal 40 6 4" xfId="29289" xr:uid="{32BAA933-1FD7-4B42-942E-F6566DA840DE}"/>
    <cellStyle name="Normal 40 6 5" xfId="34773" xr:uid="{DECCADC6-E756-48FB-AD92-47F82D1453DF}"/>
    <cellStyle name="Normal 400" xfId="39736" xr:uid="{24863321-BCBF-4C7F-B774-2566D0A2FC9A}"/>
    <cellStyle name="Normal 401" xfId="39737" xr:uid="{463B402F-E0A3-4772-A62E-EE927A36584C}"/>
    <cellStyle name="Normal 402" xfId="39738" xr:uid="{62C191C2-902F-4C0A-BBF1-95B22B1A0BAD}"/>
    <cellStyle name="Normal 403" xfId="39739" xr:uid="{8AA2F189-1F84-472F-8753-E5FCFF456A13}"/>
    <cellStyle name="Normal 404" xfId="39740" xr:uid="{0997ACAA-079E-4F35-BE1E-2AD0BC31B8B4}"/>
    <cellStyle name="Normal 405" xfId="39741" xr:uid="{5B9D257C-6822-41BC-AEE2-FA66E668A1BC}"/>
    <cellStyle name="Normal 406" xfId="39742" xr:uid="{D7362775-4076-427F-8A7B-0C36359F2E11}"/>
    <cellStyle name="Normal 407" xfId="39743" xr:uid="{CD381533-29D4-44E8-AFB7-5524072523E8}"/>
    <cellStyle name="Normal 408" xfId="39744" xr:uid="{091DFAFA-BC55-48CD-9E8B-A050E53EF803}"/>
    <cellStyle name="Normal 409" xfId="39745" xr:uid="{D160044B-694C-47CF-B305-4406CC6A2CF6}"/>
    <cellStyle name="Normal 41" xfId="6535" xr:uid="{0A92714F-5BA8-4DDF-B1E3-26187B903B1A}"/>
    <cellStyle name="Normal 41 10" xfId="6536" xr:uid="{1F10AB3D-0E23-4047-A2FA-AD12723D9B0E}"/>
    <cellStyle name="Normal 41 10 2" xfId="14948" xr:uid="{77913B2A-E643-43DA-8895-B1E137526E3A}"/>
    <cellStyle name="Normal 41 10 2 2" xfId="22235" xr:uid="{EFD726E4-7AE5-46DA-B8CD-A1D25A3024C8}"/>
    <cellStyle name="Normal 41 10 2 2 2" xfId="27791" xr:uid="{910EF33E-D543-4A53-878F-CBE0E59DC197}"/>
    <cellStyle name="Normal 41 10 2 2 3" xfId="33285" xr:uid="{2ABCE723-4AE8-400A-93E7-092F88984187}"/>
    <cellStyle name="Normal 41 10 2 2 4" xfId="38769" xr:uid="{1AAC44F2-EE11-4F7D-AA0D-A3FF80AE7DDC}"/>
    <cellStyle name="Normal 41 10 2 3" xfId="25062" xr:uid="{D95AE53B-25AB-4EEF-8436-D4AAF57E9699}"/>
    <cellStyle name="Normal 41 10 2 4" xfId="30556" xr:uid="{C5956E5D-EF18-4583-ACB2-539011BB0D8D}"/>
    <cellStyle name="Normal 41 10 2 5" xfId="36040" xr:uid="{84D289B3-AECD-44C3-9425-66BCFCAFC3E4}"/>
    <cellStyle name="Normal 41 10 3" xfId="11888" xr:uid="{2D71ACF8-EA1A-4C83-BA54-4AE50C903C91}"/>
    <cellStyle name="Normal 41 10 4" xfId="17124" xr:uid="{A6DCC8E9-66C7-4C99-B1E8-5B420E25AB5A}"/>
    <cellStyle name="Normal 41 10 5" xfId="19350" xr:uid="{4519D155-7D64-4327-B663-8CC5A08EFBE8}"/>
    <cellStyle name="Normal 41 10 6" xfId="9649" xr:uid="{A6ACAC99-8389-4ACB-8FFD-9DEE75DF068F}"/>
    <cellStyle name="Normal 41 10 6 2" xfId="20970" xr:uid="{A3C71C69-61A7-4754-AA58-7B4B1D05F2A3}"/>
    <cellStyle name="Normal 41 10 6 2 2" xfId="26526" xr:uid="{76435A0D-82FE-464A-B8BE-E574AE4CCCA5}"/>
    <cellStyle name="Normal 41 10 6 2 3" xfId="32020" xr:uid="{A389BE57-2F9F-40E6-91C0-70E13D625025}"/>
    <cellStyle name="Normal 41 10 6 2 4" xfId="37504" xr:uid="{50E9FF2A-A47F-4310-9C8F-BEA223D96349}"/>
    <cellStyle name="Normal 41 10 6 3" xfId="23797" xr:uid="{D7BFBD6F-8503-4BEF-9B8C-4B20D181903B}"/>
    <cellStyle name="Normal 41 10 6 4" xfId="29291" xr:uid="{4B9D1087-D877-4D4E-9B02-F64CA8F877B5}"/>
    <cellStyle name="Normal 41 10 6 5" xfId="34775" xr:uid="{AF998EB3-33EF-4968-800E-47E24155F336}"/>
    <cellStyle name="Normal 41 11" xfId="14947" xr:uid="{76643A9A-B32C-48CD-96E0-765345C83207}"/>
    <cellStyle name="Normal 41 11 2" xfId="22234" xr:uid="{A6879EEE-C03D-484A-BB98-DEDE22F6CE73}"/>
    <cellStyle name="Normal 41 11 2 2" xfId="27790" xr:uid="{6C19FD0A-AA26-49B3-AFE3-BFAF7E2038C9}"/>
    <cellStyle name="Normal 41 11 2 3" xfId="33284" xr:uid="{E5B11EB6-41A2-49DC-9838-03FA8306E13B}"/>
    <cellStyle name="Normal 41 11 2 4" xfId="38768" xr:uid="{A4B63D48-54BA-4D91-A1CC-75C2729118C0}"/>
    <cellStyle name="Normal 41 11 3" xfId="25061" xr:uid="{D0751502-04C4-4AB0-AFC0-1189CC346FB5}"/>
    <cellStyle name="Normal 41 11 4" xfId="30555" xr:uid="{920E8D0F-E551-4150-850C-E87D9343A3CF}"/>
    <cellStyle name="Normal 41 11 5" xfId="36039" xr:uid="{701F1826-078A-40C9-88BA-33E1094693E4}"/>
    <cellStyle name="Normal 41 12" xfId="11887" xr:uid="{AB8A2228-680D-4EF9-9CC6-8B375F378E7E}"/>
    <cellStyle name="Normal 41 13" xfId="17123" xr:uid="{4F2347AF-A9AF-4B9A-A982-C0F7FE17848E}"/>
    <cellStyle name="Normal 41 14" xfId="19349" xr:uid="{842A1B72-3192-4F5A-969F-D0C738EBB1FD}"/>
    <cellStyle name="Normal 41 15" xfId="9648" xr:uid="{44287C40-E2F9-4CBB-8453-A9505C042D8E}"/>
    <cellStyle name="Normal 41 15 2" xfId="20969" xr:uid="{DE51D8B6-D62E-4EA1-A7CB-63658A419782}"/>
    <cellStyle name="Normal 41 15 2 2" xfId="26525" xr:uid="{B54BEEBB-3379-4A08-867B-ED21C9E90872}"/>
    <cellStyle name="Normal 41 15 2 3" xfId="32019" xr:uid="{448C3D79-4756-4AC5-BD7C-4E4060EE1026}"/>
    <cellStyle name="Normal 41 15 2 4" xfId="37503" xr:uid="{C12BAE37-EE32-40D3-8E8A-EAABD887DC0C}"/>
    <cellStyle name="Normal 41 15 3" xfId="23796" xr:uid="{EF61C182-8CC8-4075-BA00-5A16930088E4}"/>
    <cellStyle name="Normal 41 15 4" xfId="29290" xr:uid="{A477B734-2046-48AA-8CD4-FAE1627E59B1}"/>
    <cellStyle name="Normal 41 15 5" xfId="34774" xr:uid="{84522424-6EF2-46A2-99F3-6DC50C086170}"/>
    <cellStyle name="Normal 41 2" xfId="6537" xr:uid="{CF0215BC-00FC-45AC-9D03-3300409FD250}"/>
    <cellStyle name="Normal 41 2 2" xfId="14949" xr:uid="{4E0AD252-19BE-4D16-868E-EB4FEC3CFEE1}"/>
    <cellStyle name="Normal 41 2 2 2" xfId="22236" xr:uid="{5C767554-266C-4666-A26D-633874CEEEA8}"/>
    <cellStyle name="Normal 41 2 2 2 2" xfId="27792" xr:uid="{44E04A29-885F-43E3-B08D-F4E04DA02EAA}"/>
    <cellStyle name="Normal 41 2 2 2 3" xfId="33286" xr:uid="{53CF2FE7-4000-4997-AE0C-CFE1F6903286}"/>
    <cellStyle name="Normal 41 2 2 2 4" xfId="38770" xr:uid="{AF502D98-BBB7-4EE2-B893-01A3A94597B9}"/>
    <cellStyle name="Normal 41 2 2 3" xfId="25063" xr:uid="{50FA506E-DAEF-41C0-9B04-30EBA9E88317}"/>
    <cellStyle name="Normal 41 2 2 4" xfId="30557" xr:uid="{A90BED45-F28D-4152-9EF1-73A7D91B99C4}"/>
    <cellStyle name="Normal 41 2 2 5" xfId="36041" xr:uid="{66A2EF1F-87BD-4C91-8EF1-6BCC818BEDF5}"/>
    <cellStyle name="Normal 41 2 3" xfId="11889" xr:uid="{43971A17-2435-412B-914C-FC7D44CA78F7}"/>
    <cellStyle name="Normal 41 2 4" xfId="17125" xr:uid="{827F50AC-7054-4787-89C3-36EC8500C504}"/>
    <cellStyle name="Normal 41 2 5" xfId="19351" xr:uid="{0439AA56-E9FC-422A-B2D9-A696AA40CEB3}"/>
    <cellStyle name="Normal 41 2 6" xfId="9650" xr:uid="{B05463E7-FDBD-4486-97F8-837A977DB45C}"/>
    <cellStyle name="Normal 41 2 6 2" xfId="20971" xr:uid="{14061F86-30E0-493D-B0A3-C2A85BD68F5B}"/>
    <cellStyle name="Normal 41 2 6 2 2" xfId="26527" xr:uid="{F76C2585-DDF3-437D-B055-5501E66C9D46}"/>
    <cellStyle name="Normal 41 2 6 2 3" xfId="32021" xr:uid="{A4372579-2184-424C-8152-A2135C0280D2}"/>
    <cellStyle name="Normal 41 2 6 2 4" xfId="37505" xr:uid="{F4616D9D-7550-4932-81A8-F5C58D4844AD}"/>
    <cellStyle name="Normal 41 2 6 3" xfId="23798" xr:uid="{72B262C8-C84E-420F-B2AF-0B8B795113DA}"/>
    <cellStyle name="Normal 41 2 6 4" xfId="29292" xr:uid="{D8B0D901-0C9B-444E-838C-693EFAEB99BB}"/>
    <cellStyle name="Normal 41 2 6 5" xfId="34776" xr:uid="{03C3BEAD-9F5C-4E90-AAC0-9D43A89A92BB}"/>
    <cellStyle name="Normal 41 3" xfId="6538" xr:uid="{8247C602-87A4-4341-965E-9AC6089CD200}"/>
    <cellStyle name="Normal 41 3 2" xfId="14950" xr:uid="{F580A027-580C-4A10-9ECC-04B0910805AE}"/>
    <cellStyle name="Normal 41 3 2 2" xfId="22237" xr:uid="{02E2BC1F-347D-4B2B-A536-AF014ADDA156}"/>
    <cellStyle name="Normal 41 3 2 2 2" xfId="27793" xr:uid="{04EC42F0-0137-452C-A290-E92F55074B63}"/>
    <cellStyle name="Normal 41 3 2 2 3" xfId="33287" xr:uid="{4A400B41-0450-44E5-A0FE-F22C47694556}"/>
    <cellStyle name="Normal 41 3 2 2 4" xfId="38771" xr:uid="{61689D71-8452-4DF1-8715-2CC37E5EE5BE}"/>
    <cellStyle name="Normal 41 3 2 3" xfId="25064" xr:uid="{F32ABBA3-EBA3-4084-941E-F0CB81BC608C}"/>
    <cellStyle name="Normal 41 3 2 4" xfId="30558" xr:uid="{ADE55C13-AB02-40BE-9CD7-35940AB9EB03}"/>
    <cellStyle name="Normal 41 3 2 5" xfId="36042" xr:uid="{449B1A5E-8AC6-427D-A18B-F82CE0F808FD}"/>
    <cellStyle name="Normal 41 3 3" xfId="11890" xr:uid="{3BD5EAC8-D714-486F-97F4-50C3E1FE0A6B}"/>
    <cellStyle name="Normal 41 3 4" xfId="17126" xr:uid="{4A9C53BB-8C38-4F37-BBA1-BED739C4833B}"/>
    <cellStyle name="Normal 41 3 5" xfId="19352" xr:uid="{ED12383A-554A-45D9-9A85-6D7422A784D4}"/>
    <cellStyle name="Normal 41 3 6" xfId="9651" xr:uid="{45DB30EB-6ACF-4088-9AE3-C1EFDEE2B232}"/>
    <cellStyle name="Normal 41 3 6 2" xfId="20972" xr:uid="{2F2E8DD0-0C5C-4553-B298-F0E286B6234E}"/>
    <cellStyle name="Normal 41 3 6 2 2" xfId="26528" xr:uid="{35421382-2CD2-4E9B-BD8C-2C5AA7E23D32}"/>
    <cellStyle name="Normal 41 3 6 2 3" xfId="32022" xr:uid="{8F2AE078-8945-4EBD-9302-546BCE579C7C}"/>
    <cellStyle name="Normal 41 3 6 2 4" xfId="37506" xr:uid="{A89CBAEB-C813-45B8-8F98-BFC0E08A46F8}"/>
    <cellStyle name="Normal 41 3 6 3" xfId="23799" xr:uid="{1358ED7A-78D7-4350-9C46-98134C01D5AD}"/>
    <cellStyle name="Normal 41 3 6 4" xfId="29293" xr:uid="{2EEDEFE0-530E-4966-89AE-BA0A7DBAEE4D}"/>
    <cellStyle name="Normal 41 3 6 5" xfId="34777" xr:uid="{DC4AFA17-13FB-409B-ABE5-1192837E0A88}"/>
    <cellStyle name="Normal 41 4" xfId="6539" xr:uid="{FA76653F-7581-4DF5-A2F6-02332C061DB9}"/>
    <cellStyle name="Normal 41 4 2" xfId="14951" xr:uid="{D475C009-17E5-46D0-B0EF-3A22363FB49C}"/>
    <cellStyle name="Normal 41 4 2 2" xfId="22238" xr:uid="{6B13C279-11BC-4498-90A0-783EBD1F72BA}"/>
    <cellStyle name="Normal 41 4 2 2 2" xfId="27794" xr:uid="{F3A4E033-E77A-4EAD-8D55-BF3C6E49595E}"/>
    <cellStyle name="Normal 41 4 2 2 3" xfId="33288" xr:uid="{9CB24FA1-2FA7-497A-864C-CFFA1FBB475F}"/>
    <cellStyle name="Normal 41 4 2 2 4" xfId="38772" xr:uid="{52901018-7D70-43DB-8406-33EBF9B7BFFE}"/>
    <cellStyle name="Normal 41 4 2 3" xfId="25065" xr:uid="{635C369F-B722-4C4E-93DB-A7E578277C94}"/>
    <cellStyle name="Normal 41 4 2 4" xfId="30559" xr:uid="{E29DF1A3-1003-4543-8360-F2B0F0E0BCFD}"/>
    <cellStyle name="Normal 41 4 2 5" xfId="36043" xr:uid="{F8F5476A-B01E-4B05-B699-8F84605300E3}"/>
    <cellStyle name="Normal 41 4 3" xfId="11891" xr:uid="{30F4EA99-57FC-4780-8AB7-150F69049857}"/>
    <cellStyle name="Normal 41 4 4" xfId="17127" xr:uid="{2D3EE1E0-D142-4C28-8099-456F2ED12EA8}"/>
    <cellStyle name="Normal 41 4 5" xfId="19353" xr:uid="{EC0B4B78-6517-457A-BF4D-5909C05B0F2A}"/>
    <cellStyle name="Normal 41 4 6" xfId="9652" xr:uid="{65FEB610-3A64-461E-BA92-583EDBAAC606}"/>
    <cellStyle name="Normal 41 4 6 2" xfId="20973" xr:uid="{4F1B92E5-67B8-47F7-94DE-EA5DC68D1D1D}"/>
    <cellStyle name="Normal 41 4 6 2 2" xfId="26529" xr:uid="{8763A862-A491-42FA-B0F2-76C4D159033E}"/>
    <cellStyle name="Normal 41 4 6 2 3" xfId="32023" xr:uid="{C0B1D901-1317-4081-BE65-38DB7282B849}"/>
    <cellStyle name="Normal 41 4 6 2 4" xfId="37507" xr:uid="{67B3549A-73F1-44E5-AF33-F92E658CFBD6}"/>
    <cellStyle name="Normal 41 4 6 3" xfId="23800" xr:uid="{F6E312F4-ABD6-4DA3-A26E-F2C2D3AD91BA}"/>
    <cellStyle name="Normal 41 4 6 4" xfId="29294" xr:uid="{215E68E0-2FB5-44CF-830C-98C988AED225}"/>
    <cellStyle name="Normal 41 4 6 5" xfId="34778" xr:uid="{906F6653-FDE6-4795-B677-4C5E4E227017}"/>
    <cellStyle name="Normal 41 5" xfId="6540" xr:uid="{0B0D0EC3-08DA-4FF2-AAB0-BCEB8A35B642}"/>
    <cellStyle name="Normal 41 5 2" xfId="14952" xr:uid="{2C696FC6-124F-492A-BEA4-8E864FF85737}"/>
    <cellStyle name="Normal 41 5 2 2" xfId="22239" xr:uid="{3BE07F27-64C3-48C4-9AD0-E95ADA56343C}"/>
    <cellStyle name="Normal 41 5 2 2 2" xfId="27795" xr:uid="{CAAAD210-59BE-4C83-BD10-2205080C53B2}"/>
    <cellStyle name="Normal 41 5 2 2 3" xfId="33289" xr:uid="{56AF3AEF-3D36-4C5A-B4E5-76B2062970D6}"/>
    <cellStyle name="Normal 41 5 2 2 4" xfId="38773" xr:uid="{1BBA6FD6-890F-4683-A593-734FE6701C8A}"/>
    <cellStyle name="Normal 41 5 2 3" xfId="25066" xr:uid="{39307841-843A-40D5-990B-8D5F9B11AF92}"/>
    <cellStyle name="Normal 41 5 2 4" xfId="30560" xr:uid="{5D0D6324-F353-4BCD-919A-693A54A36DEE}"/>
    <cellStyle name="Normal 41 5 2 5" xfId="36044" xr:uid="{A6F310F3-B509-4027-9143-DC150CAE8E1A}"/>
    <cellStyle name="Normal 41 5 3" xfId="11892" xr:uid="{B612D777-0393-4741-B66C-742D275EFE85}"/>
    <cellStyle name="Normal 41 5 4" xfId="17128" xr:uid="{8ACBAB40-110D-49D9-A04E-7A03AA024D97}"/>
    <cellStyle name="Normal 41 5 5" xfId="19354" xr:uid="{9CDDAF24-21E9-47BA-99C1-F296155DBDE5}"/>
    <cellStyle name="Normal 41 5 6" xfId="9653" xr:uid="{FF82FDAE-2A5D-4493-B697-2887ECCDB2D6}"/>
    <cellStyle name="Normal 41 5 6 2" xfId="20974" xr:uid="{350D45AE-4E02-499A-84FF-95D3139D22F7}"/>
    <cellStyle name="Normal 41 5 6 2 2" xfId="26530" xr:uid="{060D3ADF-CAFB-4E66-98E4-B4FFEDE7752E}"/>
    <cellStyle name="Normal 41 5 6 2 3" xfId="32024" xr:uid="{9A69F860-2521-4BE0-95C4-A4A38BE1EF5E}"/>
    <cellStyle name="Normal 41 5 6 2 4" xfId="37508" xr:uid="{9A56140D-BA95-44E1-8F9F-A972A668DAC3}"/>
    <cellStyle name="Normal 41 5 6 3" xfId="23801" xr:uid="{738AD88E-BAD1-4386-A013-21AFB1B04B84}"/>
    <cellStyle name="Normal 41 5 6 4" xfId="29295" xr:uid="{43E8ACCE-9E9C-475A-A4E5-260012FEE6FA}"/>
    <cellStyle name="Normal 41 5 6 5" xfId="34779" xr:uid="{F80D6A3E-5D06-4B87-92EE-51102EABE6F7}"/>
    <cellStyle name="Normal 41 6" xfId="6541" xr:uid="{106FF5CA-38B5-4E6B-AC7D-A3351C46684E}"/>
    <cellStyle name="Normal 41 6 2" xfId="14953" xr:uid="{506289A6-1943-4C2E-8CF1-A0DDA9CE6AE2}"/>
    <cellStyle name="Normal 41 6 2 2" xfId="22240" xr:uid="{9BC6F58F-2445-443F-A891-B4E1FEA07B6B}"/>
    <cellStyle name="Normal 41 6 2 2 2" xfId="27796" xr:uid="{0865E1A8-4D5A-40FE-8D25-D0CE9FA5D944}"/>
    <cellStyle name="Normal 41 6 2 2 3" xfId="33290" xr:uid="{E3E684F8-DBA4-4B29-AD8F-A261DB25754A}"/>
    <cellStyle name="Normal 41 6 2 2 4" xfId="38774" xr:uid="{3FECB82E-7616-4A3B-A44E-9B2779487A93}"/>
    <cellStyle name="Normal 41 6 2 3" xfId="25067" xr:uid="{0BB9E458-ABE5-4BE0-A6E0-95FC2972A39B}"/>
    <cellStyle name="Normal 41 6 2 4" xfId="30561" xr:uid="{C142FD8B-0A54-4C1B-B280-27373AF8D9AE}"/>
    <cellStyle name="Normal 41 6 2 5" xfId="36045" xr:uid="{AB8B0C29-9B44-4F06-B9AB-FD7FE9F62459}"/>
    <cellStyle name="Normal 41 6 3" xfId="11893" xr:uid="{9D560783-F5AE-4D7E-A94E-279E3ED34ACD}"/>
    <cellStyle name="Normal 41 6 4" xfId="17129" xr:uid="{B0AD12E5-5A86-48C5-88BC-92AD20FDFC72}"/>
    <cellStyle name="Normal 41 6 5" xfId="19355" xr:uid="{9ED726EB-8E54-4294-B072-D6AB5595AAD6}"/>
    <cellStyle name="Normal 41 6 6" xfId="9654" xr:uid="{2BE64891-0BAB-4A94-8D62-2B97B99F4E6F}"/>
    <cellStyle name="Normal 41 6 6 2" xfId="20975" xr:uid="{5BDC4CEF-D1A8-45F9-B5EC-57DC6C63094C}"/>
    <cellStyle name="Normal 41 6 6 2 2" xfId="26531" xr:uid="{9EF2C5C7-B257-4D95-BEAC-A050CC8CEEDE}"/>
    <cellStyle name="Normal 41 6 6 2 3" xfId="32025" xr:uid="{A7BDF196-6453-460A-BC6D-ADA0C9E80B39}"/>
    <cellStyle name="Normal 41 6 6 2 4" xfId="37509" xr:uid="{FD5A1685-D7F0-43F1-9734-4ECAEF33160F}"/>
    <cellStyle name="Normal 41 6 6 3" xfId="23802" xr:uid="{F7854727-FA1C-4650-8038-290E575FDF16}"/>
    <cellStyle name="Normal 41 6 6 4" xfId="29296" xr:uid="{55EED989-48E0-460D-8E2A-8E4D04D00C71}"/>
    <cellStyle name="Normal 41 6 6 5" xfId="34780" xr:uid="{86879E2F-6BC7-44CF-A728-DEDF232736ED}"/>
    <cellStyle name="Normal 41 7" xfId="6542" xr:uid="{7C37E54B-7C37-4676-9A1B-59596888542F}"/>
    <cellStyle name="Normal 41 7 2" xfId="14954" xr:uid="{3477185D-7FD1-4CE6-81C7-EF745F46959D}"/>
    <cellStyle name="Normal 41 7 2 2" xfId="22241" xr:uid="{7942E99B-71EC-4FEF-89B2-D1DDF84FE562}"/>
    <cellStyle name="Normal 41 7 2 2 2" xfId="27797" xr:uid="{E6A59AF5-627E-4A05-AC9C-0F6AA2BA32A9}"/>
    <cellStyle name="Normal 41 7 2 2 3" xfId="33291" xr:uid="{4C1E5FDD-4FD0-4D6E-86A2-5413BA74B2DA}"/>
    <cellStyle name="Normal 41 7 2 2 4" xfId="38775" xr:uid="{01AC8B2F-FAD0-4C8A-803E-D89C6D66BADE}"/>
    <cellStyle name="Normal 41 7 2 3" xfId="25068" xr:uid="{93B18019-7A49-4C26-A256-796B7016C917}"/>
    <cellStyle name="Normal 41 7 2 4" xfId="30562" xr:uid="{BBBE51B2-55F6-4EFB-AAC8-137F8FC0465A}"/>
    <cellStyle name="Normal 41 7 2 5" xfId="36046" xr:uid="{984715E7-E973-43D5-A2E7-D3BF9F7D48F9}"/>
    <cellStyle name="Normal 41 7 3" xfId="11894" xr:uid="{B6A3BB6E-7EE4-4CCD-A018-3AB2A80CEF34}"/>
    <cellStyle name="Normal 41 7 4" xfId="17130" xr:uid="{CD492344-C1F1-4218-A6A7-065D2D340BEF}"/>
    <cellStyle name="Normal 41 7 5" xfId="19356" xr:uid="{BB4AC524-9D7E-4C57-806F-1A38E07835BE}"/>
    <cellStyle name="Normal 41 7 6" xfId="9655" xr:uid="{C999DF90-2C5C-413F-B259-AEA71C1E9749}"/>
    <cellStyle name="Normal 41 7 6 2" xfId="20976" xr:uid="{EDCDFF5B-15B3-489A-BA55-E915534130CD}"/>
    <cellStyle name="Normal 41 7 6 2 2" xfId="26532" xr:uid="{3DBB1128-8962-4FD1-8B1F-C58720A5628F}"/>
    <cellStyle name="Normal 41 7 6 2 3" xfId="32026" xr:uid="{16802477-7366-4F5D-A331-5593D703E926}"/>
    <cellStyle name="Normal 41 7 6 2 4" xfId="37510" xr:uid="{1245B7E2-91BC-4A2B-9326-B6FC3D1DA127}"/>
    <cellStyle name="Normal 41 7 6 3" xfId="23803" xr:uid="{CD8A54D3-6027-4626-B812-96E8E2D74D98}"/>
    <cellStyle name="Normal 41 7 6 4" xfId="29297" xr:uid="{7EA2AFBF-0C77-4A15-A1E8-6AE24E1D9E58}"/>
    <cellStyle name="Normal 41 7 6 5" xfId="34781" xr:uid="{A7CC5BB2-1312-472E-B3AF-EA1AB114BB32}"/>
    <cellStyle name="Normal 41 8" xfId="6543" xr:uid="{44C4D128-DB72-4B1C-A52D-C026CE350D04}"/>
    <cellStyle name="Normal 41 8 2" xfId="14955" xr:uid="{C20E5AE4-E73D-4567-8FA0-524F1E4D15D0}"/>
    <cellStyle name="Normal 41 8 2 2" xfId="22242" xr:uid="{C9E173B3-218A-46D7-9F35-56744D09142E}"/>
    <cellStyle name="Normal 41 8 2 2 2" xfId="27798" xr:uid="{262EAF6E-11D6-48BE-971D-00E50237CE46}"/>
    <cellStyle name="Normal 41 8 2 2 3" xfId="33292" xr:uid="{340770A2-BBCF-4B7F-82A3-A1493C3472D5}"/>
    <cellStyle name="Normal 41 8 2 2 4" xfId="38776" xr:uid="{9D11AFB3-DBC1-4A8A-AA6E-25A17C1AB309}"/>
    <cellStyle name="Normal 41 8 2 3" xfId="25069" xr:uid="{3F0F07C1-7593-46BA-9C44-D1DCAF41D2AA}"/>
    <cellStyle name="Normal 41 8 2 4" xfId="30563" xr:uid="{38B6702E-C34C-4BAC-8228-E1FA63F7A167}"/>
    <cellStyle name="Normal 41 8 2 5" xfId="36047" xr:uid="{998E0951-101E-448D-850B-08A1634A856D}"/>
    <cellStyle name="Normal 41 8 3" xfId="11895" xr:uid="{EC6D6C66-D5C0-420D-B617-3B4972F56287}"/>
    <cellStyle name="Normal 41 8 4" xfId="17131" xr:uid="{73D99363-80A1-4D95-B068-E7B37DABC5F2}"/>
    <cellStyle name="Normal 41 8 5" xfId="19357" xr:uid="{3AC85D29-BB67-4E32-B8FD-0AFD39AA9410}"/>
    <cellStyle name="Normal 41 8 6" xfId="9656" xr:uid="{8E2C7E5A-0AB2-4DAA-9418-3EEFED710019}"/>
    <cellStyle name="Normal 41 8 6 2" xfId="20977" xr:uid="{590616D9-274C-4C7B-8D15-72AC26F03BAE}"/>
    <cellStyle name="Normal 41 8 6 2 2" xfId="26533" xr:uid="{5B0B64C0-89DA-40ED-9B73-BA16554D6810}"/>
    <cellStyle name="Normal 41 8 6 2 3" xfId="32027" xr:uid="{7B600EDB-D5DB-459A-91E2-E4BB486A297E}"/>
    <cellStyle name="Normal 41 8 6 2 4" xfId="37511" xr:uid="{041732DC-7152-4BBC-BEBD-7ADD113FA266}"/>
    <cellStyle name="Normal 41 8 6 3" xfId="23804" xr:uid="{59CC3F10-8148-4728-8065-F635D2819674}"/>
    <cellStyle name="Normal 41 8 6 4" xfId="29298" xr:uid="{690D7450-5356-4644-84B0-3947213325F7}"/>
    <cellStyle name="Normal 41 8 6 5" xfId="34782" xr:uid="{0CC6DF79-D4DF-4576-932D-60AE5AF8E54E}"/>
    <cellStyle name="Normal 41 9" xfId="6544" xr:uid="{9C50638A-7A02-405A-BCAD-6B8AE28E6F7C}"/>
    <cellStyle name="Normal 41 9 2" xfId="14956" xr:uid="{BC7E390B-1E8C-4074-B953-46421F999BBD}"/>
    <cellStyle name="Normal 41 9 2 2" xfId="22243" xr:uid="{A89F78F9-1614-47F0-9780-68B8C26FD9C4}"/>
    <cellStyle name="Normal 41 9 2 2 2" xfId="27799" xr:uid="{A3B648F6-E49D-423E-9B1D-98CA87FB5355}"/>
    <cellStyle name="Normal 41 9 2 2 3" xfId="33293" xr:uid="{93C1FE89-9F40-4042-91D0-EE4471E0CEAB}"/>
    <cellStyle name="Normal 41 9 2 2 4" xfId="38777" xr:uid="{D4B6E247-200D-4BC9-99AD-6BE16974D537}"/>
    <cellStyle name="Normal 41 9 2 3" xfId="25070" xr:uid="{4CCDEA9E-76DA-4731-9C1E-1551CF61E7B8}"/>
    <cellStyle name="Normal 41 9 2 4" xfId="30564" xr:uid="{15769C37-2902-4D3D-999F-BA4AAB7C2E4F}"/>
    <cellStyle name="Normal 41 9 2 5" xfId="36048" xr:uid="{8C2E11B1-F057-4A91-9157-884C266E0CA9}"/>
    <cellStyle name="Normal 41 9 3" xfId="11896" xr:uid="{78992CFB-96A5-4196-A793-7D01A731F8FA}"/>
    <cellStyle name="Normal 41 9 4" xfId="17132" xr:uid="{906C5D00-4CCF-4C88-940D-9D75F9135265}"/>
    <cellStyle name="Normal 41 9 5" xfId="19358" xr:uid="{B389EFDC-54F2-4000-903E-8345872FDACD}"/>
    <cellStyle name="Normal 41 9 6" xfId="9657" xr:uid="{FF0D32DD-99CE-432A-B82D-9610B95F2CED}"/>
    <cellStyle name="Normal 41 9 6 2" xfId="20978" xr:uid="{3E0CEFBA-2A89-46CA-BA4A-592A86A9A06F}"/>
    <cellStyle name="Normal 41 9 6 2 2" xfId="26534" xr:uid="{141E2CE1-3F9D-4534-A44A-A075773B56E7}"/>
    <cellStyle name="Normal 41 9 6 2 3" xfId="32028" xr:uid="{7D97E954-74EC-47F5-8820-BAA84995987C}"/>
    <cellStyle name="Normal 41 9 6 2 4" xfId="37512" xr:uid="{3453F6EC-ECFA-4F97-811A-C86B82D2FBDB}"/>
    <cellStyle name="Normal 41 9 6 3" xfId="23805" xr:uid="{85FCA4FA-5D34-4F4F-882C-21933849427B}"/>
    <cellStyle name="Normal 41 9 6 4" xfId="29299" xr:uid="{A5316A0F-7D51-48ED-94A5-43078F9067B2}"/>
    <cellStyle name="Normal 41 9 6 5" xfId="34783" xr:uid="{88352009-0427-4676-BA0A-383042DFD213}"/>
    <cellStyle name="Normal 410" xfId="39746" xr:uid="{822D64E7-700D-4E7B-9F05-27D8DB0E2718}"/>
    <cellStyle name="Normal 411" xfId="39747" xr:uid="{4898E30A-D685-4687-AF8F-8C9AE9F5FF8B}"/>
    <cellStyle name="Normal 412" xfId="39748" xr:uid="{5E64D6E1-201D-446E-AA98-35DC3683610F}"/>
    <cellStyle name="Normal 413" xfId="39749" xr:uid="{9C814E6F-043A-44D9-99B7-FBCA160335A8}"/>
    <cellStyle name="Normal 414" xfId="39750" xr:uid="{DE3FA53C-35F1-48B8-A371-D78E1CF45112}"/>
    <cellStyle name="Normal 415" xfId="39751" xr:uid="{E99CEE04-BAE6-4EA1-9386-5C2D7223F921}"/>
    <cellStyle name="Normal 416" xfId="39752" xr:uid="{D73E3114-5D21-46C3-929A-21713646D423}"/>
    <cellStyle name="Normal 417" xfId="39753" xr:uid="{F427134C-8B7A-4C84-8187-97F4DFB5083D}"/>
    <cellStyle name="Normal 418" xfId="39754" xr:uid="{E962C080-6BB7-4EE6-B55B-0CF6756E0138}"/>
    <cellStyle name="Normal 419" xfId="39755" xr:uid="{2C890D7C-4E31-41FA-A913-DCBE1E4A87CF}"/>
    <cellStyle name="Normal 42" xfId="6545" xr:uid="{05341E43-8601-40F8-8AFC-147B300FDFC9}"/>
    <cellStyle name="Normal 42 10" xfId="6546" xr:uid="{311C50DC-F6E9-49F0-908D-044D98547226}"/>
    <cellStyle name="Normal 42 10 2" xfId="14958" xr:uid="{DAFFD804-5F0A-454C-A96F-596974A5CCD0}"/>
    <cellStyle name="Normal 42 10 2 2" xfId="22245" xr:uid="{025CC761-09F8-457F-83DD-CAD5DB01BB4B}"/>
    <cellStyle name="Normal 42 10 2 2 2" xfId="27801" xr:uid="{25200B68-CAF6-47FC-B6D7-666A3C6E9A1D}"/>
    <cellStyle name="Normal 42 10 2 2 3" xfId="33295" xr:uid="{0AEC893F-A040-4DD2-B0CD-CA55D32DBE96}"/>
    <cellStyle name="Normal 42 10 2 2 4" xfId="38779" xr:uid="{3FA6A96D-2490-49EE-8E3A-E65BA3121A2F}"/>
    <cellStyle name="Normal 42 10 2 3" xfId="25072" xr:uid="{EDBCB437-4EC1-4D6E-AFA1-472D90ED62C6}"/>
    <cellStyle name="Normal 42 10 2 4" xfId="30566" xr:uid="{B54499D8-604B-4782-9250-3D444BD26DC0}"/>
    <cellStyle name="Normal 42 10 2 5" xfId="36050" xr:uid="{4F2994AC-C0BB-49D8-935C-FED09BDDB676}"/>
    <cellStyle name="Normal 42 10 3" xfId="11898" xr:uid="{6BA164B9-B596-4255-98F0-8AE12DC88732}"/>
    <cellStyle name="Normal 42 10 4" xfId="17134" xr:uid="{5BFE1833-AF3E-43DE-B3DB-7C4FC57DDC31}"/>
    <cellStyle name="Normal 42 10 5" xfId="19360" xr:uid="{423D1170-0F2B-42E2-BACB-0EED8B0C4311}"/>
    <cellStyle name="Normal 42 10 6" xfId="9659" xr:uid="{289212F4-5F56-4C01-B1DC-5A63B0CE2683}"/>
    <cellStyle name="Normal 42 10 6 2" xfId="20980" xr:uid="{742658EB-FB3A-4277-891B-80AB5A1F98DB}"/>
    <cellStyle name="Normal 42 10 6 2 2" xfId="26536" xr:uid="{854ED960-B01A-4466-A83D-D794222E8451}"/>
    <cellStyle name="Normal 42 10 6 2 3" xfId="32030" xr:uid="{395077EB-3250-4EBD-857C-FB310E398418}"/>
    <cellStyle name="Normal 42 10 6 2 4" xfId="37514" xr:uid="{6D235758-6B88-47C4-8A97-99928F3F6C26}"/>
    <cellStyle name="Normal 42 10 6 3" xfId="23807" xr:uid="{1EB4D3F9-ABAA-492E-9F59-472B5F8FD7DC}"/>
    <cellStyle name="Normal 42 10 6 4" xfId="29301" xr:uid="{40F31F8B-8F1E-4444-A7B0-82A51833AB29}"/>
    <cellStyle name="Normal 42 10 6 5" xfId="34785" xr:uid="{E2D86E4C-F3AE-4B28-AC94-4244D2F9E3FB}"/>
    <cellStyle name="Normal 42 11" xfId="14957" xr:uid="{882594EB-F939-4962-A1BA-309B09823F0C}"/>
    <cellStyle name="Normal 42 11 2" xfId="22244" xr:uid="{FEEC0798-4B79-4750-A83A-730DC67D7A20}"/>
    <cellStyle name="Normal 42 11 2 2" xfId="27800" xr:uid="{32F61566-3A08-41C7-9D1D-C86632E11CAC}"/>
    <cellStyle name="Normal 42 11 2 3" xfId="33294" xr:uid="{BDD1CDD1-FC68-428B-BA05-AB191B4A45DB}"/>
    <cellStyle name="Normal 42 11 2 4" xfId="38778" xr:uid="{75F511F2-AB96-4C17-9BB8-BAB2775BF217}"/>
    <cellStyle name="Normal 42 11 3" xfId="25071" xr:uid="{865A0FA6-F70E-493F-8979-032BD3C329B8}"/>
    <cellStyle name="Normal 42 11 4" xfId="30565" xr:uid="{92AC4B2B-6915-4F83-9839-6FB22D382DCB}"/>
    <cellStyle name="Normal 42 11 5" xfId="36049" xr:uid="{E8465FCC-A0FD-4AC0-992A-DDD74D0E128E}"/>
    <cellStyle name="Normal 42 12" xfId="11897" xr:uid="{8F397E47-9CE6-4E84-ABD0-C0E2089FF77E}"/>
    <cellStyle name="Normal 42 13" xfId="17133" xr:uid="{BFE62C92-486B-4F35-8BF7-D1E03A8F6F5B}"/>
    <cellStyle name="Normal 42 14" xfId="19359" xr:uid="{6B9EFE47-4CC9-499A-AA75-31C4F3254413}"/>
    <cellStyle name="Normal 42 15" xfId="9658" xr:uid="{C8CBEC01-D252-41B3-9483-E0FA2D5A6D7D}"/>
    <cellStyle name="Normal 42 15 2" xfId="20979" xr:uid="{8719B720-0092-41ED-866D-4B98BFBA7DB3}"/>
    <cellStyle name="Normal 42 15 2 2" xfId="26535" xr:uid="{DD961351-7022-4118-B281-BC67304001D7}"/>
    <cellStyle name="Normal 42 15 2 3" xfId="32029" xr:uid="{C345499A-D658-4B59-B84E-A8B40F67C278}"/>
    <cellStyle name="Normal 42 15 2 4" xfId="37513" xr:uid="{9DCAA660-3A47-474F-8434-932BC5E43FB4}"/>
    <cellStyle name="Normal 42 15 3" xfId="23806" xr:uid="{8C171538-E094-4A41-A7BA-185B4472E4F9}"/>
    <cellStyle name="Normal 42 15 4" xfId="29300" xr:uid="{F4028C0C-F4B7-41DD-947B-A5B11EDC1276}"/>
    <cellStyle name="Normal 42 15 5" xfId="34784" xr:uid="{92DDB88B-5DDD-46A8-B800-388E3513164A}"/>
    <cellStyle name="Normal 42 2" xfId="6547" xr:uid="{080820DF-CD95-473D-BCCF-78D0DCBEDA44}"/>
    <cellStyle name="Normal 42 2 2" xfId="14959" xr:uid="{AF76491E-872F-4554-9C1F-6A80CF4AB7E0}"/>
    <cellStyle name="Normal 42 2 2 2" xfId="22246" xr:uid="{6E81F106-1A5D-4DE1-94C9-4AAED1F32D14}"/>
    <cellStyle name="Normal 42 2 2 2 2" xfId="27802" xr:uid="{05E1B926-98EA-45C5-8C15-438D749170F1}"/>
    <cellStyle name="Normal 42 2 2 2 3" xfId="33296" xr:uid="{54733CD8-425E-4B18-AA64-8948158C1E87}"/>
    <cellStyle name="Normal 42 2 2 2 4" xfId="38780" xr:uid="{9D01DDA2-BA7C-471C-AF09-E787DB039731}"/>
    <cellStyle name="Normal 42 2 2 3" xfId="25073" xr:uid="{28D70AD4-662F-4A6B-B03B-B113162F247A}"/>
    <cellStyle name="Normal 42 2 2 4" xfId="30567" xr:uid="{B7C61A0D-1C9E-4914-BDF8-FCB490B5B455}"/>
    <cellStyle name="Normal 42 2 2 5" xfId="36051" xr:uid="{C171626C-1093-4D3F-AF55-C50ECA4229C4}"/>
    <cellStyle name="Normal 42 2 3" xfId="11899" xr:uid="{7ABCBF36-A8B0-41B7-BD16-2792EEDF7BCC}"/>
    <cellStyle name="Normal 42 2 4" xfId="17135" xr:uid="{D714FC51-A20F-495C-8636-653049E96144}"/>
    <cellStyle name="Normal 42 2 5" xfId="19361" xr:uid="{6AD03304-0532-436B-95FF-163747CEDD54}"/>
    <cellStyle name="Normal 42 2 6" xfId="9660" xr:uid="{AE31DECA-716E-48D6-954D-405D8D4C9847}"/>
    <cellStyle name="Normal 42 2 6 2" xfId="20981" xr:uid="{75BC38A7-5091-4DB3-AB1B-A896C3AEC9F7}"/>
    <cellStyle name="Normal 42 2 6 2 2" xfId="26537" xr:uid="{74AD4E91-33ED-4EAB-84B1-DA54BB4DB5EF}"/>
    <cellStyle name="Normal 42 2 6 2 3" xfId="32031" xr:uid="{E3EE6593-679A-46F6-945F-6E1DF6833099}"/>
    <cellStyle name="Normal 42 2 6 2 4" xfId="37515" xr:uid="{B4E5ACDC-588D-4535-B694-7F0871180DDD}"/>
    <cellStyle name="Normal 42 2 6 3" xfId="23808" xr:uid="{7E552642-D2A0-4830-8858-8D2F4ECEB0AF}"/>
    <cellStyle name="Normal 42 2 6 4" xfId="29302" xr:uid="{47E028ED-E146-4991-BC2D-DB2588D2967B}"/>
    <cellStyle name="Normal 42 2 6 5" xfId="34786" xr:uid="{C9F2C687-2BA6-442D-BA50-DA9271D5A13F}"/>
    <cellStyle name="Normal 42 3" xfId="6548" xr:uid="{009A432E-7A8A-4F17-B20E-EEC685B74A89}"/>
    <cellStyle name="Normal 42 3 2" xfId="14960" xr:uid="{F300B82A-A05C-44EA-B7CF-E901F8840837}"/>
    <cellStyle name="Normal 42 3 2 2" xfId="22247" xr:uid="{2DECF938-4C45-4D6B-B589-1AFBEF1EBCA0}"/>
    <cellStyle name="Normal 42 3 2 2 2" xfId="27803" xr:uid="{F2F0F05E-C1B1-4F73-A54F-1E35A4A4FCD2}"/>
    <cellStyle name="Normal 42 3 2 2 3" xfId="33297" xr:uid="{A3A2FD9E-EFC0-4813-878E-5A7B67FFE6BC}"/>
    <cellStyle name="Normal 42 3 2 2 4" xfId="38781" xr:uid="{1671F13D-1B16-4616-9F44-47B6242C718F}"/>
    <cellStyle name="Normal 42 3 2 3" xfId="25074" xr:uid="{0CB7B573-EDF2-4A46-9377-057F970D35B5}"/>
    <cellStyle name="Normal 42 3 2 4" xfId="30568" xr:uid="{B2C6550A-6EA2-416B-B74D-7A0D22249AD4}"/>
    <cellStyle name="Normal 42 3 2 5" xfId="36052" xr:uid="{B675DA09-F570-4262-83F3-F8AE5221D979}"/>
    <cellStyle name="Normal 42 3 3" xfId="11900" xr:uid="{01860224-8121-4C33-96D8-22B712D3E3D2}"/>
    <cellStyle name="Normal 42 3 4" xfId="17136" xr:uid="{FBBC9E06-4993-4DED-8A04-746AE6A13196}"/>
    <cellStyle name="Normal 42 3 5" xfId="19362" xr:uid="{4A628AFA-3DDB-4C27-8BA8-57B9F3367F5F}"/>
    <cellStyle name="Normal 42 3 6" xfId="9661" xr:uid="{4103BF1F-B190-42AF-BAE0-A428F0142D79}"/>
    <cellStyle name="Normal 42 3 6 2" xfId="20982" xr:uid="{E3926745-A755-403F-B01A-99D94F15A8B4}"/>
    <cellStyle name="Normal 42 3 6 2 2" xfId="26538" xr:uid="{110B03B3-8B36-48C6-B9CD-65C77A33CDCC}"/>
    <cellStyle name="Normal 42 3 6 2 3" xfId="32032" xr:uid="{26DADBDC-8D45-4924-AC9F-CC53BD943817}"/>
    <cellStyle name="Normal 42 3 6 2 4" xfId="37516" xr:uid="{F4AEBFDB-226E-4802-9F03-582D7F873725}"/>
    <cellStyle name="Normal 42 3 6 3" xfId="23809" xr:uid="{0BA181EF-634F-4D59-A60D-F4CACE734989}"/>
    <cellStyle name="Normal 42 3 6 4" xfId="29303" xr:uid="{C6AB9EF7-0103-402C-9468-E3AA3A694EBF}"/>
    <cellStyle name="Normal 42 3 6 5" xfId="34787" xr:uid="{2C700B9C-6785-440A-A343-5E09547489B5}"/>
    <cellStyle name="Normal 42 4" xfId="6549" xr:uid="{CC0A83E1-8AA9-4C71-A686-7D6879480221}"/>
    <cellStyle name="Normal 42 4 2" xfId="14961" xr:uid="{A3F6DF59-938C-45C1-99BD-8666652C5F7F}"/>
    <cellStyle name="Normal 42 4 2 2" xfId="22248" xr:uid="{F160B55A-C149-41AC-8DAC-6B629080451D}"/>
    <cellStyle name="Normal 42 4 2 2 2" xfId="27804" xr:uid="{CCAFE97A-8E38-4D33-8342-7A16DC2E309A}"/>
    <cellStyle name="Normal 42 4 2 2 3" xfId="33298" xr:uid="{9226666C-2FFC-4C7E-8A8C-B8D48AD7C3CA}"/>
    <cellStyle name="Normal 42 4 2 2 4" xfId="38782" xr:uid="{846CDDB7-5C04-45C4-805A-3A2DFCD8A7CC}"/>
    <cellStyle name="Normal 42 4 2 3" xfId="25075" xr:uid="{71F30EC9-1BE0-4249-A4CB-BA6286B03D1F}"/>
    <cellStyle name="Normal 42 4 2 4" xfId="30569" xr:uid="{F33E9CB2-5BD6-42B4-81C1-39555D520EEE}"/>
    <cellStyle name="Normal 42 4 2 5" xfId="36053" xr:uid="{6357D87E-9AB5-4854-BC2A-DF26ABEFDCAE}"/>
    <cellStyle name="Normal 42 4 3" xfId="11901" xr:uid="{44123162-929B-4BAC-B1D6-CDA08200AE10}"/>
    <cellStyle name="Normal 42 4 4" xfId="17137" xr:uid="{AED5D0A5-0FC7-49EB-A080-65D0A395C12F}"/>
    <cellStyle name="Normal 42 4 5" xfId="19363" xr:uid="{D83F61FD-1858-4F21-9502-A597DDDE40A3}"/>
    <cellStyle name="Normal 42 4 6" xfId="9662" xr:uid="{F20E343A-48FF-4B27-9062-23455ACD0C9B}"/>
    <cellStyle name="Normal 42 4 6 2" xfId="20983" xr:uid="{0C0218D7-5559-42F5-8AD5-9E44D88D1B8F}"/>
    <cellStyle name="Normal 42 4 6 2 2" xfId="26539" xr:uid="{90590D85-34A0-4D22-B8A8-E7A7597C6529}"/>
    <cellStyle name="Normal 42 4 6 2 3" xfId="32033" xr:uid="{D9829334-741B-4AFE-90B9-55269E44AF62}"/>
    <cellStyle name="Normal 42 4 6 2 4" xfId="37517" xr:uid="{1B898531-97C0-4825-BD67-9B52F77241F8}"/>
    <cellStyle name="Normal 42 4 6 3" xfId="23810" xr:uid="{4D7AF00F-1CD9-408D-9B25-C425019A2FEB}"/>
    <cellStyle name="Normal 42 4 6 4" xfId="29304" xr:uid="{81B1AD28-620A-4924-AB91-4000DAC84E29}"/>
    <cellStyle name="Normal 42 4 6 5" xfId="34788" xr:uid="{3EB88604-4794-4AA7-B804-D9D15BF54759}"/>
    <cellStyle name="Normal 42 5" xfId="6550" xr:uid="{BF43282D-E4C6-4070-970C-B82C494E1F97}"/>
    <cellStyle name="Normal 42 5 2" xfId="14962" xr:uid="{79611B8D-8677-425D-AB79-B35CFCCA2D8A}"/>
    <cellStyle name="Normal 42 5 2 2" xfId="22249" xr:uid="{F86471E7-F969-486A-B283-BAF58DA7C74E}"/>
    <cellStyle name="Normal 42 5 2 2 2" xfId="27805" xr:uid="{BBE721BE-96CB-4E6D-8971-1302E55E8218}"/>
    <cellStyle name="Normal 42 5 2 2 3" xfId="33299" xr:uid="{08276C8D-50CF-4DBD-A4E6-0A833B29CC30}"/>
    <cellStyle name="Normal 42 5 2 2 4" xfId="38783" xr:uid="{D63619BB-06A6-47DE-9D4E-4209D508FFBC}"/>
    <cellStyle name="Normal 42 5 2 3" xfId="25076" xr:uid="{F6021106-BE4C-4BF3-821E-305B1360A131}"/>
    <cellStyle name="Normal 42 5 2 4" xfId="30570" xr:uid="{035C8847-02ED-4991-8152-E7526BC49C1E}"/>
    <cellStyle name="Normal 42 5 2 5" xfId="36054" xr:uid="{1BCAA521-AEF3-4F10-9F14-D4C4CC19D9DD}"/>
    <cellStyle name="Normal 42 5 3" xfId="11902" xr:uid="{ECFF454C-E27F-40E1-A278-85F76E8F9E57}"/>
    <cellStyle name="Normal 42 5 4" xfId="17138" xr:uid="{CF8AB06A-73E7-49EA-91A9-85E1ACD6E083}"/>
    <cellStyle name="Normal 42 5 5" xfId="19364" xr:uid="{ED7ECF10-0524-4D48-BA23-0201C340EE5D}"/>
    <cellStyle name="Normal 42 5 6" xfId="9663" xr:uid="{A78481CD-977D-4115-9A4E-9D372849F96E}"/>
    <cellStyle name="Normal 42 5 6 2" xfId="20984" xr:uid="{334292CD-8280-4785-9C6B-159EF1B48F2D}"/>
    <cellStyle name="Normal 42 5 6 2 2" xfId="26540" xr:uid="{54862047-DC27-485B-A8FA-23D2288AD0F2}"/>
    <cellStyle name="Normal 42 5 6 2 3" xfId="32034" xr:uid="{7D9289E2-F40F-45DF-BA94-B12D34F9726C}"/>
    <cellStyle name="Normal 42 5 6 2 4" xfId="37518" xr:uid="{20E62853-97B8-44AB-9391-0F170E8F698C}"/>
    <cellStyle name="Normal 42 5 6 3" xfId="23811" xr:uid="{7F8E2E78-0E37-4F67-9E1A-8619A89AA42D}"/>
    <cellStyle name="Normal 42 5 6 4" xfId="29305" xr:uid="{03C582B5-45D9-482C-A448-F99EAF620F6F}"/>
    <cellStyle name="Normal 42 5 6 5" xfId="34789" xr:uid="{4630E7BC-28D6-44E5-BC44-096F4C49C845}"/>
    <cellStyle name="Normal 42 6" xfId="6551" xr:uid="{3614D35A-2293-4B6C-9801-71E2DAD04DCA}"/>
    <cellStyle name="Normal 42 6 2" xfId="14963" xr:uid="{EDD43614-2092-482F-A85F-59CF47724E47}"/>
    <cellStyle name="Normal 42 6 2 2" xfId="22250" xr:uid="{2E5C8205-1838-4013-9927-25CD426728C6}"/>
    <cellStyle name="Normal 42 6 2 2 2" xfId="27806" xr:uid="{E7FEA12C-A5EC-4CF8-AA61-F9E0485890FF}"/>
    <cellStyle name="Normal 42 6 2 2 3" xfId="33300" xr:uid="{BAA071B5-B5C4-4ED7-9283-FB5E5991B7B9}"/>
    <cellStyle name="Normal 42 6 2 2 4" xfId="38784" xr:uid="{4EEA86D4-6276-4DD4-8C72-68276FE5155A}"/>
    <cellStyle name="Normal 42 6 2 3" xfId="25077" xr:uid="{CAAF410E-B40A-4B30-A81E-8AE51E9A5631}"/>
    <cellStyle name="Normal 42 6 2 4" xfId="30571" xr:uid="{6132C519-1AF5-468A-A5B4-6E9D330572A2}"/>
    <cellStyle name="Normal 42 6 2 5" xfId="36055" xr:uid="{0B10B8A4-4955-483A-987E-DDAD945F2279}"/>
    <cellStyle name="Normal 42 6 3" xfId="11903" xr:uid="{175933A1-0544-4573-A2F8-D6B1636991CB}"/>
    <cellStyle name="Normal 42 6 4" xfId="17139" xr:uid="{BEF13458-7575-4A21-A625-438D0C7EB487}"/>
    <cellStyle name="Normal 42 6 5" xfId="19365" xr:uid="{C36D6BE4-AE60-4BEA-90D6-9E141913B491}"/>
    <cellStyle name="Normal 42 6 6" xfId="9664" xr:uid="{711A6AB9-2320-4546-8B8B-D87F7C8B5DE4}"/>
    <cellStyle name="Normal 42 6 6 2" xfId="20985" xr:uid="{19B40D1A-56A2-4383-9426-C46B91961923}"/>
    <cellStyle name="Normal 42 6 6 2 2" xfId="26541" xr:uid="{EAE76A41-2534-42CA-8357-A7B4468A7893}"/>
    <cellStyle name="Normal 42 6 6 2 3" xfId="32035" xr:uid="{91391738-E874-4B11-B3C9-4A64C59213C0}"/>
    <cellStyle name="Normal 42 6 6 2 4" xfId="37519" xr:uid="{FB26DE60-FA6E-4714-B0B1-9BB06D36EF49}"/>
    <cellStyle name="Normal 42 6 6 3" xfId="23812" xr:uid="{2AD99146-5E38-4D16-B453-7391BD4A2BEE}"/>
    <cellStyle name="Normal 42 6 6 4" xfId="29306" xr:uid="{78A007C6-EDC9-49F7-9C09-8B882CD9708F}"/>
    <cellStyle name="Normal 42 6 6 5" xfId="34790" xr:uid="{CA70C8EC-D828-46F9-BBAC-8CEF300ED47D}"/>
    <cellStyle name="Normal 42 7" xfId="6552" xr:uid="{FBDC797A-B7C3-41F4-8757-0AB75A5B5C53}"/>
    <cellStyle name="Normal 42 7 2" xfId="14964" xr:uid="{07045406-A489-485A-AB4B-C4435DCF6D54}"/>
    <cellStyle name="Normal 42 7 2 2" xfId="22251" xr:uid="{D6707408-67DA-42E4-9407-632D901EE4D6}"/>
    <cellStyle name="Normal 42 7 2 2 2" xfId="27807" xr:uid="{9B3FEEAF-B5F9-472F-8883-B34AF1316DBF}"/>
    <cellStyle name="Normal 42 7 2 2 3" xfId="33301" xr:uid="{B3CC6386-3DEB-45DF-B43F-9F69D743C580}"/>
    <cellStyle name="Normal 42 7 2 2 4" xfId="38785" xr:uid="{75268427-C8FC-4DEC-9C31-977476F0F00C}"/>
    <cellStyle name="Normal 42 7 2 3" xfId="25078" xr:uid="{6BBF9611-3A73-476B-8F92-B63531C20643}"/>
    <cellStyle name="Normal 42 7 2 4" xfId="30572" xr:uid="{895AFAED-9D90-4919-87A0-CBCF35EDFCF4}"/>
    <cellStyle name="Normal 42 7 2 5" xfId="36056" xr:uid="{E1200A11-834D-433B-A645-F8F0DD10B14F}"/>
    <cellStyle name="Normal 42 7 3" xfId="11904" xr:uid="{4C872083-86C1-4ED6-A3DF-4E28CCF57761}"/>
    <cellStyle name="Normal 42 7 4" xfId="17140" xr:uid="{0321141A-624F-4715-B3CA-1392DAAD05F1}"/>
    <cellStyle name="Normal 42 7 5" xfId="19366" xr:uid="{6D7EF739-3C4F-429A-994B-C237B2306A4D}"/>
    <cellStyle name="Normal 42 7 6" xfId="9665" xr:uid="{E5A4AEE8-2BE4-414B-9400-A61573452229}"/>
    <cellStyle name="Normal 42 7 6 2" xfId="20986" xr:uid="{F9C00EA0-CA2C-4848-9CFF-DD173A7794CE}"/>
    <cellStyle name="Normal 42 7 6 2 2" xfId="26542" xr:uid="{14E690F0-E929-4294-AED4-2280ACA6E838}"/>
    <cellStyle name="Normal 42 7 6 2 3" xfId="32036" xr:uid="{BD805C87-F96B-4DD5-B14B-3F513D07015E}"/>
    <cellStyle name="Normal 42 7 6 2 4" xfId="37520" xr:uid="{C3323382-8D87-4345-B20B-C958DA423785}"/>
    <cellStyle name="Normal 42 7 6 3" xfId="23813" xr:uid="{2DE04DCB-8C54-44CB-8C86-D964B9A9C892}"/>
    <cellStyle name="Normal 42 7 6 4" xfId="29307" xr:uid="{EDF2BEFA-7536-477A-A879-6132C18C797F}"/>
    <cellStyle name="Normal 42 7 6 5" xfId="34791" xr:uid="{52FAF00B-DC31-4483-BD0D-CBC60E22160A}"/>
    <cellStyle name="Normal 42 8" xfId="6553" xr:uid="{92180268-1002-4755-86C7-EEB974D7DC24}"/>
    <cellStyle name="Normal 42 8 2" xfId="14965" xr:uid="{CE5AC769-4F1B-4785-A840-D626DA9E4227}"/>
    <cellStyle name="Normal 42 8 2 2" xfId="22252" xr:uid="{37AD0629-00DA-4342-BFE0-4D6599EF07A7}"/>
    <cellStyle name="Normal 42 8 2 2 2" xfId="27808" xr:uid="{8AC315BB-B05E-48EF-82FD-5820617643FF}"/>
    <cellStyle name="Normal 42 8 2 2 3" xfId="33302" xr:uid="{9AA2E320-ABF1-4CC8-AE66-B89389E72CBD}"/>
    <cellStyle name="Normal 42 8 2 2 4" xfId="38786" xr:uid="{B17CF9BC-0AEA-4B7B-98EE-700D0E83853B}"/>
    <cellStyle name="Normal 42 8 2 3" xfId="25079" xr:uid="{A85DC499-285C-4270-9961-7397C7716DFF}"/>
    <cellStyle name="Normal 42 8 2 4" xfId="30573" xr:uid="{3B65A1A3-C8D2-40B5-83B9-DAC4E5080650}"/>
    <cellStyle name="Normal 42 8 2 5" xfId="36057" xr:uid="{E6D02833-21E6-4F81-8F70-A6985B839BAD}"/>
    <cellStyle name="Normal 42 8 3" xfId="11905" xr:uid="{751EEC26-91AA-424E-85B4-9CC2B5C6E8CF}"/>
    <cellStyle name="Normal 42 8 4" xfId="17141" xr:uid="{87D491A6-BC64-400A-8AA7-1D5516FDB052}"/>
    <cellStyle name="Normal 42 8 5" xfId="19367" xr:uid="{CF7701ED-A9C3-4D5D-B2D5-2756A549EAEA}"/>
    <cellStyle name="Normal 42 8 6" xfId="9666" xr:uid="{60D9A213-E973-4F94-A02C-53C79A424300}"/>
    <cellStyle name="Normal 42 8 6 2" xfId="20987" xr:uid="{F2CEECDF-541B-4864-B90C-924AD1F77A18}"/>
    <cellStyle name="Normal 42 8 6 2 2" xfId="26543" xr:uid="{FB680E69-945A-412F-B29C-42FAED54876A}"/>
    <cellStyle name="Normal 42 8 6 2 3" xfId="32037" xr:uid="{6133E546-1636-4E14-A3A0-011E398896DC}"/>
    <cellStyle name="Normal 42 8 6 2 4" xfId="37521" xr:uid="{FBB511FE-8041-4BBF-B4A1-B32CD421DA25}"/>
    <cellStyle name="Normal 42 8 6 3" xfId="23814" xr:uid="{5438922E-D54D-47D3-9471-18BA26B9E979}"/>
    <cellStyle name="Normal 42 8 6 4" xfId="29308" xr:uid="{5BD2B61A-0518-4FF5-BAB1-405CD83E0435}"/>
    <cellStyle name="Normal 42 8 6 5" xfId="34792" xr:uid="{A87D7B8A-6E64-43F8-89E9-3BB8CB3F4D7E}"/>
    <cellStyle name="Normal 42 9" xfId="6554" xr:uid="{D4494E05-E315-4366-8CDD-2D29A52E2BAC}"/>
    <cellStyle name="Normal 42 9 2" xfId="14966" xr:uid="{BD2C6808-B358-44E1-8C52-B87CB63221A9}"/>
    <cellStyle name="Normal 42 9 2 2" xfId="22253" xr:uid="{DB16BFCE-CE8C-4F6D-8B84-2025469FA668}"/>
    <cellStyle name="Normal 42 9 2 2 2" xfId="27809" xr:uid="{68D2106A-95E1-4C20-B9E3-89CEBBBB04BF}"/>
    <cellStyle name="Normal 42 9 2 2 3" xfId="33303" xr:uid="{7EE729C6-8E20-4C3D-8A50-93D6C0CEB1E1}"/>
    <cellStyle name="Normal 42 9 2 2 4" xfId="38787" xr:uid="{04EC9380-B742-4FEA-91D6-FCDF252C7027}"/>
    <cellStyle name="Normal 42 9 2 3" xfId="25080" xr:uid="{892D4833-817F-468F-BB89-475C97ADAD40}"/>
    <cellStyle name="Normal 42 9 2 4" xfId="30574" xr:uid="{5FE73681-66BB-4D67-A1C6-DBC6681ABE25}"/>
    <cellStyle name="Normal 42 9 2 5" xfId="36058" xr:uid="{40A9FB31-BA75-4070-A1E2-03DC8D555368}"/>
    <cellStyle name="Normal 42 9 3" xfId="11906" xr:uid="{3C7684DE-BA9D-4AF5-9C50-6276C578083F}"/>
    <cellStyle name="Normal 42 9 4" xfId="17142" xr:uid="{123FB063-C0C7-46EC-865E-1DA3FFB41421}"/>
    <cellStyle name="Normal 42 9 5" xfId="19368" xr:uid="{9BEB0EF6-ACED-4724-8EB6-941EDD455C6A}"/>
    <cellStyle name="Normal 42 9 6" xfId="9667" xr:uid="{348DD726-88CF-421B-AC0E-1804E6DA7D30}"/>
    <cellStyle name="Normal 42 9 6 2" xfId="20988" xr:uid="{3DACADBA-80B3-48D1-B52F-D009736C0A23}"/>
    <cellStyle name="Normal 42 9 6 2 2" xfId="26544" xr:uid="{A47AF078-7980-4B88-8F52-4571981B56F6}"/>
    <cellStyle name="Normal 42 9 6 2 3" xfId="32038" xr:uid="{A2C1FE6B-F809-4732-97AB-46FE930B4E05}"/>
    <cellStyle name="Normal 42 9 6 2 4" xfId="37522" xr:uid="{DC208A94-00EB-4813-98C8-082DB61159ED}"/>
    <cellStyle name="Normal 42 9 6 3" xfId="23815" xr:uid="{E1F2B7BF-2E2A-4FC7-9D41-43D5B13B1083}"/>
    <cellStyle name="Normal 42 9 6 4" xfId="29309" xr:uid="{E0205E01-57F1-4E0D-B16F-DE9E7B8CB390}"/>
    <cellStyle name="Normal 42 9 6 5" xfId="34793" xr:uid="{2FD6AC52-A190-46E5-BA2F-AEE2D42E8421}"/>
    <cellStyle name="Normal 420" xfId="39756" xr:uid="{68594810-70B0-4222-BADB-1A6183148E39}"/>
    <cellStyle name="Normal 421" xfId="39757" xr:uid="{58EBC4B9-37FE-4789-BE79-FEA349486BDA}"/>
    <cellStyle name="Normal 422" xfId="39758" xr:uid="{08981E77-160C-4D70-B9AE-AF5F095A6133}"/>
    <cellStyle name="Normal 423" xfId="39759" xr:uid="{C0C58A23-B0FD-480E-A3AA-71758B990F64}"/>
    <cellStyle name="Normal 424" xfId="39760" xr:uid="{29A8782E-B0EF-41CA-8BD2-B4834737F9E1}"/>
    <cellStyle name="Normal 425" xfId="39761" xr:uid="{F4A6A0D8-A229-458D-B7E6-D0A4FBEAF4C9}"/>
    <cellStyle name="Normal 426" xfId="39762" xr:uid="{4FB7354F-8F7F-4C91-96D8-BA6185E1CE42}"/>
    <cellStyle name="Normal 427" xfId="39763" xr:uid="{44D99F67-57DC-42BE-922A-A0C381E770C4}"/>
    <cellStyle name="Normal 428" xfId="39764" xr:uid="{B164115C-61F6-4647-9CA8-CDDC8FB0E310}"/>
    <cellStyle name="Normal 429" xfId="39765" xr:uid="{E31195F8-7FE1-4B23-AFBA-AC33BB081A61}"/>
    <cellStyle name="Normal 43" xfId="6555" xr:uid="{AFA89139-EA07-43BE-9072-E380B800D910}"/>
    <cellStyle name="Normal 43 10" xfId="6556" xr:uid="{39F67E41-F80E-4473-8505-888EF4F963D3}"/>
    <cellStyle name="Normal 43 10 2" xfId="14968" xr:uid="{B42F0D53-F357-41F7-BD5F-09C5BE327B4C}"/>
    <cellStyle name="Normal 43 10 2 2" xfId="22255" xr:uid="{1DEFDAAC-A060-4F44-897C-67A9864DF9D0}"/>
    <cellStyle name="Normal 43 10 2 2 2" xfId="27811" xr:uid="{BB734744-1636-4463-B0E2-8E6487F4BD7E}"/>
    <cellStyle name="Normal 43 10 2 2 3" xfId="33305" xr:uid="{4DBB6F47-AF87-4815-9AA6-2D877DE32F0E}"/>
    <cellStyle name="Normal 43 10 2 2 4" xfId="38789" xr:uid="{C8881903-EE43-4233-9422-F9E0589591F7}"/>
    <cellStyle name="Normal 43 10 2 3" xfId="25082" xr:uid="{103786CC-D0D5-49E5-B2D3-489877885E8F}"/>
    <cellStyle name="Normal 43 10 2 4" xfId="30576" xr:uid="{DA053134-1105-4893-9DFA-64F7238AD7E0}"/>
    <cellStyle name="Normal 43 10 2 5" xfId="36060" xr:uid="{CB22A3F0-FED8-4AB4-AB41-3ACA787383BC}"/>
    <cellStyle name="Normal 43 10 3" xfId="11908" xr:uid="{4A5F3CE1-61C6-49F5-8432-94B58BF86F28}"/>
    <cellStyle name="Normal 43 10 4" xfId="17144" xr:uid="{57F07625-6F8B-4563-9A49-180E3C3BAD56}"/>
    <cellStyle name="Normal 43 10 5" xfId="19370" xr:uid="{314D94A1-CA18-4A73-A542-30E694CAD35A}"/>
    <cellStyle name="Normal 43 10 6" xfId="9669" xr:uid="{54F920A3-797A-4FCB-B105-3FF6C3736ED5}"/>
    <cellStyle name="Normal 43 10 6 2" xfId="20990" xr:uid="{1DE04530-025F-4840-AF4D-6E9475F26B45}"/>
    <cellStyle name="Normal 43 10 6 2 2" xfId="26546" xr:uid="{740F1928-2857-4E1D-9064-3214CF014156}"/>
    <cellStyle name="Normal 43 10 6 2 3" xfId="32040" xr:uid="{CE1A8486-EC52-4248-89F1-E0397B3A0EDA}"/>
    <cellStyle name="Normal 43 10 6 2 4" xfId="37524" xr:uid="{D2905369-26B6-4138-94E8-FEEE3AFDBCD4}"/>
    <cellStyle name="Normal 43 10 6 3" xfId="23817" xr:uid="{86400F54-0450-4AD6-BAFC-4734F273356B}"/>
    <cellStyle name="Normal 43 10 6 4" xfId="29311" xr:uid="{16155EA1-209E-48EB-B070-3C7291153A62}"/>
    <cellStyle name="Normal 43 10 6 5" xfId="34795" xr:uid="{77C6C8F1-CF79-4D40-A0D1-E4DC70B92181}"/>
    <cellStyle name="Normal 43 11" xfId="14967" xr:uid="{0628F536-96CA-4E0A-A676-76234DC5436E}"/>
    <cellStyle name="Normal 43 11 2" xfId="22254" xr:uid="{FA9E063E-4001-474E-B7F9-DD328C6917DC}"/>
    <cellStyle name="Normal 43 11 2 2" xfId="27810" xr:uid="{FAC6F384-B126-40E9-86F3-A4ECDD4F8A1F}"/>
    <cellStyle name="Normal 43 11 2 3" xfId="33304" xr:uid="{544ED68D-6E19-4AC3-8A9D-4EF676DFE39C}"/>
    <cellStyle name="Normal 43 11 2 4" xfId="38788" xr:uid="{234BC047-F08C-4259-AAD4-D163CA46D96B}"/>
    <cellStyle name="Normal 43 11 3" xfId="25081" xr:uid="{CF308F20-BE9B-403C-8357-6CA5776D8BB0}"/>
    <cellStyle name="Normal 43 11 4" xfId="30575" xr:uid="{5E50F8B2-A670-415A-92A8-0787B64A5B0A}"/>
    <cellStyle name="Normal 43 11 5" xfId="36059" xr:uid="{0FB97CED-E12E-41F6-BB50-E1A460452700}"/>
    <cellStyle name="Normal 43 12" xfId="11907" xr:uid="{D4E8E785-6099-412E-A11B-A8241C4188A8}"/>
    <cellStyle name="Normal 43 13" xfId="17143" xr:uid="{0EF83C5C-6E25-467D-8847-C9A0E66FD654}"/>
    <cellStyle name="Normal 43 14" xfId="19369" xr:uid="{E94D17A3-1F8E-408C-B7EB-E79467BC1170}"/>
    <cellStyle name="Normal 43 15" xfId="9668" xr:uid="{4E344B5A-A410-4765-B80A-2E12250DEAC0}"/>
    <cellStyle name="Normal 43 15 2" xfId="20989" xr:uid="{5592E910-8429-41B8-86C8-CD2085D51B06}"/>
    <cellStyle name="Normal 43 15 2 2" xfId="26545" xr:uid="{F63D0761-9E62-4425-82A6-F9167A7163C0}"/>
    <cellStyle name="Normal 43 15 2 3" xfId="32039" xr:uid="{C9B11A14-F3C3-4CDB-8B0E-CD4B3633D761}"/>
    <cellStyle name="Normal 43 15 2 4" xfId="37523" xr:uid="{D409072A-FB87-42FB-80E7-79EC8410B213}"/>
    <cellStyle name="Normal 43 15 3" xfId="23816" xr:uid="{80067B71-123D-4FD3-B3B7-E4FD0B771395}"/>
    <cellStyle name="Normal 43 15 4" xfId="29310" xr:uid="{B26C97AF-85D4-4104-AF02-111E94D1DD59}"/>
    <cellStyle name="Normal 43 15 5" xfId="34794" xr:uid="{C808D806-AAC5-44EC-A9AF-BF05D6BD8B0C}"/>
    <cellStyle name="Normal 43 2" xfId="6557" xr:uid="{6E09FF57-EF5B-49F8-8A0A-AF8FE88C68E2}"/>
    <cellStyle name="Normal 43 2 2" xfId="14969" xr:uid="{7BCB02A3-90CD-4760-891D-ED1E6344BE75}"/>
    <cellStyle name="Normal 43 2 2 2" xfId="22256" xr:uid="{88EDC8E6-116A-46A1-8886-67B54AD48FFF}"/>
    <cellStyle name="Normal 43 2 2 2 2" xfId="27812" xr:uid="{59E23191-7FE8-46C6-86B9-9A8FDBA844DE}"/>
    <cellStyle name="Normal 43 2 2 2 3" xfId="33306" xr:uid="{55778593-E35D-4364-A057-FA03AFE99E2F}"/>
    <cellStyle name="Normal 43 2 2 2 4" xfId="38790" xr:uid="{50A44603-5E9E-48EA-8AF1-68C5C2961070}"/>
    <cellStyle name="Normal 43 2 2 3" xfId="25083" xr:uid="{60CE018C-2980-4C4E-B0E7-F6D8C85292CE}"/>
    <cellStyle name="Normal 43 2 2 4" xfId="30577" xr:uid="{C43268F2-DD10-48C0-ABA5-EACBB57AA066}"/>
    <cellStyle name="Normal 43 2 2 5" xfId="36061" xr:uid="{2620E692-E3DB-4A0D-8CCF-1C5CBF70A7D8}"/>
    <cellStyle name="Normal 43 2 3" xfId="11909" xr:uid="{DE1550E9-1F73-4B25-BF89-BBED8B90186A}"/>
    <cellStyle name="Normal 43 2 4" xfId="17145" xr:uid="{5C3FC5A2-C0E8-4C46-83B3-E51F87FC155A}"/>
    <cellStyle name="Normal 43 2 5" xfId="19371" xr:uid="{3A1F7A1E-A8E6-4519-92DD-E7F7E3FE51A1}"/>
    <cellStyle name="Normal 43 2 6" xfId="9670" xr:uid="{F2FFFD43-A41E-46A8-967C-D7DFB50DCEC5}"/>
    <cellStyle name="Normal 43 2 6 2" xfId="20991" xr:uid="{DB3D1A22-4E6E-4769-9E21-9A8CFF0D698D}"/>
    <cellStyle name="Normal 43 2 6 2 2" xfId="26547" xr:uid="{6344A026-57C2-4635-AF2E-597CAD241D12}"/>
    <cellStyle name="Normal 43 2 6 2 3" xfId="32041" xr:uid="{43E54FCC-0F5E-4C54-AC52-203DD401C20D}"/>
    <cellStyle name="Normal 43 2 6 2 4" xfId="37525" xr:uid="{E20E89FD-68BA-4253-9A3E-1B77713C56A6}"/>
    <cellStyle name="Normal 43 2 6 3" xfId="23818" xr:uid="{162C620C-534F-4499-9CB9-4F0663DE143D}"/>
    <cellStyle name="Normal 43 2 6 4" xfId="29312" xr:uid="{753DE57A-A426-4381-B0CE-71D51DD5308D}"/>
    <cellStyle name="Normal 43 2 6 5" xfId="34796" xr:uid="{E648D08D-12D0-4BAD-8D86-60B802F9B0D1}"/>
    <cellStyle name="Normal 43 3" xfId="6558" xr:uid="{8D13D22C-9622-44AB-B8AA-F135E3BF5E6C}"/>
    <cellStyle name="Normal 43 3 2" xfId="14970" xr:uid="{A95BB12A-A97B-4892-85F1-264311F2643F}"/>
    <cellStyle name="Normal 43 3 2 2" xfId="22257" xr:uid="{A9BC3DD9-4D40-4655-9FCE-80894B7307FA}"/>
    <cellStyle name="Normal 43 3 2 2 2" xfId="27813" xr:uid="{2591E4CD-8201-44FA-B380-198C5CA93DE2}"/>
    <cellStyle name="Normal 43 3 2 2 3" xfId="33307" xr:uid="{9FF0A644-716F-4FC8-AEAF-ABB5EF110986}"/>
    <cellStyle name="Normal 43 3 2 2 4" xfId="38791" xr:uid="{61F6FFF0-33FB-43F9-9E7F-50C0B088A934}"/>
    <cellStyle name="Normal 43 3 2 3" xfId="25084" xr:uid="{A3566193-E601-46AD-88FF-4E162678A535}"/>
    <cellStyle name="Normal 43 3 2 4" xfId="30578" xr:uid="{A81E1278-9B51-46A6-8FAB-CB6B6581F9A9}"/>
    <cellStyle name="Normal 43 3 2 5" xfId="36062" xr:uid="{6E9195EE-9272-49FA-89B2-B0DAE838DCB9}"/>
    <cellStyle name="Normal 43 3 3" xfId="11910" xr:uid="{83FCA2D4-A6A4-4A5C-8954-9A16DEE7C045}"/>
    <cellStyle name="Normal 43 3 4" xfId="17146" xr:uid="{2597E1ED-5339-41E4-9450-46F955DBCF92}"/>
    <cellStyle name="Normal 43 3 5" xfId="19372" xr:uid="{B31ACACB-1D7C-4EB0-B036-796CCC169F52}"/>
    <cellStyle name="Normal 43 3 6" xfId="9671" xr:uid="{682BAE10-8A33-451D-A51F-EEDED440D7D7}"/>
    <cellStyle name="Normal 43 3 6 2" xfId="20992" xr:uid="{E97F9F47-852E-441A-BDEF-E2D0B85F3833}"/>
    <cellStyle name="Normal 43 3 6 2 2" xfId="26548" xr:uid="{0B7C9727-0805-4759-B1F6-7E469390571E}"/>
    <cellStyle name="Normal 43 3 6 2 3" xfId="32042" xr:uid="{3A0A113B-B3D9-4833-8479-6C3806F06819}"/>
    <cellStyle name="Normal 43 3 6 2 4" xfId="37526" xr:uid="{A05E3061-8E04-47CE-8F60-52FFA1AA1A9C}"/>
    <cellStyle name="Normal 43 3 6 3" xfId="23819" xr:uid="{5869089B-C511-4353-9AF2-5F3BC675EB73}"/>
    <cellStyle name="Normal 43 3 6 4" xfId="29313" xr:uid="{6A05CAC6-62DC-48EC-87EA-2585277919B7}"/>
    <cellStyle name="Normal 43 3 6 5" xfId="34797" xr:uid="{7C1811F2-7045-4D4B-8B95-DD13CE47C147}"/>
    <cellStyle name="Normal 43 4" xfId="6559" xr:uid="{B3B94C96-4489-4CED-A0F2-468F6977895F}"/>
    <cellStyle name="Normal 43 4 2" xfId="14971" xr:uid="{E3C95C0F-FFC7-413C-95FE-86A16AE0A82D}"/>
    <cellStyle name="Normal 43 4 2 2" xfId="22258" xr:uid="{0CCC56D4-7854-4F1A-85FB-8CF0D2248939}"/>
    <cellStyle name="Normal 43 4 2 2 2" xfId="27814" xr:uid="{BCBC59ED-EED7-41E3-A2CF-92566F9C687E}"/>
    <cellStyle name="Normal 43 4 2 2 3" xfId="33308" xr:uid="{5BCBC794-0A12-4A22-9C1B-A983A2FBDCC3}"/>
    <cellStyle name="Normal 43 4 2 2 4" xfId="38792" xr:uid="{BA708F0A-7DA7-49DE-AFED-ABEAA9BC6F50}"/>
    <cellStyle name="Normal 43 4 2 3" xfId="25085" xr:uid="{CB9670AF-8589-4354-B296-767611D2C107}"/>
    <cellStyle name="Normal 43 4 2 4" xfId="30579" xr:uid="{B7E73BD6-81EC-4045-B5E0-7D2CFE74DC96}"/>
    <cellStyle name="Normal 43 4 2 5" xfId="36063" xr:uid="{27B44D02-0A46-4F7B-9EFF-B57E022FE04D}"/>
    <cellStyle name="Normal 43 4 3" xfId="11911" xr:uid="{B49B8805-7E13-4462-B2BD-D380CA190C88}"/>
    <cellStyle name="Normal 43 4 4" xfId="17147" xr:uid="{5DEB6A5F-3BD3-416C-B255-3AD883A75E81}"/>
    <cellStyle name="Normal 43 4 5" xfId="19373" xr:uid="{B241E2AA-DFE5-4FBD-B2B0-9BA1407CC64E}"/>
    <cellStyle name="Normal 43 4 6" xfId="9672" xr:uid="{64DC24EC-7A56-45A0-9475-73D7681214FD}"/>
    <cellStyle name="Normal 43 4 6 2" xfId="20993" xr:uid="{18F64587-4140-4B9E-AF94-D81FBB48D756}"/>
    <cellStyle name="Normal 43 4 6 2 2" xfId="26549" xr:uid="{249A3EEB-8B75-48BF-BD16-32365512BCD9}"/>
    <cellStyle name="Normal 43 4 6 2 3" xfId="32043" xr:uid="{067144F9-DCE4-4EFB-9C04-4666EE149AF3}"/>
    <cellStyle name="Normal 43 4 6 2 4" xfId="37527" xr:uid="{8A932D26-0634-431A-9EDB-24D77513CAF2}"/>
    <cellStyle name="Normal 43 4 6 3" xfId="23820" xr:uid="{27B4534E-826A-4C69-B91D-8FFCC09FA5B9}"/>
    <cellStyle name="Normal 43 4 6 4" xfId="29314" xr:uid="{A67B7922-6C53-45A0-B97A-B6276582C46B}"/>
    <cellStyle name="Normal 43 4 6 5" xfId="34798" xr:uid="{10E1EFDC-DCB6-42D4-8D4C-77C755208639}"/>
    <cellStyle name="Normal 43 5" xfId="6560" xr:uid="{9CB6BFAF-B6DD-47DC-8BE6-102754AA8CBF}"/>
    <cellStyle name="Normal 43 5 2" xfId="14972" xr:uid="{C808E714-1920-44B4-9C03-9535978EBF63}"/>
    <cellStyle name="Normal 43 5 2 2" xfId="22259" xr:uid="{820073E7-41E2-40B0-B89A-842F737B2480}"/>
    <cellStyle name="Normal 43 5 2 2 2" xfId="27815" xr:uid="{FE36C6BF-43C1-4DE5-ADD9-4EDC8DCB2DFA}"/>
    <cellStyle name="Normal 43 5 2 2 3" xfId="33309" xr:uid="{B90334C3-5409-4535-93C2-83E1216F42D7}"/>
    <cellStyle name="Normal 43 5 2 2 4" xfId="38793" xr:uid="{1E7C7C4E-512F-4AE4-BFEF-E67F9760BD28}"/>
    <cellStyle name="Normal 43 5 2 3" xfId="25086" xr:uid="{0B2F219F-3259-42AC-A899-EDED02D11E73}"/>
    <cellStyle name="Normal 43 5 2 4" xfId="30580" xr:uid="{F5BFDFE7-A9C7-48B0-860B-30B087059CA4}"/>
    <cellStyle name="Normal 43 5 2 5" xfId="36064" xr:uid="{AA91EE3C-A118-42BC-AA89-1C8DB8FFF04C}"/>
    <cellStyle name="Normal 43 5 3" xfId="11912" xr:uid="{CDDAC945-3351-4498-AAE9-98F0133BF82A}"/>
    <cellStyle name="Normal 43 5 4" xfId="17148" xr:uid="{08BCB166-EFF4-4B47-ABC2-F3EAF76991B4}"/>
    <cellStyle name="Normal 43 5 5" xfId="19374" xr:uid="{6AEB39F2-DDFD-48B4-97DA-33F428E5ED8D}"/>
    <cellStyle name="Normal 43 5 6" xfId="9673" xr:uid="{0E4E1D31-C644-4540-B383-7F7A951C710F}"/>
    <cellStyle name="Normal 43 5 6 2" xfId="20994" xr:uid="{88B51C30-8931-4920-A577-6ABB00D745AA}"/>
    <cellStyle name="Normal 43 5 6 2 2" xfId="26550" xr:uid="{900A0D9E-5B95-49AC-9659-92E6CA4C46B9}"/>
    <cellStyle name="Normal 43 5 6 2 3" xfId="32044" xr:uid="{3D359EBC-AD45-4098-BB75-23CD7F1464B8}"/>
    <cellStyle name="Normal 43 5 6 2 4" xfId="37528" xr:uid="{3BFB85F5-1E7A-4CF6-8F6B-ED852616A92E}"/>
    <cellStyle name="Normal 43 5 6 3" xfId="23821" xr:uid="{97B07063-8BEA-40DF-BBFC-C1CEE9747A8D}"/>
    <cellStyle name="Normal 43 5 6 4" xfId="29315" xr:uid="{2F5FEAEB-2799-4E66-876C-453EEC9FC483}"/>
    <cellStyle name="Normal 43 5 6 5" xfId="34799" xr:uid="{9A0547FD-4041-468F-9390-81FF08BBA514}"/>
    <cellStyle name="Normal 43 6" xfId="6561" xr:uid="{07439006-283A-4F2E-8B0C-A8FCB30F5244}"/>
    <cellStyle name="Normal 43 6 2" xfId="14973" xr:uid="{C41B278E-ACB3-4CBC-B250-8F1BF9C3E16F}"/>
    <cellStyle name="Normal 43 6 2 2" xfId="22260" xr:uid="{E2D75100-393D-4797-A619-EBAC3C5E82EA}"/>
    <cellStyle name="Normal 43 6 2 2 2" xfId="27816" xr:uid="{D8585913-8935-4B9D-867B-61D8BC928BCE}"/>
    <cellStyle name="Normal 43 6 2 2 3" xfId="33310" xr:uid="{A76C0479-8574-4D35-B136-C13F85E8A1A3}"/>
    <cellStyle name="Normal 43 6 2 2 4" xfId="38794" xr:uid="{9F850CA8-EE5A-4808-B286-44CCC549985A}"/>
    <cellStyle name="Normal 43 6 2 3" xfId="25087" xr:uid="{41C50582-927A-4E11-A107-BB4AC09269A4}"/>
    <cellStyle name="Normal 43 6 2 4" xfId="30581" xr:uid="{F2E0F279-8107-4275-82C3-E74ECB0B773D}"/>
    <cellStyle name="Normal 43 6 2 5" xfId="36065" xr:uid="{A8644567-FF1C-4E1F-94D6-A856946EF565}"/>
    <cellStyle name="Normal 43 6 3" xfId="11913" xr:uid="{1A09943A-4806-4D21-8408-C7B62FCAD61C}"/>
    <cellStyle name="Normal 43 6 4" xfId="17149" xr:uid="{A639A426-406B-4770-904F-C59B11E4B183}"/>
    <cellStyle name="Normal 43 6 5" xfId="19375" xr:uid="{4F1C3FD9-6341-40DD-A9F5-FA36C2FD034F}"/>
    <cellStyle name="Normal 43 6 6" xfId="9674" xr:uid="{AF513C27-B248-42A4-816E-423503372C06}"/>
    <cellStyle name="Normal 43 6 6 2" xfId="20995" xr:uid="{1619448F-C83D-49B9-A646-8DA9F65749E1}"/>
    <cellStyle name="Normal 43 6 6 2 2" xfId="26551" xr:uid="{288E5164-F106-4AEE-A9CE-D809BF887851}"/>
    <cellStyle name="Normal 43 6 6 2 3" xfId="32045" xr:uid="{BD1C43C6-3109-43B8-BDB2-9471F6531625}"/>
    <cellStyle name="Normal 43 6 6 2 4" xfId="37529" xr:uid="{9D373515-BF88-4537-AB80-93254A188ADF}"/>
    <cellStyle name="Normal 43 6 6 3" xfId="23822" xr:uid="{EF37893A-3357-412D-88F9-AADE195F8677}"/>
    <cellStyle name="Normal 43 6 6 4" xfId="29316" xr:uid="{4E388CED-85AF-4308-B65B-25F62B05B03E}"/>
    <cellStyle name="Normal 43 6 6 5" xfId="34800" xr:uid="{3C1CF247-2B55-4FA7-BCAA-A58B2A08E0EF}"/>
    <cellStyle name="Normal 43 7" xfId="6562" xr:uid="{B17F7CD1-61C5-4E52-B887-9FF31DBD8167}"/>
    <cellStyle name="Normal 43 7 2" xfId="14974" xr:uid="{DE80F09F-2D1B-42AF-BA9C-FC4083CD023E}"/>
    <cellStyle name="Normal 43 7 2 2" xfId="22261" xr:uid="{F089C4D9-EF98-4A97-B62B-F4A1E2C21AC2}"/>
    <cellStyle name="Normal 43 7 2 2 2" xfId="27817" xr:uid="{4B0915DD-0490-43D3-BB27-55083ED5E063}"/>
    <cellStyle name="Normal 43 7 2 2 3" xfId="33311" xr:uid="{001620D4-22A8-44BB-9E74-60C6DE896CDA}"/>
    <cellStyle name="Normal 43 7 2 2 4" xfId="38795" xr:uid="{C8BF8A32-757B-4811-98BC-EF177FF946F0}"/>
    <cellStyle name="Normal 43 7 2 3" xfId="25088" xr:uid="{BFD945CE-EDF1-4777-AC9B-B5143225B40A}"/>
    <cellStyle name="Normal 43 7 2 4" xfId="30582" xr:uid="{CA719562-47A1-4073-B3F0-D4B421420378}"/>
    <cellStyle name="Normal 43 7 2 5" xfId="36066" xr:uid="{AA3A3A53-DA23-4D12-B04E-C4E8F52409AA}"/>
    <cellStyle name="Normal 43 7 3" xfId="11914" xr:uid="{388D7E7F-5138-4A1B-86CF-32725569A79A}"/>
    <cellStyle name="Normal 43 7 4" xfId="17150" xr:uid="{8384884B-E84B-4136-B1B3-758E417DD33F}"/>
    <cellStyle name="Normal 43 7 5" xfId="19376" xr:uid="{0FF1DF52-ADE4-4DF1-8EFD-D643876D6B5F}"/>
    <cellStyle name="Normal 43 7 6" xfId="9675" xr:uid="{4861A4C8-5FA9-4A26-B4F7-4D7FDB00FC21}"/>
    <cellStyle name="Normal 43 7 6 2" xfId="20996" xr:uid="{B470AE30-616F-4047-8DB1-5FFFA1DEEA58}"/>
    <cellStyle name="Normal 43 7 6 2 2" xfId="26552" xr:uid="{10932D88-27E7-45F5-9E92-55B4754E00F5}"/>
    <cellStyle name="Normal 43 7 6 2 3" xfId="32046" xr:uid="{2BB38CE1-5702-4753-ADC6-DC4878F33E19}"/>
    <cellStyle name="Normal 43 7 6 2 4" xfId="37530" xr:uid="{D8A9D215-AE50-476B-BCE3-B629ECA99887}"/>
    <cellStyle name="Normal 43 7 6 3" xfId="23823" xr:uid="{5ADE6F8F-496A-40FE-B1AF-84345120EBF7}"/>
    <cellStyle name="Normal 43 7 6 4" xfId="29317" xr:uid="{C9924248-1F04-41A0-AB62-A9A03DF21250}"/>
    <cellStyle name="Normal 43 7 6 5" xfId="34801" xr:uid="{AAD77598-D315-492D-A2B8-7A19278A21D6}"/>
    <cellStyle name="Normal 43 8" xfId="6563" xr:uid="{2C68E223-29AE-4708-8581-DB13F639A276}"/>
    <cellStyle name="Normal 43 8 2" xfId="14975" xr:uid="{842F122D-C895-4420-8377-E066E3963951}"/>
    <cellStyle name="Normal 43 8 2 2" xfId="22262" xr:uid="{BA0B3499-AEA3-46FA-820D-6DAF44095352}"/>
    <cellStyle name="Normal 43 8 2 2 2" xfId="27818" xr:uid="{951BC6CC-4AC2-4008-97B5-C0217B269BAC}"/>
    <cellStyle name="Normal 43 8 2 2 3" xfId="33312" xr:uid="{5688B9D7-EE9D-462E-840A-2B4A11365FA6}"/>
    <cellStyle name="Normal 43 8 2 2 4" xfId="38796" xr:uid="{A317951C-00AB-4408-A99A-46D151373860}"/>
    <cellStyle name="Normal 43 8 2 3" xfId="25089" xr:uid="{DBEED7DA-3D09-4881-A1C4-C9F21CCA824B}"/>
    <cellStyle name="Normal 43 8 2 4" xfId="30583" xr:uid="{C1090010-CBFB-40F1-A953-75E2EFDD6E8C}"/>
    <cellStyle name="Normal 43 8 2 5" xfId="36067" xr:uid="{02B50030-CB3D-4616-9379-97B1AE5E7298}"/>
    <cellStyle name="Normal 43 8 3" xfId="11915" xr:uid="{4400DCE0-00F2-4E21-8DFA-9DA6ACA4BCB8}"/>
    <cellStyle name="Normal 43 8 4" xfId="17151" xr:uid="{55BFBFDA-CA43-4969-BAC4-85636BABA29D}"/>
    <cellStyle name="Normal 43 8 5" xfId="19377" xr:uid="{B86C8413-2EEF-45D7-8E5D-946FE4AE4604}"/>
    <cellStyle name="Normal 43 8 6" xfId="9676" xr:uid="{352781C2-BD73-445B-BE56-7C6E93CCCC9B}"/>
    <cellStyle name="Normal 43 8 6 2" xfId="20997" xr:uid="{5EB4C21F-3B3F-4940-A1F3-E614DA01B1A7}"/>
    <cellStyle name="Normal 43 8 6 2 2" xfId="26553" xr:uid="{77729A9A-E896-4D30-830D-24FD89261A4A}"/>
    <cellStyle name="Normal 43 8 6 2 3" xfId="32047" xr:uid="{6011EED9-0C36-476B-A942-E1AECEACCD33}"/>
    <cellStyle name="Normal 43 8 6 2 4" xfId="37531" xr:uid="{DACD043B-70F1-44D3-89E9-51D944C50AE2}"/>
    <cellStyle name="Normal 43 8 6 3" xfId="23824" xr:uid="{CB4C1CF7-3ED4-45E8-8D04-4F2C5A109CDD}"/>
    <cellStyle name="Normal 43 8 6 4" xfId="29318" xr:uid="{DCA79328-83C8-440D-9AE8-576CA763CF5D}"/>
    <cellStyle name="Normal 43 8 6 5" xfId="34802" xr:uid="{8C9929CF-05F3-402C-BEB8-36EA5F7BD640}"/>
    <cellStyle name="Normal 43 9" xfId="6564" xr:uid="{E437E359-17DC-4CF5-967D-44F8ED69A230}"/>
    <cellStyle name="Normal 43 9 2" xfId="14976" xr:uid="{5D3D1A0B-173D-4AB0-8049-E6B5F747E97B}"/>
    <cellStyle name="Normal 43 9 2 2" xfId="22263" xr:uid="{74FA27B0-27E5-48F8-812D-51241826A80D}"/>
    <cellStyle name="Normal 43 9 2 2 2" xfId="27819" xr:uid="{65BE7233-B3E4-4D6C-944D-C9BAD541DE81}"/>
    <cellStyle name="Normal 43 9 2 2 3" xfId="33313" xr:uid="{E4587544-BC28-4E89-BAA0-35A8EA33F337}"/>
    <cellStyle name="Normal 43 9 2 2 4" xfId="38797" xr:uid="{E9D3F54C-63C7-4C0E-A651-440B453A6E21}"/>
    <cellStyle name="Normal 43 9 2 3" xfId="25090" xr:uid="{CC272E0A-8931-4058-88A8-F944534411C1}"/>
    <cellStyle name="Normal 43 9 2 4" xfId="30584" xr:uid="{5716B0CE-BFA6-4A2E-8FC7-8A0121485CD8}"/>
    <cellStyle name="Normal 43 9 2 5" xfId="36068" xr:uid="{0270C67F-3270-4DB1-ACCF-959D4C90308B}"/>
    <cellStyle name="Normal 43 9 3" xfId="11916" xr:uid="{5DCE992B-34E5-48BC-BBA3-C25886D4CEFE}"/>
    <cellStyle name="Normal 43 9 4" xfId="17152" xr:uid="{0DB8BDD9-14AB-49F5-8FC7-A0D0D5A82FBE}"/>
    <cellStyle name="Normal 43 9 5" xfId="19378" xr:uid="{4A3659D3-F41C-4FAC-8ECB-EBFD5DC4C844}"/>
    <cellStyle name="Normal 43 9 6" xfId="9677" xr:uid="{8342D587-FAED-4D09-9638-CA6EC75F21B3}"/>
    <cellStyle name="Normal 43 9 6 2" xfId="20998" xr:uid="{E761C32B-4F58-4C3C-A169-F1A0D70C1481}"/>
    <cellStyle name="Normal 43 9 6 2 2" xfId="26554" xr:uid="{13E1A5AC-590A-4324-9252-C90046FBD36F}"/>
    <cellStyle name="Normal 43 9 6 2 3" xfId="32048" xr:uid="{DC67798B-FD32-4604-9E0B-AE52FC831564}"/>
    <cellStyle name="Normal 43 9 6 2 4" xfId="37532" xr:uid="{750975C6-7CE0-4C87-B124-FD4C6EB70CCA}"/>
    <cellStyle name="Normal 43 9 6 3" xfId="23825" xr:uid="{AF46F28E-320E-4B3F-83A6-D5E89546AF87}"/>
    <cellStyle name="Normal 43 9 6 4" xfId="29319" xr:uid="{38ED5B5E-C1C7-47F6-9708-3E2DCEE23EA2}"/>
    <cellStyle name="Normal 43 9 6 5" xfId="34803" xr:uid="{8B52577E-A1A4-4925-AAA2-047037DA5E79}"/>
    <cellStyle name="Normal 430" xfId="39766" xr:uid="{B309B5BB-FAFD-4DE1-88BA-EC3ECDDCD87D}"/>
    <cellStyle name="Normal 431" xfId="39767" xr:uid="{80199910-93BA-4D96-9305-768EFCD3E9E3}"/>
    <cellStyle name="Normal 432" xfId="39768" xr:uid="{47754D16-663C-4AE5-A1DC-739CA499D119}"/>
    <cellStyle name="Normal 433" xfId="39769" xr:uid="{20980E3A-2B2B-475D-8CF4-C445FC7775FC}"/>
    <cellStyle name="Normal 434" xfId="39770" xr:uid="{86B6C9AB-37DD-4E42-8430-682C1FF18466}"/>
    <cellStyle name="Normal 435" xfId="39771" xr:uid="{921B7A88-16E8-41A4-8F51-8440AF210CE4}"/>
    <cellStyle name="Normal 436" xfId="39772" xr:uid="{B8E0E67F-5699-465E-9B85-11C299B1F04A}"/>
    <cellStyle name="Normal 437" xfId="39773" xr:uid="{908538A1-DFC4-49BA-AA9C-54748BE4B195}"/>
    <cellStyle name="Normal 438" xfId="39774" xr:uid="{BEC5C5FD-3905-42FC-9099-223C3C66AF2B}"/>
    <cellStyle name="Normal 439" xfId="39775" xr:uid="{30DB5573-075A-4BB4-B2D7-ABF86F61BA3D}"/>
    <cellStyle name="Normal 44" xfId="6565" xr:uid="{DAE755F7-F728-4859-97BE-4ECEFCEA81C9}"/>
    <cellStyle name="Normal 44 10" xfId="6566" xr:uid="{58867AF7-4CEF-4A35-B7AB-B936DAC689C1}"/>
    <cellStyle name="Normal 44 10 2" xfId="14978" xr:uid="{458B308C-2E98-4BA4-9ED8-AD21419570A0}"/>
    <cellStyle name="Normal 44 10 2 2" xfId="22265" xr:uid="{C5F43787-ECF5-4E03-8DC4-1B0507C79072}"/>
    <cellStyle name="Normal 44 10 2 2 2" xfId="27821" xr:uid="{1D3D2D91-98D1-40D3-A726-A8C2504E9263}"/>
    <cellStyle name="Normal 44 10 2 2 3" xfId="33315" xr:uid="{2758A72B-0D85-416B-8A4A-0D28867C6547}"/>
    <cellStyle name="Normal 44 10 2 2 4" xfId="38799" xr:uid="{0C0B958B-64C0-4048-A80E-B85FF7596ED9}"/>
    <cellStyle name="Normal 44 10 2 3" xfId="25092" xr:uid="{EFB0C359-E44A-47F9-B607-AB3A86F012B6}"/>
    <cellStyle name="Normal 44 10 2 4" xfId="30586" xr:uid="{21B14597-93F2-49EC-B703-5166334C87EC}"/>
    <cellStyle name="Normal 44 10 2 5" xfId="36070" xr:uid="{8BC8B349-B125-42EA-A26B-BAF18AE40EF7}"/>
    <cellStyle name="Normal 44 10 3" xfId="11918" xr:uid="{87813F8B-ADFB-4B53-88CB-12A6A12AFF1E}"/>
    <cellStyle name="Normal 44 10 4" xfId="17154" xr:uid="{54811362-F540-4707-918E-5A2F4E400D21}"/>
    <cellStyle name="Normal 44 10 5" xfId="19380" xr:uid="{3C550AB0-78C3-4B6B-87A9-CD4631503A58}"/>
    <cellStyle name="Normal 44 10 6" xfId="9679" xr:uid="{839E3345-35CA-4EF9-B1BD-DCCFB0A9F228}"/>
    <cellStyle name="Normal 44 10 6 2" xfId="21000" xr:uid="{9D851AD9-0350-4A80-B113-D028F8B8EFA1}"/>
    <cellStyle name="Normal 44 10 6 2 2" xfId="26556" xr:uid="{6A2023FF-3E40-42A3-972C-EC13870E73DF}"/>
    <cellStyle name="Normal 44 10 6 2 3" xfId="32050" xr:uid="{1EBCE62B-CB7F-4E86-9A04-5EF7813AC77E}"/>
    <cellStyle name="Normal 44 10 6 2 4" xfId="37534" xr:uid="{F7E30A64-ED4D-4FB5-BAB0-EC3C18A3CEBF}"/>
    <cellStyle name="Normal 44 10 6 3" xfId="23827" xr:uid="{C7F7ED0C-3202-4162-9096-9D42584805B1}"/>
    <cellStyle name="Normal 44 10 6 4" xfId="29321" xr:uid="{81073C0B-19CF-4775-BDCB-80310F061164}"/>
    <cellStyle name="Normal 44 10 6 5" xfId="34805" xr:uid="{B3F5C438-CAE8-43D5-B1B6-974347BB8554}"/>
    <cellStyle name="Normal 44 11" xfId="14977" xr:uid="{42C3A3FF-8289-4A85-AB27-EA02C8F1E8A3}"/>
    <cellStyle name="Normal 44 11 2" xfId="22264" xr:uid="{549CEDA5-E3D6-48D1-B458-1C272C5A69F7}"/>
    <cellStyle name="Normal 44 11 2 2" xfId="27820" xr:uid="{43C2F6A5-F4B5-41BE-840A-B5655E04E535}"/>
    <cellStyle name="Normal 44 11 2 3" xfId="33314" xr:uid="{A9364D16-C179-45C5-996C-3F261C274798}"/>
    <cellStyle name="Normal 44 11 2 4" xfId="38798" xr:uid="{1DA815B6-C4A5-4C3E-BDB1-DFAB83C44F82}"/>
    <cellStyle name="Normal 44 11 3" xfId="25091" xr:uid="{1E2364DE-0BDA-4BE2-8358-6B8EF199B828}"/>
    <cellStyle name="Normal 44 11 4" xfId="30585" xr:uid="{B0863B61-1D29-441A-ACD1-C14890C3A9E4}"/>
    <cellStyle name="Normal 44 11 5" xfId="36069" xr:uid="{DBB72B06-F3F2-46BB-8E43-705D69428880}"/>
    <cellStyle name="Normal 44 12" xfId="11917" xr:uid="{D4CE2DE0-DF52-4B0F-8B67-18A71B5D5EFB}"/>
    <cellStyle name="Normal 44 13" xfId="17153" xr:uid="{201195D9-4F28-4780-A792-8E6ACC532DF3}"/>
    <cellStyle name="Normal 44 14" xfId="19379" xr:uid="{1428F7B1-D11F-4AC1-81E8-6016C739E729}"/>
    <cellStyle name="Normal 44 15" xfId="9678" xr:uid="{1ED8B1B3-D855-4D69-9486-E9FB0621BBB3}"/>
    <cellStyle name="Normal 44 15 2" xfId="20999" xr:uid="{7A1E5F99-05DE-446F-AAD5-03D8501D208F}"/>
    <cellStyle name="Normal 44 15 2 2" xfId="26555" xr:uid="{F7FB899D-7970-43F8-83FA-24819B0D70CB}"/>
    <cellStyle name="Normal 44 15 2 3" xfId="32049" xr:uid="{A0AA1DEA-483B-4F69-80E1-ABF42B1009D2}"/>
    <cellStyle name="Normal 44 15 2 4" xfId="37533" xr:uid="{970C98E3-A337-4D4E-BF24-D1F001206523}"/>
    <cellStyle name="Normal 44 15 3" xfId="23826" xr:uid="{DC5FC6D8-C878-420D-AC24-20E7DD497946}"/>
    <cellStyle name="Normal 44 15 4" xfId="29320" xr:uid="{CA23511C-B74D-4E27-B810-331A6756A8D7}"/>
    <cellStyle name="Normal 44 15 5" xfId="34804" xr:uid="{D1731011-2181-4EEB-979B-D194D8C82075}"/>
    <cellStyle name="Normal 44 2" xfId="6567" xr:uid="{2D18BE1E-16C4-4C65-BA9A-6490292C6C10}"/>
    <cellStyle name="Normal 44 2 2" xfId="14979" xr:uid="{693EE5D0-A086-4368-A881-CA64D4227E25}"/>
    <cellStyle name="Normal 44 2 2 2" xfId="22266" xr:uid="{3A20FF7C-BE44-4570-A273-134A09C526D7}"/>
    <cellStyle name="Normal 44 2 2 2 2" xfId="27822" xr:uid="{3653DA75-7A39-4EF6-9427-3C0F6B9DD690}"/>
    <cellStyle name="Normal 44 2 2 2 3" xfId="33316" xr:uid="{309DC00C-0CFC-4C0C-A69A-09EE1158D05B}"/>
    <cellStyle name="Normal 44 2 2 2 4" xfId="38800" xr:uid="{6D540FF4-2304-4178-8B39-49095F1706D0}"/>
    <cellStyle name="Normal 44 2 2 3" xfId="25093" xr:uid="{D4F9B592-6358-4F80-9E49-0173C7812A00}"/>
    <cellStyle name="Normal 44 2 2 4" xfId="30587" xr:uid="{8831B93E-A90D-4BC8-B0B9-E7EA9616A8B9}"/>
    <cellStyle name="Normal 44 2 2 5" xfId="36071" xr:uid="{37E3A2E5-F352-4EB9-9908-2899889DC07C}"/>
    <cellStyle name="Normal 44 2 3" xfId="11919" xr:uid="{9A750797-F5E2-4C33-80E5-DDC57692FBFC}"/>
    <cellStyle name="Normal 44 2 4" xfId="17155" xr:uid="{81C30A6F-9933-4865-ABEA-E773292DBA6B}"/>
    <cellStyle name="Normal 44 2 5" xfId="19381" xr:uid="{9F89E811-5EED-4251-8FAF-E0E8D638C488}"/>
    <cellStyle name="Normal 44 2 6" xfId="9680" xr:uid="{D5BC29C5-C6D5-4C18-BB0D-8C8E7E77C750}"/>
    <cellStyle name="Normal 44 2 6 2" xfId="21001" xr:uid="{0076A724-474C-4F34-BB97-93573919F91F}"/>
    <cellStyle name="Normal 44 2 6 2 2" xfId="26557" xr:uid="{4616061A-10CD-4974-A807-D98A71E0AAC3}"/>
    <cellStyle name="Normal 44 2 6 2 3" xfId="32051" xr:uid="{07558FBC-A7F4-40FB-9455-72AB6F6A7368}"/>
    <cellStyle name="Normal 44 2 6 2 4" xfId="37535" xr:uid="{D7854914-9F06-4559-8BF1-FF3381E5B517}"/>
    <cellStyle name="Normal 44 2 6 3" xfId="23828" xr:uid="{334EC2AA-F0E9-4CDA-B1DA-04301ED88CC7}"/>
    <cellStyle name="Normal 44 2 6 4" xfId="29322" xr:uid="{FCD9F701-A86F-4CA8-B4EC-0D0DF9E9F3C4}"/>
    <cellStyle name="Normal 44 2 6 5" xfId="34806" xr:uid="{00B9AA35-75C0-451E-BEEE-ECD124687107}"/>
    <cellStyle name="Normal 44 3" xfId="6568" xr:uid="{E70DD585-C653-4E14-8177-30FE099A680A}"/>
    <cellStyle name="Normal 44 3 2" xfId="14980" xr:uid="{C41CF681-201E-49F0-9E1B-0C5397D6065D}"/>
    <cellStyle name="Normal 44 3 2 2" xfId="22267" xr:uid="{97578C68-9662-41F2-91A1-DD0F698E9BD5}"/>
    <cellStyle name="Normal 44 3 2 2 2" xfId="27823" xr:uid="{10971611-4C19-416A-A913-0567410FDECD}"/>
    <cellStyle name="Normal 44 3 2 2 3" xfId="33317" xr:uid="{94FB8B81-BF62-42DD-BA82-26E898D301E6}"/>
    <cellStyle name="Normal 44 3 2 2 4" xfId="38801" xr:uid="{2B088BD8-1B98-4056-BEEF-06F228DA31AD}"/>
    <cellStyle name="Normal 44 3 2 3" xfId="25094" xr:uid="{2747AE8B-817C-4412-94E5-D80EE6CE00C3}"/>
    <cellStyle name="Normal 44 3 2 4" xfId="30588" xr:uid="{26B29D28-14B2-46F1-80C4-99C46BF1175F}"/>
    <cellStyle name="Normal 44 3 2 5" xfId="36072" xr:uid="{12318A65-0EDB-4A53-9711-64E7F927A8C5}"/>
    <cellStyle name="Normal 44 3 3" xfId="11920" xr:uid="{E1434E7E-B1C7-4D28-9FDB-DB2A5338B620}"/>
    <cellStyle name="Normal 44 3 4" xfId="17156" xr:uid="{312B2FC6-85A7-4437-B8AE-990D5A469C69}"/>
    <cellStyle name="Normal 44 3 5" xfId="19382" xr:uid="{275DE1DA-7A40-47DB-A403-7FC5B319EDE4}"/>
    <cellStyle name="Normal 44 3 6" xfId="9681" xr:uid="{E1624CCC-60B0-4A48-B020-6172173C6C7B}"/>
    <cellStyle name="Normal 44 3 6 2" xfId="21002" xr:uid="{ACF21082-07A6-453F-A792-CDC3E3F38206}"/>
    <cellStyle name="Normal 44 3 6 2 2" xfId="26558" xr:uid="{7BEB1ECB-E805-40DE-816F-117AEE938457}"/>
    <cellStyle name="Normal 44 3 6 2 3" xfId="32052" xr:uid="{33374C6B-576C-404E-A8EE-60DEE07E8315}"/>
    <cellStyle name="Normal 44 3 6 2 4" xfId="37536" xr:uid="{BFA9B879-85D1-4FAB-BFF8-19F6046CFBA6}"/>
    <cellStyle name="Normal 44 3 6 3" xfId="23829" xr:uid="{DA69088C-5FE3-426C-9B03-A53959599036}"/>
    <cellStyle name="Normal 44 3 6 4" xfId="29323" xr:uid="{93028C41-D044-451A-974A-01FD5894C53F}"/>
    <cellStyle name="Normal 44 3 6 5" xfId="34807" xr:uid="{C2788F1F-45A4-40A0-9F83-814A6182C8D4}"/>
    <cellStyle name="Normal 44 4" xfId="6569" xr:uid="{A769E23A-18A4-43D5-A297-EDACC5345DF5}"/>
    <cellStyle name="Normal 44 4 2" xfId="14981" xr:uid="{1E6619E8-6311-4CF2-B703-9BEF81537A67}"/>
    <cellStyle name="Normal 44 4 2 2" xfId="22268" xr:uid="{8B9F0FFB-A181-4894-A69C-78268653C020}"/>
    <cellStyle name="Normal 44 4 2 2 2" xfId="27824" xr:uid="{BAEB6DCF-F2D0-495E-ACB5-5BA368D219AE}"/>
    <cellStyle name="Normal 44 4 2 2 3" xfId="33318" xr:uid="{077D0C27-4E9D-4C8D-ABB6-9EDD5D1D1F9A}"/>
    <cellStyle name="Normal 44 4 2 2 4" xfId="38802" xr:uid="{7E780EF4-ACA9-41C6-B625-35EF165C4CB3}"/>
    <cellStyle name="Normal 44 4 2 3" xfId="25095" xr:uid="{3DF7E0F1-D747-48E3-A70A-63002A30E264}"/>
    <cellStyle name="Normal 44 4 2 4" xfId="30589" xr:uid="{55C6B761-0287-4CE7-A13F-2106A2F50577}"/>
    <cellStyle name="Normal 44 4 2 5" xfId="36073" xr:uid="{5A2138FF-80A9-424B-BA9D-2879C102C409}"/>
    <cellStyle name="Normal 44 4 3" xfId="11921" xr:uid="{19020C20-E32B-433E-AAF1-F8E84A65DDB5}"/>
    <cellStyle name="Normal 44 4 4" xfId="17157" xr:uid="{01187958-27E0-438C-BEC5-496BF609E86F}"/>
    <cellStyle name="Normal 44 4 5" xfId="19383" xr:uid="{75426BAE-9D4F-4D05-877B-970094303852}"/>
    <cellStyle name="Normal 44 4 6" xfId="9682" xr:uid="{01A98AA4-E8CF-46F2-89B4-5565FFDBDB1F}"/>
    <cellStyle name="Normal 44 4 6 2" xfId="21003" xr:uid="{C13905F4-2796-4DB4-A86F-F8B210B2CB2B}"/>
    <cellStyle name="Normal 44 4 6 2 2" xfId="26559" xr:uid="{27DA7276-F702-43B4-9B69-05BB963B60E1}"/>
    <cellStyle name="Normal 44 4 6 2 3" xfId="32053" xr:uid="{80FE71BD-CF2A-48B7-9870-C2B8E2BA4D13}"/>
    <cellStyle name="Normal 44 4 6 2 4" xfId="37537" xr:uid="{6991620E-AE55-4E91-AE87-7D1F6F1749B3}"/>
    <cellStyle name="Normal 44 4 6 3" xfId="23830" xr:uid="{8D97E38D-94F7-40D2-8617-302789BA42D9}"/>
    <cellStyle name="Normal 44 4 6 4" xfId="29324" xr:uid="{822EB33F-B4FB-428D-9AA1-C26503375B1A}"/>
    <cellStyle name="Normal 44 4 6 5" xfId="34808" xr:uid="{481ADCDE-B72A-4D72-856D-D9153892143F}"/>
    <cellStyle name="Normal 44 5" xfId="6570" xr:uid="{0CD8263C-26D5-468A-A2E1-8F3A60DEA9E5}"/>
    <cellStyle name="Normal 44 5 2" xfId="14982" xr:uid="{CF889F9C-ABDE-4719-8E3B-2020EB3389D2}"/>
    <cellStyle name="Normal 44 5 2 2" xfId="22269" xr:uid="{A6517965-2F6C-4CA0-9055-8CEE0D399787}"/>
    <cellStyle name="Normal 44 5 2 2 2" xfId="27825" xr:uid="{5C90B827-2DAA-4173-A529-4EDAC19F822D}"/>
    <cellStyle name="Normal 44 5 2 2 3" xfId="33319" xr:uid="{4F5BEDD6-E169-4011-A51F-EBBE43FBA6B4}"/>
    <cellStyle name="Normal 44 5 2 2 4" xfId="38803" xr:uid="{598F16C1-A52F-44D1-80E6-FAAED612BA65}"/>
    <cellStyle name="Normal 44 5 2 3" xfId="25096" xr:uid="{6A3868E4-8E81-48F1-801C-D107519C565E}"/>
    <cellStyle name="Normal 44 5 2 4" xfId="30590" xr:uid="{C70C5422-5E45-4FA1-B3BB-247A996B1E5C}"/>
    <cellStyle name="Normal 44 5 2 5" xfId="36074" xr:uid="{B014AA85-1E0A-4AD4-AE2D-22EDC278D038}"/>
    <cellStyle name="Normal 44 5 3" xfId="11922" xr:uid="{8FC61CDA-97B9-47AE-97F1-3443E5BC29AA}"/>
    <cellStyle name="Normal 44 5 4" xfId="17158" xr:uid="{3062132B-0E62-4D2F-8255-C080C7603C16}"/>
    <cellStyle name="Normal 44 5 5" xfId="19384" xr:uid="{807F8BC1-F03D-4870-945F-391953B40186}"/>
    <cellStyle name="Normal 44 5 6" xfId="9683" xr:uid="{4FA5DB4E-CED4-42F6-A0F4-D29D9183F317}"/>
    <cellStyle name="Normal 44 5 6 2" xfId="21004" xr:uid="{2B87C4BC-F31B-4E8D-9068-FCFD0B67A9FF}"/>
    <cellStyle name="Normal 44 5 6 2 2" xfId="26560" xr:uid="{9D14839B-367C-428D-82F5-F27E98F172D2}"/>
    <cellStyle name="Normal 44 5 6 2 3" xfId="32054" xr:uid="{DAE3959A-D6E3-4522-8D4D-CD093D99750B}"/>
    <cellStyle name="Normal 44 5 6 2 4" xfId="37538" xr:uid="{BD1898B5-578B-444B-9EE4-3F784A8605B5}"/>
    <cellStyle name="Normal 44 5 6 3" xfId="23831" xr:uid="{298ED581-8D12-4A56-B585-D5C64EFFE7B8}"/>
    <cellStyle name="Normal 44 5 6 4" xfId="29325" xr:uid="{37225470-D78E-45F1-A071-B167A9695A2A}"/>
    <cellStyle name="Normal 44 5 6 5" xfId="34809" xr:uid="{B80BED65-BFCB-4035-9755-7420C3F7098C}"/>
    <cellStyle name="Normal 44 6" xfId="6571" xr:uid="{0CE1ADFC-5EDB-453A-9126-A3E51A4A9983}"/>
    <cellStyle name="Normal 44 6 2" xfId="14983" xr:uid="{585DD78A-5A5A-430C-97F1-48C364162BDC}"/>
    <cellStyle name="Normal 44 6 2 2" xfId="22270" xr:uid="{CC319472-940E-41FD-9B59-70560EC9D315}"/>
    <cellStyle name="Normal 44 6 2 2 2" xfId="27826" xr:uid="{91E9BCB6-E486-48E8-A4DB-34741AB486D4}"/>
    <cellStyle name="Normal 44 6 2 2 3" xfId="33320" xr:uid="{0CE3E545-BC49-481C-BBEC-4511BA85A5EB}"/>
    <cellStyle name="Normal 44 6 2 2 4" xfId="38804" xr:uid="{D0B063FA-F147-411C-B1E2-4767844EEE29}"/>
    <cellStyle name="Normal 44 6 2 3" xfId="25097" xr:uid="{8D991D34-894C-477D-B185-80496A758F05}"/>
    <cellStyle name="Normal 44 6 2 4" xfId="30591" xr:uid="{C24FD41B-50C0-4369-B726-3BE5C22EF4A4}"/>
    <cellStyle name="Normal 44 6 2 5" xfId="36075" xr:uid="{366136FE-39D0-4508-AEA2-CBFC9B53BF81}"/>
    <cellStyle name="Normal 44 6 3" xfId="11923" xr:uid="{6EB2A3A9-F766-4A29-99B2-1D694DF29FEF}"/>
    <cellStyle name="Normal 44 6 4" xfId="17159" xr:uid="{0288E3DC-401C-4F6C-8FB8-A72AAF28ADDF}"/>
    <cellStyle name="Normal 44 6 5" xfId="19385" xr:uid="{13075126-BA2B-4F84-829B-395641289E25}"/>
    <cellStyle name="Normal 44 6 6" xfId="9684" xr:uid="{C043DB1D-659C-4342-BBE9-CDBE701E82BD}"/>
    <cellStyle name="Normal 44 6 6 2" xfId="21005" xr:uid="{5D200480-DA88-4179-89B9-2AE845605D18}"/>
    <cellStyle name="Normal 44 6 6 2 2" xfId="26561" xr:uid="{87579B9C-A2D7-4C48-AE0A-9B1073ED9CF4}"/>
    <cellStyle name="Normal 44 6 6 2 3" xfId="32055" xr:uid="{14D04AB6-F9BE-42BF-908D-E86129D6E541}"/>
    <cellStyle name="Normal 44 6 6 2 4" xfId="37539" xr:uid="{3D84C283-CDEC-4950-B814-7B128C83B501}"/>
    <cellStyle name="Normal 44 6 6 3" xfId="23832" xr:uid="{94C62E29-39BA-41D9-A261-1A6195D8F005}"/>
    <cellStyle name="Normal 44 6 6 4" xfId="29326" xr:uid="{AE7B7B2E-CC02-4C22-B63F-B63F9B42E60D}"/>
    <cellStyle name="Normal 44 6 6 5" xfId="34810" xr:uid="{20997A90-5B22-476A-B55A-BFC194AFAB8F}"/>
    <cellStyle name="Normal 44 7" xfId="6572" xr:uid="{9A36AC3B-B0C2-45C5-BC93-1BE3306ADD0C}"/>
    <cellStyle name="Normal 44 7 2" xfId="14984" xr:uid="{7BAC805B-79CD-4008-84BA-5F3B1C81AF82}"/>
    <cellStyle name="Normal 44 7 2 2" xfId="22271" xr:uid="{7E2034BB-A8D3-4C8F-A820-8A1209D6CE4B}"/>
    <cellStyle name="Normal 44 7 2 2 2" xfId="27827" xr:uid="{390EA97D-1BAB-45FD-A6D1-6C7DBF8E90E7}"/>
    <cellStyle name="Normal 44 7 2 2 3" xfId="33321" xr:uid="{815B8668-40A1-4C25-9FB0-0A2069235639}"/>
    <cellStyle name="Normal 44 7 2 2 4" xfId="38805" xr:uid="{472A67D8-FE8E-45FB-ADA1-0189262D00B8}"/>
    <cellStyle name="Normal 44 7 2 3" xfId="25098" xr:uid="{AE97AF69-2F7F-4DD7-A6BF-A3FD7CF137C6}"/>
    <cellStyle name="Normal 44 7 2 4" xfId="30592" xr:uid="{8A1ECAF8-D490-434A-AEED-5A2D0CC83E8A}"/>
    <cellStyle name="Normal 44 7 2 5" xfId="36076" xr:uid="{32951826-4E95-4269-9D85-44C4A3C2C582}"/>
    <cellStyle name="Normal 44 7 3" xfId="11924" xr:uid="{4D8FF5AC-6E3C-4F74-A905-F9E3AD7971BB}"/>
    <cellStyle name="Normal 44 7 4" xfId="17160" xr:uid="{7BD5C94A-B3FB-4188-8077-0855928CA6F4}"/>
    <cellStyle name="Normal 44 7 5" xfId="19386" xr:uid="{2FD96C08-DA19-4824-83B8-1322BB9A6F79}"/>
    <cellStyle name="Normal 44 7 6" xfId="9685" xr:uid="{A999F33A-296B-4BFA-9327-29E7E4C6CFF1}"/>
    <cellStyle name="Normal 44 7 6 2" xfId="21006" xr:uid="{75AE91B9-B735-47F6-9487-A1E59AD1580E}"/>
    <cellStyle name="Normal 44 7 6 2 2" xfId="26562" xr:uid="{E2E7B65A-C95B-438B-A478-B13053E4C75F}"/>
    <cellStyle name="Normal 44 7 6 2 3" xfId="32056" xr:uid="{E52F59A0-26FF-49C9-A03E-A915306B1F6C}"/>
    <cellStyle name="Normal 44 7 6 2 4" xfId="37540" xr:uid="{9876A52F-57EA-4B7B-9F07-CBA0D5360BAB}"/>
    <cellStyle name="Normal 44 7 6 3" xfId="23833" xr:uid="{7A7B18F0-F803-4EEA-A0F1-4AA2222096F5}"/>
    <cellStyle name="Normal 44 7 6 4" xfId="29327" xr:uid="{D8259871-C1DF-4EFA-A1AD-370A3F322776}"/>
    <cellStyle name="Normal 44 7 6 5" xfId="34811" xr:uid="{065C171B-FF5A-4D93-AE13-76D0F051BDAA}"/>
    <cellStyle name="Normal 44 8" xfId="6573" xr:uid="{D904DCA0-5810-4089-B496-A85A912BE023}"/>
    <cellStyle name="Normal 44 8 2" xfId="14985" xr:uid="{421F2517-26F5-46DA-8D62-FBF23B3A4AF0}"/>
    <cellStyle name="Normal 44 8 2 2" xfId="22272" xr:uid="{C2DAB301-1C07-443A-AA9F-A48398C7AFDE}"/>
    <cellStyle name="Normal 44 8 2 2 2" xfId="27828" xr:uid="{5EBE8CA1-DAA2-4F18-B195-3D3B4FC3B095}"/>
    <cellStyle name="Normal 44 8 2 2 3" xfId="33322" xr:uid="{80AC2266-71EF-41BD-AF8D-F5F8EF55B281}"/>
    <cellStyle name="Normal 44 8 2 2 4" xfId="38806" xr:uid="{CC424FDC-9E43-4898-A9FD-55B6164F0D19}"/>
    <cellStyle name="Normal 44 8 2 3" xfId="25099" xr:uid="{89C68F46-5207-4CE1-95CE-4E54A565FBCE}"/>
    <cellStyle name="Normal 44 8 2 4" xfId="30593" xr:uid="{88D67C1E-9998-486D-9BAF-634747CB0A01}"/>
    <cellStyle name="Normal 44 8 2 5" xfId="36077" xr:uid="{92A5DD05-1D91-477D-B050-FF5A621C48E7}"/>
    <cellStyle name="Normal 44 8 3" xfId="11925" xr:uid="{284051E7-E916-4759-9A54-BD6A9C2D180B}"/>
    <cellStyle name="Normal 44 8 4" xfId="17161" xr:uid="{A524D64E-82A1-4345-95F6-B23383299C3D}"/>
    <cellStyle name="Normal 44 8 5" xfId="19387" xr:uid="{BC56695F-3FD1-4A28-9A43-18E51CB8C271}"/>
    <cellStyle name="Normal 44 8 6" xfId="9686" xr:uid="{4938618A-9E5C-4E43-8CDC-036BBCF9E50C}"/>
    <cellStyle name="Normal 44 8 6 2" xfId="21007" xr:uid="{277C046D-B7C5-4EEA-87C0-12F7A6EB4EFE}"/>
    <cellStyle name="Normal 44 8 6 2 2" xfId="26563" xr:uid="{76D119CC-15F8-4FDB-8F1F-BE7F938BAAFE}"/>
    <cellStyle name="Normal 44 8 6 2 3" xfId="32057" xr:uid="{429A8AB4-E9FE-4BB6-8046-1065FC504EA9}"/>
    <cellStyle name="Normal 44 8 6 2 4" xfId="37541" xr:uid="{8984AD57-CAEF-41A7-A3DD-C3B88DB045D1}"/>
    <cellStyle name="Normal 44 8 6 3" xfId="23834" xr:uid="{84E2781F-5FD8-40E2-AFA9-C134CEF96EE6}"/>
    <cellStyle name="Normal 44 8 6 4" xfId="29328" xr:uid="{D49224DE-3160-4FC5-9205-3D2D6FDA73B8}"/>
    <cellStyle name="Normal 44 8 6 5" xfId="34812" xr:uid="{8F735269-714C-4E45-810F-C5522555A385}"/>
    <cellStyle name="Normal 44 9" xfId="6574" xr:uid="{A249A1C9-1DA9-4525-9990-193470989BB9}"/>
    <cellStyle name="Normal 44 9 2" xfId="14986" xr:uid="{D7EB514B-8EC4-4798-88E3-A5060395A71B}"/>
    <cellStyle name="Normal 44 9 2 2" xfId="22273" xr:uid="{46D8C1DD-DA17-4788-9783-91D248DAA3B1}"/>
    <cellStyle name="Normal 44 9 2 2 2" xfId="27829" xr:uid="{77E0F29D-0AB5-4FD2-9953-3D46900BEB90}"/>
    <cellStyle name="Normal 44 9 2 2 3" xfId="33323" xr:uid="{BB12A74D-F08E-4211-949D-C285E3FDCE7C}"/>
    <cellStyle name="Normal 44 9 2 2 4" xfId="38807" xr:uid="{FD6DDBC8-95C4-427C-A78F-085D8ABD4502}"/>
    <cellStyle name="Normal 44 9 2 3" xfId="25100" xr:uid="{E1157977-4A75-45E4-A4B2-D33C7D0C45E9}"/>
    <cellStyle name="Normal 44 9 2 4" xfId="30594" xr:uid="{1B03AAB4-4AC2-48DC-BD12-9F736BC4FAF7}"/>
    <cellStyle name="Normal 44 9 2 5" xfId="36078" xr:uid="{FDB610A0-2199-4FAA-9EDC-6A301AD1A813}"/>
    <cellStyle name="Normal 44 9 3" xfId="11926" xr:uid="{70A94B81-75B0-4D03-82F3-FA83B88067DC}"/>
    <cellStyle name="Normal 44 9 4" xfId="17162" xr:uid="{13CE9F18-6E2D-443C-A060-7D245D3D0FB0}"/>
    <cellStyle name="Normal 44 9 5" xfId="19388" xr:uid="{FAFFF179-9E7A-4388-807F-E2EB3E1E9D67}"/>
    <cellStyle name="Normal 44 9 6" xfId="9687" xr:uid="{7A2EB9F8-2CB6-4B01-8D2F-09E396432459}"/>
    <cellStyle name="Normal 44 9 6 2" xfId="21008" xr:uid="{CF1533AD-60C7-46DE-A956-B1617DEB80E9}"/>
    <cellStyle name="Normal 44 9 6 2 2" xfId="26564" xr:uid="{255D6BB8-190D-4951-830E-16C27AED2F85}"/>
    <cellStyle name="Normal 44 9 6 2 3" xfId="32058" xr:uid="{8C4AA192-C483-4A08-B35C-E929F849A1AA}"/>
    <cellStyle name="Normal 44 9 6 2 4" xfId="37542" xr:uid="{8220269E-A7BA-4D04-A688-99CAEE821DAC}"/>
    <cellStyle name="Normal 44 9 6 3" xfId="23835" xr:uid="{7F8AA9FA-4813-4576-B6AD-64E6E3EA265C}"/>
    <cellStyle name="Normal 44 9 6 4" xfId="29329" xr:uid="{74734362-520B-42D8-9EC1-1220FA4FEEA2}"/>
    <cellStyle name="Normal 44 9 6 5" xfId="34813" xr:uid="{27DF0006-3BA1-4F6D-B09C-ABBE96C4A9EA}"/>
    <cellStyle name="Normal 440" xfId="39776" xr:uid="{310B53B2-DCD3-4137-ACF9-64B9843797B5}"/>
    <cellStyle name="Normal 441" xfId="39777" xr:uid="{C102D9DE-0C6C-4360-88EA-15B1F22C2F7E}"/>
    <cellStyle name="Normal 442" xfId="39778" xr:uid="{83A31232-0F77-4494-8B26-0169F15D08E7}"/>
    <cellStyle name="Normal 443" xfId="39779" xr:uid="{ED1DBF8A-1C66-4EE8-88DF-8B3306DEE45A}"/>
    <cellStyle name="Normal 444" xfId="39780" xr:uid="{DE05D413-17B8-452D-BA4E-A85F52AADD39}"/>
    <cellStyle name="Normal 445" xfId="39781" xr:uid="{AA34BF5C-F44D-4CD8-AF0D-271B03A5156A}"/>
    <cellStyle name="Normal 446" xfId="39782" xr:uid="{544B3BEA-F5CB-4B9C-BA0B-C90DA4013CEB}"/>
    <cellStyle name="Normal 447" xfId="39783" xr:uid="{3B482D82-15B6-4404-ABDC-048313EA1AE0}"/>
    <cellStyle name="Normal 448" xfId="39784" xr:uid="{E9A71E93-3179-4750-A062-BD9A115423A8}"/>
    <cellStyle name="Normal 449" xfId="39785" xr:uid="{905B1203-2F3D-41AA-8697-9B88CF59ADF0}"/>
    <cellStyle name="Normal 45" xfId="6575" xr:uid="{2667F05F-2082-4D01-9028-ACB49E75E50D}"/>
    <cellStyle name="Normal 45 2" xfId="14987" xr:uid="{A7768CA7-147B-4C18-A13E-B785C0F41B75}"/>
    <cellStyle name="Normal 45 2 2" xfId="22274" xr:uid="{E7F629FA-68DB-47B9-A11A-EDA3AC769935}"/>
    <cellStyle name="Normal 45 2 2 2" xfId="27830" xr:uid="{D4F54906-B0C3-4B95-ADB0-C1CBFA42F17F}"/>
    <cellStyle name="Normal 45 2 2 3" xfId="33324" xr:uid="{0EBAB1E7-6062-451F-A1B4-FD31BD9C0DC6}"/>
    <cellStyle name="Normal 45 2 2 4" xfId="38808" xr:uid="{37F1557F-1FD1-4DFF-BEFB-D45E605A71BC}"/>
    <cellStyle name="Normal 45 2 3" xfId="25101" xr:uid="{A267746C-7391-4A9B-A0BA-2F277CCD3FA0}"/>
    <cellStyle name="Normal 45 2 4" xfId="30595" xr:uid="{3A200ED3-EB0B-404D-83CB-B3D6B2BB2D2F}"/>
    <cellStyle name="Normal 45 2 5" xfId="36079" xr:uid="{CC1F91DA-0D71-40C5-93EC-3D1054C9A658}"/>
    <cellStyle name="Normal 45 3" xfId="11927" xr:uid="{28ABD121-C001-4439-A4C6-13727D63B2F2}"/>
    <cellStyle name="Normal 45 4" xfId="17163" xr:uid="{A29E5062-74B9-4557-85F1-20A874A76704}"/>
    <cellStyle name="Normal 45 5" xfId="19389" xr:uid="{8AD30671-D8F4-4425-99DE-6390E0CE9C45}"/>
    <cellStyle name="Normal 45 6" xfId="9688" xr:uid="{7CCED453-7186-43AD-9979-3B5DD890EF90}"/>
    <cellStyle name="Normal 45 6 2" xfId="21009" xr:uid="{83E7961B-170C-4C3F-99D4-69604CBB6B77}"/>
    <cellStyle name="Normal 45 6 2 2" xfId="26565" xr:uid="{7906EC08-B421-4697-8E7B-A6515D7B185B}"/>
    <cellStyle name="Normal 45 6 2 3" xfId="32059" xr:uid="{35EED755-8216-4E79-A61F-3D9ABB7D2BB3}"/>
    <cellStyle name="Normal 45 6 2 4" xfId="37543" xr:uid="{9F484E4B-B837-4D23-9A5D-9FD017E39FFE}"/>
    <cellStyle name="Normal 45 6 3" xfId="23836" xr:uid="{D8F9593F-7AF3-488C-A576-675758F67F96}"/>
    <cellStyle name="Normal 45 6 4" xfId="29330" xr:uid="{58DF9772-BB8C-442E-BAC5-8DA582082AB6}"/>
    <cellStyle name="Normal 45 6 5" xfId="34814" xr:uid="{484387E3-3CD2-4A6D-BAEA-CC4A8C3B9EFC}"/>
    <cellStyle name="Normal 450" xfId="39786" xr:uid="{00F33330-EE31-4645-9CB6-0CA80FCF639E}"/>
    <cellStyle name="Normal 451" xfId="39787" xr:uid="{7B011C30-5648-4215-8539-04B81A648498}"/>
    <cellStyle name="Normal 452" xfId="39788" xr:uid="{57CD633D-9D71-4A56-A451-7F8E306B0838}"/>
    <cellStyle name="Normal 453" xfId="39789" xr:uid="{72FF420E-D83A-49EA-86AD-B499E1312D37}"/>
    <cellStyle name="Normal 454" xfId="39790" xr:uid="{AE295CC1-90EE-43BC-AFFD-155E3D3B0BDE}"/>
    <cellStyle name="Normal 455" xfId="39791" xr:uid="{2C88E649-206C-49D6-84D4-586B24AA29F7}"/>
    <cellStyle name="Normal 456" xfId="39792" xr:uid="{68F8F5D3-10B7-4DF8-9542-4E3E1532353D}"/>
    <cellStyle name="Normal 457" xfId="39793" xr:uid="{79301EAB-AC3B-4E37-950D-0B689475244A}"/>
    <cellStyle name="Normal 458" xfId="39794" xr:uid="{2C9DC3BD-A115-4779-9F9A-D578D9755780}"/>
    <cellStyle name="Normal 459" xfId="39795" xr:uid="{DE61A431-216F-42B0-8CE1-F04346D7D9E8}"/>
    <cellStyle name="Normal 46" xfId="6576" xr:uid="{DF382413-4448-4E94-9446-E842BDAB9DE4}"/>
    <cellStyle name="Normal 46 2" xfId="19390" xr:uid="{ADA415AD-4CAB-4180-8B5B-47F6F2C2F66B}"/>
    <cellStyle name="Normal 46 3" xfId="9689" xr:uid="{2AEB8EED-B7E0-4C9E-A6F0-66DFC4065523}"/>
    <cellStyle name="Normal 46 3 2" xfId="21010" xr:uid="{21D9B0B2-049C-4678-ABD2-0DAAB73D78B1}"/>
    <cellStyle name="Normal 46 3 2 2" xfId="26566" xr:uid="{FF829C2E-8A58-4EA2-9BD8-7B3C2F1E4050}"/>
    <cellStyle name="Normal 46 3 2 3" xfId="32060" xr:uid="{011EF747-E930-42D0-95F2-E513AA51E0F7}"/>
    <cellStyle name="Normal 46 3 2 4" xfId="37544" xr:uid="{AAE476E0-5CB0-401C-8E16-4CE1211C2D91}"/>
    <cellStyle name="Normal 46 3 3" xfId="23837" xr:uid="{719D4704-5800-4E80-900A-FB2F6007E494}"/>
    <cellStyle name="Normal 46 3 4" xfId="29331" xr:uid="{E9A81521-0AB4-41D9-8C02-4EFCDCFE2BCA}"/>
    <cellStyle name="Normal 46 3 5" xfId="34815" xr:uid="{04EEAB0E-B904-4799-8E56-D5A070DDA505}"/>
    <cellStyle name="Normal 460" xfId="39796" xr:uid="{EE63210A-8D72-4C30-9ACB-A137BB66CF00}"/>
    <cellStyle name="Normal 461" xfId="39797" xr:uid="{4CF9B62E-02A8-4A73-BD7B-1AAF7908F7D7}"/>
    <cellStyle name="Normal 462" xfId="39798" xr:uid="{6A05F90D-C22F-4999-BF64-734A5D81803D}"/>
    <cellStyle name="Normal 463" xfId="39799" xr:uid="{BA57D742-E5EB-49E3-8E0D-FE1D30C0E074}"/>
    <cellStyle name="Normal 464" xfId="39800" xr:uid="{703CCEBB-04C7-457E-BB85-6EF2837BD48E}"/>
    <cellStyle name="Normal 465" xfId="39801" xr:uid="{51EC6D72-D5E1-4B60-8316-93C5C7268DCA}"/>
    <cellStyle name="Normal 466" xfId="39802" xr:uid="{D837A47E-7FDC-443C-A00B-C56A7BC8A928}"/>
    <cellStyle name="Normal 467" xfId="39803" xr:uid="{3B7D0E08-CA09-4E68-8D8E-F850A2BEFA71}"/>
    <cellStyle name="Normal 468" xfId="39804" xr:uid="{6D8BB4D4-A722-4AAA-B6CD-657FC2D72CA0}"/>
    <cellStyle name="Normal 469" xfId="39805" xr:uid="{F4A55D0F-5E04-46C2-B710-4F8B2FF0DA81}"/>
    <cellStyle name="Normal 47" xfId="6577" xr:uid="{20138A5A-67B5-4600-8B69-16B50EC9A87E}"/>
    <cellStyle name="Normal 47 2" xfId="14988" xr:uid="{FDAAA26D-7757-4B52-82A3-EE950CD0CA21}"/>
    <cellStyle name="Normal 47 2 2" xfId="22275" xr:uid="{149387E0-80A0-4EF8-9238-64B7102BAAA8}"/>
    <cellStyle name="Normal 47 2 2 2" xfId="27831" xr:uid="{F459BA05-EACE-4E90-9B3A-93AF8F38790F}"/>
    <cellStyle name="Normal 47 2 2 3" xfId="33325" xr:uid="{98616818-8F88-4F03-BD40-100C8AE687EE}"/>
    <cellStyle name="Normal 47 2 2 4" xfId="38809" xr:uid="{B3A1C889-4252-445A-B9EE-E805D4102590}"/>
    <cellStyle name="Normal 47 2 3" xfId="25102" xr:uid="{1F7DD43C-126E-4676-B7CE-15E023413140}"/>
    <cellStyle name="Normal 47 2 4" xfId="30596" xr:uid="{89670D22-9F58-45D8-A384-2AB22AF404DD}"/>
    <cellStyle name="Normal 47 2 5" xfId="36080" xr:uid="{6C248B11-45A9-4F23-B31C-40E077B2E36A}"/>
    <cellStyle name="Normal 47 3" xfId="11928" xr:uid="{07F543C6-A7A3-43B0-A8B2-64D845AD413D}"/>
    <cellStyle name="Normal 47 4" xfId="17164" xr:uid="{E6B7913A-CDCB-4D2C-B308-DA44001A2268}"/>
    <cellStyle name="Normal 47 5" xfId="19391" xr:uid="{6A0B1475-C3ED-4DA0-9F52-56615AC4B001}"/>
    <cellStyle name="Normal 47 6" xfId="9690" xr:uid="{398D6C82-9701-41EF-BE8D-D56ACF53B3FC}"/>
    <cellStyle name="Normal 47 6 2" xfId="21011" xr:uid="{7EA36C26-9CF9-4E5F-96CC-874F3648457A}"/>
    <cellStyle name="Normal 47 6 2 2" xfId="26567" xr:uid="{BC249757-1EA2-43ED-914C-994103F19F2A}"/>
    <cellStyle name="Normal 47 6 2 3" xfId="32061" xr:uid="{B261F589-07DB-415C-AD14-33785AA5C404}"/>
    <cellStyle name="Normal 47 6 2 4" xfId="37545" xr:uid="{129C4F8C-E82B-4D2A-9E47-0E83BB158A80}"/>
    <cellStyle name="Normal 47 6 3" xfId="23838" xr:uid="{C020119C-10AE-4167-83DE-A17AB63BF404}"/>
    <cellStyle name="Normal 47 6 4" xfId="29332" xr:uid="{5EEA3E75-3242-4C52-8CA5-C459CF445DC5}"/>
    <cellStyle name="Normal 47 6 5" xfId="34816" xr:uid="{86A5040A-998F-48FA-8D89-C1D1842DEF08}"/>
    <cellStyle name="Normal 470" xfId="39806" xr:uid="{F746D07A-CF87-4A27-A765-26618A75CDF2}"/>
    <cellStyle name="Normal 471" xfId="39807" xr:uid="{00980EBD-0239-47E1-81D3-E3C74BC5430B}"/>
    <cellStyle name="Normal 472" xfId="39808" xr:uid="{90DD2B8C-E41C-4DCF-AE2B-D2E21DEFEA53}"/>
    <cellStyle name="Normal 473" xfId="39809" xr:uid="{BD258474-1F28-4C86-93B0-CBCE851D3634}"/>
    <cellStyle name="Normal 474" xfId="39810" xr:uid="{9955E501-2031-4F9E-B2B1-D1C49CC4F501}"/>
    <cellStyle name="Normal 475" xfId="39811" xr:uid="{ECB94392-6D37-4437-9FC2-6209778F6A16}"/>
    <cellStyle name="Normal 476" xfId="39812" xr:uid="{3A8754FB-9061-4D5F-91B8-36ADC6644966}"/>
    <cellStyle name="Normal 477" xfId="39813" xr:uid="{B062A0E2-A746-4111-975E-63920243A938}"/>
    <cellStyle name="Normal 478" xfId="39814" xr:uid="{37CD0993-7934-4DFD-9D88-9E1164D1A50B}"/>
    <cellStyle name="Normal 479" xfId="39815" xr:uid="{71F50768-9B74-4632-AA6E-EADC2C3727A8}"/>
    <cellStyle name="Normal 48" xfId="6578" xr:uid="{35288CF9-AA0A-4FFC-AB15-EE98BE2117C1}"/>
    <cellStyle name="Normal 48 2" xfId="14989" xr:uid="{659979C3-56BF-4C1C-9E76-C16CED92567F}"/>
    <cellStyle name="Normal 48 2 2" xfId="22276" xr:uid="{06584BEE-D70E-4FB7-8BF0-4998AE930625}"/>
    <cellStyle name="Normal 48 2 2 2" xfId="27832" xr:uid="{0F2D6305-ABE6-4198-AA9E-EC9EAA1D8B8E}"/>
    <cellStyle name="Normal 48 2 2 3" xfId="33326" xr:uid="{59970154-2DB2-4853-9FE2-D1BF49FE0010}"/>
    <cellStyle name="Normal 48 2 2 4" xfId="38810" xr:uid="{4ED57A2C-8CCD-4BDB-B779-921BE051A907}"/>
    <cellStyle name="Normal 48 2 3" xfId="25103" xr:uid="{9395A6FE-ED5F-4C99-BB5B-4D529079FB87}"/>
    <cellStyle name="Normal 48 2 4" xfId="30597" xr:uid="{1C73BD34-095F-4819-A7DC-2A344A33554D}"/>
    <cellStyle name="Normal 48 2 5" xfId="36081" xr:uid="{B80381B2-736A-4EAA-A6BC-4E2348E96493}"/>
    <cellStyle name="Normal 48 3" xfId="11929" xr:uid="{DC8EA198-EBC0-4D32-B713-158E110480A8}"/>
    <cellStyle name="Normal 48 4" xfId="17165" xr:uid="{6D53F3ED-9062-4543-8F3E-8BBA7A8F6123}"/>
    <cellStyle name="Normal 48 5" xfId="19392" xr:uid="{FC701AB0-881C-43A5-BE08-67D3B8D95DB2}"/>
    <cellStyle name="Normal 48 6" xfId="9691" xr:uid="{34B7DAC2-22FF-4CD9-8B78-17EA23008964}"/>
    <cellStyle name="Normal 48 6 2" xfId="21012" xr:uid="{503F3B1E-DD45-4E60-9DBF-1E30E7DD2856}"/>
    <cellStyle name="Normal 48 6 2 2" xfId="26568" xr:uid="{49E41037-D2DB-4525-975C-4D69277EECB8}"/>
    <cellStyle name="Normal 48 6 2 3" xfId="32062" xr:uid="{26FBE8ED-7131-4B62-AC20-96C6FAA20C98}"/>
    <cellStyle name="Normal 48 6 2 4" xfId="37546" xr:uid="{630926E0-BC73-4DFF-AE7F-175169B899CA}"/>
    <cellStyle name="Normal 48 6 3" xfId="23839" xr:uid="{AB40ED70-0217-4BBE-9472-533C5FF94884}"/>
    <cellStyle name="Normal 48 6 4" xfId="29333" xr:uid="{77855DC7-EBC7-404F-9784-9DD5CEFD647A}"/>
    <cellStyle name="Normal 48 6 5" xfId="34817" xr:uid="{683ED595-9766-4ACF-AE19-44F3E6B02D89}"/>
    <cellStyle name="Normal 480" xfId="39816" xr:uid="{9F68F447-BBE1-413F-874E-A0A61BCE6232}"/>
    <cellStyle name="Normal 481" xfId="39817" xr:uid="{341A85C3-1A14-43F8-AC0C-394E1F833D5E}"/>
    <cellStyle name="Normal 482" xfId="39818" xr:uid="{2C4D35E7-F897-430F-9983-D5393F090B53}"/>
    <cellStyle name="Normal 483" xfId="39819" xr:uid="{8B554D27-7C22-46E2-A10F-78D00561BFFA}"/>
    <cellStyle name="Normal 484" xfId="39820" xr:uid="{D152AC21-716E-4957-BBEE-B888FFB99EDD}"/>
    <cellStyle name="Normal 485" xfId="39821" xr:uid="{06377CEA-C7F4-4520-A46D-D6A76BB7B1A2}"/>
    <cellStyle name="Normal 486" xfId="39822" xr:uid="{8526EC8C-2F1D-4A44-A40B-A868119BE771}"/>
    <cellStyle name="Normal 487" xfId="39823" xr:uid="{66A2B9E6-D865-458B-9704-0428C418045C}"/>
    <cellStyle name="Normal 488" xfId="39824" xr:uid="{19DF258A-C553-42B4-B9C1-760E6ED7288F}"/>
    <cellStyle name="Normal 489" xfId="39825" xr:uid="{38A6579B-38CA-446F-AF70-AF4509B54BEB}"/>
    <cellStyle name="Normal 49" xfId="6579" xr:uid="{047E9E7D-CF8A-492E-A11B-2C20AF783A40}"/>
    <cellStyle name="Normal 49 2" xfId="14990" xr:uid="{548A6331-4D30-485A-9DCC-35A682D7C637}"/>
    <cellStyle name="Normal 49 2 2" xfId="22277" xr:uid="{E1B89806-415B-4F31-86D4-D29EB967F18A}"/>
    <cellStyle name="Normal 49 2 2 2" xfId="27833" xr:uid="{61024E65-537A-4EA9-B96A-2A3010DA9532}"/>
    <cellStyle name="Normal 49 2 2 3" xfId="33327" xr:uid="{AD29D980-AC9A-4039-83C4-B6777C89978A}"/>
    <cellStyle name="Normal 49 2 2 4" xfId="38811" xr:uid="{00116FD3-FB32-4456-A1F4-300860C54599}"/>
    <cellStyle name="Normal 49 2 3" xfId="25104" xr:uid="{A0CDC3B2-348D-4CB6-AC47-870817BDBB21}"/>
    <cellStyle name="Normal 49 2 4" xfId="30598" xr:uid="{E338F155-984B-4F23-9A71-4EADEE78CDC0}"/>
    <cellStyle name="Normal 49 2 5" xfId="36082" xr:uid="{2D249E0C-B0FA-4155-957C-83F86C1816D9}"/>
    <cellStyle name="Normal 49 3" xfId="11930" xr:uid="{D43F4727-6A3A-45C7-8ACA-7E039CF4674C}"/>
    <cellStyle name="Normal 49 4" xfId="17166" xr:uid="{029B24D8-3ACD-47F4-B03F-4AB6BF105756}"/>
    <cellStyle name="Normal 49 5" xfId="19393" xr:uid="{87B30290-C67F-4D07-A175-F47ABF44B302}"/>
    <cellStyle name="Normal 49 6" xfId="9692" xr:uid="{F6942A82-9950-4D09-B954-DB1501B4404F}"/>
    <cellStyle name="Normal 49 6 2" xfId="21013" xr:uid="{6F460C76-B647-4E19-9DD2-818CD008AFFE}"/>
    <cellStyle name="Normal 49 6 2 2" xfId="26569" xr:uid="{BD6BF823-8047-459E-815A-94FD16B16443}"/>
    <cellStyle name="Normal 49 6 2 3" xfId="32063" xr:uid="{865BC72B-04DB-4645-AC96-FB1E09343399}"/>
    <cellStyle name="Normal 49 6 2 4" xfId="37547" xr:uid="{8FCB99F4-EDC8-4E2A-BC10-F6605DA93F42}"/>
    <cellStyle name="Normal 49 6 3" xfId="23840" xr:uid="{064C9E08-5B3D-42EA-A4D5-F1245C298403}"/>
    <cellStyle name="Normal 49 6 4" xfId="29334" xr:uid="{E8E5C370-0132-416B-959A-8BB50B5AF61E}"/>
    <cellStyle name="Normal 49 6 5" xfId="34818" xr:uid="{88D271EE-4DCD-4815-B5C5-703EBD433BC3}"/>
    <cellStyle name="Normal 490" xfId="39826" xr:uid="{8858F72A-4EDB-4006-A537-62ACECC66A51}"/>
    <cellStyle name="Normal 491" xfId="39827" xr:uid="{3B5F4996-A18A-438F-98C5-F62A3A2987D1}"/>
    <cellStyle name="Normal 492" xfId="39828" xr:uid="{C600B978-D02A-4C12-9F44-C3B31A4EC7EB}"/>
    <cellStyle name="Normal 493" xfId="39829" xr:uid="{E37B2E0A-71BE-48F3-9E6F-F1CBA97E785D}"/>
    <cellStyle name="Normal 494" xfId="39830" xr:uid="{7CEBB6E4-4476-4A25-8016-6DD673E2ECFE}"/>
    <cellStyle name="Normal 495" xfId="39831" xr:uid="{BD9D1960-4C50-4816-98F0-BE0F2C87E269}"/>
    <cellStyle name="Normal 496" xfId="39832" xr:uid="{84E43C89-95A8-4D50-B51A-14E9D6417ADB}"/>
    <cellStyle name="Normal 497" xfId="39833" xr:uid="{81667B55-850B-4DCF-A6C4-85F8D8976A89}"/>
    <cellStyle name="Normal 498" xfId="39834" xr:uid="{7138A68A-A4EE-4433-AE29-4D1D18B6799A}"/>
    <cellStyle name="Normal 499" xfId="39835" xr:uid="{DCF1837A-DBC3-426B-8AAB-B3656093D39B}"/>
    <cellStyle name="Normal 5" xfId="87" xr:uid="{00000000-0005-0000-0000-0000D2000000}"/>
    <cellStyle name="Normal 5 10" xfId="6581" xr:uid="{F058159A-411E-4B2A-B45B-6A14F13E2DBD}"/>
    <cellStyle name="Normal 5 10 2" xfId="14992" xr:uid="{2517EA44-23E6-467B-B2FB-1AFC234A5644}"/>
    <cellStyle name="Normal 5 10 2 2" xfId="22279" xr:uid="{E0C86389-28EB-4F02-811D-895D6F0AB1EE}"/>
    <cellStyle name="Normal 5 10 2 2 2" xfId="27835" xr:uid="{6D794486-1AFD-4E66-8091-35FB200D1C63}"/>
    <cellStyle name="Normal 5 10 2 2 3" xfId="33329" xr:uid="{C1B9AA51-E9FF-4AF0-925F-17D5DB5E64B9}"/>
    <cellStyle name="Normal 5 10 2 2 4" xfId="38813" xr:uid="{D699EA37-D757-49EA-A854-14097CBAAC83}"/>
    <cellStyle name="Normal 5 10 2 3" xfId="25106" xr:uid="{3047F6A2-8ECA-45B4-8472-DBBBAE29AE47}"/>
    <cellStyle name="Normal 5 10 2 4" xfId="30600" xr:uid="{EDD13154-2075-4666-938D-86D80AB7149C}"/>
    <cellStyle name="Normal 5 10 2 5" xfId="36084" xr:uid="{D4ED2403-D1FA-49E4-88B2-C0EA660E3381}"/>
    <cellStyle name="Normal 5 10 3" xfId="11932" xr:uid="{683FEDE2-A157-4091-AD5C-54E451FECFCF}"/>
    <cellStyle name="Normal 5 10 4" xfId="17168" xr:uid="{F896E5C6-CC5D-4CA4-B9BC-68FC7D239739}"/>
    <cellStyle name="Normal 5 10 5" xfId="19395" xr:uid="{8FAC02AB-CF6B-4366-A9DE-E8DBD1BE9D02}"/>
    <cellStyle name="Normal 5 10 6" xfId="9693" xr:uid="{79095A82-865C-4B1D-8BF0-C7D1E4F68EA8}"/>
    <cellStyle name="Normal 5 10 6 2" xfId="21014" xr:uid="{C9848145-06C0-4069-8E72-14E74449891C}"/>
    <cellStyle name="Normal 5 10 6 2 2" xfId="26570" xr:uid="{1220F3C9-824B-4190-84FE-83584D15CB76}"/>
    <cellStyle name="Normal 5 10 6 2 3" xfId="32064" xr:uid="{2FC21B37-CD9B-40C7-9165-298716226164}"/>
    <cellStyle name="Normal 5 10 6 2 4" xfId="37548" xr:uid="{73CCD648-C836-4EF3-A5F2-A00035491CDB}"/>
    <cellStyle name="Normal 5 10 6 3" xfId="23841" xr:uid="{B9B14621-09B6-4E32-BF74-9AAC48D6F8A2}"/>
    <cellStyle name="Normal 5 10 6 4" xfId="29335" xr:uid="{75AD6507-58BD-4B5A-B170-633EB26C9049}"/>
    <cellStyle name="Normal 5 10 6 5" xfId="34819" xr:uid="{AAE88E64-8164-4DC8-A47C-9A0D71EA27C3}"/>
    <cellStyle name="Normal 5 11" xfId="6582" xr:uid="{FE3E77AF-EF40-4668-9995-67656588A3A4}"/>
    <cellStyle name="Normal 5 11 2" xfId="14993" xr:uid="{91EE46CF-0DB2-4FEE-843F-BF86CC3BA7A9}"/>
    <cellStyle name="Normal 5 11 2 2" xfId="22280" xr:uid="{5D7521FC-1AD1-4089-80A6-DA8038C396B6}"/>
    <cellStyle name="Normal 5 11 2 2 2" xfId="27836" xr:uid="{CBE8D3E0-4948-441F-A57B-B0518CFDF689}"/>
    <cellStyle name="Normal 5 11 2 2 3" xfId="33330" xr:uid="{774B0172-7188-4AA2-B9A6-D42C416BA797}"/>
    <cellStyle name="Normal 5 11 2 2 4" xfId="38814" xr:uid="{91A4A7DA-F6AD-4ED6-AD0D-50942A701DB9}"/>
    <cellStyle name="Normal 5 11 2 3" xfId="25107" xr:uid="{AA4EBAA9-4EA0-4DB6-A5BD-4E5F18B88CC9}"/>
    <cellStyle name="Normal 5 11 2 4" xfId="30601" xr:uid="{C1815401-23EF-4EC9-BAAB-C21131FC0643}"/>
    <cellStyle name="Normal 5 11 2 5" xfId="36085" xr:uid="{499CA34F-B2AF-4F5A-A2A4-D6F3D6A99136}"/>
    <cellStyle name="Normal 5 11 3" xfId="11933" xr:uid="{C25D05BB-1D78-4EE5-ABDB-4A556AA16BBD}"/>
    <cellStyle name="Normal 5 11 4" xfId="17169" xr:uid="{4716CC80-73E3-465B-B17C-C977F0137746}"/>
    <cellStyle name="Normal 5 11 5" xfId="19396" xr:uid="{065E1C03-A54E-4B21-8DF0-4F6DA4978E96}"/>
    <cellStyle name="Normal 5 11 6" xfId="9694" xr:uid="{4F566644-9E2F-439E-A304-3983D8D71797}"/>
    <cellStyle name="Normal 5 11 6 2" xfId="21015" xr:uid="{CE90922D-46CA-4553-BDDE-6D40409A0540}"/>
    <cellStyle name="Normal 5 11 6 2 2" xfId="26571" xr:uid="{38940DBA-D268-477D-B814-BC9E06092B06}"/>
    <cellStyle name="Normal 5 11 6 2 3" xfId="32065" xr:uid="{929C0203-17CD-4C27-8C1D-1DB7D742B184}"/>
    <cellStyle name="Normal 5 11 6 2 4" xfId="37549" xr:uid="{C468F61B-679B-4901-836C-EDD630D2475E}"/>
    <cellStyle name="Normal 5 11 6 3" xfId="23842" xr:uid="{1111778E-A880-4EA6-91C3-A6099253C5B5}"/>
    <cellStyle name="Normal 5 11 6 4" xfId="29336" xr:uid="{8E3407A3-444D-4A96-BE93-E7E1955FC392}"/>
    <cellStyle name="Normal 5 11 6 5" xfId="34820" xr:uid="{BE5658C2-18A8-48C5-AC7C-34A2ED984179}"/>
    <cellStyle name="Normal 5 12" xfId="6583" xr:uid="{FD485DA3-CA97-4BA2-BC6A-880E58D3803C}"/>
    <cellStyle name="Normal 5 12 2" xfId="14994" xr:uid="{CA03DDF5-8789-451A-8193-CD8E95E31B82}"/>
    <cellStyle name="Normal 5 12 2 2" xfId="22281" xr:uid="{BB73BC90-5929-4F67-BFB5-46A4AE92F346}"/>
    <cellStyle name="Normal 5 12 2 2 2" xfId="27837" xr:uid="{9A1C8F1A-88CF-47DA-9A46-E5363624E556}"/>
    <cellStyle name="Normal 5 12 2 2 3" xfId="33331" xr:uid="{351AED67-2B3C-4C6D-872F-1168D728D9A4}"/>
    <cellStyle name="Normal 5 12 2 2 4" xfId="38815" xr:uid="{F403A728-FD3B-4DD5-A98B-18633C533905}"/>
    <cellStyle name="Normal 5 12 2 3" xfId="25108" xr:uid="{A3D53D5A-2D84-4C20-B413-94E0A8D2471B}"/>
    <cellStyle name="Normal 5 12 2 4" xfId="30602" xr:uid="{A4B00538-EF73-4F48-89C5-776574371473}"/>
    <cellStyle name="Normal 5 12 2 5" xfId="36086" xr:uid="{E65A9E3F-5631-4562-AA92-92622855A66C}"/>
    <cellStyle name="Normal 5 12 3" xfId="11934" xr:uid="{1C8AA4FF-89E4-4EC2-AC31-39ED91152C9F}"/>
    <cellStyle name="Normal 5 12 4" xfId="17170" xr:uid="{F30EF623-29BA-4F9D-84DD-CA5E2D81DBCB}"/>
    <cellStyle name="Normal 5 12 5" xfId="19397" xr:uid="{9AC87629-0DFB-4821-ACE4-31E759F3366C}"/>
    <cellStyle name="Normal 5 12 6" xfId="9695" xr:uid="{D442BB5A-1B67-493B-8EC4-FA76EFA5F11E}"/>
    <cellStyle name="Normal 5 12 6 2" xfId="21016" xr:uid="{E5F213CD-775A-4781-AC97-1B52157D6588}"/>
    <cellStyle name="Normal 5 12 6 2 2" xfId="26572" xr:uid="{FB26B080-3772-4B8C-BA10-B13223BA381E}"/>
    <cellStyle name="Normal 5 12 6 2 3" xfId="32066" xr:uid="{265D70F8-BBE1-43EA-BC12-CCF55A78B3F8}"/>
    <cellStyle name="Normal 5 12 6 2 4" xfId="37550" xr:uid="{356A29B6-FBB8-4462-A792-685B01591E40}"/>
    <cellStyle name="Normal 5 12 6 3" xfId="23843" xr:uid="{6BDB2DCA-791A-4BC0-A302-65AED5E3D8CC}"/>
    <cellStyle name="Normal 5 12 6 4" xfId="29337" xr:uid="{5E9CEAF1-C332-4C28-995D-E1C1CBFA88F4}"/>
    <cellStyle name="Normal 5 12 6 5" xfId="34821" xr:uid="{F73E0B27-DC5A-46B1-94FD-9145074A99F9}"/>
    <cellStyle name="Normal 5 13" xfId="6584" xr:uid="{C9463D86-2A0B-4E7E-8111-3B3C76CA35F1}"/>
    <cellStyle name="Normal 5 13 2" xfId="14995" xr:uid="{8000828C-7555-4F2F-AF5F-7C9CBA5A91A4}"/>
    <cellStyle name="Normal 5 13 2 2" xfId="22282" xr:uid="{0640BB13-E049-4CD2-81CC-6C87C0739E88}"/>
    <cellStyle name="Normal 5 13 2 2 2" xfId="27838" xr:uid="{EF526D22-A660-48A4-9975-D53D433AAFB1}"/>
    <cellStyle name="Normal 5 13 2 2 3" xfId="33332" xr:uid="{56155D32-FDEF-4F22-B28C-B069372EF3D6}"/>
    <cellStyle name="Normal 5 13 2 2 4" xfId="38816" xr:uid="{CCA5DC8D-5B2D-4E57-ABE3-9012BCD45D4C}"/>
    <cellStyle name="Normal 5 13 2 3" xfId="25109" xr:uid="{9BBF5736-CAAA-4861-901B-464CFD61031F}"/>
    <cellStyle name="Normal 5 13 2 4" xfId="30603" xr:uid="{8B3D4CE0-B2BB-4C49-A71F-124126048599}"/>
    <cellStyle name="Normal 5 13 2 5" xfId="36087" xr:uid="{6F4C89AE-0AD6-4D5C-8E27-475FABABD794}"/>
    <cellStyle name="Normal 5 13 3" xfId="11935" xr:uid="{C3CB73FB-823E-4203-A43A-9DA5BA27C2EB}"/>
    <cellStyle name="Normal 5 13 4" xfId="17171" xr:uid="{FC787730-1BED-4F6E-80D6-621546812E89}"/>
    <cellStyle name="Normal 5 13 5" xfId="19398" xr:uid="{665DB179-5D7B-4DC3-9CB4-F005D68CC120}"/>
    <cellStyle name="Normal 5 13 6" xfId="9696" xr:uid="{EF530102-4587-45E6-B40C-B95653535408}"/>
    <cellStyle name="Normal 5 13 6 2" xfId="21017" xr:uid="{7EF0C768-E204-4A24-9DD5-78A255EFF9BB}"/>
    <cellStyle name="Normal 5 13 6 2 2" xfId="26573" xr:uid="{1F993951-5583-4E1D-8C09-8363DAB737D5}"/>
    <cellStyle name="Normal 5 13 6 2 3" xfId="32067" xr:uid="{918755E2-26B2-4488-A8B2-A79539D84E50}"/>
    <cellStyle name="Normal 5 13 6 2 4" xfId="37551" xr:uid="{58CF0DBE-EDEA-4845-9B13-5CF0CE80803A}"/>
    <cellStyle name="Normal 5 13 6 3" xfId="23844" xr:uid="{623873EE-DE48-45E1-B206-4EFBF8C9270A}"/>
    <cellStyle name="Normal 5 13 6 4" xfId="29338" xr:uid="{6A6804FC-C844-4EA5-9E24-61F294EFF8EA}"/>
    <cellStyle name="Normal 5 13 6 5" xfId="34822" xr:uid="{229FE0DB-ECAA-4A0E-ADE7-85D0FDEECF0A}"/>
    <cellStyle name="Normal 5 14" xfId="6585" xr:uid="{1A7A09E2-3B20-4FC7-AB5F-D193130B9A5E}"/>
    <cellStyle name="Normal 5 14 2" xfId="14996" xr:uid="{E70A702E-75D6-4B9B-A465-D4B7459268FB}"/>
    <cellStyle name="Normal 5 14 2 2" xfId="22283" xr:uid="{8DD20825-2227-4311-AFC7-2744F91CDBA6}"/>
    <cellStyle name="Normal 5 14 2 2 2" xfId="27839" xr:uid="{1367A488-A4D8-460D-BE4F-93015FAC5DAC}"/>
    <cellStyle name="Normal 5 14 2 2 3" xfId="33333" xr:uid="{6CAF1A83-2804-4B58-8100-EF07C2ECF71F}"/>
    <cellStyle name="Normal 5 14 2 2 4" xfId="38817" xr:uid="{CAA935D2-78DB-43E1-92D0-1E1D0B213B99}"/>
    <cellStyle name="Normal 5 14 2 3" xfId="25110" xr:uid="{5E9CE22C-B86B-4762-91BB-49B046C788F3}"/>
    <cellStyle name="Normal 5 14 2 4" xfId="30604" xr:uid="{C445D0A2-4101-49A0-A0C3-F7E510DB4319}"/>
    <cellStyle name="Normal 5 14 2 5" xfId="36088" xr:uid="{23BA6C51-87E9-43D4-A90C-A21E7E1DD434}"/>
    <cellStyle name="Normal 5 14 3" xfId="11936" xr:uid="{28A338E8-C3B2-4550-BB35-5197CC854260}"/>
    <cellStyle name="Normal 5 14 4" xfId="17172" xr:uid="{0109F3A0-FD64-45E1-A824-F8EB786AB3F2}"/>
    <cellStyle name="Normal 5 14 5" xfId="19399" xr:uid="{2A6A8243-ED28-402E-A52B-2D0D17CF4D41}"/>
    <cellStyle name="Normal 5 14 6" xfId="9697" xr:uid="{4B5C7EA9-7F5F-4F7C-91DB-8740838D05FB}"/>
    <cellStyle name="Normal 5 14 6 2" xfId="21018" xr:uid="{20B050D7-FE18-498A-ABEF-590AFCE10FE5}"/>
    <cellStyle name="Normal 5 14 6 2 2" xfId="26574" xr:uid="{4D8ACC58-38E0-4DEB-A166-826849C4C582}"/>
    <cellStyle name="Normal 5 14 6 2 3" xfId="32068" xr:uid="{67E7841D-11FC-4EFB-80EB-332B89115BA4}"/>
    <cellStyle name="Normal 5 14 6 2 4" xfId="37552" xr:uid="{64535850-4301-45DB-A041-26158905347C}"/>
    <cellStyle name="Normal 5 14 6 3" xfId="23845" xr:uid="{8756BD3A-60CB-43B4-AE36-8E308F63889C}"/>
    <cellStyle name="Normal 5 14 6 4" xfId="29339" xr:uid="{61F226D5-B9F7-4416-ABA1-B47E819E40DE}"/>
    <cellStyle name="Normal 5 14 6 5" xfId="34823" xr:uid="{106A9C56-A3AA-40E1-8767-16B94F4B0D20}"/>
    <cellStyle name="Normal 5 15" xfId="6586" xr:uid="{12186A4B-1AD4-436D-B8B0-43BFBF44E75D}"/>
    <cellStyle name="Normal 5 15 2" xfId="14997" xr:uid="{689C086A-E5E0-4863-B64D-FB0D7AA7213C}"/>
    <cellStyle name="Normal 5 15 2 2" xfId="22284" xr:uid="{5F543745-3983-4263-BA3C-BAA5090CABEB}"/>
    <cellStyle name="Normal 5 15 2 2 2" xfId="27840" xr:uid="{9C0B36A6-D801-4AD5-BA5B-3A4AE438F649}"/>
    <cellStyle name="Normal 5 15 2 2 3" xfId="33334" xr:uid="{CCAA81F9-FDD8-4317-B1FE-A1C016B787FE}"/>
    <cellStyle name="Normal 5 15 2 2 4" xfId="38818" xr:uid="{42C5A322-8F0F-48E9-90E0-F355CB4A7CED}"/>
    <cellStyle name="Normal 5 15 2 3" xfId="25111" xr:uid="{CD19E0D2-B3CE-40A1-868E-A58471AC8EB2}"/>
    <cellStyle name="Normal 5 15 2 4" xfId="30605" xr:uid="{D380C117-473B-44E1-A3F7-CF74010F1447}"/>
    <cellStyle name="Normal 5 15 2 5" xfId="36089" xr:uid="{5CDD8149-D376-4895-9122-93405B480C87}"/>
    <cellStyle name="Normal 5 15 3" xfId="11937" xr:uid="{D04DBC40-026D-4C8B-B265-D67DCC910076}"/>
    <cellStyle name="Normal 5 15 4" xfId="17173" xr:uid="{DF804A8E-EF41-44D0-A54F-64D987215BA1}"/>
    <cellStyle name="Normal 5 15 5" xfId="19400" xr:uid="{0A2D2477-0ABC-4F22-947D-2625129DE228}"/>
    <cellStyle name="Normal 5 15 6" xfId="9698" xr:uid="{0B0DD72E-6A71-46A6-92C7-D25B234DA317}"/>
    <cellStyle name="Normal 5 15 6 2" xfId="21019" xr:uid="{D2685283-F211-4BEF-BDE6-77DDC621590C}"/>
    <cellStyle name="Normal 5 15 6 2 2" xfId="26575" xr:uid="{89439AC5-3DFD-41A3-90F1-FF498CF615EC}"/>
    <cellStyle name="Normal 5 15 6 2 3" xfId="32069" xr:uid="{44590780-9F2B-4363-A6AB-A7F2C4C16C1C}"/>
    <cellStyle name="Normal 5 15 6 2 4" xfId="37553" xr:uid="{7F23C15F-C9D2-466C-AE6A-1D3730FCCEFE}"/>
    <cellStyle name="Normal 5 15 6 3" xfId="23846" xr:uid="{051AFBB7-8E54-4520-B2EA-73F443202ED1}"/>
    <cellStyle name="Normal 5 15 6 4" xfId="29340" xr:uid="{7C960D1E-DC93-4C59-95FA-9C53EB57159D}"/>
    <cellStyle name="Normal 5 15 6 5" xfId="34824" xr:uid="{8A84D01E-DD7B-4A80-998D-6DF9A0EACE3C}"/>
    <cellStyle name="Normal 5 16" xfId="6587" xr:uid="{49A413FB-0E74-4917-BE9C-2B5E0795445A}"/>
    <cellStyle name="Normal 5 16 2" xfId="14998" xr:uid="{900F7E2B-FE1A-47F9-BDED-18B89E4E938A}"/>
    <cellStyle name="Normal 5 16 2 2" xfId="22285" xr:uid="{414BD70C-051C-4428-9FDA-F3759F15155B}"/>
    <cellStyle name="Normal 5 16 2 2 2" xfId="27841" xr:uid="{722DE9B9-CFF4-47B2-A1E7-B2A3028282B1}"/>
    <cellStyle name="Normal 5 16 2 2 3" xfId="33335" xr:uid="{1B63AB05-D9A1-4F92-A8E5-63AD05B68C4A}"/>
    <cellStyle name="Normal 5 16 2 2 4" xfId="38819" xr:uid="{BDB2D629-5797-43D0-940A-6047251F0BAE}"/>
    <cellStyle name="Normal 5 16 2 3" xfId="25112" xr:uid="{6975FF6F-5B46-4AB2-A257-9608CD4B18BF}"/>
    <cellStyle name="Normal 5 16 2 4" xfId="30606" xr:uid="{26D12BA5-DF1B-453B-8516-6F4697F61C48}"/>
    <cellStyle name="Normal 5 16 2 5" xfId="36090" xr:uid="{4453C233-A6AE-4647-92C4-B00C6F4109C5}"/>
    <cellStyle name="Normal 5 16 3" xfId="11938" xr:uid="{139E8A32-62AC-42D1-AA31-AFE17D6588B4}"/>
    <cellStyle name="Normal 5 16 4" xfId="17174" xr:uid="{73BA5F2F-F38E-49E4-8A89-042E9BBD5B56}"/>
    <cellStyle name="Normal 5 16 5" xfId="19401" xr:uid="{451DC30C-F8A7-452B-AFB8-6A8EC38C010D}"/>
    <cellStyle name="Normal 5 16 6" xfId="9699" xr:uid="{51047681-52D4-4B91-B063-D11B1E848E37}"/>
    <cellStyle name="Normal 5 16 6 2" xfId="21020" xr:uid="{F7532329-F24E-465D-A1DB-11DC1CD1BEDD}"/>
    <cellStyle name="Normal 5 16 6 2 2" xfId="26576" xr:uid="{33DC8BA6-F31D-4241-A013-43AC0B90609E}"/>
    <cellStyle name="Normal 5 16 6 2 3" xfId="32070" xr:uid="{4A6506BC-07F5-45D7-8BF3-8EEB75988CC9}"/>
    <cellStyle name="Normal 5 16 6 2 4" xfId="37554" xr:uid="{DB195E47-160A-4CD0-93EF-40F1368616B4}"/>
    <cellStyle name="Normal 5 16 6 3" xfId="23847" xr:uid="{6E5ED1E1-4896-4BB7-8294-754BA9590BF1}"/>
    <cellStyle name="Normal 5 16 6 4" xfId="29341" xr:uid="{9C2CE1EB-BC82-4798-80B3-501AE119C781}"/>
    <cellStyle name="Normal 5 16 6 5" xfId="34825" xr:uid="{BDE82382-2A2D-4FC8-8B2B-DAA986B79ACC}"/>
    <cellStyle name="Normal 5 17" xfId="6588" xr:uid="{E4CEEF93-B68D-4CDB-8451-A953BDC4C796}"/>
    <cellStyle name="Normal 5 17 2" xfId="14999" xr:uid="{5D8DC716-CA5B-4AAA-A515-9652A32F4701}"/>
    <cellStyle name="Normal 5 17 2 2" xfId="22286" xr:uid="{82FB36DF-D793-4FF5-A4C8-0DDAB7F5A684}"/>
    <cellStyle name="Normal 5 17 2 2 2" xfId="27842" xr:uid="{220BC305-F96A-486B-9E1D-5521050799F6}"/>
    <cellStyle name="Normal 5 17 2 2 3" xfId="33336" xr:uid="{8125757F-4608-4191-9D14-F66DDC4B2356}"/>
    <cellStyle name="Normal 5 17 2 2 4" xfId="38820" xr:uid="{53AADEDF-FEF8-42BE-8DB6-9FE185BE9076}"/>
    <cellStyle name="Normal 5 17 2 3" xfId="25113" xr:uid="{DE929CB0-0A03-42AB-8EFC-D92593FFDC2C}"/>
    <cellStyle name="Normal 5 17 2 4" xfId="30607" xr:uid="{935F23FF-4485-4300-8CF8-013694860C29}"/>
    <cellStyle name="Normal 5 17 2 5" xfId="36091" xr:uid="{2BF04207-D1EB-493A-8579-3C69BCA34EE5}"/>
    <cellStyle name="Normal 5 17 3" xfId="11939" xr:uid="{0DCE9C86-0D3A-471A-B1C5-D0772511E3C5}"/>
    <cellStyle name="Normal 5 17 4" xfId="17175" xr:uid="{88802204-0605-43E5-9D7D-69797F5F5B1A}"/>
    <cellStyle name="Normal 5 17 5" xfId="19402" xr:uid="{BC2C4564-695D-403C-8018-202D8F104238}"/>
    <cellStyle name="Normal 5 17 6" xfId="9700" xr:uid="{EDB973A7-FA57-4940-B6B3-9D8F8A79003B}"/>
    <cellStyle name="Normal 5 17 6 2" xfId="21021" xr:uid="{494F621E-40E4-482E-820D-C07164621217}"/>
    <cellStyle name="Normal 5 17 6 2 2" xfId="26577" xr:uid="{FACB50E1-2531-428F-94A4-9C98997DD9F8}"/>
    <cellStyle name="Normal 5 17 6 2 3" xfId="32071" xr:uid="{AD917530-EC9C-43CB-A387-7039AB99B3F2}"/>
    <cellStyle name="Normal 5 17 6 2 4" xfId="37555" xr:uid="{34AC8C22-1DD7-4A82-95E9-FB03DC609385}"/>
    <cellStyle name="Normal 5 17 6 3" xfId="23848" xr:uid="{7C0C68FE-D4FB-42FC-9E26-11CC05A12B50}"/>
    <cellStyle name="Normal 5 17 6 4" xfId="29342" xr:uid="{F589641A-C120-4332-B87A-E4B7E04B043A}"/>
    <cellStyle name="Normal 5 17 6 5" xfId="34826" xr:uid="{63156882-5915-47A4-8E2E-A0F619E5CD13}"/>
    <cellStyle name="Normal 5 18" xfId="6589" xr:uid="{C3046BD7-9D10-44B4-9A62-87860B646E2D}"/>
    <cellStyle name="Normal 5 18 2" xfId="15000" xr:uid="{C5D0E7E4-9D6E-4FFA-A23C-0E1874505714}"/>
    <cellStyle name="Normal 5 18 2 2" xfId="22287" xr:uid="{09B09EEB-0024-4C70-9188-C95B6DDB792F}"/>
    <cellStyle name="Normal 5 18 2 2 2" xfId="27843" xr:uid="{DFD5F98E-628F-4703-A916-45617970A7D5}"/>
    <cellStyle name="Normal 5 18 2 2 3" xfId="33337" xr:uid="{3A8B2A88-3B5D-48D2-A370-D1A1AA7CF872}"/>
    <cellStyle name="Normal 5 18 2 2 4" xfId="38821" xr:uid="{03F6118F-8012-4C95-BBDA-B7C34B90840F}"/>
    <cellStyle name="Normal 5 18 2 3" xfId="25114" xr:uid="{23482193-7BBB-4CE4-B767-E3204EF90962}"/>
    <cellStyle name="Normal 5 18 2 4" xfId="30608" xr:uid="{9952A89F-084A-4858-A46D-4CF35B91E4A6}"/>
    <cellStyle name="Normal 5 18 2 5" xfId="36092" xr:uid="{3BFB5462-B70D-4DC1-B503-E1CA6B381404}"/>
    <cellStyle name="Normal 5 18 3" xfId="11940" xr:uid="{C94E963D-441C-4696-B30C-D1FDB6702574}"/>
    <cellStyle name="Normal 5 18 4" xfId="17176" xr:uid="{8A5809BF-5E4F-440A-A4B2-9247B89E9746}"/>
    <cellStyle name="Normal 5 18 5" xfId="19403" xr:uid="{FAC564E6-54DF-4E88-A9A8-98FDB78CCDE9}"/>
    <cellStyle name="Normal 5 18 6" xfId="9701" xr:uid="{9E49CE2C-B0BB-49B0-BF2A-07956AC61A02}"/>
    <cellStyle name="Normal 5 18 6 2" xfId="21022" xr:uid="{F37748FF-4865-46D7-9507-D89E79E54FAC}"/>
    <cellStyle name="Normal 5 18 6 2 2" xfId="26578" xr:uid="{10563FE8-B9C0-4FBB-AD7B-317F8D4A7509}"/>
    <cellStyle name="Normal 5 18 6 2 3" xfId="32072" xr:uid="{19EA5965-4E94-42A6-AE7E-3DC9A9304BED}"/>
    <cellStyle name="Normal 5 18 6 2 4" xfId="37556" xr:uid="{F0795F53-84DC-4420-A656-40A6F982481F}"/>
    <cellStyle name="Normal 5 18 6 3" xfId="23849" xr:uid="{CEFE1C0A-E9CD-4446-8755-9DC5BE137FFA}"/>
    <cellStyle name="Normal 5 18 6 4" xfId="29343" xr:uid="{598B0C38-EEBC-4153-A177-20867957D0C9}"/>
    <cellStyle name="Normal 5 18 6 5" xfId="34827" xr:uid="{AA322DF2-17EB-467B-9E00-A62B4060C156}"/>
    <cellStyle name="Normal 5 19" xfId="6590" xr:uid="{9404283F-6FD0-46CD-B1EB-62087EE7FD72}"/>
    <cellStyle name="Normal 5 19 2" xfId="15001" xr:uid="{DC6D5D91-3BE1-4FA5-ADA2-9F6B41C48829}"/>
    <cellStyle name="Normal 5 19 2 2" xfId="22288" xr:uid="{19A68D03-D3AE-4251-9201-0000BFAEA675}"/>
    <cellStyle name="Normal 5 19 2 2 2" xfId="27844" xr:uid="{F0408DB8-72F7-4073-8E07-470271986DA8}"/>
    <cellStyle name="Normal 5 19 2 2 3" xfId="33338" xr:uid="{76EE5F3F-46C3-4DC7-889F-FDF2C02D7AC9}"/>
    <cellStyle name="Normal 5 19 2 2 4" xfId="38822" xr:uid="{4A1B7D82-8381-442F-8C7F-72CF393292C0}"/>
    <cellStyle name="Normal 5 19 2 3" xfId="25115" xr:uid="{EBAD8D48-F6DA-4DE8-A495-559604ACACCE}"/>
    <cellStyle name="Normal 5 19 2 4" xfId="30609" xr:uid="{EF93DA54-6D21-4B5D-8F99-54F31CC75B7F}"/>
    <cellStyle name="Normal 5 19 2 5" xfId="36093" xr:uid="{968168BC-478F-40B7-ABEF-C10B30A5E4D1}"/>
    <cellStyle name="Normal 5 19 3" xfId="11941" xr:uid="{EE10596B-0054-453C-B892-FA1CDCEB78B5}"/>
    <cellStyle name="Normal 5 19 4" xfId="17177" xr:uid="{D76C4D9E-EA11-4957-827C-3B37B9D9550A}"/>
    <cellStyle name="Normal 5 19 5" xfId="19404" xr:uid="{09AEDFB7-9152-44B8-A362-8159240E11EE}"/>
    <cellStyle name="Normal 5 19 6" xfId="9702" xr:uid="{004B08C2-B50C-461F-A894-1D43A6C1115A}"/>
    <cellStyle name="Normal 5 19 6 2" xfId="21023" xr:uid="{2530EB78-C6FC-4561-8473-50BB147D7B90}"/>
    <cellStyle name="Normal 5 19 6 2 2" xfId="26579" xr:uid="{40DD6B59-86A8-410F-B05E-D8044F84ED1B}"/>
    <cellStyle name="Normal 5 19 6 2 3" xfId="32073" xr:uid="{141C1899-E243-4094-9323-C71E254EC7E0}"/>
    <cellStyle name="Normal 5 19 6 2 4" xfId="37557" xr:uid="{49C9E48F-FE4F-40A8-AF7B-8AD5B76774A1}"/>
    <cellStyle name="Normal 5 19 6 3" xfId="23850" xr:uid="{9C883686-C7C6-43A4-9BF2-F32D58B427D8}"/>
    <cellStyle name="Normal 5 19 6 4" xfId="29344" xr:uid="{48B94BD2-2198-4070-9894-2C6D4219AC65}"/>
    <cellStyle name="Normal 5 19 6 5" xfId="34828" xr:uid="{8EC76700-1A32-4EDC-8E60-F4E87336861D}"/>
    <cellStyle name="Normal 5 2" xfId="791" xr:uid="{0B18FE78-5B05-41F1-87BD-943968778549}"/>
    <cellStyle name="Normal 5 2 10" xfId="19405" xr:uid="{7A4E4B17-84A5-471C-971B-C0585A82400A}"/>
    <cellStyle name="Normal 5 2 11" xfId="9703" xr:uid="{74107205-A1A2-4CAE-87F1-024929C6E608}"/>
    <cellStyle name="Normal 5 2 11 2" xfId="21024" xr:uid="{6131C7D9-EB01-4970-9C3D-2857904BD889}"/>
    <cellStyle name="Normal 5 2 11 2 2" xfId="26580" xr:uid="{0D70F391-CF69-497A-B1C2-A8C0E907BA4E}"/>
    <cellStyle name="Normal 5 2 11 2 3" xfId="32074" xr:uid="{EFB7FB18-CD9A-4797-BA1B-744B76B6CC65}"/>
    <cellStyle name="Normal 5 2 11 2 4" xfId="37558" xr:uid="{7D6FEE61-836F-4441-A7C7-B2FA233B6CB9}"/>
    <cellStyle name="Normal 5 2 11 3" xfId="23851" xr:uid="{08F9614F-67F4-4D4D-9E62-F95B3C5304DD}"/>
    <cellStyle name="Normal 5 2 11 4" xfId="29345" xr:uid="{FF664735-0EA8-4FA1-9084-0A9AE4CA2A6D}"/>
    <cellStyle name="Normal 5 2 11 5" xfId="34829" xr:uid="{FFED66C0-6473-4D56-BB0E-08CF6F3689BD}"/>
    <cellStyle name="Normal 5 2 12" xfId="6591" xr:uid="{E6ABE00D-8AF0-4109-BFC4-020CFD2BA762}"/>
    <cellStyle name="Normal 5 2 2" xfId="6592" xr:uid="{CBE1735E-4F68-48A9-9017-131E1BBE0FB7}"/>
    <cellStyle name="Normal 5 2 2 2" xfId="15003" xr:uid="{3E599DF6-0AC7-42B7-911E-515D2E65533C}"/>
    <cellStyle name="Normal 5 2 2 2 2" xfId="22290" xr:uid="{0482EC5B-07AF-46AD-B3B6-6A69FB139954}"/>
    <cellStyle name="Normal 5 2 2 2 2 2" xfId="27846" xr:uid="{4B98B45E-CBB6-4CF2-B15F-8134A69EAFCD}"/>
    <cellStyle name="Normal 5 2 2 2 2 3" xfId="33340" xr:uid="{3050024B-B112-464B-9713-A1B458750CCC}"/>
    <cellStyle name="Normal 5 2 2 2 2 4" xfId="38824" xr:uid="{EC9BDBF0-F135-47DA-B8FF-E4C7DBBF7640}"/>
    <cellStyle name="Normal 5 2 2 2 3" xfId="25117" xr:uid="{38DF5E0E-7718-4250-B246-46D49D106B77}"/>
    <cellStyle name="Normal 5 2 2 2 4" xfId="30611" xr:uid="{49CF7C87-26CC-4EE5-A5DD-7E58C3D74573}"/>
    <cellStyle name="Normal 5 2 2 2 5" xfId="36095" xr:uid="{F5A00529-7FB9-4AB8-B222-FD2D967B8940}"/>
    <cellStyle name="Normal 5 2 2 3" xfId="11943" xr:uid="{BE018042-2659-4253-AFB4-6AB7C6288A46}"/>
    <cellStyle name="Normal 5 2 2 4" xfId="17179" xr:uid="{C1260A1D-8E25-47EF-8E4C-3C2809B0043C}"/>
    <cellStyle name="Normal 5 2 2 5" xfId="19406" xr:uid="{FAA24B22-B05E-4454-8B34-4E9022A7BF23}"/>
    <cellStyle name="Normal 5 2 2 6" xfId="9704" xr:uid="{8EFA15C4-EA51-4713-BB60-E39EDFF833E1}"/>
    <cellStyle name="Normal 5 2 2 6 2" xfId="21025" xr:uid="{43074B7F-D2A8-4B14-AFAE-73D7209CF24D}"/>
    <cellStyle name="Normal 5 2 2 6 2 2" xfId="26581" xr:uid="{0F1ACC5C-6373-4B3E-A55E-5DEAC58234A7}"/>
    <cellStyle name="Normal 5 2 2 6 2 3" xfId="32075" xr:uid="{63EA8AF5-0755-48C4-AD16-E2843D8601AA}"/>
    <cellStyle name="Normal 5 2 2 6 2 4" xfId="37559" xr:uid="{8F8D0AD3-F0D2-4707-BA5C-EF0AA4C69EBD}"/>
    <cellStyle name="Normal 5 2 2 6 3" xfId="23852" xr:uid="{D9967985-949D-4110-BB25-A836E915D0DD}"/>
    <cellStyle name="Normal 5 2 2 6 4" xfId="29346" xr:uid="{565A7FC7-82DC-4F80-8B95-548818F378C5}"/>
    <cellStyle name="Normal 5 2 2 6 5" xfId="34830" xr:uid="{B0F0FABE-3494-4BE2-A48D-05D9BE834EB7}"/>
    <cellStyle name="Normal 5 2 3" xfId="6593" xr:uid="{9E9A6F3E-159C-49AD-B822-8A730839AFE6}"/>
    <cellStyle name="Normal 5 2 3 2" xfId="15004" xr:uid="{990DD77C-3188-47B8-A847-7F6040E5E4E3}"/>
    <cellStyle name="Normal 5 2 3 2 2" xfId="22291" xr:uid="{71D706A1-3751-4077-9F4B-711815C775BD}"/>
    <cellStyle name="Normal 5 2 3 2 2 2" xfId="27847" xr:uid="{DDC0D076-F47E-41D4-84F9-ED949065AAB4}"/>
    <cellStyle name="Normal 5 2 3 2 2 3" xfId="33341" xr:uid="{412259B5-44FF-479F-A859-FF9EA8D5A9BD}"/>
    <cellStyle name="Normal 5 2 3 2 2 4" xfId="38825" xr:uid="{45D1152A-91BA-4FF9-8DF5-7B99C77797B3}"/>
    <cellStyle name="Normal 5 2 3 2 3" xfId="25118" xr:uid="{4BB97BD3-DE74-4211-8A07-DB084FE409E1}"/>
    <cellStyle name="Normal 5 2 3 2 4" xfId="30612" xr:uid="{73520943-8B3D-428B-8B2D-EF4859018DE5}"/>
    <cellStyle name="Normal 5 2 3 2 5" xfId="36096" xr:uid="{3E63A33A-F622-4766-B5EB-460EF872C99A}"/>
    <cellStyle name="Normal 5 2 3 3" xfId="11944" xr:uid="{D499F95E-7454-4E4D-8CAD-E6DF999658FA}"/>
    <cellStyle name="Normal 5 2 3 4" xfId="17180" xr:uid="{84CA6F43-0E93-447F-A784-EBFF6EF24157}"/>
    <cellStyle name="Normal 5 2 3 5" xfId="19407" xr:uid="{B54D3578-E79D-4292-80F3-9112B8E1E23E}"/>
    <cellStyle name="Normal 5 2 3 6" xfId="9705" xr:uid="{6BCC3D58-8134-45B0-A8DB-DDB7F87B3B1D}"/>
    <cellStyle name="Normal 5 2 3 6 2" xfId="21026" xr:uid="{596511AF-0428-4E1D-9C9D-3FDC386E4E12}"/>
    <cellStyle name="Normal 5 2 3 6 2 2" xfId="26582" xr:uid="{0FA83772-DFAE-47DC-9DF1-CA881D508FAF}"/>
    <cellStyle name="Normal 5 2 3 6 2 3" xfId="32076" xr:uid="{FCF0E9DD-2B4C-42CE-8DAB-BF052D09FAAD}"/>
    <cellStyle name="Normal 5 2 3 6 2 4" xfId="37560" xr:uid="{CAD2F6A1-BBC6-44D1-A887-9F43B6E20F07}"/>
    <cellStyle name="Normal 5 2 3 6 3" xfId="23853" xr:uid="{63BB8769-7BFF-4EBD-BA90-43BD7AF514E6}"/>
    <cellStyle name="Normal 5 2 3 6 4" xfId="29347" xr:uid="{4D83BE59-2EA0-4A80-A625-C303188E352F}"/>
    <cellStyle name="Normal 5 2 3 6 5" xfId="34831" xr:uid="{AE15E941-5BEA-4B33-83BB-BC1BD9CAB21A}"/>
    <cellStyle name="Normal 5 2 4" xfId="6594" xr:uid="{136358D6-4686-448B-96C0-29BEE7F2067C}"/>
    <cellStyle name="Normal 5 2 4 2" xfId="15005" xr:uid="{67ABC77C-866C-4728-B011-528BEA020898}"/>
    <cellStyle name="Normal 5 2 4 2 2" xfId="22292" xr:uid="{0953DFE8-F814-4C71-9DD4-33E3A9428E86}"/>
    <cellStyle name="Normal 5 2 4 2 2 2" xfId="27848" xr:uid="{6415E154-ABBE-4F64-8438-266E49E72352}"/>
    <cellStyle name="Normal 5 2 4 2 2 3" xfId="33342" xr:uid="{6D45FF40-96D2-428E-BE21-34536F898A5A}"/>
    <cellStyle name="Normal 5 2 4 2 2 4" xfId="38826" xr:uid="{C14CEAEF-83C0-4B3E-9524-E01AC8513DD5}"/>
    <cellStyle name="Normal 5 2 4 2 3" xfId="25119" xr:uid="{55764700-4A67-4A03-A55D-215CEC097FF9}"/>
    <cellStyle name="Normal 5 2 4 2 4" xfId="30613" xr:uid="{357FD5F9-9F12-4045-B791-05A8B7A0F374}"/>
    <cellStyle name="Normal 5 2 4 2 5" xfId="36097" xr:uid="{D9409A7D-B575-4319-8E87-BA54951BC8B9}"/>
    <cellStyle name="Normal 5 2 4 3" xfId="11945" xr:uid="{237482B1-EF94-48E3-8143-9A550810479A}"/>
    <cellStyle name="Normal 5 2 4 4" xfId="17181" xr:uid="{A95BD644-4157-45C2-A765-34624E5BFDED}"/>
    <cellStyle name="Normal 5 2 4 5" xfId="19408" xr:uid="{EC0819D1-673C-4472-B2B6-FB9B1AD59438}"/>
    <cellStyle name="Normal 5 2 4 6" xfId="9706" xr:uid="{201EC0B9-87FF-46A9-B3B4-D4A3497D7F38}"/>
    <cellStyle name="Normal 5 2 4 6 2" xfId="21027" xr:uid="{B9E10DFE-675D-48A7-9487-0E7764487357}"/>
    <cellStyle name="Normal 5 2 4 6 2 2" xfId="26583" xr:uid="{610912DB-7031-4780-9734-1806549BF33F}"/>
    <cellStyle name="Normal 5 2 4 6 2 3" xfId="32077" xr:uid="{364E29F0-52C3-40D1-AD06-619386F1757A}"/>
    <cellStyle name="Normal 5 2 4 6 2 4" xfId="37561" xr:uid="{0626772D-0053-4B44-A760-80E83A8FEF31}"/>
    <cellStyle name="Normal 5 2 4 6 3" xfId="23854" xr:uid="{1C2C7211-6912-4B83-8F83-4ED84CD34AAA}"/>
    <cellStyle name="Normal 5 2 4 6 4" xfId="29348" xr:uid="{BC97EACA-BDB4-464D-9AE8-5B554C49C55A}"/>
    <cellStyle name="Normal 5 2 4 6 5" xfId="34832" xr:uid="{2B91E538-4CE2-48EC-BAED-B6DAE4650DEB}"/>
    <cellStyle name="Normal 5 2 5" xfId="7213" xr:uid="{5DCBE311-1477-41A0-821A-7A8D7CBA8BE8}"/>
    <cellStyle name="Normal 5 2 5 2" xfId="15006" xr:uid="{FB4226B0-E143-42AD-BFE3-37A9C8A4F2FE}"/>
    <cellStyle name="Normal 5 2 5 2 2" xfId="22293" xr:uid="{C476AB12-369D-4392-BA90-CA94CF25AD07}"/>
    <cellStyle name="Normal 5 2 5 2 2 2" xfId="27849" xr:uid="{77EC7D78-513C-4863-802E-42D6A901B273}"/>
    <cellStyle name="Normal 5 2 5 2 2 3" xfId="33343" xr:uid="{07EBF842-13A4-4A5A-A214-F9E6D5DD44BE}"/>
    <cellStyle name="Normal 5 2 5 2 2 4" xfId="38827" xr:uid="{9D7C3507-656A-44C9-AD35-F06E848A04CC}"/>
    <cellStyle name="Normal 5 2 5 2 3" xfId="25120" xr:uid="{767D28A3-251F-4FE2-BAEA-C58E68D8F4CF}"/>
    <cellStyle name="Normal 5 2 5 2 4" xfId="30614" xr:uid="{DEBF484B-9948-4360-A994-29F959C76C67}"/>
    <cellStyle name="Normal 5 2 5 2 5" xfId="36098" xr:uid="{E2115F52-4887-4F38-BD37-2AD7ADB838D9}"/>
    <cellStyle name="Normal 5 2 5 3" xfId="12588" xr:uid="{4D1A228E-CFDB-4695-B1FD-BB2688F110C0}"/>
    <cellStyle name="Normal 5 2 5 4" xfId="9707" xr:uid="{4989A001-2818-477F-B109-7775A2FAA7DC}"/>
    <cellStyle name="Normal 5 2 5 4 2" xfId="21028" xr:uid="{4E0AEC48-4397-4631-9C54-980AD2367379}"/>
    <cellStyle name="Normal 5 2 5 4 2 2" xfId="26584" xr:uid="{16AAF715-72A1-4AEE-B24D-76B3AD1706F9}"/>
    <cellStyle name="Normal 5 2 5 4 2 3" xfId="32078" xr:uid="{E8DE1A10-A455-4BCC-A60C-FD1BD304C62E}"/>
    <cellStyle name="Normal 5 2 5 4 2 4" xfId="37562" xr:uid="{E0B3ABF6-2B1B-4470-B610-727D2D2E7EFF}"/>
    <cellStyle name="Normal 5 2 5 4 3" xfId="23855" xr:uid="{B86E2135-97C2-4C67-8895-8EAAC4A4A649}"/>
    <cellStyle name="Normal 5 2 5 4 4" xfId="29349" xr:uid="{D419FC53-D65D-4BBE-95F5-3AB12927D38C}"/>
    <cellStyle name="Normal 5 2 5 4 5" xfId="34833" xr:uid="{FF65B44F-CA88-44B8-830E-BDD7808739F9}"/>
    <cellStyle name="Normal 5 2 6" xfId="9708" xr:uid="{EF7DB9EF-8390-43BA-BE02-A5BE547B3FFB}"/>
    <cellStyle name="Normal 5 2 6 2" xfId="21029" xr:uid="{3571EF0D-C01E-4DE7-987D-8CFAC0C27324}"/>
    <cellStyle name="Normal 5 2 6 2 2" xfId="26585" xr:uid="{D44E5805-81AE-4FA5-B093-F15649D6D756}"/>
    <cellStyle name="Normal 5 2 6 2 3" xfId="32079" xr:uid="{9F08B753-47F6-46FE-B022-D41C9F546EBE}"/>
    <cellStyle name="Normal 5 2 6 2 4" xfId="37563" xr:uid="{D80619AD-2525-4549-A10C-9BBFF06422AA}"/>
    <cellStyle name="Normal 5 2 6 3" xfId="23856" xr:uid="{EEAE7AEC-B43A-4AA8-812D-5FA7716A0777}"/>
    <cellStyle name="Normal 5 2 6 4" xfId="29350" xr:uid="{2EA471B9-4D74-4B9D-8939-68F285419B0F}"/>
    <cellStyle name="Normal 5 2 6 5" xfId="34834" xr:uid="{F29654AA-86EF-4CD9-8622-D8053DB77AD2}"/>
    <cellStyle name="Normal 5 2 7" xfId="15002" xr:uid="{62CCE98F-9FC4-4EE6-B9DF-F0FBE70F627D}"/>
    <cellStyle name="Normal 5 2 7 2" xfId="22289" xr:uid="{DF0D47FC-44A7-402D-AD7C-69D65CA35906}"/>
    <cellStyle name="Normal 5 2 7 2 2" xfId="27845" xr:uid="{F1F6B3B7-3C67-40A5-BCB3-BFA8F631B778}"/>
    <cellStyle name="Normal 5 2 7 2 3" xfId="33339" xr:uid="{F24F69F2-4769-4B1D-80EA-46639FC69A33}"/>
    <cellStyle name="Normal 5 2 7 2 4" xfId="38823" xr:uid="{9B1BA93B-DDBC-4F06-8C63-27AEF1974459}"/>
    <cellStyle name="Normal 5 2 7 3" xfId="25116" xr:uid="{1796A0D3-6A12-4840-B685-C340A166ACE9}"/>
    <cellStyle name="Normal 5 2 7 4" xfId="30610" xr:uid="{85C46CE4-8444-430D-BD19-FC03740277D8}"/>
    <cellStyle name="Normal 5 2 7 5" xfId="36094" xr:uid="{CBDFBD77-562C-40B3-9FC7-AAD82F4401EF}"/>
    <cellStyle name="Normal 5 2 8" xfId="11942" xr:uid="{1EA575C9-5FF9-4B2A-9AFD-2F058679DCAF}"/>
    <cellStyle name="Normal 5 2 9" xfId="17178" xr:uid="{4A80FEEC-A47C-455B-AF2D-491FB1996625}"/>
    <cellStyle name="Normal 5 20" xfId="6595" xr:uid="{51539CC5-9286-4EFA-9F7B-BCE3366AF1DE}"/>
    <cellStyle name="Normal 5 20 2" xfId="15007" xr:uid="{0C10E8B6-08A4-4EDD-89E9-1BA7B2577130}"/>
    <cellStyle name="Normal 5 20 2 2" xfId="22294" xr:uid="{F5EABFF2-BE9D-485F-8ED7-D559CDD17D45}"/>
    <cellStyle name="Normal 5 20 2 2 2" xfId="27850" xr:uid="{7CFA6522-3052-42EE-AFA6-88B8A436C2E6}"/>
    <cellStyle name="Normal 5 20 2 2 3" xfId="33344" xr:uid="{BAD744EC-C4C3-4794-AC79-2D4EB858C5F7}"/>
    <cellStyle name="Normal 5 20 2 2 4" xfId="38828" xr:uid="{547F3B3C-8F63-4FAA-B4DD-F42C4081414B}"/>
    <cellStyle name="Normal 5 20 2 3" xfId="25121" xr:uid="{355DF807-B0AA-4FC4-8324-234DD2BFB20F}"/>
    <cellStyle name="Normal 5 20 2 4" xfId="30615" xr:uid="{E04A00AE-545B-4916-B316-B486E829C645}"/>
    <cellStyle name="Normal 5 20 2 5" xfId="36099" xr:uid="{AE5FEDCB-87AC-445E-83C2-57D4ECB8E4E0}"/>
    <cellStyle name="Normal 5 20 3" xfId="11946" xr:uid="{230B9B43-F27D-439A-8D96-AA220054CB50}"/>
    <cellStyle name="Normal 5 20 4" xfId="17182" xr:uid="{F6046F08-724C-4676-A45D-BB37F6253D94}"/>
    <cellStyle name="Normal 5 20 5" xfId="19409" xr:uid="{1A6C6AA9-9727-4539-9BF6-E03F22051AE6}"/>
    <cellStyle name="Normal 5 20 6" xfId="9709" xr:uid="{11F6DF06-0913-4B0B-81E7-358C0B6B7CB9}"/>
    <cellStyle name="Normal 5 20 6 2" xfId="21030" xr:uid="{9825B0E8-45FC-459A-B271-36F75C2A3274}"/>
    <cellStyle name="Normal 5 20 6 2 2" xfId="26586" xr:uid="{79600AC5-6354-422F-9752-F1957E5D0118}"/>
    <cellStyle name="Normal 5 20 6 2 3" xfId="32080" xr:uid="{F8B70119-E3A0-4B1C-884C-B2D498D1813F}"/>
    <cellStyle name="Normal 5 20 6 2 4" xfId="37564" xr:uid="{54A70F47-8533-467D-885C-D53FB2BC9A5C}"/>
    <cellStyle name="Normal 5 20 6 3" xfId="23857" xr:uid="{F728A921-32E0-4C90-9CEE-837360682983}"/>
    <cellStyle name="Normal 5 20 6 4" xfId="29351" xr:uid="{6A4DE116-F7AB-4096-94B1-8CC6506FB175}"/>
    <cellStyle name="Normal 5 20 6 5" xfId="34835" xr:uid="{4ACC035F-CBC7-467F-A065-377C24223307}"/>
    <cellStyle name="Normal 5 21" xfId="6596" xr:uid="{65F1C44F-DF0C-4335-A936-3EBC0F5B1595}"/>
    <cellStyle name="Normal 5 21 2" xfId="15008" xr:uid="{53F7E340-126E-4C53-A4C2-9E57CE7068DC}"/>
    <cellStyle name="Normal 5 21 2 2" xfId="22295" xr:uid="{B0EA2C62-5C5D-45AF-A357-89A27491B4ED}"/>
    <cellStyle name="Normal 5 21 2 2 2" xfId="27851" xr:uid="{D336A2F1-4DAE-4346-B7D7-9127148EC371}"/>
    <cellStyle name="Normal 5 21 2 2 3" xfId="33345" xr:uid="{14175770-DCBE-4BDD-B46D-786F64E96713}"/>
    <cellStyle name="Normal 5 21 2 2 4" xfId="38829" xr:uid="{A4017A58-572C-453E-84A2-2D0B24FE422B}"/>
    <cellStyle name="Normal 5 21 2 3" xfId="25122" xr:uid="{8EE7FD5B-0305-467F-B2E8-DDF0CB836B50}"/>
    <cellStyle name="Normal 5 21 2 4" xfId="30616" xr:uid="{589BBFD8-7254-4134-A2D8-016DBB39D9D1}"/>
    <cellStyle name="Normal 5 21 2 5" xfId="36100" xr:uid="{B3A2B131-1A81-4A35-8F01-71AE177FB2D2}"/>
    <cellStyle name="Normal 5 21 3" xfId="11947" xr:uid="{561F386E-B380-4A36-A0F0-C1F5BC627603}"/>
    <cellStyle name="Normal 5 21 4" xfId="17183" xr:uid="{958DB9E7-43BB-48DD-BAF0-E84CA9FBF9B8}"/>
    <cellStyle name="Normal 5 21 5" xfId="19410" xr:uid="{20C62FD8-7573-447E-ACDA-E12F722B03E5}"/>
    <cellStyle name="Normal 5 21 6" xfId="9710" xr:uid="{FEA49B81-8D01-479B-9F48-98B084F31259}"/>
    <cellStyle name="Normal 5 21 6 2" xfId="21031" xr:uid="{C296D62B-8098-419B-84DE-F5C07B82BB81}"/>
    <cellStyle name="Normal 5 21 6 2 2" xfId="26587" xr:uid="{D9931900-2B7D-4514-B453-241DE3CC7882}"/>
    <cellStyle name="Normal 5 21 6 2 3" xfId="32081" xr:uid="{6547077A-8394-4DAB-86F8-6EDD8CB81A1B}"/>
    <cellStyle name="Normal 5 21 6 2 4" xfId="37565" xr:uid="{31150D02-C625-4E8B-95B2-70EC80FEDEFE}"/>
    <cellStyle name="Normal 5 21 6 3" xfId="23858" xr:uid="{D264C626-706A-4A43-AC4B-EA24D84C8F2F}"/>
    <cellStyle name="Normal 5 21 6 4" xfId="29352" xr:uid="{CA6E79AC-8971-4DB5-94A7-10DAC2095DA2}"/>
    <cellStyle name="Normal 5 21 6 5" xfId="34836" xr:uid="{18683507-A4E3-4C19-851D-49BD0A62C06B}"/>
    <cellStyle name="Normal 5 22" xfId="6597" xr:uid="{163D6875-CA67-4325-9E3E-6589C6386300}"/>
    <cellStyle name="Normal 5 22 2" xfId="15009" xr:uid="{79F91F1D-3C21-47FA-87A4-C78B92DA81B1}"/>
    <cellStyle name="Normal 5 22 2 2" xfId="22296" xr:uid="{0C6979AF-90B8-4B4F-8334-E19480EC317C}"/>
    <cellStyle name="Normal 5 22 2 2 2" xfId="27852" xr:uid="{6CD54D79-613F-4B60-A831-7E8763FB8B93}"/>
    <cellStyle name="Normal 5 22 2 2 3" xfId="33346" xr:uid="{B0E02535-4EE3-447A-BA50-F5E8F575E3AB}"/>
    <cellStyle name="Normal 5 22 2 2 4" xfId="38830" xr:uid="{B91413D5-607A-4D94-8E59-9CDEC686329D}"/>
    <cellStyle name="Normal 5 22 2 3" xfId="25123" xr:uid="{F3FA24E3-527B-4015-88B0-8B4E22B01432}"/>
    <cellStyle name="Normal 5 22 2 4" xfId="30617" xr:uid="{E7BD22C4-F4EF-45DC-B56C-71355298B72A}"/>
    <cellStyle name="Normal 5 22 2 5" xfId="36101" xr:uid="{85DEB4EE-9885-41D9-81F4-15610AB27FFA}"/>
    <cellStyle name="Normal 5 22 3" xfId="11948" xr:uid="{4873148C-95E4-43C8-9ED7-70895D83D653}"/>
    <cellStyle name="Normal 5 22 4" xfId="17184" xr:uid="{480596B9-962B-4061-94ED-21ED9023E2A2}"/>
    <cellStyle name="Normal 5 22 5" xfId="19411" xr:uid="{F7A1EA1C-3223-4047-8958-0F196EC41480}"/>
    <cellStyle name="Normal 5 22 6" xfId="9711" xr:uid="{7C2985C0-BC48-4BAB-837B-02F08E096F19}"/>
    <cellStyle name="Normal 5 22 6 2" xfId="21032" xr:uid="{872D754B-1FF4-4C2D-8354-B64E389AB722}"/>
    <cellStyle name="Normal 5 22 6 2 2" xfId="26588" xr:uid="{0AC0A971-F949-4F48-898C-EC9BB3A230DA}"/>
    <cellStyle name="Normal 5 22 6 2 3" xfId="32082" xr:uid="{2CF6121B-537A-48C9-B0D4-2223F65CDA5A}"/>
    <cellStyle name="Normal 5 22 6 2 4" xfId="37566" xr:uid="{FCF5E93C-F725-4D5F-89DC-F607CF68037F}"/>
    <cellStyle name="Normal 5 22 6 3" xfId="23859" xr:uid="{46CEE31B-013B-4545-B4F2-E800C52A5451}"/>
    <cellStyle name="Normal 5 22 6 4" xfId="29353" xr:uid="{E867A05D-A645-4271-80D2-BAE9AFF2FFA4}"/>
    <cellStyle name="Normal 5 22 6 5" xfId="34837" xr:uid="{B147C1A7-8241-4668-A58B-777A664980A9}"/>
    <cellStyle name="Normal 5 23" xfId="6598" xr:uid="{14628206-DF78-4462-BF7B-810EAADD8435}"/>
    <cellStyle name="Normal 5 23 2" xfId="15010" xr:uid="{CB3D54EE-8236-472E-A49B-C625D00437F8}"/>
    <cellStyle name="Normal 5 23 2 2" xfId="22297" xr:uid="{D3018A3C-4C34-4CFA-A28A-B73B2F4F770C}"/>
    <cellStyle name="Normal 5 23 2 2 2" xfId="27853" xr:uid="{F48C887E-A2A5-4048-BB5A-C8778A7781DB}"/>
    <cellStyle name="Normal 5 23 2 2 3" xfId="33347" xr:uid="{07E78E4C-EF6B-4D51-8544-CCE6E9D66F06}"/>
    <cellStyle name="Normal 5 23 2 2 4" xfId="38831" xr:uid="{D9139987-C5E1-46BA-B0EC-B50FE2D4E60A}"/>
    <cellStyle name="Normal 5 23 2 3" xfId="25124" xr:uid="{0F3B758C-6DEC-415B-962B-5B4FA0C260DE}"/>
    <cellStyle name="Normal 5 23 2 4" xfId="30618" xr:uid="{3D70967B-9A3B-4D3D-AC65-8FAFD022D561}"/>
    <cellStyle name="Normal 5 23 2 5" xfId="36102" xr:uid="{5CA1D544-E3CF-437A-8E9F-6021FAFAB7D2}"/>
    <cellStyle name="Normal 5 23 3" xfId="11949" xr:uid="{D2ECD30A-F49F-4B75-B27E-265B088DF538}"/>
    <cellStyle name="Normal 5 23 4" xfId="17185" xr:uid="{7B4913AA-4F1E-485A-BF6D-C3EC3D6244E2}"/>
    <cellStyle name="Normal 5 23 5" xfId="19412" xr:uid="{D05EDFF6-335C-44E3-810F-47B90273B525}"/>
    <cellStyle name="Normal 5 23 6" xfId="9712" xr:uid="{C2DAE454-4211-4D6B-A065-0BFCBE62D7BF}"/>
    <cellStyle name="Normal 5 23 6 2" xfId="21033" xr:uid="{E47594F6-1A00-487A-8D74-F178ADC6F876}"/>
    <cellStyle name="Normal 5 23 6 2 2" xfId="26589" xr:uid="{38133838-34CD-4F12-B8F9-013B7F9AC95C}"/>
    <cellStyle name="Normal 5 23 6 2 3" xfId="32083" xr:uid="{18A191FD-F4C9-4B45-9E2F-C230367A7E08}"/>
    <cellStyle name="Normal 5 23 6 2 4" xfId="37567" xr:uid="{BB4FA8A0-3921-4FB9-A50B-E1104627AFD1}"/>
    <cellStyle name="Normal 5 23 6 3" xfId="23860" xr:uid="{AA5C02DB-A7D7-4CBA-BFE4-E29459EBA43B}"/>
    <cellStyle name="Normal 5 23 6 4" xfId="29354" xr:uid="{BBFA07C4-6530-47AE-8158-5935559F5434}"/>
    <cellStyle name="Normal 5 23 6 5" xfId="34838" xr:uid="{0EEAB9AB-8C6B-412B-9945-20FB11C250CE}"/>
    <cellStyle name="Normal 5 24" xfId="6599" xr:uid="{EB046F3C-4ABB-4CD4-8089-E35C80D52390}"/>
    <cellStyle name="Normal 5 24 2" xfId="15011" xr:uid="{29B481AB-B48C-4BA8-B447-F26875669268}"/>
    <cellStyle name="Normal 5 24 2 2" xfId="22298" xr:uid="{C325552A-624D-4951-86DE-A400CC4853AB}"/>
    <cellStyle name="Normal 5 24 2 2 2" xfId="27854" xr:uid="{CF8FE466-D951-40A1-A008-3AC608D896B8}"/>
    <cellStyle name="Normal 5 24 2 2 3" xfId="33348" xr:uid="{473B1952-BB93-4A03-AF8A-77FC78ADBF0C}"/>
    <cellStyle name="Normal 5 24 2 2 4" xfId="38832" xr:uid="{CDFAB855-D7D2-42D8-902E-714F39FF16B4}"/>
    <cellStyle name="Normal 5 24 2 3" xfId="25125" xr:uid="{DDC30318-F4DF-477C-B296-A7FABAA86F73}"/>
    <cellStyle name="Normal 5 24 2 4" xfId="30619" xr:uid="{172F3C91-036B-49DD-BD22-78E130486D9F}"/>
    <cellStyle name="Normal 5 24 2 5" xfId="36103" xr:uid="{BB96E3E6-60AA-44DC-A96E-DB8165ABE0E4}"/>
    <cellStyle name="Normal 5 24 3" xfId="11950" xr:uid="{598CF6E3-EBFD-4D62-91DB-4304D21B922D}"/>
    <cellStyle name="Normal 5 24 4" xfId="17186" xr:uid="{680A98A2-9788-4722-B452-8FBC693C09E9}"/>
    <cellStyle name="Normal 5 24 5" xfId="19413" xr:uid="{6C174CA3-DC5D-4A9D-ADEF-FF99597856B3}"/>
    <cellStyle name="Normal 5 24 6" xfId="9713" xr:uid="{7488CD92-D44E-49C2-8D07-69387D240B5F}"/>
    <cellStyle name="Normal 5 24 6 2" xfId="21034" xr:uid="{3ADE710A-C2D7-48E0-93C7-9972858DFC5F}"/>
    <cellStyle name="Normal 5 24 6 2 2" xfId="26590" xr:uid="{17CFA022-8A69-47B2-B01E-B4A4612CDF7F}"/>
    <cellStyle name="Normal 5 24 6 2 3" xfId="32084" xr:uid="{985CFD44-7E98-465D-92B3-D000664E9B9B}"/>
    <cellStyle name="Normal 5 24 6 2 4" xfId="37568" xr:uid="{0458D890-3B2F-46F8-8E2A-E937C2F8C3EB}"/>
    <cellStyle name="Normal 5 24 6 3" xfId="23861" xr:uid="{91ACF340-8B03-4515-B679-F2E6D8DB6BED}"/>
    <cellStyle name="Normal 5 24 6 4" xfId="29355" xr:uid="{3DDF839E-8E8D-4A05-AA1C-AEDFB1922B5D}"/>
    <cellStyle name="Normal 5 24 6 5" xfId="34839" xr:uid="{E3328E1A-4EA3-4CFB-B04B-D167A9B78A46}"/>
    <cellStyle name="Normal 5 25" xfId="6600" xr:uid="{E785497A-5BB8-4C5B-88DA-7839BF530128}"/>
    <cellStyle name="Normal 5 25 2" xfId="15012" xr:uid="{5641409A-CDA1-4D2A-8B35-A922B2958E6D}"/>
    <cellStyle name="Normal 5 25 2 2" xfId="22299" xr:uid="{E34095F9-19D9-4710-B0CF-719F9DFCE3F9}"/>
    <cellStyle name="Normal 5 25 2 2 2" xfId="27855" xr:uid="{ED44337E-4A67-46A6-A10E-1DC01181017F}"/>
    <cellStyle name="Normal 5 25 2 2 3" xfId="33349" xr:uid="{5C98183D-2A68-4498-A716-7CE784753333}"/>
    <cellStyle name="Normal 5 25 2 2 4" xfId="38833" xr:uid="{827F7E9E-F81C-4EB3-9718-FA14AFF10F06}"/>
    <cellStyle name="Normal 5 25 2 3" xfId="25126" xr:uid="{A7096821-E04F-4BBB-899D-7CB53278C336}"/>
    <cellStyle name="Normal 5 25 2 4" xfId="30620" xr:uid="{4AF46C6A-58D9-4A73-9334-DDE7377A6797}"/>
    <cellStyle name="Normal 5 25 2 5" xfId="36104" xr:uid="{4BF77E66-9BF1-46D7-9636-8E1881795DA3}"/>
    <cellStyle name="Normal 5 25 3" xfId="11951" xr:uid="{1CD80211-9A00-4A08-92A7-CC074D211374}"/>
    <cellStyle name="Normal 5 25 4" xfId="17187" xr:uid="{3F27D512-8998-4053-AFB7-D7D74EA4CA4B}"/>
    <cellStyle name="Normal 5 25 5" xfId="19414" xr:uid="{C986485F-E211-4F52-8FCC-411BF0A22FC9}"/>
    <cellStyle name="Normal 5 25 6" xfId="9714" xr:uid="{CC161621-926D-4485-A074-E7EE7D097D7C}"/>
    <cellStyle name="Normal 5 25 6 2" xfId="21035" xr:uid="{210CCFF9-1168-4774-9233-D1587B1932DF}"/>
    <cellStyle name="Normal 5 25 6 2 2" xfId="26591" xr:uid="{347EB26C-04DE-4F74-B813-3A92C9FB7476}"/>
    <cellStyle name="Normal 5 25 6 2 3" xfId="32085" xr:uid="{79EF0D28-6E5F-4E63-80D3-79570F1220F7}"/>
    <cellStyle name="Normal 5 25 6 2 4" xfId="37569" xr:uid="{DF45AACD-4EB2-444B-BB1C-99C19CA5DE53}"/>
    <cellStyle name="Normal 5 25 6 3" xfId="23862" xr:uid="{E096292A-340B-4034-AFBE-6ED8ECA614AB}"/>
    <cellStyle name="Normal 5 25 6 4" xfId="29356" xr:uid="{2E50AF27-CBB1-433D-AA7A-7BD1337AB803}"/>
    <cellStyle name="Normal 5 25 6 5" xfId="34840" xr:uid="{F7C09669-DC46-4C14-BA2B-BB0893AA2395}"/>
    <cellStyle name="Normal 5 26" xfId="6601" xr:uid="{255F65BB-FD6C-4A72-9482-7E1EFD46FD8D}"/>
    <cellStyle name="Normal 5 26 2" xfId="15013" xr:uid="{EB8B50C9-9104-4878-ADA5-6C9917906B41}"/>
    <cellStyle name="Normal 5 26 2 2" xfId="22300" xr:uid="{0CE015E0-7A9B-4A90-8F1D-7F08F6DE422D}"/>
    <cellStyle name="Normal 5 26 2 2 2" xfId="27856" xr:uid="{FF3CC7E7-C604-4848-8B84-AA63D50E1332}"/>
    <cellStyle name="Normal 5 26 2 2 3" xfId="33350" xr:uid="{0A49A57F-1909-44B2-8061-EE17B93CEB8A}"/>
    <cellStyle name="Normal 5 26 2 2 4" xfId="38834" xr:uid="{8DC17A07-7E96-490A-B470-7752FC2FE22B}"/>
    <cellStyle name="Normal 5 26 2 3" xfId="25127" xr:uid="{445449AA-3933-433C-8EBC-683C8A1F38AF}"/>
    <cellStyle name="Normal 5 26 2 4" xfId="30621" xr:uid="{DE3C2204-994F-42CD-9238-7C529C11F3B3}"/>
    <cellStyle name="Normal 5 26 2 5" xfId="36105" xr:uid="{9BDC32CF-9CAD-45E7-91D5-659FD4CBA08E}"/>
    <cellStyle name="Normal 5 26 3" xfId="11952" xr:uid="{2C700294-464E-4886-8D28-729B2D5BF76F}"/>
    <cellStyle name="Normal 5 26 4" xfId="17188" xr:uid="{6FD94E1D-A002-4AA1-A965-C1A251D4F6A9}"/>
    <cellStyle name="Normal 5 26 5" xfId="19415" xr:uid="{AA3D4989-2D70-4C5F-A71B-3D5C19CDE748}"/>
    <cellStyle name="Normal 5 26 6" xfId="9715" xr:uid="{03E8092A-4BA1-454D-8AEB-B7A639A98CC6}"/>
    <cellStyle name="Normal 5 26 6 2" xfId="21036" xr:uid="{7CD77B91-5A96-4314-9AFA-F2DD145415EE}"/>
    <cellStyle name="Normal 5 26 6 2 2" xfId="26592" xr:uid="{96B4F3DA-251B-4F77-B43C-BD9D7D1306B9}"/>
    <cellStyle name="Normal 5 26 6 2 3" xfId="32086" xr:uid="{8F975189-BDB6-4265-80C8-53DF8CC900A6}"/>
    <cellStyle name="Normal 5 26 6 2 4" xfId="37570" xr:uid="{78F7C352-8430-40E3-888C-718626A890DF}"/>
    <cellStyle name="Normal 5 26 6 3" xfId="23863" xr:uid="{2B3992AE-B354-4D8D-9E64-C439F3F3C535}"/>
    <cellStyle name="Normal 5 26 6 4" xfId="29357" xr:uid="{57717801-E970-4D21-A43F-02AA01F56972}"/>
    <cellStyle name="Normal 5 26 6 5" xfId="34841" xr:uid="{1070E2FD-D9F3-49D7-9BE0-063E049B72D0}"/>
    <cellStyle name="Normal 5 27" xfId="6602" xr:uid="{02501FEA-7CE9-4AB8-A750-F20B740BC853}"/>
    <cellStyle name="Normal 5 27 2" xfId="15014" xr:uid="{2391D567-C546-416C-8D3A-4D1FD81CBABB}"/>
    <cellStyle name="Normal 5 27 2 2" xfId="22301" xr:uid="{B5A660CF-C655-4DEE-9C31-7AAB8F21DA13}"/>
    <cellStyle name="Normal 5 27 2 2 2" xfId="27857" xr:uid="{D6F4B39C-9AD9-4F61-B8AF-52BEE1DC6E1C}"/>
    <cellStyle name="Normal 5 27 2 2 3" xfId="33351" xr:uid="{7B57120D-51D8-4F60-9334-045DAFDE69E3}"/>
    <cellStyle name="Normal 5 27 2 2 4" xfId="38835" xr:uid="{BB424CF1-9ECA-4B5B-BA87-53B44F6151DA}"/>
    <cellStyle name="Normal 5 27 2 3" xfId="25128" xr:uid="{C01471CA-9CC0-447D-97FD-10668C37E9DF}"/>
    <cellStyle name="Normal 5 27 2 4" xfId="30622" xr:uid="{169853A1-A399-4C89-A3FD-D0249A86BDCE}"/>
    <cellStyle name="Normal 5 27 2 5" xfId="36106" xr:uid="{0A82C7E3-5565-48F0-A9F5-1F38E6BA2DA7}"/>
    <cellStyle name="Normal 5 27 3" xfId="11953" xr:uid="{49BE6F3E-B0D4-4248-89DF-1C5F8D5384BC}"/>
    <cellStyle name="Normal 5 27 4" xfId="17189" xr:uid="{B5532EDA-8CF9-4466-B03A-8BEE6DD80489}"/>
    <cellStyle name="Normal 5 27 5" xfId="19416" xr:uid="{4A2FC34F-AABA-4053-9489-F22D23D288C9}"/>
    <cellStyle name="Normal 5 27 6" xfId="9716" xr:uid="{3A76A11D-85D8-439E-8D0F-1E5844A69FC1}"/>
    <cellStyle name="Normal 5 27 6 2" xfId="21037" xr:uid="{4239F3E0-09C8-427A-8DA6-ACFFBEFD55F7}"/>
    <cellStyle name="Normal 5 27 6 2 2" xfId="26593" xr:uid="{AEA370AA-02E8-44A1-8AC1-13DF0A7C97FC}"/>
    <cellStyle name="Normal 5 27 6 2 3" xfId="32087" xr:uid="{C82731FE-31E7-420C-A709-74A43E4302B9}"/>
    <cellStyle name="Normal 5 27 6 2 4" xfId="37571" xr:uid="{C0854A5A-F3AC-4B24-8AD8-A26E3F0A062C}"/>
    <cellStyle name="Normal 5 27 6 3" xfId="23864" xr:uid="{8F5CD1F5-59E0-4385-B6A8-8BF6B1072D43}"/>
    <cellStyle name="Normal 5 27 6 4" xfId="29358" xr:uid="{DF08C0E5-CB7A-4A86-A799-DA8AC4E162E1}"/>
    <cellStyle name="Normal 5 27 6 5" xfId="34842" xr:uid="{005E21A3-732D-490C-B2B5-88FFC71265BA}"/>
    <cellStyle name="Normal 5 28" xfId="6603" xr:uid="{66CE8E46-0150-4A49-8D63-418BF115F293}"/>
    <cellStyle name="Normal 5 28 2" xfId="15015" xr:uid="{A8C5115A-5B7D-4BC0-88D8-5EA126BB98CB}"/>
    <cellStyle name="Normal 5 28 2 2" xfId="22302" xr:uid="{D6FA41D0-BD65-480C-896B-D85CEAFF4811}"/>
    <cellStyle name="Normal 5 28 2 2 2" xfId="27858" xr:uid="{F6A2CF10-07A3-4AF8-A714-C551F9B1A6C6}"/>
    <cellStyle name="Normal 5 28 2 2 3" xfId="33352" xr:uid="{A13A872A-39B0-4176-822A-CBEAC66E9A6A}"/>
    <cellStyle name="Normal 5 28 2 2 4" xfId="38836" xr:uid="{4587FFEF-AF0D-43E6-BE4F-C9D2129AB7E1}"/>
    <cellStyle name="Normal 5 28 2 3" xfId="25129" xr:uid="{7F9E6517-4FDE-4517-A385-6E3AEAD5B04B}"/>
    <cellStyle name="Normal 5 28 2 4" xfId="30623" xr:uid="{FC31FB90-0A66-45FB-8704-4CD8053859D9}"/>
    <cellStyle name="Normal 5 28 2 5" xfId="36107" xr:uid="{0FC09D97-BD6C-40DF-95ED-DE29D185D222}"/>
    <cellStyle name="Normal 5 28 3" xfId="11954" xr:uid="{EC30E1C5-DAC9-4792-9553-D102A1C5288E}"/>
    <cellStyle name="Normal 5 28 4" xfId="17190" xr:uid="{448C0DB7-18C4-42CF-99A6-E109EEC43B59}"/>
    <cellStyle name="Normal 5 28 5" xfId="19417" xr:uid="{6158F463-1E6C-4B67-871C-CEC9BA4A8D04}"/>
    <cellStyle name="Normal 5 28 6" xfId="9717" xr:uid="{4AE957B8-43FF-47AA-9A46-44C8714464BE}"/>
    <cellStyle name="Normal 5 28 6 2" xfId="21038" xr:uid="{69370AC7-D2BC-4862-B287-B47B20051922}"/>
    <cellStyle name="Normal 5 28 6 2 2" xfId="26594" xr:uid="{15262263-818D-4648-A41C-FD45BF8FABC9}"/>
    <cellStyle name="Normal 5 28 6 2 3" xfId="32088" xr:uid="{C2BA2197-07E2-4493-B37D-7BB872D3F34E}"/>
    <cellStyle name="Normal 5 28 6 2 4" xfId="37572" xr:uid="{0D838095-F1FB-436C-94B3-3C7F271438C0}"/>
    <cellStyle name="Normal 5 28 6 3" xfId="23865" xr:uid="{BB60904F-F176-4423-B812-52E12B0D9DAE}"/>
    <cellStyle name="Normal 5 28 6 4" xfId="29359" xr:uid="{A8910979-1889-4E81-B0D4-97E9FB8F5247}"/>
    <cellStyle name="Normal 5 28 6 5" xfId="34843" xr:uid="{9AE07DEB-35D1-4997-95A0-1159E88092E8}"/>
    <cellStyle name="Normal 5 29" xfId="6604" xr:uid="{A047412E-2CFB-46C9-BB3F-2365AD3843CE}"/>
    <cellStyle name="Normal 5 29 2" xfId="15016" xr:uid="{BD84E16C-0E38-4371-B4F1-1C696F0BC885}"/>
    <cellStyle name="Normal 5 29 2 2" xfId="22303" xr:uid="{879D82E3-0FB0-4C55-AA2D-6BBAE6FB5C06}"/>
    <cellStyle name="Normal 5 29 2 2 2" xfId="27859" xr:uid="{27757D0D-5A0B-4379-BC8A-AB7D1EC0B312}"/>
    <cellStyle name="Normal 5 29 2 2 3" xfId="33353" xr:uid="{DF8A325C-F14D-43D1-9FA3-D71DB7076951}"/>
    <cellStyle name="Normal 5 29 2 2 4" xfId="38837" xr:uid="{9BAE6C3C-81B4-4557-B52C-4FE107BE5F66}"/>
    <cellStyle name="Normal 5 29 2 3" xfId="25130" xr:uid="{913EBBA3-D446-4EC7-A4ED-B35760648B9D}"/>
    <cellStyle name="Normal 5 29 2 4" xfId="30624" xr:uid="{08E28C3E-8843-42CE-856E-6ED8838E49C1}"/>
    <cellStyle name="Normal 5 29 2 5" xfId="36108" xr:uid="{1B07B43B-DBA6-4C0A-A6F1-5A4BB56E58AC}"/>
    <cellStyle name="Normal 5 29 3" xfId="11955" xr:uid="{F5114E6D-BAF5-4181-AF3C-2043D209B3CB}"/>
    <cellStyle name="Normal 5 29 4" xfId="17191" xr:uid="{B179F3E5-A99F-4843-8C26-E992D8A77000}"/>
    <cellStyle name="Normal 5 29 5" xfId="19418" xr:uid="{430ECEEC-AB78-4843-AE1F-79DE322A36BB}"/>
    <cellStyle name="Normal 5 29 6" xfId="9718" xr:uid="{A8093821-AE2C-4AD1-9635-CF87CA270400}"/>
    <cellStyle name="Normal 5 29 6 2" xfId="21039" xr:uid="{C380B91C-6565-44F3-AD25-9464F344F7E3}"/>
    <cellStyle name="Normal 5 29 6 2 2" xfId="26595" xr:uid="{7CBE23F4-53EA-418B-A52C-1B30A0A440B0}"/>
    <cellStyle name="Normal 5 29 6 2 3" xfId="32089" xr:uid="{6E610625-753F-437C-A7FF-3B7CC3F1778D}"/>
    <cellStyle name="Normal 5 29 6 2 4" xfId="37573" xr:uid="{A0056C94-C56D-49EF-A297-BD51AEFC87F1}"/>
    <cellStyle name="Normal 5 29 6 3" xfId="23866" xr:uid="{B48016CF-5A14-47F4-9594-99A77222FA8B}"/>
    <cellStyle name="Normal 5 29 6 4" xfId="29360" xr:uid="{B522DBC0-8D2C-4587-9276-A1B890E5E917}"/>
    <cellStyle name="Normal 5 29 6 5" xfId="34844" xr:uid="{F3E6F8E3-5242-4B1A-81D0-E43E5C00BE4D}"/>
    <cellStyle name="Normal 5 3" xfId="6605" xr:uid="{D3A52B16-05C8-412C-A75B-79A750843F32}"/>
    <cellStyle name="Normal 5 3 10" xfId="19419" xr:uid="{D8E0A8E1-7E55-4D5B-9B3C-5C2C560682FE}"/>
    <cellStyle name="Normal 5 3 11" xfId="22909" xr:uid="{4A855F4D-B865-4FA7-9037-C505F1BD9219}"/>
    <cellStyle name="Normal 5 3 11 2" xfId="28455" xr:uid="{5F922B3C-4342-46CE-9BF1-860B26428412}"/>
    <cellStyle name="Normal 5 3 11 3" xfId="33943" xr:uid="{5EA072B6-E3EF-48D2-881B-64EA4C405A4F}"/>
    <cellStyle name="Normal 5 3 11 4" xfId="39427" xr:uid="{151C780C-0AA1-4353-8ACF-644157D32307}"/>
    <cellStyle name="Normal 5 3 2" xfId="6606" xr:uid="{82C41C38-6D68-476C-B3DF-060833319BC7}"/>
    <cellStyle name="Normal 5 3 2 2" xfId="15017" xr:uid="{65FD97B0-4297-4565-802B-A5427090DCD8}"/>
    <cellStyle name="Normal 5 3 2 2 2" xfId="22304" xr:uid="{F86A8356-D9B9-447D-9DE9-51726725B21A}"/>
    <cellStyle name="Normal 5 3 2 2 2 2" xfId="27860" xr:uid="{3B96C009-3A1C-4E53-83A8-D6C077F7C793}"/>
    <cellStyle name="Normal 5 3 2 2 2 3" xfId="33354" xr:uid="{22DD3366-834E-4BF8-8B6D-28B55C9D1119}"/>
    <cellStyle name="Normal 5 3 2 2 2 4" xfId="38838" xr:uid="{6465D944-9CE3-4535-9313-D799DEEC1290}"/>
    <cellStyle name="Normal 5 3 2 2 3" xfId="25131" xr:uid="{0F801EE4-191F-49E5-8C02-8FAA651C8AE7}"/>
    <cellStyle name="Normal 5 3 2 2 4" xfId="30625" xr:uid="{A2D4D5B8-45D2-4160-B616-C559C7F14B98}"/>
    <cellStyle name="Normal 5 3 2 2 5" xfId="36109" xr:uid="{02039763-5F6C-4A20-BD8A-F84B4A8B0ECA}"/>
    <cellStyle name="Normal 5 3 2 3" xfId="11957" xr:uid="{D1DD3766-E6C0-4300-9766-011C4CD40B60}"/>
    <cellStyle name="Normal 5 3 2 4" xfId="17193" xr:uid="{CE50B3F4-CDF5-49A3-B26D-AED782721B50}"/>
    <cellStyle name="Normal 5 3 2 5" xfId="19420" xr:uid="{919AD34C-49C0-4C35-8264-BABF267A06F1}"/>
    <cellStyle name="Normal 5 3 2 6" xfId="9719" xr:uid="{4298E717-F45A-494C-A2AE-46FCCC127795}"/>
    <cellStyle name="Normal 5 3 2 6 2" xfId="21040" xr:uid="{85F579FA-D0FA-403B-A540-DEB8FD50FC87}"/>
    <cellStyle name="Normal 5 3 2 6 2 2" xfId="26596" xr:uid="{51CEE7C2-7A6F-4395-B6F8-AA23C253C37D}"/>
    <cellStyle name="Normal 5 3 2 6 2 3" xfId="32090" xr:uid="{5D79A490-7E9A-4B16-91FD-69C94BF10B64}"/>
    <cellStyle name="Normal 5 3 2 6 2 4" xfId="37574" xr:uid="{6DA080D8-A8B3-4EB7-BE61-EA3000EF6990}"/>
    <cellStyle name="Normal 5 3 2 6 3" xfId="23867" xr:uid="{1B57BC61-B125-412A-A017-1FD6EC00AFD9}"/>
    <cellStyle name="Normal 5 3 2 6 4" xfId="29361" xr:uid="{6A9E3D18-B119-4BF0-9001-6ADB4D274455}"/>
    <cellStyle name="Normal 5 3 2 6 5" xfId="34845" xr:uid="{B45D7C9E-AB79-4256-A5BB-418FFB4D4087}"/>
    <cellStyle name="Normal 5 3 3" xfId="6607" xr:uid="{F4C4BD20-7447-429F-BA92-71752C37D4E6}"/>
    <cellStyle name="Normal 5 3 3 2" xfId="15018" xr:uid="{57AA9DA1-C1F8-4C45-8A24-1B53CFE22F52}"/>
    <cellStyle name="Normal 5 3 3 2 2" xfId="22305" xr:uid="{1E0E8BC2-46FB-4219-9DDA-506E34F6C9D5}"/>
    <cellStyle name="Normal 5 3 3 2 2 2" xfId="27861" xr:uid="{F34584DC-5AD6-44BE-8EAB-FE86F8A34184}"/>
    <cellStyle name="Normal 5 3 3 2 2 3" xfId="33355" xr:uid="{A85ACF4F-2124-4B61-B7DE-CA5F2D244E11}"/>
    <cellStyle name="Normal 5 3 3 2 2 4" xfId="38839" xr:uid="{46AD3B70-1A39-4503-B2C7-DEF90E5632EC}"/>
    <cellStyle name="Normal 5 3 3 2 3" xfId="25132" xr:uid="{B2034574-95DA-4CE5-A4B4-E1231003C60F}"/>
    <cellStyle name="Normal 5 3 3 2 4" xfId="30626" xr:uid="{CF942B7F-DC2C-4C5D-A0F3-5164A384D581}"/>
    <cellStyle name="Normal 5 3 3 2 5" xfId="36110" xr:uid="{ACAE4C7C-E975-460B-8BFC-E0872DBF82E2}"/>
    <cellStyle name="Normal 5 3 3 3" xfId="19421" xr:uid="{AC271991-C54D-4614-9B3D-25F09BFB349A}"/>
    <cellStyle name="Normal 5 3 3 4" xfId="9720" xr:uid="{95AD9F9B-28BE-4926-AC00-ADE38F879B07}"/>
    <cellStyle name="Normal 5 3 3 4 2" xfId="21041" xr:uid="{FC5A3630-F66B-4AF4-B4F0-805C963C3080}"/>
    <cellStyle name="Normal 5 3 3 4 2 2" xfId="26597" xr:uid="{E5D92EBC-C59F-4C01-AFB1-A6BA1C42B9A3}"/>
    <cellStyle name="Normal 5 3 3 4 2 3" xfId="32091" xr:uid="{24D27729-3908-4BE1-9776-12B3D9BB8442}"/>
    <cellStyle name="Normal 5 3 3 4 2 4" xfId="37575" xr:uid="{8C7AAE35-C018-4766-8481-90737B52D1ED}"/>
    <cellStyle name="Normal 5 3 3 4 3" xfId="23868" xr:uid="{7914F8CF-8FD0-4AD7-B1AD-3323A541AD42}"/>
    <cellStyle name="Normal 5 3 3 4 4" xfId="29362" xr:uid="{523D04B8-06F7-4656-8412-A373AF82F9B5}"/>
    <cellStyle name="Normal 5 3 3 4 5" xfId="34846" xr:uid="{80B3607F-7D8E-402F-AC82-81C2CB9746DE}"/>
    <cellStyle name="Normal 5 3 4" xfId="7214" xr:uid="{93380324-82FC-4528-8C71-31FEDDF6749D}"/>
    <cellStyle name="Normal 5 3 4 2" xfId="9721" xr:uid="{708EAF42-A497-46C5-80D7-03DE23B2FA94}"/>
    <cellStyle name="Normal 5 3 4 2 2" xfId="21042" xr:uid="{AE416577-BC27-4EC7-8392-419DBDF353E4}"/>
    <cellStyle name="Normal 5 3 4 2 2 2" xfId="26598" xr:uid="{0AF4E529-5375-455F-9F73-3B4178F24310}"/>
    <cellStyle name="Normal 5 3 4 2 2 3" xfId="32092" xr:uid="{6CA359E9-641C-4C6D-9385-56D863E98D3A}"/>
    <cellStyle name="Normal 5 3 4 2 2 4" xfId="37576" xr:uid="{BE64B466-0F11-452A-B3C4-5F7819BA7CE2}"/>
    <cellStyle name="Normal 5 3 4 2 3" xfId="23869" xr:uid="{F9A5DC23-80EA-4DB8-9357-421328CE6068}"/>
    <cellStyle name="Normal 5 3 4 2 4" xfId="29363" xr:uid="{7D695CB6-F1A5-4AFA-8C2F-28F9FBE7DC09}"/>
    <cellStyle name="Normal 5 3 4 2 5" xfId="34847" xr:uid="{5D7BD794-FFA6-4E35-8E5E-95B775596F55}"/>
    <cellStyle name="Normal 5 3 4 3" xfId="20213" xr:uid="{23910ED6-2EC6-42EC-A976-E7F62E8186DB}"/>
    <cellStyle name="Normal 5 3 4 3 2" xfId="25769" xr:uid="{F38FF5A8-87F9-4950-A55B-1E78C4DED386}"/>
    <cellStyle name="Normal 5 3 4 3 3" xfId="31263" xr:uid="{04BC5C25-1713-4D53-8F35-5FC62B01180A}"/>
    <cellStyle name="Normal 5 3 4 3 4" xfId="36747" xr:uid="{0B4A5B46-D336-4C2F-A3CC-56E4C65D1B49}"/>
    <cellStyle name="Normal 5 3 4 4" xfId="23040" xr:uid="{2471FCD8-B1E8-4F8D-8E13-14B6286CAF3A}"/>
    <cellStyle name="Normal 5 3 4 5" xfId="28532" xr:uid="{DFFDB7CA-4BB6-486B-8E4F-B4F746364FF2}"/>
    <cellStyle name="Normal 5 3 4 6" xfId="34016" xr:uid="{3866F729-FCC9-49EE-A971-E4AC86E5F8C5}"/>
    <cellStyle name="Normal 5 3 5" xfId="7346" xr:uid="{C34FC48F-95EE-4876-BDAF-D251FB0BEA84}"/>
    <cellStyle name="Normal 5 3 5 2" xfId="9722" xr:uid="{36017627-A19E-4BB2-8104-68A2200D0A6A}"/>
    <cellStyle name="Normal 5 3 5 2 2" xfId="21043" xr:uid="{3794F60A-B0C7-4B4B-84C1-68664A6E0CAD}"/>
    <cellStyle name="Normal 5 3 5 2 2 2" xfId="26599" xr:uid="{87EEB14F-A8D0-4F4A-A5AE-0EE13085B5C2}"/>
    <cellStyle name="Normal 5 3 5 2 2 3" xfId="32093" xr:uid="{EB009D87-8378-4BEE-A55E-B5EC11D4CBB7}"/>
    <cellStyle name="Normal 5 3 5 2 2 4" xfId="37577" xr:uid="{9D92768F-3F38-40F2-863D-94FBEF8E8E9A}"/>
    <cellStyle name="Normal 5 3 5 2 3" xfId="23870" xr:uid="{35479299-BD1C-4992-B290-F7DAA2FC83D8}"/>
    <cellStyle name="Normal 5 3 5 2 4" xfId="29364" xr:uid="{62F4C588-47E0-4C8D-8841-39C8F23E38F3}"/>
    <cellStyle name="Normal 5 3 5 2 5" xfId="34848" xr:uid="{292C9C03-149E-4622-B262-F81D9F21B3FA}"/>
    <cellStyle name="Normal 5 3 5 3" xfId="20234" xr:uid="{9937ED4F-A151-48F2-978F-2C2EC93E050E}"/>
    <cellStyle name="Normal 5 3 5 3 2" xfId="25790" xr:uid="{23A542DB-3C99-4B7F-B568-08E0D59E1E45}"/>
    <cellStyle name="Normal 5 3 5 3 3" xfId="31284" xr:uid="{BF839108-D597-413A-BF67-87E467B9B144}"/>
    <cellStyle name="Normal 5 3 5 3 4" xfId="36768" xr:uid="{9104AB0B-CE5F-4884-AD05-21AD89A426D5}"/>
    <cellStyle name="Normal 5 3 5 4" xfId="23061" xr:uid="{7BA4BEBF-F9E4-475C-BAE0-2CEB72CBE5EC}"/>
    <cellStyle name="Normal 5 3 5 5" xfId="28553" xr:uid="{DE81E597-E962-4C69-814B-0C25656E2A5C}"/>
    <cellStyle name="Normal 5 3 5 6" xfId="34037" xr:uid="{07E8FC6B-D35D-41F1-A248-329002B2680C}"/>
    <cellStyle name="Normal 5 3 6" xfId="7436" xr:uid="{80E87019-44B2-4C5E-93CE-B144E247CFC0}"/>
    <cellStyle name="Normal 5 3 6 2" xfId="9723" xr:uid="{1A74E3FA-3D25-4865-B539-D14D1B24659F}"/>
    <cellStyle name="Normal 5 3 6 2 2" xfId="21044" xr:uid="{3BD921DD-F6DF-47F9-B875-748E57BD3DE1}"/>
    <cellStyle name="Normal 5 3 6 2 2 2" xfId="26600" xr:uid="{AA0C7155-B853-4098-BA6D-06D52082ABA3}"/>
    <cellStyle name="Normal 5 3 6 2 2 3" xfId="32094" xr:uid="{795E54BE-0765-44C8-9CCE-6CBD3B3B9151}"/>
    <cellStyle name="Normal 5 3 6 2 2 4" xfId="37578" xr:uid="{341188E1-5C8E-4A59-94F0-4ACA28F4F026}"/>
    <cellStyle name="Normal 5 3 6 2 3" xfId="23871" xr:uid="{948A6524-58F0-4B5E-A198-839DC49310F2}"/>
    <cellStyle name="Normal 5 3 6 2 4" xfId="29365" xr:uid="{621C44AF-77F0-4AE3-8C65-D048323F6A57}"/>
    <cellStyle name="Normal 5 3 6 2 5" xfId="34849" xr:uid="{36B43D7B-3B1B-4EDA-AFE6-8F9CF9E4D5EE}"/>
    <cellStyle name="Normal 5 3 6 3" xfId="20320" xr:uid="{8F7E1D04-831B-414C-B659-05688BAD025C}"/>
    <cellStyle name="Normal 5 3 6 3 2" xfId="25876" xr:uid="{6A07EAE1-50F1-44C5-9C2D-C1D48FEF3E98}"/>
    <cellStyle name="Normal 5 3 6 3 3" xfId="31370" xr:uid="{3CB21208-9741-428B-86F6-3BCA91945D13}"/>
    <cellStyle name="Normal 5 3 6 3 4" xfId="36854" xr:uid="{6C43BC19-337D-40D7-B0F6-20F901198D32}"/>
    <cellStyle name="Normal 5 3 6 4" xfId="23147" xr:uid="{C30207D5-4C45-4625-B4E8-8DC88E0490E0}"/>
    <cellStyle name="Normal 5 3 6 5" xfId="28639" xr:uid="{A60A4483-D071-42F7-A2B9-21C90E5F2F7B}"/>
    <cellStyle name="Normal 5 3 6 6" xfId="34123" xr:uid="{21435820-56F9-4E22-838C-34FD11837F91}"/>
    <cellStyle name="Normal 5 3 7" xfId="7500" xr:uid="{A1E89AAF-A23D-41D1-A51D-D8EC1371BB49}"/>
    <cellStyle name="Normal 5 3 7 2" xfId="20384" xr:uid="{EB8BBA99-20B4-4332-A1F9-E079A1EFEBB3}"/>
    <cellStyle name="Normal 5 3 7 2 2" xfId="25940" xr:uid="{4BAF92B4-B72E-4ED9-A0E1-5E854345DD87}"/>
    <cellStyle name="Normal 5 3 7 2 3" xfId="31434" xr:uid="{F5A41280-292F-48CE-BBD2-2C095FEBB96F}"/>
    <cellStyle name="Normal 5 3 7 2 4" xfId="36918" xr:uid="{82BE66AD-129E-4195-AD40-C24DD2306088}"/>
    <cellStyle name="Normal 5 3 7 3" xfId="23211" xr:uid="{FEF46B7D-0385-47C2-8E0F-C619DC52A7EE}"/>
    <cellStyle name="Normal 5 3 7 4" xfId="28705" xr:uid="{803F0B01-1D49-4FD5-91A4-F231709C5D23}"/>
    <cellStyle name="Normal 5 3 7 5" xfId="34189" xr:uid="{87274456-058C-4FE1-9999-B30B0F3A3F2F}"/>
    <cellStyle name="Normal 5 3 8" xfId="11956" xr:uid="{744943D0-66AA-413E-867C-CBC67CBB4B71}"/>
    <cellStyle name="Normal 5 3 9" xfId="17192" xr:uid="{B19527A0-FAA4-41DA-9DD8-8B856B508AAF}"/>
    <cellStyle name="Normal 5 30" xfId="6608" xr:uid="{FF19C244-287E-4DDC-A1C3-BB03E16FF51C}"/>
    <cellStyle name="Normal 5 30 2" xfId="15019" xr:uid="{D73859A0-C798-4100-8716-95F7CB056133}"/>
    <cellStyle name="Normal 5 30 2 2" xfId="22306" xr:uid="{BD703878-66FC-4810-B89D-7AFC2EEB2B7A}"/>
    <cellStyle name="Normal 5 30 2 2 2" xfId="27862" xr:uid="{A2BF987C-960E-42E8-A324-B24CF1DC1420}"/>
    <cellStyle name="Normal 5 30 2 2 3" xfId="33356" xr:uid="{0CBEA33F-5B06-4995-83AC-BC4B30588423}"/>
    <cellStyle name="Normal 5 30 2 2 4" xfId="38840" xr:uid="{D580E198-9587-4F0C-AEED-62C293716FE5}"/>
    <cellStyle name="Normal 5 30 2 3" xfId="25133" xr:uid="{ED0C97C6-C0B8-4CAE-88F1-5C6C5FA43183}"/>
    <cellStyle name="Normal 5 30 2 4" xfId="30627" xr:uid="{80186E66-5E1B-4C7D-96A9-090B71B4DCBA}"/>
    <cellStyle name="Normal 5 30 2 5" xfId="36111" xr:uid="{AD3B547B-F293-4A34-B889-04D2F61BD05D}"/>
    <cellStyle name="Normal 5 30 3" xfId="11958" xr:uid="{FD9B6DB5-EB37-43B3-97D7-DD5371129E81}"/>
    <cellStyle name="Normal 5 30 4" xfId="17194" xr:uid="{C95025BC-9765-4725-A862-8B7B67719779}"/>
    <cellStyle name="Normal 5 30 5" xfId="19422" xr:uid="{05A58BEC-3543-4235-A43F-CAD3E3B0DABB}"/>
    <cellStyle name="Normal 5 30 6" xfId="9724" xr:uid="{B9786CE5-8C48-423C-80D7-7207B59ACB05}"/>
    <cellStyle name="Normal 5 30 6 2" xfId="21045" xr:uid="{A7046570-A4DB-4B7A-8821-4513400066CB}"/>
    <cellStyle name="Normal 5 30 6 2 2" xfId="26601" xr:uid="{D5C3D5DD-0668-4EDF-96BE-93CE48CA96C9}"/>
    <cellStyle name="Normal 5 30 6 2 3" xfId="32095" xr:uid="{D9D65810-C616-47C0-A744-1D20CED6C6BB}"/>
    <cellStyle name="Normal 5 30 6 2 4" xfId="37579" xr:uid="{F9D74E7E-923C-4558-8EF2-1724A822E28F}"/>
    <cellStyle name="Normal 5 30 6 3" xfId="23872" xr:uid="{CCF9216A-43A7-4D1C-B2E3-4C7F0A23A6B9}"/>
    <cellStyle name="Normal 5 30 6 4" xfId="29366" xr:uid="{1352E0A7-5C7E-4D31-A40B-DA83ED780386}"/>
    <cellStyle name="Normal 5 30 6 5" xfId="34850" xr:uid="{846E9646-C0C1-409E-BB59-7274546E5857}"/>
    <cellStyle name="Normal 5 31" xfId="6609" xr:uid="{6CEBFC68-528D-454A-B716-92F29AC43D46}"/>
    <cellStyle name="Normal 5 31 2" xfId="15020" xr:uid="{EDA94C53-A939-4950-86D6-C3EB7223087C}"/>
    <cellStyle name="Normal 5 31 2 2" xfId="22307" xr:uid="{5063C997-44E3-433A-B2DD-C8546C3EDE48}"/>
    <cellStyle name="Normal 5 31 2 2 2" xfId="27863" xr:uid="{D147A896-44DB-4F1C-946D-B91509212FFA}"/>
    <cellStyle name="Normal 5 31 2 2 3" xfId="33357" xr:uid="{0B7B8DB6-A695-48B1-9B45-FA04F924BA9E}"/>
    <cellStyle name="Normal 5 31 2 2 4" xfId="38841" xr:uid="{AD6966F5-4090-477B-9C2D-5F03A0504E5C}"/>
    <cellStyle name="Normal 5 31 2 3" xfId="25134" xr:uid="{01F34413-575E-417E-AB5A-43A4DAF8263D}"/>
    <cellStyle name="Normal 5 31 2 4" xfId="30628" xr:uid="{1D3AB09D-D824-471E-8C86-0E5F7B322B32}"/>
    <cellStyle name="Normal 5 31 2 5" xfId="36112" xr:uid="{C5DC0FD6-C9EA-47C9-91D2-199A1650ECF4}"/>
    <cellStyle name="Normal 5 31 3" xfId="11959" xr:uid="{00CB6CBD-4F4B-4008-BE49-305E2E017494}"/>
    <cellStyle name="Normal 5 31 4" xfId="17195" xr:uid="{BEB62C22-D34E-468E-A490-47AD1CB4136D}"/>
    <cellStyle name="Normal 5 31 5" xfId="19423" xr:uid="{8156758B-5717-4F21-B3F4-5146092DD526}"/>
    <cellStyle name="Normal 5 31 6" xfId="9725" xr:uid="{AC2295C9-0ED9-4BDE-B4E2-F494EC8F440C}"/>
    <cellStyle name="Normal 5 31 6 2" xfId="21046" xr:uid="{A62E1FBE-C587-4049-8C6F-4F8CEBAC434F}"/>
    <cellStyle name="Normal 5 31 6 2 2" xfId="26602" xr:uid="{57FB3B0F-A45A-4C10-9F11-F5737C9A7C2C}"/>
    <cellStyle name="Normal 5 31 6 2 3" xfId="32096" xr:uid="{29187D0D-5916-4DDF-9C6F-94FDDC9BB4E9}"/>
    <cellStyle name="Normal 5 31 6 2 4" xfId="37580" xr:uid="{DF5B4D0B-164B-4029-9347-90647A156F90}"/>
    <cellStyle name="Normal 5 31 6 3" xfId="23873" xr:uid="{D78C21BB-F095-4B90-91F1-FB532DA4CD9C}"/>
    <cellStyle name="Normal 5 31 6 4" xfId="29367" xr:uid="{2F08D2EC-EBAD-44D6-AC0F-0DDC7782966A}"/>
    <cellStyle name="Normal 5 31 6 5" xfId="34851" xr:uid="{C2E0654D-AAE1-4FFB-97B3-7F41D787E4E6}"/>
    <cellStyle name="Normal 5 32" xfId="6610" xr:uid="{5CBD9CAB-848E-4C26-BB94-B28023068480}"/>
    <cellStyle name="Normal 5 32 2" xfId="15021" xr:uid="{4319E47C-7D3C-4D4C-9006-897C234626D0}"/>
    <cellStyle name="Normal 5 32 2 2" xfId="22308" xr:uid="{78962543-D5E4-4B9E-8939-9C65023F0616}"/>
    <cellStyle name="Normal 5 32 2 2 2" xfId="27864" xr:uid="{C83817BA-665E-465E-A511-E7F44056205F}"/>
    <cellStyle name="Normal 5 32 2 2 3" xfId="33358" xr:uid="{745EF3B3-24BE-4C5D-B6AC-D4BB592FA667}"/>
    <cellStyle name="Normal 5 32 2 2 4" xfId="38842" xr:uid="{FD02A4BA-06C5-44B1-B955-DD0FE2EE9C46}"/>
    <cellStyle name="Normal 5 32 2 3" xfId="25135" xr:uid="{78370C08-4209-4637-B5DE-1A32C31E8413}"/>
    <cellStyle name="Normal 5 32 2 4" xfId="30629" xr:uid="{315A0CE1-C6B4-4C6B-85B1-338D8AD49CB9}"/>
    <cellStyle name="Normal 5 32 2 5" xfId="36113" xr:uid="{BB144370-FA69-45AC-8276-DEF38CC8CC49}"/>
    <cellStyle name="Normal 5 32 3" xfId="11960" xr:uid="{BE28474B-AEC7-4CB8-9D63-A18D19800E95}"/>
    <cellStyle name="Normal 5 32 4" xfId="17196" xr:uid="{40776FFD-B13A-47AC-93E5-7F151CDDC2E3}"/>
    <cellStyle name="Normal 5 32 5" xfId="19424" xr:uid="{748DD1CD-5903-4CEA-9B7E-38BC2F9B4D04}"/>
    <cellStyle name="Normal 5 32 6" xfId="9726" xr:uid="{4841A996-878A-45B6-BE68-D7C277D5ECF4}"/>
    <cellStyle name="Normal 5 32 6 2" xfId="21047" xr:uid="{84412B95-9663-4070-AD73-39E9C7D6A051}"/>
    <cellStyle name="Normal 5 32 6 2 2" xfId="26603" xr:uid="{9EFA2C12-6DAA-449A-94BA-586198C3F023}"/>
    <cellStyle name="Normal 5 32 6 2 3" xfId="32097" xr:uid="{C57EED66-DFF8-4887-82B0-7A0140B766E4}"/>
    <cellStyle name="Normal 5 32 6 2 4" xfId="37581" xr:uid="{90A541EC-E04B-45F5-A5EF-8752872E8C0B}"/>
    <cellStyle name="Normal 5 32 6 3" xfId="23874" xr:uid="{11D96C68-5D20-42AF-B20F-D4D830D4B28C}"/>
    <cellStyle name="Normal 5 32 6 4" xfId="29368" xr:uid="{A359EA48-8D9A-448E-BD5A-E8AF3CCD3EAE}"/>
    <cellStyle name="Normal 5 32 6 5" xfId="34852" xr:uid="{CB5D6531-3DCB-43B2-B949-27EF92829467}"/>
    <cellStyle name="Normal 5 33" xfId="6611" xr:uid="{112B3F83-EAC4-4C0B-B1BD-AD584D4603E4}"/>
    <cellStyle name="Normal 5 33 2" xfId="15022" xr:uid="{DF12583C-D431-4106-8A0D-A06646893ED9}"/>
    <cellStyle name="Normal 5 33 2 2" xfId="22309" xr:uid="{1C17989C-3D23-4C3B-8694-2057083E7564}"/>
    <cellStyle name="Normal 5 33 2 2 2" xfId="27865" xr:uid="{3CCB6D72-E36F-4574-AE0B-53B96378218C}"/>
    <cellStyle name="Normal 5 33 2 2 3" xfId="33359" xr:uid="{5F3E11EB-F08E-4894-99AA-F1003BE78270}"/>
    <cellStyle name="Normal 5 33 2 2 4" xfId="38843" xr:uid="{2DBF5B0A-FDBC-4DD6-8E4C-46A4EDA344FC}"/>
    <cellStyle name="Normal 5 33 2 3" xfId="25136" xr:uid="{DE19CF70-C5E2-44BA-BFF3-B30A96A6EA03}"/>
    <cellStyle name="Normal 5 33 2 4" xfId="30630" xr:uid="{6785F920-BE66-48ED-8E0E-A1D85BE90B70}"/>
    <cellStyle name="Normal 5 33 2 5" xfId="36114" xr:uid="{378829F2-DF7A-41E8-82FC-11F3C73B604B}"/>
    <cellStyle name="Normal 5 33 3" xfId="11961" xr:uid="{E9CAA5F0-83ED-4CFF-A145-D4F4377B621B}"/>
    <cellStyle name="Normal 5 33 4" xfId="17197" xr:uid="{AEF0963B-C3EB-4968-A3AC-42CC0ACB10B9}"/>
    <cellStyle name="Normal 5 33 5" xfId="19425" xr:uid="{871A8142-273C-4BB9-8E90-C9E637798B56}"/>
    <cellStyle name="Normal 5 33 6" xfId="9727" xr:uid="{E035598D-8131-4A90-9166-C05E445FFA84}"/>
    <cellStyle name="Normal 5 33 6 2" xfId="21048" xr:uid="{3D955CFD-16D8-4A0F-BBF6-8B379776F9D5}"/>
    <cellStyle name="Normal 5 33 6 2 2" xfId="26604" xr:uid="{B1D13494-0E90-4098-90D1-69FA36ED3127}"/>
    <cellStyle name="Normal 5 33 6 2 3" xfId="32098" xr:uid="{22B70C05-0CDA-4566-808E-D5BD39835E79}"/>
    <cellStyle name="Normal 5 33 6 2 4" xfId="37582" xr:uid="{9B9CE537-722D-47E3-BF73-E04E2ABD4FA6}"/>
    <cellStyle name="Normal 5 33 6 3" xfId="23875" xr:uid="{DB4FF771-4986-49F9-BF28-5887255670EA}"/>
    <cellStyle name="Normal 5 33 6 4" xfId="29369" xr:uid="{495AC5AE-CDC1-4A91-9B88-C270FDE2CEC3}"/>
    <cellStyle name="Normal 5 33 6 5" xfId="34853" xr:uid="{E84CB5B1-0A3E-4DE8-8BC2-60DE015793FB}"/>
    <cellStyle name="Normal 5 34" xfId="6612" xr:uid="{120C0682-84A6-487B-A577-95EF047682FF}"/>
    <cellStyle name="Normal 5 34 2" xfId="15023" xr:uid="{40CE990B-9789-435C-B6BA-08013F4E4286}"/>
    <cellStyle name="Normal 5 34 2 2" xfId="22310" xr:uid="{89AA3B0C-F1A2-45FB-8E16-ED7EFB05A85C}"/>
    <cellStyle name="Normal 5 34 2 2 2" xfId="27866" xr:uid="{63FDC3C5-358C-4306-8B83-98399B700615}"/>
    <cellStyle name="Normal 5 34 2 2 3" xfId="33360" xr:uid="{65ADE731-5493-4DFB-B462-17F2DEB6F41B}"/>
    <cellStyle name="Normal 5 34 2 2 4" xfId="38844" xr:uid="{0CEF3904-FB89-490C-ABA1-502176CC6B06}"/>
    <cellStyle name="Normal 5 34 2 3" xfId="25137" xr:uid="{BF7A7A1F-8F84-4E4E-9CFB-66B4CF7773A3}"/>
    <cellStyle name="Normal 5 34 2 4" xfId="30631" xr:uid="{2D2EEB47-0E83-4FAE-89CC-570CB13A56CF}"/>
    <cellStyle name="Normal 5 34 2 5" xfId="36115" xr:uid="{AB513DD6-3ED7-41E3-B9EA-C096DE6362CC}"/>
    <cellStyle name="Normal 5 34 3" xfId="11962" xr:uid="{9CE1F6FA-9702-4DB0-90EA-BE71760597FE}"/>
    <cellStyle name="Normal 5 34 4" xfId="17198" xr:uid="{E82BD557-2547-43B2-BBE3-666E2884BF5A}"/>
    <cellStyle name="Normal 5 34 5" xfId="19426" xr:uid="{5B851FBC-9693-4FD6-9CBD-EE892FAA66FC}"/>
    <cellStyle name="Normal 5 34 6" xfId="9728" xr:uid="{087F7D5B-8D2A-4024-8880-3852442C5063}"/>
    <cellStyle name="Normal 5 34 6 2" xfId="21049" xr:uid="{F500884D-EEA2-43AE-BA59-3CED4ADBB486}"/>
    <cellStyle name="Normal 5 34 6 2 2" xfId="26605" xr:uid="{E235CA40-FE3B-4227-954B-C50C42B1094A}"/>
    <cellStyle name="Normal 5 34 6 2 3" xfId="32099" xr:uid="{E704E18B-7966-4BEE-8175-485D468FC6EC}"/>
    <cellStyle name="Normal 5 34 6 2 4" xfId="37583" xr:uid="{C59C7DD7-8008-4CF9-A3F6-A82843182909}"/>
    <cellStyle name="Normal 5 34 6 3" xfId="23876" xr:uid="{4AEE7488-A8D0-495F-9601-9A1F4BB19BC9}"/>
    <cellStyle name="Normal 5 34 6 4" xfId="29370" xr:uid="{B87FA6B9-2E8F-4CE9-B910-C1D338AA5570}"/>
    <cellStyle name="Normal 5 34 6 5" xfId="34854" xr:uid="{6D4BB685-5BD1-4F14-AA2D-AD9F59570A86}"/>
    <cellStyle name="Normal 5 35" xfId="6613" xr:uid="{5F3CB75D-24EA-4F73-BB6E-B4A2E0BFE8B3}"/>
    <cellStyle name="Normal 5 35 2" xfId="15024" xr:uid="{1589E21D-D569-4A23-A8A0-8C2A9EFBBC1D}"/>
    <cellStyle name="Normal 5 35 2 2" xfId="22311" xr:uid="{8B6402EF-97B5-482E-9B1A-E05837E0FD12}"/>
    <cellStyle name="Normal 5 35 2 2 2" xfId="27867" xr:uid="{3D8FD851-9BE7-4C6F-A920-CBC71AF6B9B2}"/>
    <cellStyle name="Normal 5 35 2 2 3" xfId="33361" xr:uid="{55CA4F7A-E4A3-481F-88EC-28C40F0E7BC3}"/>
    <cellStyle name="Normal 5 35 2 2 4" xfId="38845" xr:uid="{863474DF-113C-45EC-B827-76C1BA2F900F}"/>
    <cellStyle name="Normal 5 35 2 3" xfId="25138" xr:uid="{3DD87143-71FA-45A9-92EF-F80A9F9E9461}"/>
    <cellStyle name="Normal 5 35 2 4" xfId="30632" xr:uid="{C76A32E2-FB99-4E4E-83DD-275D02BCA469}"/>
    <cellStyle name="Normal 5 35 2 5" xfId="36116" xr:uid="{3B041357-22DA-46A2-9C36-DCFE8F79D1BA}"/>
    <cellStyle name="Normal 5 35 3" xfId="11963" xr:uid="{5ABEF008-14AC-46C1-9C99-5ACB31DBB63E}"/>
    <cellStyle name="Normal 5 35 4" xfId="17199" xr:uid="{E9D4813A-B343-424A-87D6-2C299324F698}"/>
    <cellStyle name="Normal 5 35 5" xfId="19427" xr:uid="{7E09FB52-0322-4306-83D7-06EEB35F02F3}"/>
    <cellStyle name="Normal 5 35 6" xfId="9729" xr:uid="{FAC74F31-7D14-414A-8BB2-AEB67AF2EC39}"/>
    <cellStyle name="Normal 5 35 6 2" xfId="21050" xr:uid="{476C0E94-F255-4031-8CAB-6CC1D70D4693}"/>
    <cellStyle name="Normal 5 35 6 2 2" xfId="26606" xr:uid="{B407A7F9-0CA5-4E16-9E72-4B3B8C249A48}"/>
    <cellStyle name="Normal 5 35 6 2 3" xfId="32100" xr:uid="{1A256B7E-EAF6-4D95-BD63-30B709AA1324}"/>
    <cellStyle name="Normal 5 35 6 2 4" xfId="37584" xr:uid="{727F7C64-DBBF-4F2E-BEEB-AF06B12337A0}"/>
    <cellStyle name="Normal 5 35 6 3" xfId="23877" xr:uid="{2E053AA9-0514-44F2-AE99-31159D3ECFC9}"/>
    <cellStyle name="Normal 5 35 6 4" xfId="29371" xr:uid="{8AA7ACA0-F97E-40EC-A380-1A2713A0844C}"/>
    <cellStyle name="Normal 5 35 6 5" xfId="34855" xr:uid="{827608BA-6155-461B-8DAB-D96D36A19E2F}"/>
    <cellStyle name="Normal 5 36" xfId="6614" xr:uid="{9A61F4EB-829F-4DEE-AC37-4698DE73F6C4}"/>
    <cellStyle name="Normal 5 36 2" xfId="15025" xr:uid="{E1BEE392-43F4-498C-B5E1-D60CA1198268}"/>
    <cellStyle name="Normal 5 36 2 2" xfId="22312" xr:uid="{ACB1AC68-1D8B-4C44-9E5B-69D106E7F93A}"/>
    <cellStyle name="Normal 5 36 2 2 2" xfId="27868" xr:uid="{550C2D1F-CDCD-4AE5-B1D6-20F0011BD18E}"/>
    <cellStyle name="Normal 5 36 2 2 3" xfId="33362" xr:uid="{FA12DF60-1251-4D46-BBC2-D02D06008E26}"/>
    <cellStyle name="Normal 5 36 2 2 4" xfId="38846" xr:uid="{FF93E2C0-D688-4A47-8DA4-DE97B486BAA0}"/>
    <cellStyle name="Normal 5 36 2 3" xfId="25139" xr:uid="{F69DFCA1-C1C8-4CBC-9251-6878DDEB3134}"/>
    <cellStyle name="Normal 5 36 2 4" xfId="30633" xr:uid="{0557E942-31CB-4E09-A84F-97130682CEC4}"/>
    <cellStyle name="Normal 5 36 2 5" xfId="36117" xr:uid="{C9A53ABE-BDAD-4D16-98CF-96CE0B17031F}"/>
    <cellStyle name="Normal 5 36 3" xfId="11964" xr:uid="{860D1A48-3AF2-43F9-AB9F-BEA1C8F0DA41}"/>
    <cellStyle name="Normal 5 36 4" xfId="17200" xr:uid="{838AE435-E09B-43EF-B682-4EA7A5D87E48}"/>
    <cellStyle name="Normal 5 36 5" xfId="19428" xr:uid="{39467679-7B7F-44C6-9D5F-7BD63C650BC8}"/>
    <cellStyle name="Normal 5 36 6" xfId="9730" xr:uid="{5F47DC20-F872-42EA-814C-4CA9D360DB1D}"/>
    <cellStyle name="Normal 5 36 6 2" xfId="21051" xr:uid="{8F8BEA8A-7270-4C9B-8598-CBBF15453ACC}"/>
    <cellStyle name="Normal 5 36 6 2 2" xfId="26607" xr:uid="{09921097-F941-4943-ABAC-F350B0036FD4}"/>
    <cellStyle name="Normal 5 36 6 2 3" xfId="32101" xr:uid="{7D728934-EDDA-4000-BB53-7F724708F3C1}"/>
    <cellStyle name="Normal 5 36 6 2 4" xfId="37585" xr:uid="{EC962C16-4317-42A7-9657-F8F269495BB5}"/>
    <cellStyle name="Normal 5 36 6 3" xfId="23878" xr:uid="{8190BEFA-8B52-4ACE-9198-2031E701466C}"/>
    <cellStyle name="Normal 5 36 6 4" xfId="29372" xr:uid="{D552DA72-3BA9-47DB-A19C-1354E98B49AA}"/>
    <cellStyle name="Normal 5 36 6 5" xfId="34856" xr:uid="{42970AC7-4AD8-4354-8F2B-BDB350B64449}"/>
    <cellStyle name="Normal 5 37" xfId="6615" xr:uid="{EFC5BADB-0DF5-4203-A4C8-B91DC59C1E19}"/>
    <cellStyle name="Normal 5 37 2" xfId="15026" xr:uid="{B1406179-863A-48EF-AAAA-B719A016D110}"/>
    <cellStyle name="Normal 5 37 2 2" xfId="22313" xr:uid="{ECF9EA10-F7C1-448D-9F90-4FE4898910EF}"/>
    <cellStyle name="Normal 5 37 2 2 2" xfId="27869" xr:uid="{3A8BC775-E844-4ED6-B8A0-99A2D6C77CEB}"/>
    <cellStyle name="Normal 5 37 2 2 3" xfId="33363" xr:uid="{F61A1EC7-DF3A-4C60-9553-65E82BBC1BAF}"/>
    <cellStyle name="Normal 5 37 2 2 4" xfId="38847" xr:uid="{23CD6C66-6948-44BC-9797-F0382EECECE9}"/>
    <cellStyle name="Normal 5 37 2 3" xfId="25140" xr:uid="{F132EFF9-3A50-4A8F-9F2A-8305393F07BF}"/>
    <cellStyle name="Normal 5 37 2 4" xfId="30634" xr:uid="{3B2E2BAE-D5EB-468D-B724-D3C03286C136}"/>
    <cellStyle name="Normal 5 37 2 5" xfId="36118" xr:uid="{DB28A597-B8A2-490D-ADCC-92692B024DCD}"/>
    <cellStyle name="Normal 5 37 3" xfId="11965" xr:uid="{A7266073-745C-4BC3-9321-DF14C1D80DE9}"/>
    <cellStyle name="Normal 5 37 4" xfId="17201" xr:uid="{63008096-FC42-4224-A8E3-0FEFA83A5B9D}"/>
    <cellStyle name="Normal 5 37 5" xfId="19429" xr:uid="{32E5F46D-617D-4B1F-9C59-3CF0D9596203}"/>
    <cellStyle name="Normal 5 37 6" xfId="9731" xr:uid="{FDD35179-0182-434A-97D0-EBD8AB040801}"/>
    <cellStyle name="Normal 5 37 6 2" xfId="21052" xr:uid="{682568A1-4935-4F4A-AFEE-C66171FB2833}"/>
    <cellStyle name="Normal 5 37 6 2 2" xfId="26608" xr:uid="{44451502-F15C-4710-8559-28B8C56465E0}"/>
    <cellStyle name="Normal 5 37 6 2 3" xfId="32102" xr:uid="{90A8C71C-AC63-4E01-B9DE-3A02D2064A0D}"/>
    <cellStyle name="Normal 5 37 6 2 4" xfId="37586" xr:uid="{39BA784C-7CE6-4905-B31A-A7F3037DB7C2}"/>
    <cellStyle name="Normal 5 37 6 3" xfId="23879" xr:uid="{09AB4A50-F1AF-4FAD-9C46-65B51CD98DEF}"/>
    <cellStyle name="Normal 5 37 6 4" xfId="29373" xr:uid="{AD388D6D-19E5-4283-B82B-3F8F83BA3C8C}"/>
    <cellStyle name="Normal 5 37 6 5" xfId="34857" xr:uid="{8116C20D-44EE-4CDB-ACB4-5A4B2F40EBF1}"/>
    <cellStyle name="Normal 5 38" xfId="6616" xr:uid="{78A5555E-5CE4-4463-87DE-3F118B633B14}"/>
    <cellStyle name="Normal 5 38 2" xfId="15027" xr:uid="{9D2A490A-FAC4-4097-8B99-BABE31E181DA}"/>
    <cellStyle name="Normal 5 38 2 2" xfId="22314" xr:uid="{DD9913E3-385E-46EB-A95B-BFD9DDFFDEE2}"/>
    <cellStyle name="Normal 5 38 2 2 2" xfId="27870" xr:uid="{BA26CD64-C6A3-4800-ABE3-CC0648B86014}"/>
    <cellStyle name="Normal 5 38 2 2 3" xfId="33364" xr:uid="{47436C0D-1396-46FA-A758-464AF602098A}"/>
    <cellStyle name="Normal 5 38 2 2 4" xfId="38848" xr:uid="{FB7138C5-6BCC-4ED3-A6A6-8A5FF155CDCD}"/>
    <cellStyle name="Normal 5 38 2 3" xfId="25141" xr:uid="{32DD6DC7-983E-4382-A759-B97D4E06E9F0}"/>
    <cellStyle name="Normal 5 38 2 4" xfId="30635" xr:uid="{1584895E-8123-41F2-ABFB-D559B7F0FED2}"/>
    <cellStyle name="Normal 5 38 2 5" xfId="36119" xr:uid="{5AD2E878-66F2-4976-B099-8F4C749863B9}"/>
    <cellStyle name="Normal 5 38 3" xfId="11966" xr:uid="{3EA00A6B-C7BA-497B-A88B-BDB3EDF0E2FA}"/>
    <cellStyle name="Normal 5 38 4" xfId="17202" xr:uid="{EFC6E231-A1C5-426D-9C6F-CAD090DF1A55}"/>
    <cellStyle name="Normal 5 38 5" xfId="19430" xr:uid="{FC79ACC5-4D56-40EF-AE91-4088D4B26864}"/>
    <cellStyle name="Normal 5 38 6" xfId="9732" xr:uid="{477BB3E3-09F6-42C6-A896-4E51AF3FA8B1}"/>
    <cellStyle name="Normal 5 38 6 2" xfId="21053" xr:uid="{3CBE2550-2819-4498-89AF-2D9E86E4E0D8}"/>
    <cellStyle name="Normal 5 38 6 2 2" xfId="26609" xr:uid="{27FD4444-503A-4EC2-92FA-D18FB42BEDBE}"/>
    <cellStyle name="Normal 5 38 6 2 3" xfId="32103" xr:uid="{DF989538-932B-417F-B962-83DFBCCE425A}"/>
    <cellStyle name="Normal 5 38 6 2 4" xfId="37587" xr:uid="{A4ADD8EF-C053-49A3-A45A-D1A43C0BBC33}"/>
    <cellStyle name="Normal 5 38 6 3" xfId="23880" xr:uid="{35352593-5B58-4996-B2AD-459ED6F6A10E}"/>
    <cellStyle name="Normal 5 38 6 4" xfId="29374" xr:uid="{00658E28-F3D1-44AD-9B9F-0797E856372D}"/>
    <cellStyle name="Normal 5 38 6 5" xfId="34858" xr:uid="{1D8E09BE-3263-445F-A8B6-B26047776DD1}"/>
    <cellStyle name="Normal 5 39" xfId="6617" xr:uid="{F71A82D7-ED53-43BC-997F-D831B5D61DAB}"/>
    <cellStyle name="Normal 5 39 2" xfId="15028" xr:uid="{58CA890D-EAEA-4E20-8A3E-37FA999D6E78}"/>
    <cellStyle name="Normal 5 39 2 2" xfId="22315" xr:uid="{D521A653-00BC-4D5A-A714-6F58C25B1CEE}"/>
    <cellStyle name="Normal 5 39 2 2 2" xfId="27871" xr:uid="{9EB21AA5-A32C-48E1-9BF3-D821714DA4A5}"/>
    <cellStyle name="Normal 5 39 2 2 3" xfId="33365" xr:uid="{2165E78F-10CD-4C62-BB54-4DC2023BDFF0}"/>
    <cellStyle name="Normal 5 39 2 2 4" xfId="38849" xr:uid="{32CEC2C0-7F4C-4A94-A606-E1C03542818B}"/>
    <cellStyle name="Normal 5 39 2 3" xfId="25142" xr:uid="{DDE005FC-C5B1-40CF-A234-61CD8AC5F12D}"/>
    <cellStyle name="Normal 5 39 2 4" xfId="30636" xr:uid="{AAC4778F-0339-47DA-BB37-D84001379060}"/>
    <cellStyle name="Normal 5 39 2 5" xfId="36120" xr:uid="{CF0BECA4-8623-4386-8302-3D06633F9C68}"/>
    <cellStyle name="Normal 5 39 3" xfId="11967" xr:uid="{2292D426-2F25-4AD2-92E4-5CB511D92DD5}"/>
    <cellStyle name="Normal 5 39 4" xfId="17203" xr:uid="{0024DD37-0D64-4C28-A29B-86E3676246F8}"/>
    <cellStyle name="Normal 5 39 5" xfId="19431" xr:uid="{4A3621C3-DDC9-4961-8A96-23689BBE7C02}"/>
    <cellStyle name="Normal 5 39 6" xfId="9733" xr:uid="{DB56CD45-3512-4B43-9305-2FBD1C27BDBA}"/>
    <cellStyle name="Normal 5 39 6 2" xfId="21054" xr:uid="{A478BAAA-27DE-4372-B9F7-4116C0AC7BFB}"/>
    <cellStyle name="Normal 5 39 6 2 2" xfId="26610" xr:uid="{E46133F8-7C3D-4362-BB45-E901B2CA8A46}"/>
    <cellStyle name="Normal 5 39 6 2 3" xfId="32104" xr:uid="{03406D56-8FD1-4A3E-ABBF-4C27E8EFADF8}"/>
    <cellStyle name="Normal 5 39 6 2 4" xfId="37588" xr:uid="{4C2642D2-FE0A-4645-AFA7-92D9BFD77A9F}"/>
    <cellStyle name="Normal 5 39 6 3" xfId="23881" xr:uid="{32A7D3A9-D4F0-4A10-A295-2DC24BC9A070}"/>
    <cellStyle name="Normal 5 39 6 4" xfId="29375" xr:uid="{49F8DD51-D721-482A-ADC5-2A5CBC7CA809}"/>
    <cellStyle name="Normal 5 39 6 5" xfId="34859" xr:uid="{DA816601-9A54-4864-8624-B6AE83B045BF}"/>
    <cellStyle name="Normal 5 4" xfId="6618" xr:uid="{635CB202-24C8-4CF5-A148-518A2304F726}"/>
    <cellStyle name="Normal 5 4 10" xfId="19432" xr:uid="{64AC7144-672A-4FDA-B04A-91215CFA42D4}"/>
    <cellStyle name="Normal 5 4 11" xfId="22910" xr:uid="{08A06125-0D7C-423C-BD9A-0F307C597979}"/>
    <cellStyle name="Normal 5 4 11 2" xfId="28456" xr:uid="{DDDD051C-0A18-4EA7-8B66-E4B257D85CC7}"/>
    <cellStyle name="Normal 5 4 11 3" xfId="33944" xr:uid="{592BDCEB-A2C8-4BB8-A15C-C1EB8FC6A878}"/>
    <cellStyle name="Normal 5 4 11 4" xfId="39428" xr:uid="{91F70CFA-33C5-41BA-A113-D850D058B428}"/>
    <cellStyle name="Normal 5 4 2" xfId="6619" xr:uid="{D41CFAF0-AF7D-4ACA-8A67-80334E7A9404}"/>
    <cellStyle name="Normal 5 4 2 2" xfId="15029" xr:uid="{49D9AFE4-FCAF-414B-897C-CCC4D11B95CE}"/>
    <cellStyle name="Normal 5 4 2 2 2" xfId="22316" xr:uid="{440CAC34-8006-4EE3-A13F-43865F977EBC}"/>
    <cellStyle name="Normal 5 4 2 2 2 2" xfId="27872" xr:uid="{BD902404-E184-4E5A-B119-82BE1D98F84A}"/>
    <cellStyle name="Normal 5 4 2 2 2 3" xfId="33366" xr:uid="{FD8DA5E8-6C47-4696-B16C-253BC0E29485}"/>
    <cellStyle name="Normal 5 4 2 2 2 4" xfId="38850" xr:uid="{69E93907-CE4F-44F4-8BE6-398E0975128F}"/>
    <cellStyle name="Normal 5 4 2 2 3" xfId="25143" xr:uid="{C7829EB1-6BEA-40F2-8D15-C9A7B40ADD0A}"/>
    <cellStyle name="Normal 5 4 2 2 4" xfId="30637" xr:uid="{9F0E02BB-DED9-49F1-9669-594DD07B2B23}"/>
    <cellStyle name="Normal 5 4 2 2 5" xfId="36121" xr:uid="{DF797E61-8201-46D3-B2B6-7AA5F334D9A8}"/>
    <cellStyle name="Normal 5 4 2 3" xfId="11969" xr:uid="{52C4C938-0B89-421D-964B-20304B06A504}"/>
    <cellStyle name="Normal 5 4 2 4" xfId="17205" xr:uid="{78ACDE12-6EF4-4BB4-BA62-FD01976D1770}"/>
    <cellStyle name="Normal 5 4 2 5" xfId="19433" xr:uid="{4268BA97-53F4-4224-95C1-DD537F5CE308}"/>
    <cellStyle name="Normal 5 4 2 6" xfId="9734" xr:uid="{163168E5-BF91-4C2A-B451-AE0B49516DB2}"/>
    <cellStyle name="Normal 5 4 2 6 2" xfId="21055" xr:uid="{95901B6D-3672-41AD-AF02-82D3A4BE080C}"/>
    <cellStyle name="Normal 5 4 2 6 2 2" xfId="26611" xr:uid="{164E1067-E035-4F1E-BCAD-362CCA417303}"/>
    <cellStyle name="Normal 5 4 2 6 2 3" xfId="32105" xr:uid="{BB512DE5-895E-400B-8A8D-488BB453824A}"/>
    <cellStyle name="Normal 5 4 2 6 2 4" xfId="37589" xr:uid="{DF0861BE-3A8A-4275-864A-9197D18FC052}"/>
    <cellStyle name="Normal 5 4 2 6 3" xfId="23882" xr:uid="{8149F1F0-8C75-4B49-972D-76D50E704F3C}"/>
    <cellStyle name="Normal 5 4 2 6 4" xfId="29376" xr:uid="{09E8CC30-F4BC-419C-B152-6EE35DFA781C}"/>
    <cellStyle name="Normal 5 4 2 6 5" xfId="34860" xr:uid="{B8276A8E-CF8D-4527-BC9E-06A0F3A99F9B}"/>
    <cellStyle name="Normal 5 4 3" xfId="6620" xr:uid="{3AA61ACB-869F-4AC4-AE7A-17A657B95F11}"/>
    <cellStyle name="Normal 5 4 3 2" xfId="15030" xr:uid="{28B56297-1376-4FE3-AA2A-41F049133B6B}"/>
    <cellStyle name="Normal 5 4 3 2 2" xfId="22317" xr:uid="{F4C146DB-06E9-4598-A362-05477B76FFB4}"/>
    <cellStyle name="Normal 5 4 3 2 2 2" xfId="27873" xr:uid="{0D39C384-C0FF-4771-A1DA-09D0F1FE8974}"/>
    <cellStyle name="Normal 5 4 3 2 2 3" xfId="33367" xr:uid="{9F22C30E-2839-4A34-9E7B-1F8B1974D9CB}"/>
    <cellStyle name="Normal 5 4 3 2 2 4" xfId="38851" xr:uid="{9C21A2BA-9369-4215-907C-4A84D52E8C30}"/>
    <cellStyle name="Normal 5 4 3 2 3" xfId="25144" xr:uid="{0B6A1C52-7A6A-411B-B9FF-2B21CE0F3A24}"/>
    <cellStyle name="Normal 5 4 3 2 4" xfId="30638" xr:uid="{2E101E38-67E7-41CB-A017-FFED412637AA}"/>
    <cellStyle name="Normal 5 4 3 2 5" xfId="36122" xr:uid="{0780AEC7-E4BA-403F-9285-406B2694EE4C}"/>
    <cellStyle name="Normal 5 4 3 3" xfId="19434" xr:uid="{FFD77CE7-90A3-4131-84A6-289A0036D7F9}"/>
    <cellStyle name="Normal 5 4 3 4" xfId="9735" xr:uid="{842BB0A3-BAE5-4445-8867-017F51E5A676}"/>
    <cellStyle name="Normal 5 4 3 4 2" xfId="21056" xr:uid="{B4E89837-FC56-49B6-A8F7-40A6B4577F1C}"/>
    <cellStyle name="Normal 5 4 3 4 2 2" xfId="26612" xr:uid="{2DD55EE8-FE10-4D49-9E79-5D59A6C63CC1}"/>
    <cellStyle name="Normal 5 4 3 4 2 3" xfId="32106" xr:uid="{D6DC3DBB-1E16-4435-B17D-46606CCDF382}"/>
    <cellStyle name="Normal 5 4 3 4 2 4" xfId="37590" xr:uid="{1C7B5C22-0502-4CE5-AED3-AC077596DDE0}"/>
    <cellStyle name="Normal 5 4 3 4 3" xfId="23883" xr:uid="{28C156E0-3328-431E-B166-BA34B42D9CD3}"/>
    <cellStyle name="Normal 5 4 3 4 4" xfId="29377" xr:uid="{9E52FA6C-DD32-4700-A4A5-07F7BE8E2114}"/>
    <cellStyle name="Normal 5 4 3 4 5" xfId="34861" xr:uid="{2B7EF3F3-C432-4CB5-A55B-004F505EBB07}"/>
    <cellStyle name="Normal 5 4 4" xfId="7215" xr:uid="{49279842-D92F-4093-8C37-1C44462E6629}"/>
    <cellStyle name="Normal 5 4 4 2" xfId="9736" xr:uid="{CF510AA2-74AF-44AF-A6D7-3EAE1F0A4E8B}"/>
    <cellStyle name="Normal 5 4 4 2 2" xfId="21057" xr:uid="{2847002E-4C95-4FBA-AD6D-C41E495800C7}"/>
    <cellStyle name="Normal 5 4 4 2 2 2" xfId="26613" xr:uid="{FD8C34AB-A0FA-460F-B672-5B86A5875F0A}"/>
    <cellStyle name="Normal 5 4 4 2 2 3" xfId="32107" xr:uid="{04CF5F5E-901A-411C-9585-72E7593CA9F9}"/>
    <cellStyle name="Normal 5 4 4 2 2 4" xfId="37591" xr:uid="{2ACDDA17-744F-4D8E-9D55-47C08B9E25A0}"/>
    <cellStyle name="Normal 5 4 4 2 3" xfId="23884" xr:uid="{52D2890D-5CCB-4E9A-BE2E-79B049832D5C}"/>
    <cellStyle name="Normal 5 4 4 2 4" xfId="29378" xr:uid="{BA041DB9-442D-4C46-8AC9-BB851655746C}"/>
    <cellStyle name="Normal 5 4 4 2 5" xfId="34862" xr:uid="{B2E43A7E-5ECE-4EC7-8618-82639AEDA2E2}"/>
    <cellStyle name="Normal 5 4 4 3" xfId="20214" xr:uid="{25AA1CA0-FB4E-41B0-B28E-5972074C5E9E}"/>
    <cellStyle name="Normal 5 4 4 3 2" xfId="25770" xr:uid="{B169B45A-806B-41BB-AD08-FAACFB7B1F9C}"/>
    <cellStyle name="Normal 5 4 4 3 3" xfId="31264" xr:uid="{20EFC8EE-231E-4027-9116-F836C87E8C38}"/>
    <cellStyle name="Normal 5 4 4 3 4" xfId="36748" xr:uid="{51DFA4E5-E241-49BC-9346-2241C4BCE200}"/>
    <cellStyle name="Normal 5 4 4 4" xfId="23041" xr:uid="{4A844815-719C-4344-B538-DD99A77AFCDC}"/>
    <cellStyle name="Normal 5 4 4 5" xfId="28533" xr:uid="{FBD1A130-25F2-41F3-A06E-2B39B078F781}"/>
    <cellStyle name="Normal 5 4 4 6" xfId="34017" xr:uid="{22FCAF48-2FAB-41B3-8784-7AA1A4C0504E}"/>
    <cellStyle name="Normal 5 4 5" xfId="7347" xr:uid="{BA61CA89-89EC-478C-92B3-765DA30A7D74}"/>
    <cellStyle name="Normal 5 4 5 2" xfId="9737" xr:uid="{0914EB87-D05C-42A1-A6CA-90C964BA467A}"/>
    <cellStyle name="Normal 5 4 5 2 2" xfId="21058" xr:uid="{3E046620-F1D4-44B0-AF7C-72C72C0CD8B1}"/>
    <cellStyle name="Normal 5 4 5 2 2 2" xfId="26614" xr:uid="{94B6FAE3-4C1E-4B51-9AE9-9291ECD1714D}"/>
    <cellStyle name="Normal 5 4 5 2 2 3" xfId="32108" xr:uid="{836AA7CD-BE67-465E-8B58-27223153C551}"/>
    <cellStyle name="Normal 5 4 5 2 2 4" xfId="37592" xr:uid="{CA44AD41-2D8F-4149-9778-D104A4C16F30}"/>
    <cellStyle name="Normal 5 4 5 2 3" xfId="23885" xr:uid="{76575C5F-1F0E-4CC0-80B4-B3E8822ECD1C}"/>
    <cellStyle name="Normal 5 4 5 2 4" xfId="29379" xr:uid="{A214E5C6-3A54-489D-9A7E-FF04BBEB3792}"/>
    <cellStyle name="Normal 5 4 5 2 5" xfId="34863" xr:uid="{C388D12D-F9C2-4CEF-9892-48D55A9AFB52}"/>
    <cellStyle name="Normal 5 4 5 3" xfId="20235" xr:uid="{716FCBD6-B775-434F-81B6-53495B1F0E67}"/>
    <cellStyle name="Normal 5 4 5 3 2" xfId="25791" xr:uid="{4FFF5090-68F5-47DC-98F9-5A1462D809B3}"/>
    <cellStyle name="Normal 5 4 5 3 3" xfId="31285" xr:uid="{F25B9F7F-224F-47FC-B17D-3464BF3093C3}"/>
    <cellStyle name="Normal 5 4 5 3 4" xfId="36769" xr:uid="{77F99F2F-189B-40A3-88CD-7CE47826D0AE}"/>
    <cellStyle name="Normal 5 4 5 4" xfId="23062" xr:uid="{2B4765AA-2A32-4912-843B-D0C002D4E640}"/>
    <cellStyle name="Normal 5 4 5 5" xfId="28554" xr:uid="{6C01DBE0-FC54-477C-98CA-29DCAC25EEBA}"/>
    <cellStyle name="Normal 5 4 5 6" xfId="34038" xr:uid="{CB9DCFC2-25C8-4B20-8966-415A5B4FAB67}"/>
    <cellStyle name="Normal 5 4 6" xfId="7437" xr:uid="{EFAC1F49-4058-4698-BF35-C4544D08F37A}"/>
    <cellStyle name="Normal 5 4 6 2" xfId="9738" xr:uid="{A0EFD4F6-1C0A-418A-8720-11EC7BADBF72}"/>
    <cellStyle name="Normal 5 4 6 2 2" xfId="21059" xr:uid="{FE7CDF65-319F-4675-9BE8-2D3CC642D648}"/>
    <cellStyle name="Normal 5 4 6 2 2 2" xfId="26615" xr:uid="{8416DFE0-BEDB-4DA0-BD28-AB10B7D5780C}"/>
    <cellStyle name="Normal 5 4 6 2 2 3" xfId="32109" xr:uid="{2A51E870-9350-40E8-9658-4502A2546B58}"/>
    <cellStyle name="Normal 5 4 6 2 2 4" xfId="37593" xr:uid="{D114CA9B-F543-4269-A11C-16980E27547D}"/>
    <cellStyle name="Normal 5 4 6 2 3" xfId="23886" xr:uid="{95CDB69E-5E5D-4C98-8B46-5AB32160B114}"/>
    <cellStyle name="Normal 5 4 6 2 4" xfId="29380" xr:uid="{C3E796DC-47E2-4F07-B05B-426ACED27B90}"/>
    <cellStyle name="Normal 5 4 6 2 5" xfId="34864" xr:uid="{1F60FB54-79EA-4047-8724-42747DAF09A7}"/>
    <cellStyle name="Normal 5 4 6 3" xfId="20321" xr:uid="{3DCA59D9-DD08-4EB2-9454-CBD2C2ABBDC1}"/>
    <cellStyle name="Normal 5 4 6 3 2" xfId="25877" xr:uid="{FECA7161-6DBE-4F8A-A948-392287B7208E}"/>
    <cellStyle name="Normal 5 4 6 3 3" xfId="31371" xr:uid="{20A21C68-B935-4A75-8CDF-55608CBC9459}"/>
    <cellStyle name="Normal 5 4 6 3 4" xfId="36855" xr:uid="{9E9C5B3F-E90B-457A-8C83-BD0D6206D58B}"/>
    <cellStyle name="Normal 5 4 6 4" xfId="23148" xr:uid="{6C6A76DA-3052-496C-9908-0DC52EA78250}"/>
    <cellStyle name="Normal 5 4 6 5" xfId="28640" xr:uid="{C3F532B9-17A8-4398-B6DF-A0EF5F2235DF}"/>
    <cellStyle name="Normal 5 4 6 6" xfId="34124" xr:uid="{BE2FDEF5-F196-4408-948C-8626E358044D}"/>
    <cellStyle name="Normal 5 4 7" xfId="7501" xr:uid="{9EAF2069-E902-44A0-939E-01DD96DC21A6}"/>
    <cellStyle name="Normal 5 4 7 2" xfId="20385" xr:uid="{06D8CB78-3AAE-426C-8B98-A9C0E1B2262E}"/>
    <cellStyle name="Normal 5 4 7 2 2" xfId="25941" xr:uid="{CD8AC7A7-0803-4B11-AC59-E1769310BB8A}"/>
    <cellStyle name="Normal 5 4 7 2 3" xfId="31435" xr:uid="{5D372608-A021-4D27-9EFD-74123CB94ECC}"/>
    <cellStyle name="Normal 5 4 7 2 4" xfId="36919" xr:uid="{B0FD07F0-C0D1-4F93-84CF-3D2A3199660A}"/>
    <cellStyle name="Normal 5 4 7 3" xfId="23212" xr:uid="{D2857037-4D11-459D-990F-2F5000F52830}"/>
    <cellStyle name="Normal 5 4 7 4" xfId="28706" xr:uid="{CFA83636-1718-420F-9A92-4E453C5F640B}"/>
    <cellStyle name="Normal 5 4 7 5" xfId="34190" xr:uid="{57FB4296-D25B-47FE-AB6E-23F349080CE2}"/>
    <cellStyle name="Normal 5 4 8" xfId="11968" xr:uid="{892D425A-A695-4385-84F7-3BCB1D68C0D4}"/>
    <cellStyle name="Normal 5 4 9" xfId="17204" xr:uid="{8B4D42D3-381F-4B9B-B5B2-BB686F367615}"/>
    <cellStyle name="Normal 5 40" xfId="6621" xr:uid="{155E8F99-6B7B-4FB4-8E59-6E2E4BC8FAEF}"/>
    <cellStyle name="Normal 5 40 2" xfId="15031" xr:uid="{545A0ADF-41C8-47FE-B927-DC7F16560111}"/>
    <cellStyle name="Normal 5 40 2 2" xfId="22318" xr:uid="{970CA828-6B2D-46B7-8A52-062FF6F0A603}"/>
    <cellStyle name="Normal 5 40 2 2 2" xfId="27874" xr:uid="{DD101EE2-58BC-4D00-86C4-F501DC7485D4}"/>
    <cellStyle name="Normal 5 40 2 2 3" xfId="33368" xr:uid="{E9F28E09-DDB0-407A-8A44-59C9C26FDB8F}"/>
    <cellStyle name="Normal 5 40 2 2 4" xfId="38852" xr:uid="{8672A044-F73B-4B86-999B-CC1E3133B543}"/>
    <cellStyle name="Normal 5 40 2 3" xfId="25145" xr:uid="{6F9359A5-C57C-4474-AB7A-17B616070894}"/>
    <cellStyle name="Normal 5 40 2 4" xfId="30639" xr:uid="{991D8B3E-906D-4E84-9A6C-0B606DD4C3FF}"/>
    <cellStyle name="Normal 5 40 2 5" xfId="36123" xr:uid="{7D8973D5-6A15-4B7F-AFE3-BE6C7C33BABA}"/>
    <cellStyle name="Normal 5 40 3" xfId="11970" xr:uid="{DDBDBE9D-2FB0-4C37-84BB-32B94C8E3C69}"/>
    <cellStyle name="Normal 5 40 4" xfId="17206" xr:uid="{9D965D8B-A3E4-4FC0-AB64-945F639F6934}"/>
    <cellStyle name="Normal 5 40 5" xfId="19435" xr:uid="{E14598D5-D70A-4A62-AC1E-F8C204AA1420}"/>
    <cellStyle name="Normal 5 40 6" xfId="9739" xr:uid="{46EFBD20-CF57-405C-BD2D-C54B314A198F}"/>
    <cellStyle name="Normal 5 40 6 2" xfId="21060" xr:uid="{8AED5E52-E77E-4D57-82AA-ABA2269169D2}"/>
    <cellStyle name="Normal 5 40 6 2 2" xfId="26616" xr:uid="{650CA65F-DFCE-4E31-8A75-73DC26C83378}"/>
    <cellStyle name="Normal 5 40 6 2 3" xfId="32110" xr:uid="{6AD8E06F-BD33-4B55-B47D-BAE33AC3ECBA}"/>
    <cellStyle name="Normal 5 40 6 2 4" xfId="37594" xr:uid="{4158FE24-7CF1-4654-9FFD-6D66597238E7}"/>
    <cellStyle name="Normal 5 40 6 3" xfId="23887" xr:uid="{F25A5892-1EFB-46CB-B9E4-016311C6E1FE}"/>
    <cellStyle name="Normal 5 40 6 4" xfId="29381" xr:uid="{6C58F8EF-8EAC-4CCF-A336-ED56F2EBE8DB}"/>
    <cellStyle name="Normal 5 40 6 5" xfId="34865" xr:uid="{42993499-B056-4CDE-A4EA-FEC5F0452FC6}"/>
    <cellStyle name="Normal 5 41" xfId="6622" xr:uid="{634C4A51-95D5-4D5D-9D7A-6DDBDC7548EC}"/>
    <cellStyle name="Normal 5 41 2" xfId="15032" xr:uid="{4AF654B1-EDF9-4298-BA1A-A1939F4833E9}"/>
    <cellStyle name="Normal 5 41 2 2" xfId="22319" xr:uid="{84770A0F-52A9-4C40-BA96-0D3499F7B159}"/>
    <cellStyle name="Normal 5 41 2 2 2" xfId="27875" xr:uid="{D08F00B9-B51D-4075-994D-889F6D73435C}"/>
    <cellStyle name="Normal 5 41 2 2 3" xfId="33369" xr:uid="{AA9FE5EE-BD81-4F0E-A45C-757D08022D44}"/>
    <cellStyle name="Normal 5 41 2 2 4" xfId="38853" xr:uid="{2C393FDA-D595-45C5-A768-D9DC7C822D76}"/>
    <cellStyle name="Normal 5 41 2 3" xfId="25146" xr:uid="{9D875B2B-87EE-4581-B970-096386D7DB5B}"/>
    <cellStyle name="Normal 5 41 2 4" xfId="30640" xr:uid="{D110AC04-6EB1-4F6C-BD6B-CA1F01CCBF28}"/>
    <cellStyle name="Normal 5 41 2 5" xfId="36124" xr:uid="{16357185-1211-4EDF-86C1-37629968FD97}"/>
    <cellStyle name="Normal 5 41 3" xfId="11971" xr:uid="{A0D00C78-4FDB-45B6-8AF2-5FEA9A69EFF7}"/>
    <cellStyle name="Normal 5 41 4" xfId="17207" xr:uid="{56D721F9-7B7F-49DA-8502-9D80B27BE4DF}"/>
    <cellStyle name="Normal 5 41 5" xfId="19436" xr:uid="{9DA367C0-F8A9-4521-80A7-D454AE39B20D}"/>
    <cellStyle name="Normal 5 41 6" xfId="9740" xr:uid="{2233D260-BA0A-42E2-A946-D7009D412219}"/>
    <cellStyle name="Normal 5 41 6 2" xfId="21061" xr:uid="{2AD5848D-19EE-4D8F-8734-1D188FA77749}"/>
    <cellStyle name="Normal 5 41 6 2 2" xfId="26617" xr:uid="{F4841987-152E-407B-ADF9-D50C312FF4D3}"/>
    <cellStyle name="Normal 5 41 6 2 3" xfId="32111" xr:uid="{E0C34101-DDC8-4660-BC4C-A57F4D940DA8}"/>
    <cellStyle name="Normal 5 41 6 2 4" xfId="37595" xr:uid="{8F4B27E3-C911-4908-91BD-EB088A591496}"/>
    <cellStyle name="Normal 5 41 6 3" xfId="23888" xr:uid="{D374593A-67BE-4E7A-9D8B-76B026D60900}"/>
    <cellStyle name="Normal 5 41 6 4" xfId="29382" xr:uid="{A2E1EFEE-EEFF-4B64-9B49-A98B1729E0AC}"/>
    <cellStyle name="Normal 5 41 6 5" xfId="34866" xr:uid="{C1F7DA5B-DD70-4D0D-A462-6477320FBAAB}"/>
    <cellStyle name="Normal 5 42" xfId="6623" xr:uid="{99B41195-7965-4A8A-968C-B92BAC6AFA0D}"/>
    <cellStyle name="Normal 5 42 2" xfId="15033" xr:uid="{7C3BB18F-03CA-4C4B-BCD9-D61DFCC8668D}"/>
    <cellStyle name="Normal 5 42 2 2" xfId="22320" xr:uid="{740EC6CD-F0E6-4791-864C-7DD7A29F58F6}"/>
    <cellStyle name="Normal 5 42 2 2 2" xfId="27876" xr:uid="{CA5DF7CA-D1A1-4889-A26C-0F47ECDDEB3F}"/>
    <cellStyle name="Normal 5 42 2 2 3" xfId="33370" xr:uid="{45A512CC-E712-439A-A22E-FFAFE3A1D77B}"/>
    <cellStyle name="Normal 5 42 2 2 4" xfId="38854" xr:uid="{3AECF34C-9E85-468C-8D07-EF6973ADEF33}"/>
    <cellStyle name="Normal 5 42 2 3" xfId="25147" xr:uid="{8D29AE18-33BA-41FD-954D-ABDF1EC88357}"/>
    <cellStyle name="Normal 5 42 2 4" xfId="30641" xr:uid="{321E7A66-2910-48E2-92CA-9E28360ACEE2}"/>
    <cellStyle name="Normal 5 42 2 5" xfId="36125" xr:uid="{3C2CD7D7-4FA5-4F0E-B1EF-6FE8F88B3EBB}"/>
    <cellStyle name="Normal 5 42 3" xfId="11972" xr:uid="{E44CF5DF-D655-464D-80C0-8B86B4A24CEA}"/>
    <cellStyle name="Normal 5 42 4" xfId="17208" xr:uid="{97040A69-31E9-4955-A4D4-B8C3440773E0}"/>
    <cellStyle name="Normal 5 42 5" xfId="19437" xr:uid="{93945BDB-1B36-4B98-A7EA-13648CD11A9A}"/>
    <cellStyle name="Normal 5 42 6" xfId="9741" xr:uid="{A75C4762-9710-47F7-9CF3-EE8400B92780}"/>
    <cellStyle name="Normal 5 42 6 2" xfId="21062" xr:uid="{1BDDBBA5-1A45-41C6-A72D-6D2E3A283FDB}"/>
    <cellStyle name="Normal 5 42 6 2 2" xfId="26618" xr:uid="{23642858-6E4D-42AE-86E8-ED15A8BC902F}"/>
    <cellStyle name="Normal 5 42 6 2 3" xfId="32112" xr:uid="{95B6C4B5-9438-4AB5-A532-EBE5D48A84AB}"/>
    <cellStyle name="Normal 5 42 6 2 4" xfId="37596" xr:uid="{3180EF92-FA58-44A6-995A-401E391E78FC}"/>
    <cellStyle name="Normal 5 42 6 3" xfId="23889" xr:uid="{D552277F-533B-4645-9FD8-BFA91BCE4253}"/>
    <cellStyle name="Normal 5 42 6 4" xfId="29383" xr:uid="{6ED94C7A-18F8-4BAF-9CD7-5955C3162B58}"/>
    <cellStyle name="Normal 5 42 6 5" xfId="34867" xr:uid="{780BD30F-A422-407F-8E0C-CF8895C766C5}"/>
    <cellStyle name="Normal 5 43" xfId="6624" xr:uid="{01F5FA1E-DC9F-4F97-8221-ED1E9AD344A2}"/>
    <cellStyle name="Normal 5 43 2" xfId="15034" xr:uid="{10B4BD1F-BE0C-4F38-8997-6423574C698C}"/>
    <cellStyle name="Normal 5 43 2 2" xfId="22321" xr:uid="{717EA97C-3494-41C3-9043-BE8A951D3570}"/>
    <cellStyle name="Normal 5 43 2 2 2" xfId="27877" xr:uid="{6D8F00E2-5B5D-40F1-9FA5-D06F5B83F23C}"/>
    <cellStyle name="Normal 5 43 2 2 3" xfId="33371" xr:uid="{FAE4E0A6-AEDE-4E8A-AB45-1FEC59F5C01D}"/>
    <cellStyle name="Normal 5 43 2 2 4" xfId="38855" xr:uid="{11E8BA78-5ACB-4711-B1D5-B862973638A1}"/>
    <cellStyle name="Normal 5 43 2 3" xfId="25148" xr:uid="{1BF400DB-551A-4273-8C46-6A12A501BF4F}"/>
    <cellStyle name="Normal 5 43 2 4" xfId="30642" xr:uid="{D3543636-DCE8-43B7-95FD-0816A7D3C19A}"/>
    <cellStyle name="Normal 5 43 2 5" xfId="36126" xr:uid="{783EB6CC-34C4-4119-9674-08401E6561F6}"/>
    <cellStyle name="Normal 5 43 3" xfId="11973" xr:uid="{89E7D36D-32BF-4AE4-9D00-41C6E3988A2B}"/>
    <cellStyle name="Normal 5 43 4" xfId="17209" xr:uid="{4F603E3B-BD3F-4FD9-A640-AE2328D6499D}"/>
    <cellStyle name="Normal 5 43 5" xfId="19438" xr:uid="{0FC0B348-0D2F-49A4-8BE3-1A41A3335066}"/>
    <cellStyle name="Normal 5 43 6" xfId="9742" xr:uid="{5DA0391B-2C20-4631-BD84-2F4675F29587}"/>
    <cellStyle name="Normal 5 43 6 2" xfId="21063" xr:uid="{4DB58FA4-6096-4160-9045-34A7ABDB1B78}"/>
    <cellStyle name="Normal 5 43 6 2 2" xfId="26619" xr:uid="{6F5C7C68-5704-4BBF-BEF2-215D7A4DF5EA}"/>
    <cellStyle name="Normal 5 43 6 2 3" xfId="32113" xr:uid="{7DE4A29A-8431-476B-8762-1C40C02E9FCC}"/>
    <cellStyle name="Normal 5 43 6 2 4" xfId="37597" xr:uid="{4D6A1EE1-0400-4CDF-A2C5-6AAABFE21360}"/>
    <cellStyle name="Normal 5 43 6 3" xfId="23890" xr:uid="{1AA12D16-6AEF-42E6-ABCC-896DB32678C4}"/>
    <cellStyle name="Normal 5 43 6 4" xfId="29384" xr:uid="{EA33AAE1-1981-4F45-9D0A-5873990A5F59}"/>
    <cellStyle name="Normal 5 43 6 5" xfId="34868" xr:uid="{8FF3373C-CA6E-495E-9021-229B4DEFC66E}"/>
    <cellStyle name="Normal 5 44" xfId="7212" xr:uid="{2DC8720A-8D4B-4A21-B9E5-9001DA503181}"/>
    <cellStyle name="Normal 5 44 2" xfId="15035" xr:uid="{24499616-832C-4975-BA33-A251CC1830B1}"/>
    <cellStyle name="Normal 5 44 2 2" xfId="22322" xr:uid="{355B31B6-15FB-44BA-9AE5-36CE3ADA3997}"/>
    <cellStyle name="Normal 5 44 2 2 2" xfId="27878" xr:uid="{D159AD5F-26F3-4A04-9A6E-BEBC821DC1D5}"/>
    <cellStyle name="Normal 5 44 2 2 3" xfId="33372" xr:uid="{0D407165-5836-4B31-BFDD-DBADC2306775}"/>
    <cellStyle name="Normal 5 44 2 2 4" xfId="38856" xr:uid="{1DA29FC5-BAE5-445D-9BC9-CA43C2D65324}"/>
    <cellStyle name="Normal 5 44 2 3" xfId="25149" xr:uid="{9B489F67-BDE7-4302-9C19-4D3D19F7C7E0}"/>
    <cellStyle name="Normal 5 44 2 4" xfId="30643" xr:uid="{AF6DF08F-B531-4370-ADC7-8A663CB4BEB2}"/>
    <cellStyle name="Normal 5 44 2 5" xfId="36127" xr:uid="{A380C6F9-0682-44F8-B292-35FD31530297}"/>
    <cellStyle name="Normal 5 44 3" xfId="12587" xr:uid="{C059A9C2-4DBA-4B0B-9D8D-4E22FF574DFE}"/>
    <cellStyle name="Normal 5 44 4" xfId="9743" xr:uid="{F1F18542-F5D2-4239-9849-3C267A82C119}"/>
    <cellStyle name="Normal 5 44 4 2" xfId="21064" xr:uid="{B9D25E63-4EA8-4FD1-BEAA-EB42967CB587}"/>
    <cellStyle name="Normal 5 44 4 2 2" xfId="26620" xr:uid="{80D762F5-E348-44BE-B235-4256C5656B67}"/>
    <cellStyle name="Normal 5 44 4 2 3" xfId="32114" xr:uid="{D6B04659-2692-4BB4-9C97-99FB59956180}"/>
    <cellStyle name="Normal 5 44 4 2 4" xfId="37598" xr:uid="{FABF4CE6-88A6-4545-B85A-B6573476B1A2}"/>
    <cellStyle name="Normal 5 44 4 3" xfId="23891" xr:uid="{8876C1BD-386B-4296-B3F5-5768A30CB652}"/>
    <cellStyle name="Normal 5 44 4 4" xfId="29385" xr:uid="{9474C238-2F6F-4D66-AE05-0D2F786272F6}"/>
    <cellStyle name="Normal 5 44 4 5" xfId="34869" xr:uid="{C1AF6A5B-98C0-4A6E-8FD4-73DC002C4D8B}"/>
    <cellStyle name="Normal 5 45" xfId="9744" xr:uid="{C54134C8-A497-4551-B066-B160B3053C47}"/>
    <cellStyle name="Normal 5 45 2" xfId="21065" xr:uid="{5D90CA8C-02C5-4D70-BA19-4D7DFFE30000}"/>
    <cellStyle name="Normal 5 45 2 2" xfId="26621" xr:uid="{7E19FEA8-A5DB-48D2-827F-142453CFDBBF}"/>
    <cellStyle name="Normal 5 45 2 3" xfId="32115" xr:uid="{AFBECC8E-45BC-47BA-98D3-9B2E402E6CFD}"/>
    <cellStyle name="Normal 5 45 2 4" xfId="37599" xr:uid="{8B97B0EB-14E2-4C05-A7C8-B03EF0E5D51F}"/>
    <cellStyle name="Normal 5 45 3" xfId="23892" xr:uid="{7B3672EE-9021-4445-A1B2-9DAFE4FB422F}"/>
    <cellStyle name="Normal 5 45 4" xfId="29386" xr:uid="{71CB2FB2-42A9-4D22-A1BA-B055644CE74F}"/>
    <cellStyle name="Normal 5 45 5" xfId="34870" xr:uid="{530FE0E9-2E97-478E-A49B-8AC71C6087D8}"/>
    <cellStyle name="Normal 5 46" xfId="14991" xr:uid="{F297DAB8-7D10-4C08-9DC6-FE80717AC598}"/>
    <cellStyle name="Normal 5 46 2" xfId="22278" xr:uid="{67560105-DFF8-4275-875E-0D276BD27021}"/>
    <cellStyle name="Normal 5 46 2 2" xfId="27834" xr:uid="{F7529029-20C2-4630-A0BC-BF4666961AD1}"/>
    <cellStyle name="Normal 5 46 2 3" xfId="33328" xr:uid="{2ED5B295-1298-46A2-886C-7B3BD4218386}"/>
    <cellStyle name="Normal 5 46 2 4" xfId="38812" xr:uid="{5BEA447A-C3F2-48D5-92F0-DEE1959AB0CC}"/>
    <cellStyle name="Normal 5 46 3" xfId="25105" xr:uid="{BECF065F-BC9B-40AB-A220-AB00AB142D1D}"/>
    <cellStyle name="Normal 5 46 4" xfId="30599" xr:uid="{6C5FC665-0585-4CB7-83C1-0C38C8CDBB49}"/>
    <cellStyle name="Normal 5 46 5" xfId="36083" xr:uid="{571F8BF4-8E59-4551-B6BB-5AD65B4DDF79}"/>
    <cellStyle name="Normal 5 47" xfId="11931" xr:uid="{68FE1C13-0F0F-4DB5-9326-8B4A1032B2E3}"/>
    <cellStyle name="Normal 5 48" xfId="17167" xr:uid="{B035B4B8-DA98-4943-BE58-ED24059248A9}"/>
    <cellStyle name="Normal 5 49" xfId="19394" xr:uid="{36F25D39-B81F-48B7-AE61-8A85D35E625F}"/>
    <cellStyle name="Normal 5 5" xfId="6625" xr:uid="{E9A578B2-E976-4F59-AEC5-ABC656702810}"/>
    <cellStyle name="Normal 5 5 2" xfId="15036" xr:uid="{7382386D-A98C-4230-A682-F6E36A942167}"/>
    <cellStyle name="Normal 5 5 2 2" xfId="22323" xr:uid="{E8E954BD-95E7-493C-93A2-F5B0E9BD0D27}"/>
    <cellStyle name="Normal 5 5 2 2 2" xfId="27879" xr:uid="{AC98944A-5BFD-4A3A-A501-24E1D5DEB71D}"/>
    <cellStyle name="Normal 5 5 2 2 3" xfId="33373" xr:uid="{4BD143F9-7C5E-4764-B67B-A61870F0902E}"/>
    <cellStyle name="Normal 5 5 2 2 4" xfId="38857" xr:uid="{69EBFC04-97F0-4136-92E2-998F1FD06B1D}"/>
    <cellStyle name="Normal 5 5 2 3" xfId="25150" xr:uid="{FFAC2A48-6083-44EA-85B7-355DB9C24E18}"/>
    <cellStyle name="Normal 5 5 2 4" xfId="30644" xr:uid="{A83DAA30-6EDC-41F5-8C22-97982316CE65}"/>
    <cellStyle name="Normal 5 5 2 5" xfId="36128" xr:uid="{E02DD601-B94F-4745-BEB4-B96FEFD60656}"/>
    <cellStyle name="Normal 5 5 3" xfId="11974" xr:uid="{67967E03-2CBB-4E37-83B7-883E68EB87B4}"/>
    <cellStyle name="Normal 5 5 4" xfId="17210" xr:uid="{57D961D0-D32B-4CFA-BBCF-5C49FE73FFBE}"/>
    <cellStyle name="Normal 5 5 5" xfId="19439" xr:uid="{6F9E62DF-0B7C-4BDC-A8AB-C7A0E82817A6}"/>
    <cellStyle name="Normal 5 5 6" xfId="9745" xr:uid="{F85F4CC3-B030-45B2-B8BD-94720AD71465}"/>
    <cellStyle name="Normal 5 5 6 2" xfId="21066" xr:uid="{DE5E4B58-3E48-47D7-839F-10BE23275B60}"/>
    <cellStyle name="Normal 5 5 6 2 2" xfId="26622" xr:uid="{01A44BEC-75EF-4359-A207-4707E48D50B1}"/>
    <cellStyle name="Normal 5 5 6 2 3" xfId="32116" xr:uid="{F39271A2-4971-4A3E-8E5E-8BC9A86EE0EE}"/>
    <cellStyle name="Normal 5 5 6 2 4" xfId="37600" xr:uid="{43DEBD4C-B76F-4CD8-804B-68CC3F90D743}"/>
    <cellStyle name="Normal 5 5 6 3" xfId="23893" xr:uid="{1F6C47D4-7CDA-44D0-A7EB-21AD41FB7BFA}"/>
    <cellStyle name="Normal 5 5 6 4" xfId="29387" xr:uid="{0CD31B89-ECF5-4214-91F7-75259BACBE9A}"/>
    <cellStyle name="Normal 5 5 6 5" xfId="34871" xr:uid="{524A99E6-A97C-4990-853D-8D04F196E32A}"/>
    <cellStyle name="Normal 5 50" xfId="40411" xr:uid="{DF320249-43AE-4241-B2C0-D9A39E3B1682}"/>
    <cellStyle name="Normal 5 51" xfId="6580" xr:uid="{73DBF68E-F50D-4CDE-90E5-2DF67A5538E7}"/>
    <cellStyle name="Normal 5 6" xfId="6626" xr:uid="{2EF3F174-C10F-4B35-A72E-D6DEA035ABCB}"/>
    <cellStyle name="Normal 5 6 2" xfId="15037" xr:uid="{4B91321F-F250-46D5-A44A-0440E5F503D7}"/>
    <cellStyle name="Normal 5 6 2 2" xfId="22324" xr:uid="{0E2CF61A-F1C8-4946-A0E8-D717BAA86761}"/>
    <cellStyle name="Normal 5 6 2 2 2" xfId="27880" xr:uid="{6627CCF7-96AC-4EB5-8679-593C90E685A0}"/>
    <cellStyle name="Normal 5 6 2 2 3" xfId="33374" xr:uid="{3A58849F-07A1-4DAA-8B25-5524FA81F902}"/>
    <cellStyle name="Normal 5 6 2 2 4" xfId="38858" xr:uid="{E6AC8F5E-5F84-44B0-84E7-8229386143A0}"/>
    <cellStyle name="Normal 5 6 2 3" xfId="25151" xr:uid="{56BFFA8F-2642-45C9-BCA7-CF99AE5E57ED}"/>
    <cellStyle name="Normal 5 6 2 4" xfId="30645" xr:uid="{F996166F-E0DA-45AD-AC65-1644E72A691D}"/>
    <cellStyle name="Normal 5 6 2 5" xfId="36129" xr:uid="{F800593B-BF5E-469B-BFF5-AE087B5B27C3}"/>
    <cellStyle name="Normal 5 6 3" xfId="11975" xr:uid="{4035B16C-986D-4990-B876-19FD466E8C6C}"/>
    <cellStyle name="Normal 5 6 4" xfId="17211" xr:uid="{2B54FFD1-FE8E-41C4-A124-6FA6E8B8C7F4}"/>
    <cellStyle name="Normal 5 6 5" xfId="19440" xr:uid="{04D72441-535D-4B2C-9DFD-169672B89D48}"/>
    <cellStyle name="Normal 5 6 6" xfId="9746" xr:uid="{091E39BD-5BB4-4FFE-B5F4-8E8F1546B650}"/>
    <cellStyle name="Normal 5 6 6 2" xfId="21067" xr:uid="{C74B24B6-4C5A-447D-9794-6ACA4696BC0C}"/>
    <cellStyle name="Normal 5 6 6 2 2" xfId="26623" xr:uid="{E6BE1822-35D4-4C36-8FB9-00FF42F1D959}"/>
    <cellStyle name="Normal 5 6 6 2 3" xfId="32117" xr:uid="{583DD6B0-FF4D-422F-800D-4FEC2EDCA672}"/>
    <cellStyle name="Normal 5 6 6 2 4" xfId="37601" xr:uid="{1215166A-8ED4-4C63-9E34-1FA1281BB8A0}"/>
    <cellStyle name="Normal 5 6 6 3" xfId="23894" xr:uid="{C34394C3-ECA7-496F-95D6-ED5FA08D708C}"/>
    <cellStyle name="Normal 5 6 6 4" xfId="29388" xr:uid="{7DE47D8B-E2E0-4301-9B5B-7136FCD96E1E}"/>
    <cellStyle name="Normal 5 6 6 5" xfId="34872" xr:uid="{ED4B527E-8348-4BE3-9C2A-DA6EFA23E236}"/>
    <cellStyle name="Normal 5 7" xfId="6627" xr:uid="{E08ABB0F-311A-434F-97DC-B47164340797}"/>
    <cellStyle name="Normal 5 7 2" xfId="15038" xr:uid="{402590D4-E486-4DCD-A84C-13E92AD0BA73}"/>
    <cellStyle name="Normal 5 7 2 2" xfId="22325" xr:uid="{B2AA9EBA-EB4B-47B5-ADA7-7A94BB417611}"/>
    <cellStyle name="Normal 5 7 2 2 2" xfId="27881" xr:uid="{A49D0640-1E51-43D7-B5A9-5ECB964B7621}"/>
    <cellStyle name="Normal 5 7 2 2 3" xfId="33375" xr:uid="{B3C83503-957D-45B1-88EE-3FC7C418A100}"/>
    <cellStyle name="Normal 5 7 2 2 4" xfId="38859" xr:uid="{1C3E0114-1051-471A-A940-B89D040CCA01}"/>
    <cellStyle name="Normal 5 7 2 3" xfId="25152" xr:uid="{FEC5D5A5-07FD-4A0F-824F-5B8BEE19AEBE}"/>
    <cellStyle name="Normal 5 7 2 4" xfId="30646" xr:uid="{D0A42A16-9CD7-4CD7-BB0B-BA1DC51E8CA3}"/>
    <cellStyle name="Normal 5 7 2 5" xfId="36130" xr:uid="{6462665D-8D2E-4691-812C-CB8502B539C3}"/>
    <cellStyle name="Normal 5 7 3" xfId="11976" xr:uid="{27FA575C-EE7E-41A0-9267-DACA8382DA7A}"/>
    <cellStyle name="Normal 5 7 4" xfId="17212" xr:uid="{AB4976A0-B380-4E42-B2F3-D1AC0581A745}"/>
    <cellStyle name="Normal 5 7 5" xfId="19441" xr:uid="{F690B67A-07DB-4998-9B8C-2A74A29EB2CF}"/>
    <cellStyle name="Normal 5 7 6" xfId="9747" xr:uid="{9C8E12CD-DE89-4E1F-A287-A135E23C2B25}"/>
    <cellStyle name="Normal 5 7 6 2" xfId="21068" xr:uid="{A39FE4B9-3C82-472B-AA01-6B5287BC95AD}"/>
    <cellStyle name="Normal 5 7 6 2 2" xfId="26624" xr:uid="{0BC104B4-CC7A-40DC-89E2-8BA8A22F07F4}"/>
    <cellStyle name="Normal 5 7 6 2 3" xfId="32118" xr:uid="{EABC7D5B-B0E8-424B-9BE9-28348313BC3A}"/>
    <cellStyle name="Normal 5 7 6 2 4" xfId="37602" xr:uid="{B9FD8A38-3F68-4355-96B6-5FB990CCA5C9}"/>
    <cellStyle name="Normal 5 7 6 3" xfId="23895" xr:uid="{6433DC81-C06E-4DE5-9D13-592096DB3E86}"/>
    <cellStyle name="Normal 5 7 6 4" xfId="29389" xr:uid="{A73103F3-DCA3-4273-BCEE-CB556DFAA7B8}"/>
    <cellStyle name="Normal 5 7 6 5" xfId="34873" xr:uid="{539BDED9-CF0A-44DB-858E-CABA87EF5330}"/>
    <cellStyle name="Normal 5 8" xfId="6628" xr:uid="{48B11608-F3A3-45CE-822A-5AFBA7A212B8}"/>
    <cellStyle name="Normal 5 8 2" xfId="15039" xr:uid="{BA4FA170-F950-4919-B7A6-186F92720C8F}"/>
    <cellStyle name="Normal 5 8 2 2" xfId="22326" xr:uid="{45F333C7-B920-4D62-8F0B-299ECBECDF93}"/>
    <cellStyle name="Normal 5 8 2 2 2" xfId="27882" xr:uid="{396F3B10-6AC2-4D5F-B0D9-F6382E0B38DE}"/>
    <cellStyle name="Normal 5 8 2 2 3" xfId="33376" xr:uid="{E249AC90-880E-472D-A8C6-3F4A9D79E13E}"/>
    <cellStyle name="Normal 5 8 2 2 4" xfId="38860" xr:uid="{69718FC8-9C69-4532-988A-C54F8F97879B}"/>
    <cellStyle name="Normal 5 8 2 3" xfId="25153" xr:uid="{D863DEB5-3CD7-4BE9-B684-8A5E1E19966A}"/>
    <cellStyle name="Normal 5 8 2 4" xfId="30647" xr:uid="{A394AF38-7ABA-43D0-B8AF-BE4E54EE89B7}"/>
    <cellStyle name="Normal 5 8 2 5" xfId="36131" xr:uid="{25B8DB4D-9639-4774-BECD-7AA2448E93B9}"/>
    <cellStyle name="Normal 5 8 3" xfId="11977" xr:uid="{1ECF3CCA-DA5C-44D7-8D02-73F778ECED15}"/>
    <cellStyle name="Normal 5 8 4" xfId="17213" xr:uid="{F5D8C71C-5CF4-48FD-A46F-5C79E5C28A2F}"/>
    <cellStyle name="Normal 5 8 5" xfId="19442" xr:uid="{443DD735-042A-4420-A098-C27FD34FDDE9}"/>
    <cellStyle name="Normal 5 8 6" xfId="9748" xr:uid="{204AD750-ED72-4775-8569-DCB85F4A2C65}"/>
    <cellStyle name="Normal 5 8 6 2" xfId="21069" xr:uid="{4E24C16F-EA70-4B3C-A632-FBF50204FA1E}"/>
    <cellStyle name="Normal 5 8 6 2 2" xfId="26625" xr:uid="{2BA79B80-6A6D-4B4C-9B67-376A4193D29B}"/>
    <cellStyle name="Normal 5 8 6 2 3" xfId="32119" xr:uid="{AA9D1C1A-040C-4F1B-9A20-E060C74723CC}"/>
    <cellStyle name="Normal 5 8 6 2 4" xfId="37603" xr:uid="{0247F434-C372-46BB-AF79-D2791AD97E1E}"/>
    <cellStyle name="Normal 5 8 6 3" xfId="23896" xr:uid="{9893FA12-8F52-4AFF-A387-5F00BE9CF394}"/>
    <cellStyle name="Normal 5 8 6 4" xfId="29390" xr:uid="{7B3FC267-CBC3-407A-A8F5-4DA2223DB705}"/>
    <cellStyle name="Normal 5 8 6 5" xfId="34874" xr:uid="{E5E9B07D-886E-4B78-88A7-CD4DECD0E1EF}"/>
    <cellStyle name="Normal 5 9" xfId="6629" xr:uid="{E4BD958B-462A-4583-A993-9AF29CB22AC2}"/>
    <cellStyle name="Normal 5 9 2" xfId="15040" xr:uid="{5385213A-3F29-4F89-B18D-357DB568D139}"/>
    <cellStyle name="Normal 5 9 2 2" xfId="22327" xr:uid="{970C406C-5D30-475C-AC3A-84BFC7E3CF17}"/>
    <cellStyle name="Normal 5 9 2 2 2" xfId="27883" xr:uid="{2E6BE524-8D3E-4DB9-AAAB-4FDB3ED4CCF4}"/>
    <cellStyle name="Normal 5 9 2 2 3" xfId="33377" xr:uid="{A56B5641-FD0A-42CD-8F0F-BE7DB57DE29C}"/>
    <cellStyle name="Normal 5 9 2 2 4" xfId="38861" xr:uid="{CA09D780-940A-4B68-A138-12EE9A52E7B0}"/>
    <cellStyle name="Normal 5 9 2 3" xfId="25154" xr:uid="{26DFF834-BBB2-4D3D-87CC-C9AFBAC00F1F}"/>
    <cellStyle name="Normal 5 9 2 4" xfId="30648" xr:uid="{EC3610B6-393F-4D26-B686-47025603C92B}"/>
    <cellStyle name="Normal 5 9 2 5" xfId="36132" xr:uid="{89A2C835-22FA-4E34-B784-7F5ED5C47B2F}"/>
    <cellStyle name="Normal 5 9 3" xfId="11978" xr:uid="{647772AE-A57A-400E-884A-557089178F79}"/>
    <cellStyle name="Normal 5 9 4" xfId="17214" xr:uid="{CCB7C164-E4B3-4277-9F5E-4E09C4088467}"/>
    <cellStyle name="Normal 5 9 5" xfId="19443" xr:uid="{7C2F7C28-2537-4DA5-A749-69B9AAF782AB}"/>
    <cellStyle name="Normal 5 9 6" xfId="9749" xr:uid="{216AC493-2F4E-4BBD-9F72-031926C76193}"/>
    <cellStyle name="Normal 5 9 6 2" xfId="21070" xr:uid="{01C4C564-C8D5-44B9-BA2E-2DD8BC98610A}"/>
    <cellStyle name="Normal 5 9 6 2 2" xfId="26626" xr:uid="{8A9E91B8-AF36-4937-8DA8-F74A174F7403}"/>
    <cellStyle name="Normal 5 9 6 2 3" xfId="32120" xr:uid="{2EFB811F-7E13-4295-BCCF-7007C6CB7B5F}"/>
    <cellStyle name="Normal 5 9 6 2 4" xfId="37604" xr:uid="{0E80AC1C-4648-4770-8E42-1B475AEAC40E}"/>
    <cellStyle name="Normal 5 9 6 3" xfId="23897" xr:uid="{BC651D9D-6052-4359-9B1E-F6556A986BBB}"/>
    <cellStyle name="Normal 5 9 6 4" xfId="29391" xr:uid="{8C633CC1-D154-4CFF-ACE2-F9BB33920995}"/>
    <cellStyle name="Normal 5 9 6 5" xfId="34875" xr:uid="{AD7A66E3-726F-470F-9AF6-163DF777FBE9}"/>
    <cellStyle name="Normal 50" xfId="6630" xr:uid="{0F380EC3-6EF0-4A1D-9582-295283BEB23A}"/>
    <cellStyle name="Normal 50 10" xfId="6631" xr:uid="{3FB4BF97-8FA2-49D8-B278-0CBE1D93D7CB}"/>
    <cellStyle name="Normal 50 10 2" xfId="15042" xr:uid="{410221F0-2189-4EB4-8C3D-865DBF1F3CC8}"/>
    <cellStyle name="Normal 50 10 2 2" xfId="22329" xr:uid="{33EEBB09-A626-42A3-9BD2-6B959553100B}"/>
    <cellStyle name="Normal 50 10 2 2 2" xfId="27885" xr:uid="{E7BCF2C7-820C-4520-B535-783674234D46}"/>
    <cellStyle name="Normal 50 10 2 2 3" xfId="33379" xr:uid="{62227E3A-47C9-41EC-95C5-4427A5829C56}"/>
    <cellStyle name="Normal 50 10 2 2 4" xfId="38863" xr:uid="{4661F43F-1640-49B9-82F8-596483AD86FF}"/>
    <cellStyle name="Normal 50 10 2 3" xfId="25156" xr:uid="{506EC5D5-736D-423E-B4EC-677083449020}"/>
    <cellStyle name="Normal 50 10 2 4" xfId="30650" xr:uid="{4C3B761E-4B4E-4505-BD6A-753EFFEAFC2E}"/>
    <cellStyle name="Normal 50 10 2 5" xfId="36134" xr:uid="{CD18D689-1CB6-407B-891D-D821853F5076}"/>
    <cellStyle name="Normal 50 10 3" xfId="11980" xr:uid="{2D96AD54-5433-4BC9-8C1E-8447A167F3A4}"/>
    <cellStyle name="Normal 50 10 4" xfId="17216" xr:uid="{9FE3080D-658D-44A7-BA84-56947A1322BD}"/>
    <cellStyle name="Normal 50 10 5" xfId="19445" xr:uid="{4233A010-BE1D-406C-8D33-BC45CBF733D5}"/>
    <cellStyle name="Normal 50 10 6" xfId="9751" xr:uid="{AC49C78D-3427-413B-895D-850DBDE66875}"/>
    <cellStyle name="Normal 50 10 6 2" xfId="21072" xr:uid="{AF2B2C32-E80B-46E6-85EC-1D1FD3197E06}"/>
    <cellStyle name="Normal 50 10 6 2 2" xfId="26628" xr:uid="{32507988-0A80-42D5-9E66-56A950CED3C0}"/>
    <cellStyle name="Normal 50 10 6 2 3" xfId="32122" xr:uid="{364AE861-BDD1-44E9-A067-42CB2C5E9F2B}"/>
    <cellStyle name="Normal 50 10 6 2 4" xfId="37606" xr:uid="{0846DF87-7DEF-4CDE-AE14-F4A2E586E74F}"/>
    <cellStyle name="Normal 50 10 6 3" xfId="23899" xr:uid="{D8F531FE-FD2F-4A53-862A-D3A8C051D3BD}"/>
    <cellStyle name="Normal 50 10 6 4" xfId="29393" xr:uid="{62C0EA6B-CE1B-4432-8746-1748F82A39E4}"/>
    <cellStyle name="Normal 50 10 6 5" xfId="34877" xr:uid="{8B08A20C-51DE-4F83-96EA-0468519B87F7}"/>
    <cellStyle name="Normal 50 11" xfId="15041" xr:uid="{CA3E1D83-D1F1-454D-91B8-5C3525806AC3}"/>
    <cellStyle name="Normal 50 11 2" xfId="22328" xr:uid="{928244E8-2B0F-43DE-BA1E-FA7FB8C41664}"/>
    <cellStyle name="Normal 50 11 2 2" xfId="27884" xr:uid="{8C8A83FD-3A38-4761-BA23-7291A2BCB2F9}"/>
    <cellStyle name="Normal 50 11 2 3" xfId="33378" xr:uid="{0F910FA2-369B-40EA-A4CF-57586036B4CB}"/>
    <cellStyle name="Normal 50 11 2 4" xfId="38862" xr:uid="{41C287F1-BCFF-43C7-B636-52D517E0CFFF}"/>
    <cellStyle name="Normal 50 11 3" xfId="25155" xr:uid="{9B61E5D0-3BE0-40E6-950A-9E023982A315}"/>
    <cellStyle name="Normal 50 11 4" xfId="30649" xr:uid="{87C0351C-B421-4A29-8227-FD07D07D3401}"/>
    <cellStyle name="Normal 50 11 5" xfId="36133" xr:uid="{B58D5A39-FF84-43D4-92B2-D30A2FA0C1C0}"/>
    <cellStyle name="Normal 50 12" xfId="11979" xr:uid="{11CA736E-BD15-4C4A-94BE-8CEB11039409}"/>
    <cellStyle name="Normal 50 13" xfId="17215" xr:uid="{4B00DC53-B0D2-408D-9415-1F1348810DC5}"/>
    <cellStyle name="Normal 50 14" xfId="19444" xr:uid="{78437FD9-356F-4EE9-BB23-C697BEF62BB4}"/>
    <cellStyle name="Normal 50 15" xfId="9750" xr:uid="{4B63AAF1-5B5C-433A-A0D1-EF489844D0F2}"/>
    <cellStyle name="Normal 50 15 2" xfId="21071" xr:uid="{3396C7C1-AF46-46EB-8A53-BEF9252FBAA0}"/>
    <cellStyle name="Normal 50 15 2 2" xfId="26627" xr:uid="{F6105CD6-EAE9-48BD-9386-1F71E459DDE0}"/>
    <cellStyle name="Normal 50 15 2 3" xfId="32121" xr:uid="{A0F214CB-91C8-43CE-AD01-1390289C83D7}"/>
    <cellStyle name="Normal 50 15 2 4" xfId="37605" xr:uid="{4994D58D-B820-41DE-8E30-48E049CF4EB3}"/>
    <cellStyle name="Normal 50 15 3" xfId="23898" xr:uid="{F8FAA8F3-7D9A-4834-8018-51183F06283C}"/>
    <cellStyle name="Normal 50 15 4" xfId="29392" xr:uid="{003DF7B7-8CA8-4556-A9CD-7596F3D61F76}"/>
    <cellStyle name="Normal 50 15 5" xfId="34876" xr:uid="{556381A1-A85C-4443-8A52-2F26588E7D6B}"/>
    <cellStyle name="Normal 50 2" xfId="6632" xr:uid="{000C56A2-FDEE-4C3E-ACF6-E6C9573C8603}"/>
    <cellStyle name="Normal 50 2 2" xfId="15043" xr:uid="{357A685B-EB12-4037-8A37-8F3ACCC62E06}"/>
    <cellStyle name="Normal 50 2 2 2" xfId="22330" xr:uid="{772FADC0-B010-4F32-9277-7E5F04BEE4D1}"/>
    <cellStyle name="Normal 50 2 2 2 2" xfId="27886" xr:uid="{0F6EE5D8-B37B-4B4E-B2E6-4BE10F806DD9}"/>
    <cellStyle name="Normal 50 2 2 2 3" xfId="33380" xr:uid="{6404942C-BA06-4C8C-AA73-A56676C27562}"/>
    <cellStyle name="Normal 50 2 2 2 4" xfId="38864" xr:uid="{7FD92EF0-F5DD-4B43-B46E-978A28269B45}"/>
    <cellStyle name="Normal 50 2 2 3" xfId="25157" xr:uid="{06173613-1C09-451B-AFFA-4701F79F0559}"/>
    <cellStyle name="Normal 50 2 2 4" xfId="30651" xr:uid="{974AF496-C9FD-45CF-A2DD-B3A2B2DEDF9E}"/>
    <cellStyle name="Normal 50 2 2 5" xfId="36135" xr:uid="{F5E42F82-E547-46C7-A871-BCF6E2B7A2D9}"/>
    <cellStyle name="Normal 50 2 3" xfId="11981" xr:uid="{3C0D8E43-5004-4A17-811A-23A5C90D21B0}"/>
    <cellStyle name="Normal 50 2 4" xfId="17217" xr:uid="{A746001C-69BA-47D0-8B79-7BF8D17E035B}"/>
    <cellStyle name="Normal 50 2 5" xfId="19446" xr:uid="{CB5AE565-96AB-4892-A94F-6C05EE933836}"/>
    <cellStyle name="Normal 50 2 6" xfId="9752" xr:uid="{B0A8838F-A84F-47D6-98BD-C36E01DC0802}"/>
    <cellStyle name="Normal 50 2 6 2" xfId="21073" xr:uid="{CAFB9404-4923-4A17-B0B6-EA6DACA76047}"/>
    <cellStyle name="Normal 50 2 6 2 2" xfId="26629" xr:uid="{E45203C0-ABF6-42D4-9D24-3C73A8785D3D}"/>
    <cellStyle name="Normal 50 2 6 2 3" xfId="32123" xr:uid="{505BCCAF-38B2-4998-85D2-23082DF3655B}"/>
    <cellStyle name="Normal 50 2 6 2 4" xfId="37607" xr:uid="{F81230FE-112C-43EB-8188-FE376503EBF5}"/>
    <cellStyle name="Normal 50 2 6 3" xfId="23900" xr:uid="{5A5BA737-DEF7-4FBE-B7F3-910582C3D187}"/>
    <cellStyle name="Normal 50 2 6 4" xfId="29394" xr:uid="{6EFB7A5A-5A3C-4C16-98E4-B39C0E59AA24}"/>
    <cellStyle name="Normal 50 2 6 5" xfId="34878" xr:uid="{A35F6724-31C6-48FB-915C-7F7A69262355}"/>
    <cellStyle name="Normal 50 3" xfId="6633" xr:uid="{20F75CAF-F819-49E6-A1B1-633D8A909BD1}"/>
    <cellStyle name="Normal 50 3 2" xfId="15044" xr:uid="{E1494833-9AE6-4C4A-A87E-B38B68855527}"/>
    <cellStyle name="Normal 50 3 2 2" xfId="22331" xr:uid="{D59D50C6-699D-45D1-AFD0-BF19E4D8182B}"/>
    <cellStyle name="Normal 50 3 2 2 2" xfId="27887" xr:uid="{866D136B-001A-4601-AFA1-B7F56F4FEE3B}"/>
    <cellStyle name="Normal 50 3 2 2 3" xfId="33381" xr:uid="{6ECA8988-E97D-4FBE-BB80-562EABFE1EB4}"/>
    <cellStyle name="Normal 50 3 2 2 4" xfId="38865" xr:uid="{13A07292-864B-4CFE-A2CE-22368F12934F}"/>
    <cellStyle name="Normal 50 3 2 3" xfId="25158" xr:uid="{8237EDA4-E226-43C7-90ED-CA74CA9CBCEC}"/>
    <cellStyle name="Normal 50 3 2 4" xfId="30652" xr:uid="{057DE965-20D9-4BC3-8297-0CC1A1750C3E}"/>
    <cellStyle name="Normal 50 3 2 5" xfId="36136" xr:uid="{F0F19064-E953-41D5-85A7-B8349A082130}"/>
    <cellStyle name="Normal 50 3 3" xfId="11982" xr:uid="{89071D01-AD95-49C8-B70C-1AA81C5B90C8}"/>
    <cellStyle name="Normal 50 3 4" xfId="17218" xr:uid="{68BE5F61-8192-4953-8C80-828F05F1FB8F}"/>
    <cellStyle name="Normal 50 3 5" xfId="19447" xr:uid="{502EEF0F-36BC-4B81-8E58-1CF38C08D4F3}"/>
    <cellStyle name="Normal 50 3 6" xfId="9753" xr:uid="{0F090E69-C022-4A21-A5EA-3466B831628F}"/>
    <cellStyle name="Normal 50 3 6 2" xfId="21074" xr:uid="{94D0B5A6-9CB5-4827-B9FA-585FF477F2FC}"/>
    <cellStyle name="Normal 50 3 6 2 2" xfId="26630" xr:uid="{FB99ECD3-34B3-4DF3-A983-7E947321182D}"/>
    <cellStyle name="Normal 50 3 6 2 3" xfId="32124" xr:uid="{AA19B836-5FE9-4E7E-9480-33D88F1D46A7}"/>
    <cellStyle name="Normal 50 3 6 2 4" xfId="37608" xr:uid="{2D7A2386-E1CC-4E45-981E-9FAD38930EBC}"/>
    <cellStyle name="Normal 50 3 6 3" xfId="23901" xr:uid="{6EBAAA3B-A4A4-4770-88B9-C3FB46F80CD5}"/>
    <cellStyle name="Normal 50 3 6 4" xfId="29395" xr:uid="{52D104EE-D851-4BA6-8D30-BAE603D1F936}"/>
    <cellStyle name="Normal 50 3 6 5" xfId="34879" xr:uid="{87CCA9F2-77E4-45A7-9468-9D8682FC0D35}"/>
    <cellStyle name="Normal 50 4" xfId="6634" xr:uid="{2EA9F9FD-2C36-4C57-AB09-AB1CDD627BB6}"/>
    <cellStyle name="Normal 50 4 2" xfId="15045" xr:uid="{5A886AA7-6AE0-4A9A-8BE5-B2897D30D99E}"/>
    <cellStyle name="Normal 50 4 2 2" xfId="22332" xr:uid="{9AAAA83E-4A09-4639-BC54-2E21827A2A54}"/>
    <cellStyle name="Normal 50 4 2 2 2" xfId="27888" xr:uid="{D287AE15-1F50-4E06-9F50-C0EB30555C11}"/>
    <cellStyle name="Normal 50 4 2 2 3" xfId="33382" xr:uid="{08B44A22-4B49-459A-92E5-D3E7A6DE966C}"/>
    <cellStyle name="Normal 50 4 2 2 4" xfId="38866" xr:uid="{F25AD0AD-CA27-48F0-B78F-4B076D77468D}"/>
    <cellStyle name="Normal 50 4 2 3" xfId="25159" xr:uid="{1DCDA866-3C52-4035-BA67-66211CDBF92B}"/>
    <cellStyle name="Normal 50 4 2 4" xfId="30653" xr:uid="{66EB2D08-7C83-4883-915C-F11097299EC4}"/>
    <cellStyle name="Normal 50 4 2 5" xfId="36137" xr:uid="{E2C06E17-872E-4684-8D52-D5B96DAA0A01}"/>
    <cellStyle name="Normal 50 4 3" xfId="11983" xr:uid="{CF9F504E-0BE4-4E98-BF84-C32B1DBC232D}"/>
    <cellStyle name="Normal 50 4 4" xfId="17219" xr:uid="{D552ACB1-BBEA-4A8A-8415-A7120C47B1CF}"/>
    <cellStyle name="Normal 50 4 5" xfId="19448" xr:uid="{E1B33587-7011-4966-877F-7D5EB873F911}"/>
    <cellStyle name="Normal 50 4 6" xfId="9754" xr:uid="{F8B510C7-2EA5-487F-8FF7-03F7E469FCD9}"/>
    <cellStyle name="Normal 50 4 6 2" xfId="21075" xr:uid="{F14E4F61-A0B3-4EBD-B208-9EC779F660C7}"/>
    <cellStyle name="Normal 50 4 6 2 2" xfId="26631" xr:uid="{F4B92BC8-7A88-416B-8571-DC09E71F4D00}"/>
    <cellStyle name="Normal 50 4 6 2 3" xfId="32125" xr:uid="{E02489F0-4913-43B2-BC01-15038D90F4F3}"/>
    <cellStyle name="Normal 50 4 6 2 4" xfId="37609" xr:uid="{5A214150-1C7A-497F-82FF-F4F0ED7E08A0}"/>
    <cellStyle name="Normal 50 4 6 3" xfId="23902" xr:uid="{4DB487EC-5445-407D-B4AC-C22185914B2A}"/>
    <cellStyle name="Normal 50 4 6 4" xfId="29396" xr:uid="{39EF2B36-E549-4050-9193-0694717951D9}"/>
    <cellStyle name="Normal 50 4 6 5" xfId="34880" xr:uid="{88B05FE8-F379-488B-895B-70966A954171}"/>
    <cellStyle name="Normal 50 5" xfId="6635" xr:uid="{64A72940-6FF8-4EA7-B2EC-3BA2EE6A4D04}"/>
    <cellStyle name="Normal 50 5 2" xfId="15046" xr:uid="{00D33846-7CBB-40C6-8848-15D1E2ECEC30}"/>
    <cellStyle name="Normal 50 5 2 2" xfId="22333" xr:uid="{CAC6AAE8-3051-4CFA-B900-535092905103}"/>
    <cellStyle name="Normal 50 5 2 2 2" xfId="27889" xr:uid="{8220A12B-A616-434D-86EB-FCF6523615B6}"/>
    <cellStyle name="Normal 50 5 2 2 3" xfId="33383" xr:uid="{17F41B42-2F9E-49DC-8B2E-90F6BDEF6F1F}"/>
    <cellStyle name="Normal 50 5 2 2 4" xfId="38867" xr:uid="{2CF89F9F-7FFD-4098-8438-F0B5AB5E3233}"/>
    <cellStyle name="Normal 50 5 2 3" xfId="25160" xr:uid="{E2A63B5F-DA42-46E8-95FD-49DBE618B109}"/>
    <cellStyle name="Normal 50 5 2 4" xfId="30654" xr:uid="{EB1B44FC-85EC-4368-A170-A6C3F502D7E8}"/>
    <cellStyle name="Normal 50 5 2 5" xfId="36138" xr:uid="{76D67FE4-52C9-44F2-BA61-0783F370014C}"/>
    <cellStyle name="Normal 50 5 3" xfId="11984" xr:uid="{D05B67E9-D37F-4507-9E8E-E16236FBB26A}"/>
    <cellStyle name="Normal 50 5 4" xfId="17220" xr:uid="{7F1C27F4-3A26-4488-9BDC-A75256003F43}"/>
    <cellStyle name="Normal 50 5 5" xfId="19449" xr:uid="{131D3639-FC71-48DC-B4CE-58375646FFF6}"/>
    <cellStyle name="Normal 50 5 6" xfId="9755" xr:uid="{DA14E372-54F9-4697-AAB6-7914C044B579}"/>
    <cellStyle name="Normal 50 5 6 2" xfId="21076" xr:uid="{461C171A-493B-4756-B0DE-41442022A512}"/>
    <cellStyle name="Normal 50 5 6 2 2" xfId="26632" xr:uid="{7A6061C8-56FB-487A-A702-E4C6D67F1CC6}"/>
    <cellStyle name="Normal 50 5 6 2 3" xfId="32126" xr:uid="{FB497640-E104-4CDD-975C-89F6D3ECF875}"/>
    <cellStyle name="Normal 50 5 6 2 4" xfId="37610" xr:uid="{76350147-C344-4D50-8FDE-2E614DC8E167}"/>
    <cellStyle name="Normal 50 5 6 3" xfId="23903" xr:uid="{B28C7630-662E-48A0-948D-AB0175D18932}"/>
    <cellStyle name="Normal 50 5 6 4" xfId="29397" xr:uid="{D5D75B56-6878-4266-843A-FB9BC149988E}"/>
    <cellStyle name="Normal 50 5 6 5" xfId="34881" xr:uid="{5AAE73D9-7DD0-4D7E-97C6-F47907D475C3}"/>
    <cellStyle name="Normal 50 6" xfId="6636" xr:uid="{B63DEA17-C5CC-4867-A8CF-994E471C3B2A}"/>
    <cellStyle name="Normal 50 6 2" xfId="15047" xr:uid="{4D0DB6ED-154F-46CD-B254-5F977281B74F}"/>
    <cellStyle name="Normal 50 6 2 2" xfId="22334" xr:uid="{8ACA7F0D-9161-48FF-A84D-B1136F2A6EC2}"/>
    <cellStyle name="Normal 50 6 2 2 2" xfId="27890" xr:uid="{72848595-0A26-4331-B78A-6C3F6A657BF4}"/>
    <cellStyle name="Normal 50 6 2 2 3" xfId="33384" xr:uid="{A17627F6-1415-432C-8CE5-4166C325F3BE}"/>
    <cellStyle name="Normal 50 6 2 2 4" xfId="38868" xr:uid="{A69C286F-C399-42AA-8D92-A70193410804}"/>
    <cellStyle name="Normal 50 6 2 3" xfId="25161" xr:uid="{3B8DAB84-AED5-4CE7-9F2E-A550D83F9285}"/>
    <cellStyle name="Normal 50 6 2 4" xfId="30655" xr:uid="{B508B586-1581-41B4-AFB2-EF403F2CCFAF}"/>
    <cellStyle name="Normal 50 6 2 5" xfId="36139" xr:uid="{39813C51-990A-4352-A921-1084AF17251C}"/>
    <cellStyle name="Normal 50 6 3" xfId="11985" xr:uid="{8505C159-3E13-46B0-8ABF-62D70BCE6567}"/>
    <cellStyle name="Normal 50 6 4" xfId="17221" xr:uid="{3835DE9D-F2FF-409A-B6F7-DA4EFCDF42F6}"/>
    <cellStyle name="Normal 50 6 5" xfId="19450" xr:uid="{38AA8F77-8D00-4CB5-A96D-D5A18A62FC0B}"/>
    <cellStyle name="Normal 50 6 6" xfId="9756" xr:uid="{DF0CA8A0-45EE-47F1-BEA1-073EF4CF14B4}"/>
    <cellStyle name="Normal 50 6 6 2" xfId="21077" xr:uid="{28F6F932-3A60-4904-9BE5-54D72C341DBC}"/>
    <cellStyle name="Normal 50 6 6 2 2" xfId="26633" xr:uid="{21146275-B580-47D9-AE07-E17596A436D8}"/>
    <cellStyle name="Normal 50 6 6 2 3" xfId="32127" xr:uid="{B77FF087-73AA-4B27-971F-433E2E70CF51}"/>
    <cellStyle name="Normal 50 6 6 2 4" xfId="37611" xr:uid="{C3DF1ED9-6562-4C3C-B66B-C0FC4F997852}"/>
    <cellStyle name="Normal 50 6 6 3" xfId="23904" xr:uid="{B0324F55-194F-4E6A-A2F4-4AA5A8061D48}"/>
    <cellStyle name="Normal 50 6 6 4" xfId="29398" xr:uid="{B0957820-A730-4030-A35A-1A98429B843B}"/>
    <cellStyle name="Normal 50 6 6 5" xfId="34882" xr:uid="{8466397A-B8C7-4C76-8CC5-25A940C9B884}"/>
    <cellStyle name="Normal 50 7" xfId="6637" xr:uid="{BCF251AD-2A25-4F4E-B299-CC499DDDA370}"/>
    <cellStyle name="Normal 50 7 2" xfId="15048" xr:uid="{EABD9B47-928B-4152-955C-14135021A5B7}"/>
    <cellStyle name="Normal 50 7 2 2" xfId="22335" xr:uid="{BBC064E5-8281-4E78-B08E-C17A5564DA79}"/>
    <cellStyle name="Normal 50 7 2 2 2" xfId="27891" xr:uid="{D4C02CD9-C5EF-42E8-8119-D7A63502EC3F}"/>
    <cellStyle name="Normal 50 7 2 2 3" xfId="33385" xr:uid="{F1FF7612-7B7A-4219-A001-0ACB8972677E}"/>
    <cellStyle name="Normal 50 7 2 2 4" xfId="38869" xr:uid="{C00F96F4-C04A-49C0-9C79-43392DFE1485}"/>
    <cellStyle name="Normal 50 7 2 3" xfId="25162" xr:uid="{5F430204-4096-42BB-B52B-E6684669DB8F}"/>
    <cellStyle name="Normal 50 7 2 4" xfId="30656" xr:uid="{C12F669A-100B-4A90-A99D-18FEC12A57FD}"/>
    <cellStyle name="Normal 50 7 2 5" xfId="36140" xr:uid="{E184CC09-D1D0-4971-980B-074072C460EA}"/>
    <cellStyle name="Normal 50 7 3" xfId="11986" xr:uid="{657A115A-8F47-433B-ABE7-7528A82CC3C9}"/>
    <cellStyle name="Normal 50 7 4" xfId="17222" xr:uid="{5BF7941B-7BFA-4131-A968-25E5E3946713}"/>
    <cellStyle name="Normal 50 7 5" xfId="19451" xr:uid="{6648ADFB-6127-412B-B22C-3C4B709961C5}"/>
    <cellStyle name="Normal 50 7 6" xfId="9757" xr:uid="{C2409D53-A541-4080-9D0A-520F49A5613D}"/>
    <cellStyle name="Normal 50 7 6 2" xfId="21078" xr:uid="{2B9ADAED-3E75-4047-93B3-C14C81386288}"/>
    <cellStyle name="Normal 50 7 6 2 2" xfId="26634" xr:uid="{9326F112-7D22-406B-9C16-3AEA2A503EFA}"/>
    <cellStyle name="Normal 50 7 6 2 3" xfId="32128" xr:uid="{6D68BDD2-648D-4BCE-90DE-B20300DCE240}"/>
    <cellStyle name="Normal 50 7 6 2 4" xfId="37612" xr:uid="{1A7AF948-1DFF-4D2D-9BF1-A3B0F49AAEB5}"/>
    <cellStyle name="Normal 50 7 6 3" xfId="23905" xr:uid="{801B89F6-684E-4D97-934E-63EA6D185B9C}"/>
    <cellStyle name="Normal 50 7 6 4" xfId="29399" xr:uid="{E017E565-6B69-48B4-B556-A23AEE93E312}"/>
    <cellStyle name="Normal 50 7 6 5" xfId="34883" xr:uid="{C8D389E9-F065-48F0-90AD-D3ED83D80151}"/>
    <cellStyle name="Normal 50 8" xfId="6638" xr:uid="{0656ECB8-191D-49BB-A313-FE47F80A0722}"/>
    <cellStyle name="Normal 50 8 2" xfId="15049" xr:uid="{65A473C4-BF87-4BE7-81F4-181E2A2232B3}"/>
    <cellStyle name="Normal 50 8 2 2" xfId="22336" xr:uid="{04D0E42E-E08B-46A0-B0CC-6A4171623DB9}"/>
    <cellStyle name="Normal 50 8 2 2 2" xfId="27892" xr:uid="{29996360-6B58-4730-8251-C16B57C81EA3}"/>
    <cellStyle name="Normal 50 8 2 2 3" xfId="33386" xr:uid="{D323E786-CEEA-409F-95F9-785045EF7A37}"/>
    <cellStyle name="Normal 50 8 2 2 4" xfId="38870" xr:uid="{52EA097C-499D-4BEA-BE17-17092737ADFD}"/>
    <cellStyle name="Normal 50 8 2 3" xfId="25163" xr:uid="{3B415A9E-91E5-4134-AB79-A0CCD7869C18}"/>
    <cellStyle name="Normal 50 8 2 4" xfId="30657" xr:uid="{6326F41C-C3D9-46AA-915C-A908E556FE90}"/>
    <cellStyle name="Normal 50 8 2 5" xfId="36141" xr:uid="{2CB7F3B6-DB7C-49B0-9CD1-5CD46BDD4B65}"/>
    <cellStyle name="Normal 50 8 3" xfId="11987" xr:uid="{2A2B2B8A-0EFD-41FE-8FD8-02549BB4BC36}"/>
    <cellStyle name="Normal 50 8 4" xfId="17223" xr:uid="{D4065634-CB51-4BA0-A6A0-865C8F71C2E3}"/>
    <cellStyle name="Normal 50 8 5" xfId="19452" xr:uid="{9D09B090-B6EB-4763-9041-CFF6D452D8DE}"/>
    <cellStyle name="Normal 50 8 6" xfId="9758" xr:uid="{D95C34B8-3DC0-4163-88A4-3A6F3B9E4EBB}"/>
    <cellStyle name="Normal 50 8 6 2" xfId="21079" xr:uid="{7005A73E-27BC-4944-8E20-4965175024CD}"/>
    <cellStyle name="Normal 50 8 6 2 2" xfId="26635" xr:uid="{C1877A16-7572-4B4F-B941-DAA391369D03}"/>
    <cellStyle name="Normal 50 8 6 2 3" xfId="32129" xr:uid="{5CCC70D2-F989-4414-823B-40E398E70078}"/>
    <cellStyle name="Normal 50 8 6 2 4" xfId="37613" xr:uid="{BB04BF82-346A-4E56-9283-FB571536CBF7}"/>
    <cellStyle name="Normal 50 8 6 3" xfId="23906" xr:uid="{ED81C959-A078-42DF-9718-8BC2ADE0CFA8}"/>
    <cellStyle name="Normal 50 8 6 4" xfId="29400" xr:uid="{9A82C0A1-A878-49C4-A490-972C596652DE}"/>
    <cellStyle name="Normal 50 8 6 5" xfId="34884" xr:uid="{00E78791-0B76-44F2-8EA9-14B1060F9B8E}"/>
    <cellStyle name="Normal 50 9" xfId="6639" xr:uid="{BC18769A-A6A5-4032-8193-10D5567D8D36}"/>
    <cellStyle name="Normal 50 9 2" xfId="15050" xr:uid="{5C02BD2F-384D-4A2E-8D00-6301263F0DB6}"/>
    <cellStyle name="Normal 50 9 2 2" xfId="22337" xr:uid="{E3EDA24D-3B83-4894-A604-7D26F0FCD493}"/>
    <cellStyle name="Normal 50 9 2 2 2" xfId="27893" xr:uid="{C36F3E47-BBC9-4F24-B3C6-783F85B7995C}"/>
    <cellStyle name="Normal 50 9 2 2 3" xfId="33387" xr:uid="{A8C06022-0E01-4889-BE62-AC7448D58D08}"/>
    <cellStyle name="Normal 50 9 2 2 4" xfId="38871" xr:uid="{9936D579-CADA-456F-A2BA-5D85E20540A5}"/>
    <cellStyle name="Normal 50 9 2 3" xfId="25164" xr:uid="{025A382A-950C-4899-BB25-76A8468D486E}"/>
    <cellStyle name="Normal 50 9 2 4" xfId="30658" xr:uid="{3E39B027-1737-4F5F-9508-CBCDD7CAE224}"/>
    <cellStyle name="Normal 50 9 2 5" xfId="36142" xr:uid="{3C196849-AE98-4725-9E17-A9512D729AC7}"/>
    <cellStyle name="Normal 50 9 3" xfId="11988" xr:uid="{9E4AE64B-F5BB-4CBB-A206-10689E5C6093}"/>
    <cellStyle name="Normal 50 9 4" xfId="17224" xr:uid="{FB0DB991-0433-42A5-B6FE-D74F2ECB5601}"/>
    <cellStyle name="Normal 50 9 5" xfId="19453" xr:uid="{50191DBB-E777-4165-B1C7-E5E41DFD83FD}"/>
    <cellStyle name="Normal 50 9 6" xfId="9759" xr:uid="{36A1D0B0-6DD2-49AA-8830-88CAF445C27C}"/>
    <cellStyle name="Normal 50 9 6 2" xfId="21080" xr:uid="{060CE28B-17AB-452B-9E7C-88F1F7ED9176}"/>
    <cellStyle name="Normal 50 9 6 2 2" xfId="26636" xr:uid="{381A272F-99C3-4508-A499-E01A00E6BD95}"/>
    <cellStyle name="Normal 50 9 6 2 3" xfId="32130" xr:uid="{D2AC1A89-0C36-48B1-860C-1DBE4CCB5108}"/>
    <cellStyle name="Normal 50 9 6 2 4" xfId="37614" xr:uid="{517BC36C-DACD-47E5-8480-D0839890935E}"/>
    <cellStyle name="Normal 50 9 6 3" xfId="23907" xr:uid="{6EEB3816-4D7F-4C97-BF86-C0941D77E521}"/>
    <cellStyle name="Normal 50 9 6 4" xfId="29401" xr:uid="{670A17DF-38FD-42F0-913D-A9FE938A253C}"/>
    <cellStyle name="Normal 50 9 6 5" xfId="34885" xr:uid="{42BCA300-46AB-4DFF-8988-750504F619EF}"/>
    <cellStyle name="Normal 500" xfId="39836" xr:uid="{045CE705-18E9-433B-B947-A9F1B2A1F22E}"/>
    <cellStyle name="Normal 501" xfId="39837" xr:uid="{63C38E28-97C0-41CC-BA52-6FB3CE1257DE}"/>
    <cellStyle name="Normal 502" xfId="39838" xr:uid="{0E77B73C-B580-44C9-B981-93F87F53857E}"/>
    <cellStyle name="Normal 503" xfId="39839" xr:uid="{F8336604-8FA0-4F2F-B8B0-1FC9671B54DC}"/>
    <cellStyle name="Normal 504" xfId="39840" xr:uid="{8EF39910-31A8-40CD-B0E2-95B6250DA7F4}"/>
    <cellStyle name="Normal 505" xfId="39841" xr:uid="{F2A4338E-1842-41CE-8EDD-1E84EFA5F627}"/>
    <cellStyle name="Normal 506" xfId="39842" xr:uid="{EBEAFA76-BA74-4F5A-A758-D54E33DAE17E}"/>
    <cellStyle name="Normal 507" xfId="39843" xr:uid="{E07E7C16-5D67-410A-8CE8-43455DDB1B44}"/>
    <cellStyle name="Normal 508" xfId="39844" xr:uid="{DBAED759-D7E5-4ADA-9AFC-CE849E482C4E}"/>
    <cellStyle name="Normal 509" xfId="39845" xr:uid="{69F4AA17-707F-4B24-8845-91418918D0E3}"/>
    <cellStyle name="Normal 51" xfId="6640" xr:uid="{7E0D418F-C50D-4440-B106-8D80C099BE0F}"/>
    <cellStyle name="Normal 51 10" xfId="6641" xr:uid="{0D0CB37E-ED03-4A01-B3C9-9142265D4285}"/>
    <cellStyle name="Normal 51 10 2" xfId="15052" xr:uid="{6911B1A2-D02F-437C-B89F-C73E2B2BC57B}"/>
    <cellStyle name="Normal 51 10 2 2" xfId="22339" xr:uid="{6490F930-4294-42C6-A443-C00961BE9B33}"/>
    <cellStyle name="Normal 51 10 2 2 2" xfId="27895" xr:uid="{BA984F4A-2B35-493D-B814-35E3A3AAFB85}"/>
    <cellStyle name="Normal 51 10 2 2 3" xfId="33389" xr:uid="{A9DF0014-B07B-4178-8B8B-94ABE978D363}"/>
    <cellStyle name="Normal 51 10 2 2 4" xfId="38873" xr:uid="{B4C17FEE-E09F-4FAD-92B0-4190499E2171}"/>
    <cellStyle name="Normal 51 10 2 3" xfId="25166" xr:uid="{8D91AA78-3548-4CC1-BF72-9DB3DCD765E0}"/>
    <cellStyle name="Normal 51 10 2 4" xfId="30660" xr:uid="{754A2483-8EA0-4DCC-95E7-C3BF0145EF52}"/>
    <cellStyle name="Normal 51 10 2 5" xfId="36144" xr:uid="{BFB8CE59-A85E-4717-BA02-D900790C3C15}"/>
    <cellStyle name="Normal 51 10 3" xfId="11990" xr:uid="{6159DC71-463C-4DEB-9480-48DE5A72A146}"/>
    <cellStyle name="Normal 51 10 4" xfId="17226" xr:uid="{0ABF5990-4364-4E3A-BBF2-53BA9A47B924}"/>
    <cellStyle name="Normal 51 10 5" xfId="19455" xr:uid="{8EB0CCB6-58E7-4E5B-B6C6-A817776B6E42}"/>
    <cellStyle name="Normal 51 10 6" xfId="9761" xr:uid="{8588A0A8-6604-4EC7-A62D-B1EFA8690B7A}"/>
    <cellStyle name="Normal 51 10 6 2" xfId="21082" xr:uid="{4EBC141A-C4AA-4B3F-9F09-9F9A295AE943}"/>
    <cellStyle name="Normal 51 10 6 2 2" xfId="26638" xr:uid="{B8B4152E-F80A-4425-A2BC-E394F254BCB5}"/>
    <cellStyle name="Normal 51 10 6 2 3" xfId="32132" xr:uid="{4F5B6FD1-9FF8-4AD9-9E24-F029C4478B81}"/>
    <cellStyle name="Normal 51 10 6 2 4" xfId="37616" xr:uid="{78422C9E-AEB1-4478-AAD1-1A89E1E92380}"/>
    <cellStyle name="Normal 51 10 6 3" xfId="23909" xr:uid="{95609222-9B42-44AB-9693-BD31FF6F3BE4}"/>
    <cellStyle name="Normal 51 10 6 4" xfId="29403" xr:uid="{31CC9402-5636-4D85-88A2-475FAFAA428E}"/>
    <cellStyle name="Normal 51 10 6 5" xfId="34887" xr:uid="{FA1693E0-AD6F-424A-8193-BB504C382CF4}"/>
    <cellStyle name="Normal 51 11" xfId="15051" xr:uid="{D25E49D8-4397-46F8-BE55-EFD89FFAB391}"/>
    <cellStyle name="Normal 51 11 2" xfId="22338" xr:uid="{05249526-AF6C-4BBE-BEB5-C50A37D0E7F7}"/>
    <cellStyle name="Normal 51 11 2 2" xfId="27894" xr:uid="{0070373E-EE64-4F83-9734-08B77DB07C7B}"/>
    <cellStyle name="Normal 51 11 2 3" xfId="33388" xr:uid="{42D9D8E2-DB57-425C-B336-D0AC72E19F97}"/>
    <cellStyle name="Normal 51 11 2 4" xfId="38872" xr:uid="{CD3E52F7-042B-431F-8103-54ED6497A0BF}"/>
    <cellStyle name="Normal 51 11 3" xfId="25165" xr:uid="{1AE42AAA-6B2E-432E-9D56-29CA2EE2502B}"/>
    <cellStyle name="Normal 51 11 4" xfId="30659" xr:uid="{2FCB070D-734B-4D7B-9FDF-32B1187A71A1}"/>
    <cellStyle name="Normal 51 11 5" xfId="36143" xr:uid="{D7C90C78-14CC-4F4C-B8E0-2C137145ACDD}"/>
    <cellStyle name="Normal 51 12" xfId="11989" xr:uid="{1070901D-3C59-495C-8BA1-54D998B41693}"/>
    <cellStyle name="Normal 51 13" xfId="17225" xr:uid="{3BF2FB25-97A4-4F5A-9B62-5DC63DDC7863}"/>
    <cellStyle name="Normal 51 14" xfId="19454" xr:uid="{BAA175FB-CEA1-4BE1-AC15-31E380823893}"/>
    <cellStyle name="Normal 51 15" xfId="9760" xr:uid="{EFF8E402-B35C-4025-B039-6EDC18BE1B4E}"/>
    <cellStyle name="Normal 51 15 2" xfId="21081" xr:uid="{F1238BE3-C7E0-4E22-B00D-2B551D2D99F6}"/>
    <cellStyle name="Normal 51 15 2 2" xfId="26637" xr:uid="{AFAF4BA0-64DA-4B1C-B20A-2140E032EEA0}"/>
    <cellStyle name="Normal 51 15 2 3" xfId="32131" xr:uid="{5C92B31E-C74B-42F1-9851-1A162F35092A}"/>
    <cellStyle name="Normal 51 15 2 4" xfId="37615" xr:uid="{2D2C5283-A409-4879-9A84-5E007C074F2D}"/>
    <cellStyle name="Normal 51 15 3" xfId="23908" xr:uid="{03909F19-1ABE-40FE-A755-B036048A6A4E}"/>
    <cellStyle name="Normal 51 15 4" xfId="29402" xr:uid="{E8C9FA99-4AEB-4369-96CB-3FB71B0B1755}"/>
    <cellStyle name="Normal 51 15 5" xfId="34886" xr:uid="{39CA2E61-5461-4EE1-AC20-86193105747B}"/>
    <cellStyle name="Normal 51 2" xfId="6642" xr:uid="{58E61E82-CCCC-4A50-A3BC-7FA5ADC0534A}"/>
    <cellStyle name="Normal 51 2 2" xfId="15053" xr:uid="{0DFCB608-054F-413F-AFFF-28DC90DC5742}"/>
    <cellStyle name="Normal 51 2 2 2" xfId="22340" xr:uid="{F7641BE7-D7D5-46A3-8495-D1A06F9D134E}"/>
    <cellStyle name="Normal 51 2 2 2 2" xfId="27896" xr:uid="{F004F97A-4694-4819-87E6-CC0674DF2D71}"/>
    <cellStyle name="Normal 51 2 2 2 3" xfId="33390" xr:uid="{48982868-EA7A-42BC-9165-A0ED4A65520B}"/>
    <cellStyle name="Normal 51 2 2 2 4" xfId="38874" xr:uid="{2D816B7E-2CAF-4ED7-916C-321CD0779B22}"/>
    <cellStyle name="Normal 51 2 2 3" xfId="25167" xr:uid="{DBFB53AB-566B-4D7B-B104-D75B119AAA37}"/>
    <cellStyle name="Normal 51 2 2 4" xfId="30661" xr:uid="{A8F3D934-C8AD-4140-9DD1-5375544774E6}"/>
    <cellStyle name="Normal 51 2 2 5" xfId="36145" xr:uid="{67A404AD-D55F-455A-BFB7-A1AA618F7011}"/>
    <cellStyle name="Normal 51 2 3" xfId="11991" xr:uid="{7C6E2C79-FFB5-4793-9FD4-32072CB3E8EF}"/>
    <cellStyle name="Normal 51 2 4" xfId="17227" xr:uid="{FA733539-CA42-44A6-A3EA-BA954EC76195}"/>
    <cellStyle name="Normal 51 2 5" xfId="19456" xr:uid="{9C8B5A7E-DE8C-4376-898D-D6199BCB283E}"/>
    <cellStyle name="Normal 51 2 6" xfId="9762" xr:uid="{FCABC1DF-B034-41AF-AA12-6DEC4A4790F4}"/>
    <cellStyle name="Normal 51 2 6 2" xfId="21083" xr:uid="{C6AFE5D9-530F-4D94-A851-B9B737CF9403}"/>
    <cellStyle name="Normal 51 2 6 2 2" xfId="26639" xr:uid="{B283973F-59BF-48FC-B745-AC7662564BA2}"/>
    <cellStyle name="Normal 51 2 6 2 3" xfId="32133" xr:uid="{6B737A1E-0CC6-40D9-9228-597A63DD18C9}"/>
    <cellStyle name="Normal 51 2 6 2 4" xfId="37617" xr:uid="{A95C967F-37FD-4495-8902-7EEF22B0F370}"/>
    <cellStyle name="Normal 51 2 6 3" xfId="23910" xr:uid="{952E5F47-8265-43EF-83C4-0B4142B4BD5B}"/>
    <cellStyle name="Normal 51 2 6 4" xfId="29404" xr:uid="{DA1AF70B-5E54-4C86-A31D-4C9D12B27B49}"/>
    <cellStyle name="Normal 51 2 6 5" xfId="34888" xr:uid="{1C4DF3F9-5B69-48F6-A7CF-70B1614F78A3}"/>
    <cellStyle name="Normal 51 3" xfId="6643" xr:uid="{420029A7-4FCF-4A66-951E-630C855CD52F}"/>
    <cellStyle name="Normal 51 3 2" xfId="15054" xr:uid="{10505153-DBF1-4EF7-AA94-A9BC9F55CA14}"/>
    <cellStyle name="Normal 51 3 2 2" xfId="22341" xr:uid="{4F6131B8-F578-417E-ABB7-E319D0B52B8F}"/>
    <cellStyle name="Normal 51 3 2 2 2" xfId="27897" xr:uid="{87E0C4D6-384E-4AF0-8D60-54160DA4581C}"/>
    <cellStyle name="Normal 51 3 2 2 3" xfId="33391" xr:uid="{EE286B6B-A6A6-418B-A8FA-C61C70AE86DF}"/>
    <cellStyle name="Normal 51 3 2 2 4" xfId="38875" xr:uid="{8CE37FE2-810D-4040-ADD7-0BF5679462B7}"/>
    <cellStyle name="Normal 51 3 2 3" xfId="25168" xr:uid="{DCB596BF-EAED-40D5-8A4A-F446C0AD2600}"/>
    <cellStyle name="Normal 51 3 2 4" xfId="30662" xr:uid="{28EA4E2C-FA3E-4B63-82EE-E9F38BC6576B}"/>
    <cellStyle name="Normal 51 3 2 5" xfId="36146" xr:uid="{5B58812F-84D8-473F-8CCF-151E45FF288B}"/>
    <cellStyle name="Normal 51 3 3" xfId="11992" xr:uid="{F43D1CAD-3A4F-4CD9-9686-B72CF272B4F2}"/>
    <cellStyle name="Normal 51 3 4" xfId="17228" xr:uid="{374E881F-DFF2-45E7-87B5-B0FCBB60755C}"/>
    <cellStyle name="Normal 51 3 5" xfId="19457" xr:uid="{6DCB7D83-69FF-4466-B055-804CDB074D4C}"/>
    <cellStyle name="Normal 51 3 6" xfId="9763" xr:uid="{AE88B91E-1C21-490A-B824-B4570DC4140C}"/>
    <cellStyle name="Normal 51 3 6 2" xfId="21084" xr:uid="{AE9181F6-5411-47CF-85AA-CCDB3D18F4EA}"/>
    <cellStyle name="Normal 51 3 6 2 2" xfId="26640" xr:uid="{442B0B2D-3EF0-45A4-A237-5EA537E773D3}"/>
    <cellStyle name="Normal 51 3 6 2 3" xfId="32134" xr:uid="{73D63438-7AA9-46B6-A677-3CB8E3F48B2E}"/>
    <cellStyle name="Normal 51 3 6 2 4" xfId="37618" xr:uid="{B8BC4CE6-D4B1-49A7-A435-E563C0766893}"/>
    <cellStyle name="Normal 51 3 6 3" xfId="23911" xr:uid="{E7346BC7-527A-47CA-A2CA-442BFBEBD764}"/>
    <cellStyle name="Normal 51 3 6 4" xfId="29405" xr:uid="{93F2CEB6-C118-46B8-BB33-092D0F04EF1E}"/>
    <cellStyle name="Normal 51 3 6 5" xfId="34889" xr:uid="{B673EDC8-EB9E-4EC8-AFAC-E573B5D59215}"/>
    <cellStyle name="Normal 51 4" xfId="6644" xr:uid="{3C843522-88C9-4E0D-8930-6CE63DB90040}"/>
    <cellStyle name="Normal 51 4 2" xfId="15055" xr:uid="{903C2903-3999-47B8-9897-1770E270313B}"/>
    <cellStyle name="Normal 51 4 2 2" xfId="22342" xr:uid="{65B29EF0-32A7-47A8-987E-EE8D0941D7A5}"/>
    <cellStyle name="Normal 51 4 2 2 2" xfId="27898" xr:uid="{96ACEEF2-9D1C-4B84-9886-74B070C77284}"/>
    <cellStyle name="Normal 51 4 2 2 3" xfId="33392" xr:uid="{41B5CA8B-A2AE-4EC7-A767-DAF224BB3869}"/>
    <cellStyle name="Normal 51 4 2 2 4" xfId="38876" xr:uid="{57C15DC5-2E7C-43B9-B063-6FDA583A1D72}"/>
    <cellStyle name="Normal 51 4 2 3" xfId="25169" xr:uid="{713D7145-8781-4C80-BB8A-3D83C1757662}"/>
    <cellStyle name="Normal 51 4 2 4" xfId="30663" xr:uid="{1DF14DFE-FB76-4F23-B979-4180F2EA13FF}"/>
    <cellStyle name="Normal 51 4 2 5" xfId="36147" xr:uid="{2187016E-BD1B-4AF3-8C61-42323CD53BDD}"/>
    <cellStyle name="Normal 51 4 3" xfId="11993" xr:uid="{F04CF6A5-3130-45E0-8752-9AF67B35A4F0}"/>
    <cellStyle name="Normal 51 4 4" xfId="17229" xr:uid="{4EB75ABE-6B39-426F-A132-8F31AD972DC3}"/>
    <cellStyle name="Normal 51 4 5" xfId="19458" xr:uid="{9CA42F60-4C4E-4B54-955E-BAAE07EBBF19}"/>
    <cellStyle name="Normal 51 4 6" xfId="9764" xr:uid="{0FE0153B-32B3-47B0-B2BF-D04F0B8E9164}"/>
    <cellStyle name="Normal 51 4 6 2" xfId="21085" xr:uid="{B9189855-154A-4B4A-A73D-28D2391F9CC1}"/>
    <cellStyle name="Normal 51 4 6 2 2" xfId="26641" xr:uid="{D22B67EB-C408-441C-9A64-7AD22F5F5646}"/>
    <cellStyle name="Normal 51 4 6 2 3" xfId="32135" xr:uid="{376821E0-5672-4EF4-9C69-CB937C42BC95}"/>
    <cellStyle name="Normal 51 4 6 2 4" xfId="37619" xr:uid="{CBAE347F-C3EC-434A-91FF-2ABD837D0F3D}"/>
    <cellStyle name="Normal 51 4 6 3" xfId="23912" xr:uid="{B01CC2C3-8655-4675-8754-73BB2C7A5113}"/>
    <cellStyle name="Normal 51 4 6 4" xfId="29406" xr:uid="{15A7D8C6-8491-4ED3-BA59-FD2084314A3B}"/>
    <cellStyle name="Normal 51 4 6 5" xfId="34890" xr:uid="{68FA5DB4-B15D-4E6A-BEC9-0A3684730202}"/>
    <cellStyle name="Normal 51 5" xfId="6645" xr:uid="{EC490F40-0CB0-44A6-A41D-8A6A43E3D74F}"/>
    <cellStyle name="Normal 51 5 2" xfId="15056" xr:uid="{FDC92FC3-9444-4FBF-861E-EE405BE8ABA1}"/>
    <cellStyle name="Normal 51 5 2 2" xfId="22343" xr:uid="{135ED9EB-A699-4923-9B47-BEA151F87F1C}"/>
    <cellStyle name="Normal 51 5 2 2 2" xfId="27899" xr:uid="{34EA4A0E-627E-4923-A8F3-74D05B534629}"/>
    <cellStyle name="Normal 51 5 2 2 3" xfId="33393" xr:uid="{09F5DAB3-6CFE-4D81-933A-73ED1E77591C}"/>
    <cellStyle name="Normal 51 5 2 2 4" xfId="38877" xr:uid="{0A0B07F4-E145-4D51-94E4-CFC3F19DC74E}"/>
    <cellStyle name="Normal 51 5 2 3" xfId="25170" xr:uid="{CD4D6B9D-2B9C-445E-B1D0-9DCF79456FCB}"/>
    <cellStyle name="Normal 51 5 2 4" xfId="30664" xr:uid="{C7EBB12A-4DA4-4EE4-A8ED-A190B81713B9}"/>
    <cellStyle name="Normal 51 5 2 5" xfId="36148" xr:uid="{5A78C0B0-134D-4039-910B-894F3B5CBA52}"/>
    <cellStyle name="Normal 51 5 3" xfId="11994" xr:uid="{356D1E14-15BA-4AF2-9C57-4EF166CC5D23}"/>
    <cellStyle name="Normal 51 5 4" xfId="17230" xr:uid="{C74A57A0-A86A-4ECA-8603-C78713D3EAFE}"/>
    <cellStyle name="Normal 51 5 5" xfId="19459" xr:uid="{CEE46D3A-938D-459F-B2BB-988BDC9B4B41}"/>
    <cellStyle name="Normal 51 5 6" xfId="9765" xr:uid="{C8AF0E5C-349E-4947-98B9-E6573B5E475E}"/>
    <cellStyle name="Normal 51 5 6 2" xfId="21086" xr:uid="{916BC716-22EA-4D11-ACA0-CD7DF528322D}"/>
    <cellStyle name="Normal 51 5 6 2 2" xfId="26642" xr:uid="{54E4B8C5-8684-433E-9224-B18D40CDCD0A}"/>
    <cellStyle name="Normal 51 5 6 2 3" xfId="32136" xr:uid="{690F874B-1FC5-4FC5-B46F-32067EE7C4DF}"/>
    <cellStyle name="Normal 51 5 6 2 4" xfId="37620" xr:uid="{186AD77B-9EE8-4405-B034-005AFD9C92D0}"/>
    <cellStyle name="Normal 51 5 6 3" xfId="23913" xr:uid="{94DEB7B9-D0C2-46B2-B075-09DAD9BC8000}"/>
    <cellStyle name="Normal 51 5 6 4" xfId="29407" xr:uid="{4F2AAD89-905F-4C32-96F1-26F900AEB3D9}"/>
    <cellStyle name="Normal 51 5 6 5" xfId="34891" xr:uid="{699A3CB8-514F-48AE-8D70-4378AA780172}"/>
    <cellStyle name="Normal 51 6" xfId="6646" xr:uid="{34E2B536-C65C-4E5D-80C4-7D21B8222247}"/>
    <cellStyle name="Normal 51 6 2" xfId="15057" xr:uid="{6A060A51-C406-4349-8EA6-7E849DE12446}"/>
    <cellStyle name="Normal 51 6 2 2" xfId="22344" xr:uid="{1CBA86F5-21C4-456D-AAE4-5EEB4FF32637}"/>
    <cellStyle name="Normal 51 6 2 2 2" xfId="27900" xr:uid="{538065B5-91ED-45BF-BE47-F20BCEFB42CD}"/>
    <cellStyle name="Normal 51 6 2 2 3" xfId="33394" xr:uid="{589752DA-6981-4A2B-8B04-F130097A8EEC}"/>
    <cellStyle name="Normal 51 6 2 2 4" xfId="38878" xr:uid="{C0C1153C-AD62-415B-8723-7CC5B2CD665D}"/>
    <cellStyle name="Normal 51 6 2 3" xfId="25171" xr:uid="{CDE24964-9FA2-48EE-8D3E-62BA627D776D}"/>
    <cellStyle name="Normal 51 6 2 4" xfId="30665" xr:uid="{F4AE8484-14A8-4A33-97E2-FFAB68FBBCBF}"/>
    <cellStyle name="Normal 51 6 2 5" xfId="36149" xr:uid="{B2F8ABEF-0EA8-4EB2-9475-B5C174BCA8CC}"/>
    <cellStyle name="Normal 51 6 3" xfId="11995" xr:uid="{CF27CF46-D498-41F9-B7D2-6F534C5F95CD}"/>
    <cellStyle name="Normal 51 6 4" xfId="17231" xr:uid="{D9B8F8F7-8DDD-48FA-8DC8-E1050E9C03C6}"/>
    <cellStyle name="Normal 51 6 5" xfId="19460" xr:uid="{1F6B8687-66D5-473C-8FDF-57B8AEEF17FE}"/>
    <cellStyle name="Normal 51 6 6" xfId="9766" xr:uid="{0C1CBA52-C3E6-4194-B627-938F6482E1DD}"/>
    <cellStyle name="Normal 51 6 6 2" xfId="21087" xr:uid="{F59999FF-9C79-42D0-9DAB-074D1450C9B0}"/>
    <cellStyle name="Normal 51 6 6 2 2" xfId="26643" xr:uid="{FF9641DD-1CCA-4C17-9EE0-F89ED8B28D5A}"/>
    <cellStyle name="Normal 51 6 6 2 3" xfId="32137" xr:uid="{0D76656A-9F59-47F6-BBDA-E955C4B2E353}"/>
    <cellStyle name="Normal 51 6 6 2 4" xfId="37621" xr:uid="{C59CC0C7-9C14-494C-820E-F7B1C1681B41}"/>
    <cellStyle name="Normal 51 6 6 3" xfId="23914" xr:uid="{8CD20912-217B-4ECD-AAD0-97809A4B3572}"/>
    <cellStyle name="Normal 51 6 6 4" xfId="29408" xr:uid="{D0F9BDCD-B89E-48F1-A7D4-CFA2FA9D18F0}"/>
    <cellStyle name="Normal 51 6 6 5" xfId="34892" xr:uid="{CF2496C5-2772-4366-A973-58CB3AFDA584}"/>
    <cellStyle name="Normal 51 7" xfId="6647" xr:uid="{4BB3ADC5-E019-47FB-B792-93487449323A}"/>
    <cellStyle name="Normal 51 7 2" xfId="15058" xr:uid="{E2EB0667-9B02-424E-9B17-E569518D25FE}"/>
    <cellStyle name="Normal 51 7 2 2" xfId="22345" xr:uid="{153E2D6A-A522-43C8-A290-AA76F97D3DB6}"/>
    <cellStyle name="Normal 51 7 2 2 2" xfId="27901" xr:uid="{254C3A33-E0A2-446D-B8FF-03574478C49A}"/>
    <cellStyle name="Normal 51 7 2 2 3" xfId="33395" xr:uid="{D38CAC51-E28F-4436-BA71-8A3807E05591}"/>
    <cellStyle name="Normal 51 7 2 2 4" xfId="38879" xr:uid="{3E285932-69E3-447C-9BA0-27B408626EB1}"/>
    <cellStyle name="Normal 51 7 2 3" xfId="25172" xr:uid="{B27FA3A7-E609-40F7-B12C-50131893ED90}"/>
    <cellStyle name="Normal 51 7 2 4" xfId="30666" xr:uid="{6C7E8256-143F-41CF-B886-BBF53E008997}"/>
    <cellStyle name="Normal 51 7 2 5" xfId="36150" xr:uid="{45042E13-CA46-48F9-903F-105556AA3D5B}"/>
    <cellStyle name="Normal 51 7 3" xfId="11996" xr:uid="{802AF0AA-BDA4-401A-8871-9CC4AEF49F28}"/>
    <cellStyle name="Normal 51 7 4" xfId="17232" xr:uid="{2EBBAC10-1E5C-4CED-882C-B72AC4D189F0}"/>
    <cellStyle name="Normal 51 7 5" xfId="19461" xr:uid="{FAE8957F-613D-4274-AD24-BE58C27C2316}"/>
    <cellStyle name="Normal 51 7 6" xfId="9767" xr:uid="{D8DF0FC7-7978-45BB-9ECF-F8C997F52AC0}"/>
    <cellStyle name="Normal 51 7 6 2" xfId="21088" xr:uid="{1C2FB233-0E25-4A01-8A7D-16B9CCF01258}"/>
    <cellStyle name="Normal 51 7 6 2 2" xfId="26644" xr:uid="{A81FF6FF-1A84-4528-861B-AA52AD3E3DFB}"/>
    <cellStyle name="Normal 51 7 6 2 3" xfId="32138" xr:uid="{7061D540-7CD8-4AA7-B7B3-3F0393E829BC}"/>
    <cellStyle name="Normal 51 7 6 2 4" xfId="37622" xr:uid="{B257FCB1-595B-478E-874B-6A9055BFB588}"/>
    <cellStyle name="Normal 51 7 6 3" xfId="23915" xr:uid="{5EFF459B-8B68-4CEE-B5E7-0ECBDE3B1151}"/>
    <cellStyle name="Normal 51 7 6 4" xfId="29409" xr:uid="{776F71D5-BC2D-4781-BAD5-FFF02B99BA47}"/>
    <cellStyle name="Normal 51 7 6 5" xfId="34893" xr:uid="{3AC74A66-93FA-4153-A58B-A0B7A550801D}"/>
    <cellStyle name="Normal 51 8" xfId="6648" xr:uid="{C5C7C40A-5BA6-4222-90F7-97BF777E7950}"/>
    <cellStyle name="Normal 51 8 2" xfId="15059" xr:uid="{52E234DB-708C-4541-A5CC-06E8290A7AE2}"/>
    <cellStyle name="Normal 51 8 2 2" xfId="22346" xr:uid="{44C82D09-A5F5-49B0-9BC0-5BA5858730E3}"/>
    <cellStyle name="Normal 51 8 2 2 2" xfId="27902" xr:uid="{29F82AC3-3C0C-4694-A4F5-ABFE18CF9961}"/>
    <cellStyle name="Normal 51 8 2 2 3" xfId="33396" xr:uid="{753EDFE2-6F48-45D5-B520-66D0F586F6BF}"/>
    <cellStyle name="Normal 51 8 2 2 4" xfId="38880" xr:uid="{77EE87DE-63F9-464C-94F8-CF0F1E6BA913}"/>
    <cellStyle name="Normal 51 8 2 3" xfId="25173" xr:uid="{527DFBFB-6E7C-4D06-A721-1ECFA759A1CB}"/>
    <cellStyle name="Normal 51 8 2 4" xfId="30667" xr:uid="{9D652E85-28A4-414F-AC4E-017B50E24A5F}"/>
    <cellStyle name="Normal 51 8 2 5" xfId="36151" xr:uid="{05803D9A-376E-4A69-8E8B-76D921679590}"/>
    <cellStyle name="Normal 51 8 3" xfId="11997" xr:uid="{17162023-466A-47AA-8E00-31CAD0DD429D}"/>
    <cellStyle name="Normal 51 8 4" xfId="17233" xr:uid="{A3A6D0B9-EDA8-4574-A23B-96FD56782161}"/>
    <cellStyle name="Normal 51 8 5" xfId="19462" xr:uid="{17B5A7AA-4872-42B8-8056-1B5147B9F3EC}"/>
    <cellStyle name="Normal 51 8 6" xfId="9768" xr:uid="{3B7428AE-CB36-4847-AA07-68929C25268E}"/>
    <cellStyle name="Normal 51 8 6 2" xfId="21089" xr:uid="{62A8E7C7-7685-447D-8C68-9B4DF179AC2D}"/>
    <cellStyle name="Normal 51 8 6 2 2" xfId="26645" xr:uid="{0850BA5C-5E96-49F7-A02A-681B5023FB90}"/>
    <cellStyle name="Normal 51 8 6 2 3" xfId="32139" xr:uid="{69BC865E-4C54-4E59-8D27-ADCDCE524F5B}"/>
    <cellStyle name="Normal 51 8 6 2 4" xfId="37623" xr:uid="{824DC75E-001C-4E33-8397-D4027446A0CD}"/>
    <cellStyle name="Normal 51 8 6 3" xfId="23916" xr:uid="{150A9562-DEB1-4111-BAA4-83E0633B2E5F}"/>
    <cellStyle name="Normal 51 8 6 4" xfId="29410" xr:uid="{FB8F7A8D-B81A-45B0-AAC0-0DD44097C1DE}"/>
    <cellStyle name="Normal 51 8 6 5" xfId="34894" xr:uid="{1873CD73-E96C-4E4E-A441-2DDBFA00F647}"/>
    <cellStyle name="Normal 51 9" xfId="6649" xr:uid="{B23E8123-9AF5-4A5D-8C65-C014EE04EB88}"/>
    <cellStyle name="Normal 51 9 2" xfId="15060" xr:uid="{66359CBA-AAB3-4E78-A992-7EB956C6A3E1}"/>
    <cellStyle name="Normal 51 9 2 2" xfId="22347" xr:uid="{38365CA4-1845-4CD5-86B5-547D25ADB643}"/>
    <cellStyle name="Normal 51 9 2 2 2" xfId="27903" xr:uid="{17D9E8AA-680D-4616-8CAB-5B11072D98A9}"/>
    <cellStyle name="Normal 51 9 2 2 3" xfId="33397" xr:uid="{5A1D2AB3-C0D3-4F98-8C5D-BFA41957B75B}"/>
    <cellStyle name="Normal 51 9 2 2 4" xfId="38881" xr:uid="{3BAEFAC8-9976-4039-A82C-BDA1C8586105}"/>
    <cellStyle name="Normal 51 9 2 3" xfId="25174" xr:uid="{0AE8F241-63C0-4A06-B35E-3EF39C7BE582}"/>
    <cellStyle name="Normal 51 9 2 4" xfId="30668" xr:uid="{E1DD3ED7-9897-4D14-AB80-665F762F483B}"/>
    <cellStyle name="Normal 51 9 2 5" xfId="36152" xr:uid="{B2C9A837-B1BA-4A30-A5A0-88F0803A4797}"/>
    <cellStyle name="Normal 51 9 3" xfId="11998" xr:uid="{E66136AB-7B24-41C1-A594-CC7CCD7329FD}"/>
    <cellStyle name="Normal 51 9 4" xfId="17234" xr:uid="{44B0B5AE-14BF-40D5-98C5-CC7F8C9DFD3D}"/>
    <cellStyle name="Normal 51 9 5" xfId="19463" xr:uid="{A1C14536-F4A4-484D-AAF9-66FBF7B50D9D}"/>
    <cellStyle name="Normal 51 9 6" xfId="9769" xr:uid="{CDE40066-2E2F-4A48-96A8-F6443FB30EF5}"/>
    <cellStyle name="Normal 51 9 6 2" xfId="21090" xr:uid="{00C2544A-2343-473E-89C2-E31C63B684F6}"/>
    <cellStyle name="Normal 51 9 6 2 2" xfId="26646" xr:uid="{69806DE1-D1A6-4866-86B1-26B9DF7A5CF1}"/>
    <cellStyle name="Normal 51 9 6 2 3" xfId="32140" xr:uid="{60027223-8E8D-43DA-AA94-6B9F3F1C9DCF}"/>
    <cellStyle name="Normal 51 9 6 2 4" xfId="37624" xr:uid="{741496D5-B679-4D38-BDA2-D2D2569538DD}"/>
    <cellStyle name="Normal 51 9 6 3" xfId="23917" xr:uid="{7E492A9A-CBBB-49C5-880D-7A25D7BBEDA5}"/>
    <cellStyle name="Normal 51 9 6 4" xfId="29411" xr:uid="{53940E85-7442-4199-9FA9-80EB35F48EBB}"/>
    <cellStyle name="Normal 51 9 6 5" xfId="34895" xr:uid="{40D3164F-1447-4CC8-B4A5-FA5C57759363}"/>
    <cellStyle name="Normal 510" xfId="39846" xr:uid="{38059842-8BDD-418A-B5E4-ED5E83502CA7}"/>
    <cellStyle name="Normal 511" xfId="39847" xr:uid="{3F02ADB5-584D-462C-9EF2-87403D17C91B}"/>
    <cellStyle name="Normal 512" xfId="39848" xr:uid="{B6202ED6-2187-4961-9AAF-DDC740373E09}"/>
    <cellStyle name="Normal 513" xfId="39849" xr:uid="{69E20F60-0C19-4EF8-8FC8-5723C9E52E48}"/>
    <cellStyle name="Normal 514" xfId="39850" xr:uid="{8E19A5F1-7A7D-4D18-8316-E39219F6036E}"/>
    <cellStyle name="Normal 515" xfId="39851" xr:uid="{6BEED522-338B-4F41-8826-14F66C244A0D}"/>
    <cellStyle name="Normal 516" xfId="39852" xr:uid="{4DC4E9C7-4EB7-458D-9066-297B39ECB015}"/>
    <cellStyle name="Normal 517" xfId="39853" xr:uid="{2ADC5FE4-6045-4148-83BA-F7615D42BD20}"/>
    <cellStyle name="Normal 518" xfId="39854" xr:uid="{9E6A35F7-4BCC-4762-B115-4C8DBC096519}"/>
    <cellStyle name="Normal 519" xfId="39855" xr:uid="{7E3408B5-EA8F-497A-8AFC-A6DD31E2D42E}"/>
    <cellStyle name="Normal 52" xfId="6650" xr:uid="{1A301E5C-67EB-4033-818E-F7C39D76285D}"/>
    <cellStyle name="Normal 52 10" xfId="6651" xr:uid="{A3459E60-DF74-4BA6-8F82-CFDA974A1623}"/>
    <cellStyle name="Normal 52 10 2" xfId="15062" xr:uid="{E398111A-2FF4-4633-8204-9343BF0B75E2}"/>
    <cellStyle name="Normal 52 10 2 2" xfId="22349" xr:uid="{83F1C7EE-02EF-4817-8DB5-CD7956184AEF}"/>
    <cellStyle name="Normal 52 10 2 2 2" xfId="27905" xr:uid="{2DB8C21C-9D8B-4503-8954-929FB681A7EC}"/>
    <cellStyle name="Normal 52 10 2 2 3" xfId="33399" xr:uid="{6537B149-2AB8-4285-A281-39365E60ADD3}"/>
    <cellStyle name="Normal 52 10 2 2 4" xfId="38883" xr:uid="{BDDD5EDC-322E-4002-A04E-A93C64FB711C}"/>
    <cellStyle name="Normal 52 10 2 3" xfId="25176" xr:uid="{6BF14690-6E5C-4219-AE22-F324684508CF}"/>
    <cellStyle name="Normal 52 10 2 4" xfId="30670" xr:uid="{733EBD41-C170-425C-A2BD-16CDE209700F}"/>
    <cellStyle name="Normal 52 10 2 5" xfId="36154" xr:uid="{AE503AA4-F1C3-4B47-A0E7-90BE11D257C2}"/>
    <cellStyle name="Normal 52 10 3" xfId="12000" xr:uid="{C6D43573-5368-417E-A88F-9C8FA87748ED}"/>
    <cellStyle name="Normal 52 10 4" xfId="17236" xr:uid="{1A5E6EA6-7802-469C-9FD0-D16FB6132F61}"/>
    <cellStyle name="Normal 52 10 5" xfId="19465" xr:uid="{3ACA86E7-CEB1-4940-BB91-A7925BECBEB2}"/>
    <cellStyle name="Normal 52 10 6" xfId="9771" xr:uid="{3232A01C-3C50-43F5-A2E3-CF73134309D7}"/>
    <cellStyle name="Normal 52 10 6 2" xfId="21092" xr:uid="{269B4CA1-849B-47D4-868D-1DA9C948BB43}"/>
    <cellStyle name="Normal 52 10 6 2 2" xfId="26648" xr:uid="{6AF80BFD-6CCC-44A9-BCCD-8258A5DCE732}"/>
    <cellStyle name="Normal 52 10 6 2 3" xfId="32142" xr:uid="{1A421C17-9304-4F8A-8D0D-5877CD60027C}"/>
    <cellStyle name="Normal 52 10 6 2 4" xfId="37626" xr:uid="{E0692693-CE2F-483B-9089-3218D7D37A75}"/>
    <cellStyle name="Normal 52 10 6 3" xfId="23919" xr:uid="{3436DDE1-1C62-4F0B-92EB-A298358F95B9}"/>
    <cellStyle name="Normal 52 10 6 4" xfId="29413" xr:uid="{1A8DB0E2-6919-4E31-B5A6-FA6CD5E7FC6C}"/>
    <cellStyle name="Normal 52 10 6 5" xfId="34897" xr:uid="{2A54880F-307C-4442-A039-5EB0B05B0567}"/>
    <cellStyle name="Normal 52 11" xfId="15061" xr:uid="{5E33B8B7-E656-48AD-857D-40B36315C867}"/>
    <cellStyle name="Normal 52 11 2" xfId="22348" xr:uid="{6E7A8AB6-7D14-459E-9424-05BC1E8E11B5}"/>
    <cellStyle name="Normal 52 11 2 2" xfId="27904" xr:uid="{0A7481B3-0674-4ECA-BF89-D68410D1E43A}"/>
    <cellStyle name="Normal 52 11 2 3" xfId="33398" xr:uid="{3915D0EE-61B7-4EAB-A833-2CF7D2E367B4}"/>
    <cellStyle name="Normal 52 11 2 4" xfId="38882" xr:uid="{FBA0BCCD-5C59-4D3F-822B-6B8940EC0009}"/>
    <cellStyle name="Normal 52 11 3" xfId="25175" xr:uid="{8F834BAE-08FA-43AE-A811-548E93729DF1}"/>
    <cellStyle name="Normal 52 11 4" xfId="30669" xr:uid="{F378D23F-CC36-43FF-95B5-D14CE2F7F1FB}"/>
    <cellStyle name="Normal 52 11 5" xfId="36153" xr:uid="{4FB28999-9251-4657-BF85-56B321BF771A}"/>
    <cellStyle name="Normal 52 12" xfId="11999" xr:uid="{65D8A3DA-79BA-4512-A9CA-644EBFBC2400}"/>
    <cellStyle name="Normal 52 13" xfId="17235" xr:uid="{4704675C-0D45-40BF-BC58-0ACD8686201A}"/>
    <cellStyle name="Normal 52 14" xfId="19464" xr:uid="{0B792550-6F61-4135-AA0F-E3A5E34D79E0}"/>
    <cellStyle name="Normal 52 15" xfId="9770" xr:uid="{8526C795-47C3-4DA8-B22B-1B088104F959}"/>
    <cellStyle name="Normal 52 15 2" xfId="21091" xr:uid="{93F64B01-C482-4244-A910-189918773278}"/>
    <cellStyle name="Normal 52 15 2 2" xfId="26647" xr:uid="{2114C8BA-73C0-4055-A289-D44894B8A285}"/>
    <cellStyle name="Normal 52 15 2 3" xfId="32141" xr:uid="{C4F7D8CE-59BA-4F6F-8155-38BF6E40B090}"/>
    <cellStyle name="Normal 52 15 2 4" xfId="37625" xr:uid="{3D3DE7A9-11F2-4056-94D5-E059B827FF7F}"/>
    <cellStyle name="Normal 52 15 3" xfId="23918" xr:uid="{5428CF5C-D824-4933-903F-EA9F293D1E9F}"/>
    <cellStyle name="Normal 52 15 4" xfId="29412" xr:uid="{D1761395-2240-4694-B9B6-A67FE44B68B3}"/>
    <cellStyle name="Normal 52 15 5" xfId="34896" xr:uid="{A24316D4-1C3F-4D57-8E8E-285AA579449D}"/>
    <cellStyle name="Normal 52 2" xfId="6652" xr:uid="{8625220F-5C80-40FA-8D3B-6CD03353E454}"/>
    <cellStyle name="Normal 52 2 2" xfId="15063" xr:uid="{D3EBDCE1-8388-4921-A5CD-80C3A6936541}"/>
    <cellStyle name="Normal 52 2 2 2" xfId="22350" xr:uid="{7B251E54-085C-41DC-B672-7B56212E6B7D}"/>
    <cellStyle name="Normal 52 2 2 2 2" xfId="27906" xr:uid="{9B788C24-E039-4546-8C49-BFA25504B668}"/>
    <cellStyle name="Normal 52 2 2 2 3" xfId="33400" xr:uid="{CABDDDDC-C99E-4F39-B4AE-9043ECF3A88C}"/>
    <cellStyle name="Normal 52 2 2 2 4" xfId="38884" xr:uid="{5282C9AD-FB91-4ABB-9D99-7098A704FDAC}"/>
    <cellStyle name="Normal 52 2 2 3" xfId="25177" xr:uid="{A3506A41-2513-4CB9-A416-58C0326796CD}"/>
    <cellStyle name="Normal 52 2 2 4" xfId="30671" xr:uid="{6C31142E-E84E-496C-A932-4B87591DD85A}"/>
    <cellStyle name="Normal 52 2 2 5" xfId="36155" xr:uid="{13D962AA-4990-439D-BF78-D2655D36292B}"/>
    <cellStyle name="Normal 52 2 3" xfId="12001" xr:uid="{652860A2-D7A8-4749-A637-98FB8E9D2854}"/>
    <cellStyle name="Normal 52 2 4" xfId="17237" xr:uid="{5D3D88EC-2376-4CE2-9C00-CE34DC87748A}"/>
    <cellStyle name="Normal 52 2 5" xfId="19466" xr:uid="{611762FE-7DE6-45E7-82C9-EEDF36323CF5}"/>
    <cellStyle name="Normal 52 2 6" xfId="9772" xr:uid="{A06A496D-5833-4FF6-B0F0-43AA692659A6}"/>
    <cellStyle name="Normal 52 2 6 2" xfId="21093" xr:uid="{A6D7DDD0-34B6-4D73-9A86-08CEBACA017C}"/>
    <cellStyle name="Normal 52 2 6 2 2" xfId="26649" xr:uid="{422B4722-FE7C-4A09-8CBC-2B4A551E208F}"/>
    <cellStyle name="Normal 52 2 6 2 3" xfId="32143" xr:uid="{CEBA3FED-A1A3-41DD-BA52-86FC70146B03}"/>
    <cellStyle name="Normal 52 2 6 2 4" xfId="37627" xr:uid="{1705264B-5FEB-4E18-AB99-A7E90C6F7E53}"/>
    <cellStyle name="Normal 52 2 6 3" xfId="23920" xr:uid="{978FB5E8-02D3-4741-AFA7-D1DF9E7CE59A}"/>
    <cellStyle name="Normal 52 2 6 4" xfId="29414" xr:uid="{567BF02B-AE4C-4602-A150-AF936E94618C}"/>
    <cellStyle name="Normal 52 2 6 5" xfId="34898" xr:uid="{3315CF8F-9D70-43BA-B893-14BD4870F1F3}"/>
    <cellStyle name="Normal 52 3" xfId="6653" xr:uid="{065D3227-687A-4113-99F6-29A3C64FCE0D}"/>
    <cellStyle name="Normal 52 3 2" xfId="15064" xr:uid="{54A76D6E-B6FC-49F9-95F8-4480B602E5BA}"/>
    <cellStyle name="Normal 52 3 2 2" xfId="22351" xr:uid="{BF1941F1-002E-48B8-BB45-3374983DC035}"/>
    <cellStyle name="Normal 52 3 2 2 2" xfId="27907" xr:uid="{0D0E463F-9A89-4DCC-9C6D-1E2A85566D3A}"/>
    <cellStyle name="Normal 52 3 2 2 3" xfId="33401" xr:uid="{743B0B2D-B9EE-4482-86F7-440BC030033F}"/>
    <cellStyle name="Normal 52 3 2 2 4" xfId="38885" xr:uid="{FC07FFFA-1872-4751-801B-1F1D48AAB541}"/>
    <cellStyle name="Normal 52 3 2 3" xfId="25178" xr:uid="{54A46940-C7E7-4B61-9F63-9AD370ED062E}"/>
    <cellStyle name="Normal 52 3 2 4" xfId="30672" xr:uid="{6E00F076-0E1A-4B50-941B-C065715C3045}"/>
    <cellStyle name="Normal 52 3 2 5" xfId="36156" xr:uid="{BF502978-736B-4A7D-859C-790FCBE6AB1E}"/>
    <cellStyle name="Normal 52 3 3" xfId="12002" xr:uid="{5172E570-2EAC-409F-9403-A8F664874E55}"/>
    <cellStyle name="Normal 52 3 4" xfId="17238" xr:uid="{25E95ABA-CC05-4D34-B317-4C230BA5D2A0}"/>
    <cellStyle name="Normal 52 3 5" xfId="19467" xr:uid="{6E308ADB-67BA-4F29-B8B3-B50F38261587}"/>
    <cellStyle name="Normal 52 3 6" xfId="9773" xr:uid="{14E6F2C9-ECF6-4D40-B8C8-A1053FC48DB0}"/>
    <cellStyle name="Normal 52 3 6 2" xfId="21094" xr:uid="{ACBDA79C-55B9-44A7-BBD4-CB7EF9D53BB9}"/>
    <cellStyle name="Normal 52 3 6 2 2" xfId="26650" xr:uid="{608DB3D5-4F20-42D7-A7F2-560E03772ED6}"/>
    <cellStyle name="Normal 52 3 6 2 3" xfId="32144" xr:uid="{04C0DFCB-EEFC-4D8B-925F-67AD4CCD94C8}"/>
    <cellStyle name="Normal 52 3 6 2 4" xfId="37628" xr:uid="{84796ABD-1CF2-474E-9BC7-E2B3AB1FFB59}"/>
    <cellStyle name="Normal 52 3 6 3" xfId="23921" xr:uid="{81A5ED0C-DF04-45E1-84B3-70F16488A02A}"/>
    <cellStyle name="Normal 52 3 6 4" xfId="29415" xr:uid="{17755410-E163-4422-A429-61A5D5D4C658}"/>
    <cellStyle name="Normal 52 3 6 5" xfId="34899" xr:uid="{4427D791-5B43-4996-A985-204AB0072FC1}"/>
    <cellStyle name="Normal 52 4" xfId="6654" xr:uid="{01172AEE-A472-4E17-9A32-58B858791713}"/>
    <cellStyle name="Normal 52 4 2" xfId="15065" xr:uid="{4053586E-86FD-4039-861B-842C4B6FCD82}"/>
    <cellStyle name="Normal 52 4 2 2" xfId="22352" xr:uid="{95A065F4-E1F9-4590-B45A-2AC29D65A594}"/>
    <cellStyle name="Normal 52 4 2 2 2" xfId="27908" xr:uid="{B3747268-13DD-4991-ADA2-473C0B468586}"/>
    <cellStyle name="Normal 52 4 2 2 3" xfId="33402" xr:uid="{1A8193D8-7D3A-4F4D-A7AE-B49E779D985F}"/>
    <cellStyle name="Normal 52 4 2 2 4" xfId="38886" xr:uid="{18151471-D2AC-49E5-AB4F-5EE8FD862524}"/>
    <cellStyle name="Normal 52 4 2 3" xfId="25179" xr:uid="{B2250CA8-72B4-4C69-B6B7-6AEF56B6E3DE}"/>
    <cellStyle name="Normal 52 4 2 4" xfId="30673" xr:uid="{698871D5-2167-4A3A-B477-2A0E96E527AB}"/>
    <cellStyle name="Normal 52 4 2 5" xfId="36157" xr:uid="{88CBB7D9-4CC0-4325-9619-290131EECCDB}"/>
    <cellStyle name="Normal 52 4 3" xfId="12003" xr:uid="{96C7DCC2-5079-489A-A859-FA104530223D}"/>
    <cellStyle name="Normal 52 4 4" xfId="17239" xr:uid="{9D4BB1A0-C226-4C61-B97B-E087173A604A}"/>
    <cellStyle name="Normal 52 4 5" xfId="19468" xr:uid="{D87D9C1D-D0E8-4CDD-AC58-0D9C7EE8A512}"/>
    <cellStyle name="Normal 52 4 6" xfId="9774" xr:uid="{B009D1CF-ECCA-4D7D-B8B3-2311D48A884B}"/>
    <cellStyle name="Normal 52 4 6 2" xfId="21095" xr:uid="{F51967A5-8EBA-4648-8D30-A3C753AB2494}"/>
    <cellStyle name="Normal 52 4 6 2 2" xfId="26651" xr:uid="{8127591A-B1AF-4F49-81FA-DD6758192492}"/>
    <cellStyle name="Normal 52 4 6 2 3" xfId="32145" xr:uid="{5CE2FE12-2AA9-47F3-B60E-8F6E92CCCB01}"/>
    <cellStyle name="Normal 52 4 6 2 4" xfId="37629" xr:uid="{E5D8DC22-795C-4C1F-8BDB-3008DD3FFAC1}"/>
    <cellStyle name="Normal 52 4 6 3" xfId="23922" xr:uid="{1BC1AE5F-AE5E-4A35-9365-B85AB3C74AD0}"/>
    <cellStyle name="Normal 52 4 6 4" xfId="29416" xr:uid="{8512F49E-5607-4A39-B2A6-78619441B68A}"/>
    <cellStyle name="Normal 52 4 6 5" xfId="34900" xr:uid="{53E5A756-B819-4A2E-AAE4-FD5F844CE4CA}"/>
    <cellStyle name="Normal 52 5" xfId="6655" xr:uid="{B8A71620-8D79-49F6-B1ED-F6495C311F12}"/>
    <cellStyle name="Normal 52 5 2" xfId="15066" xr:uid="{BF9B753E-A516-4C38-B987-E496EF6F3F98}"/>
    <cellStyle name="Normal 52 5 2 2" xfId="22353" xr:uid="{5798E69C-AA16-4246-8546-675820803F0A}"/>
    <cellStyle name="Normal 52 5 2 2 2" xfId="27909" xr:uid="{76BD16D6-49E9-433C-9205-DCFB0D259345}"/>
    <cellStyle name="Normal 52 5 2 2 3" xfId="33403" xr:uid="{70224DE0-B2F5-4872-BC31-F7527EFB73E9}"/>
    <cellStyle name="Normal 52 5 2 2 4" xfId="38887" xr:uid="{9BE83B2F-AE1E-4882-96C8-76114D0A117A}"/>
    <cellStyle name="Normal 52 5 2 3" xfId="25180" xr:uid="{9299F094-B6AB-4C0F-BDEB-9AAC78C314E8}"/>
    <cellStyle name="Normal 52 5 2 4" xfId="30674" xr:uid="{BBD0227B-D4D1-4ADE-AE24-249E3439AD20}"/>
    <cellStyle name="Normal 52 5 2 5" xfId="36158" xr:uid="{E834953E-58A1-4779-AA00-C65B3A646E0A}"/>
    <cellStyle name="Normal 52 5 3" xfId="12004" xr:uid="{EECD7A3B-4E41-4149-A1F8-2312E0A31503}"/>
    <cellStyle name="Normal 52 5 4" xfId="17240" xr:uid="{0D5A831C-C9EB-43A4-824B-DBE988F69E28}"/>
    <cellStyle name="Normal 52 5 5" xfId="19469" xr:uid="{7F90188C-DFAF-4C69-BFC0-167F1DA6559F}"/>
    <cellStyle name="Normal 52 5 6" xfId="9775" xr:uid="{46A03F5B-6291-4387-A562-6D979E94B39F}"/>
    <cellStyle name="Normal 52 5 6 2" xfId="21096" xr:uid="{7939BEC6-6D58-45B1-B8D8-644841047DB1}"/>
    <cellStyle name="Normal 52 5 6 2 2" xfId="26652" xr:uid="{BBB5417D-03D6-4A11-93E7-DCE75DE9BC2D}"/>
    <cellStyle name="Normal 52 5 6 2 3" xfId="32146" xr:uid="{C18F41CD-815F-48B9-A5B1-D2B1501B4250}"/>
    <cellStyle name="Normal 52 5 6 2 4" xfId="37630" xr:uid="{7F86520E-CDDC-464A-A894-7F476DBA576C}"/>
    <cellStyle name="Normal 52 5 6 3" xfId="23923" xr:uid="{A3CE46EC-2C38-497A-9E4D-3155F3206083}"/>
    <cellStyle name="Normal 52 5 6 4" xfId="29417" xr:uid="{4D12C680-D257-4FE3-9A7C-6A8A0B502347}"/>
    <cellStyle name="Normal 52 5 6 5" xfId="34901" xr:uid="{340B099B-6AFD-4F5D-B4CD-FF33023A6281}"/>
    <cellStyle name="Normal 52 6" xfId="6656" xr:uid="{4836EF5F-B01E-444D-A4A8-780F73C97722}"/>
    <cellStyle name="Normal 52 6 2" xfId="15067" xr:uid="{A995312C-3AE0-48C8-BD5A-2C97A052A7C9}"/>
    <cellStyle name="Normal 52 6 2 2" xfId="22354" xr:uid="{CADD8D0C-5EE4-406A-A7AD-21DDCAEF4DFB}"/>
    <cellStyle name="Normal 52 6 2 2 2" xfId="27910" xr:uid="{CE463613-A659-43CD-A6F6-778FB8D9D9C2}"/>
    <cellStyle name="Normal 52 6 2 2 3" xfId="33404" xr:uid="{D65C378A-CCC6-431E-B7CB-807FB27E5DE6}"/>
    <cellStyle name="Normal 52 6 2 2 4" xfId="38888" xr:uid="{9834EDB0-DEF0-4B0C-9AB6-DD678F1E15C2}"/>
    <cellStyle name="Normal 52 6 2 3" xfId="25181" xr:uid="{2EC88B94-C974-4A40-BCA6-EEB9177807DB}"/>
    <cellStyle name="Normal 52 6 2 4" xfId="30675" xr:uid="{D1AB6E3C-6E4D-44AA-8A3A-3992544DE103}"/>
    <cellStyle name="Normal 52 6 2 5" xfId="36159" xr:uid="{F44C134F-788E-41A4-8882-4D3165C18317}"/>
    <cellStyle name="Normal 52 6 3" xfId="12005" xr:uid="{B11CA3F3-0CDB-44B2-9D0D-581A66592E90}"/>
    <cellStyle name="Normal 52 6 4" xfId="17241" xr:uid="{5CF1C913-912B-473C-8885-56BA910D80FF}"/>
    <cellStyle name="Normal 52 6 5" xfId="19470" xr:uid="{C88B8F9A-C016-4B00-A53C-5CEB52B9A25D}"/>
    <cellStyle name="Normal 52 6 6" xfId="9776" xr:uid="{966E020B-D49B-4D4C-A7E3-25FB7A08008B}"/>
    <cellStyle name="Normal 52 6 6 2" xfId="21097" xr:uid="{2B62B667-11FE-48C6-B370-AF7BF92B135F}"/>
    <cellStyle name="Normal 52 6 6 2 2" xfId="26653" xr:uid="{6B8E631A-240E-478D-8320-7856A42D9739}"/>
    <cellStyle name="Normal 52 6 6 2 3" xfId="32147" xr:uid="{AC940508-A747-4D30-A909-BC8F6E7FD382}"/>
    <cellStyle name="Normal 52 6 6 2 4" xfId="37631" xr:uid="{3127AF37-982C-455B-8657-CB84FD1ECA99}"/>
    <cellStyle name="Normal 52 6 6 3" xfId="23924" xr:uid="{196FFF08-AC77-4F8B-A562-029FE621B6BC}"/>
    <cellStyle name="Normal 52 6 6 4" xfId="29418" xr:uid="{E28B6E84-D6B4-4093-943F-7A4A153B2710}"/>
    <cellStyle name="Normal 52 6 6 5" xfId="34902" xr:uid="{0F20C66D-681A-4641-8640-7462EBA292CE}"/>
    <cellStyle name="Normal 52 7" xfId="6657" xr:uid="{BC9FA1D4-15C8-44F0-9058-DE5351F65D54}"/>
    <cellStyle name="Normal 52 7 2" xfId="15068" xr:uid="{BE1B6700-5291-45B3-A59B-DA251E541931}"/>
    <cellStyle name="Normal 52 7 2 2" xfId="22355" xr:uid="{BEA55036-FE97-4D0D-86C0-9FCBD7172DA2}"/>
    <cellStyle name="Normal 52 7 2 2 2" xfId="27911" xr:uid="{A2B87506-0FC2-4B56-9BD0-4F85321258EB}"/>
    <cellStyle name="Normal 52 7 2 2 3" xfId="33405" xr:uid="{E67249CA-AF0B-4A1F-85EB-342833094D16}"/>
    <cellStyle name="Normal 52 7 2 2 4" xfId="38889" xr:uid="{4137AD5B-BB88-4899-A937-2B85C9C0DC0E}"/>
    <cellStyle name="Normal 52 7 2 3" xfId="25182" xr:uid="{1753E70D-ECAD-4814-BD55-7C304196EA17}"/>
    <cellStyle name="Normal 52 7 2 4" xfId="30676" xr:uid="{60DEE0F3-5874-44BE-8DEF-2B989525E072}"/>
    <cellStyle name="Normal 52 7 2 5" xfId="36160" xr:uid="{C521D323-19AE-4029-9192-A5A7D51E06E7}"/>
    <cellStyle name="Normal 52 7 3" xfId="12006" xr:uid="{C0183C5D-D0DA-4D7D-A491-4C199DED942F}"/>
    <cellStyle name="Normal 52 7 4" xfId="17242" xr:uid="{36B0BBBB-3C8B-424E-A5CB-413F076457B4}"/>
    <cellStyle name="Normal 52 7 5" xfId="19471" xr:uid="{7828274E-D1F6-48B6-BFEC-417C311BF2DD}"/>
    <cellStyle name="Normal 52 7 6" xfId="9777" xr:uid="{3AF456D1-B2E1-4976-B6AE-A7EAC27499E8}"/>
    <cellStyle name="Normal 52 7 6 2" xfId="21098" xr:uid="{7C8A3A96-F67B-4B53-AA07-901376A321FA}"/>
    <cellStyle name="Normal 52 7 6 2 2" xfId="26654" xr:uid="{A283F7AC-492D-47F5-9A9A-D8E658A7F9C3}"/>
    <cellStyle name="Normal 52 7 6 2 3" xfId="32148" xr:uid="{DEE32D75-B2C7-42A2-92A6-F45A569BF6D4}"/>
    <cellStyle name="Normal 52 7 6 2 4" xfId="37632" xr:uid="{CA79D5BF-D2E3-42FC-97DB-D410F85D2568}"/>
    <cellStyle name="Normal 52 7 6 3" xfId="23925" xr:uid="{FB9DBDE4-5101-48E3-ABBF-B0FF78625D97}"/>
    <cellStyle name="Normal 52 7 6 4" xfId="29419" xr:uid="{628322D3-317C-4C65-A1E3-1F6D4592E4B3}"/>
    <cellStyle name="Normal 52 7 6 5" xfId="34903" xr:uid="{3E6AED66-C6D8-470A-9F9A-95B9DB326517}"/>
    <cellStyle name="Normal 52 8" xfId="6658" xr:uid="{6F20AD54-AB78-436B-9020-4B1B8F226DB6}"/>
    <cellStyle name="Normal 52 8 2" xfId="15069" xr:uid="{B3B26EF3-0A71-41A5-B25D-6A89438EF0DB}"/>
    <cellStyle name="Normal 52 8 2 2" xfId="22356" xr:uid="{6C48FBE4-BEDF-4834-AD5E-D8491F2CE89F}"/>
    <cellStyle name="Normal 52 8 2 2 2" xfId="27912" xr:uid="{50B0AF29-FB92-451E-89E0-943EEF10092D}"/>
    <cellStyle name="Normal 52 8 2 2 3" xfId="33406" xr:uid="{F8204DC2-4F62-4785-95AE-A00DFAC54FAD}"/>
    <cellStyle name="Normal 52 8 2 2 4" xfId="38890" xr:uid="{5A174A5B-063C-4CF9-B95A-DACDAE455AC2}"/>
    <cellStyle name="Normal 52 8 2 3" xfId="25183" xr:uid="{EF2876F5-121B-4D0F-8F41-A77EF0C3E2A1}"/>
    <cellStyle name="Normal 52 8 2 4" xfId="30677" xr:uid="{0F1ED9C5-D32F-43F5-BADF-9EB4C566EBB6}"/>
    <cellStyle name="Normal 52 8 2 5" xfId="36161" xr:uid="{701ABF28-63F4-4A2F-9F46-3EC1728DEF2F}"/>
    <cellStyle name="Normal 52 8 3" xfId="12007" xr:uid="{46A2D0AC-A598-49DA-A143-94D86E816055}"/>
    <cellStyle name="Normal 52 8 4" xfId="17243" xr:uid="{BAAC2A36-3C7A-4904-95CC-388529ABBAAA}"/>
    <cellStyle name="Normal 52 8 5" xfId="19472" xr:uid="{301AB5C3-C8C4-4DE6-A6CB-23D607F0387A}"/>
    <cellStyle name="Normal 52 8 6" xfId="9778" xr:uid="{194E197A-F0D0-47ED-8E2B-B85862D507ED}"/>
    <cellStyle name="Normal 52 8 6 2" xfId="21099" xr:uid="{6FC96B85-8694-4858-A1C8-D4E148213CEE}"/>
    <cellStyle name="Normal 52 8 6 2 2" xfId="26655" xr:uid="{068B9928-D647-462F-96A4-0FE29230E652}"/>
    <cellStyle name="Normal 52 8 6 2 3" xfId="32149" xr:uid="{2BC3D606-311C-437A-B0D6-FEEC34ADBBBF}"/>
    <cellStyle name="Normal 52 8 6 2 4" xfId="37633" xr:uid="{91F4BCB6-6714-4063-AEC3-950451A96AB2}"/>
    <cellStyle name="Normal 52 8 6 3" xfId="23926" xr:uid="{C92FB346-99E1-48C4-A810-A2163BF15CC5}"/>
    <cellStyle name="Normal 52 8 6 4" xfId="29420" xr:uid="{E07CE12F-8FDA-4212-ADE3-92C965F00BD2}"/>
    <cellStyle name="Normal 52 8 6 5" xfId="34904" xr:uid="{6F029362-9174-4FD0-B0A0-00438EA163C2}"/>
    <cellStyle name="Normal 52 9" xfId="6659" xr:uid="{C4CE139B-3AD1-4C18-80D9-CB1BE831C390}"/>
    <cellStyle name="Normal 52 9 2" xfId="15070" xr:uid="{0DAE3795-8627-4AC3-92C3-4182638C5F60}"/>
    <cellStyle name="Normal 52 9 2 2" xfId="22357" xr:uid="{4AE6F7C7-D6E4-47AD-966F-F714344FB3BE}"/>
    <cellStyle name="Normal 52 9 2 2 2" xfId="27913" xr:uid="{48F8A503-6740-47A1-94FF-CA5A8A9DA7AF}"/>
    <cellStyle name="Normal 52 9 2 2 3" xfId="33407" xr:uid="{E78A6BCA-061C-4450-B017-9439AE5F5C50}"/>
    <cellStyle name="Normal 52 9 2 2 4" xfId="38891" xr:uid="{A62436CC-AF07-46B0-A527-116094159280}"/>
    <cellStyle name="Normal 52 9 2 3" xfId="25184" xr:uid="{2E7900E0-0247-4420-87F2-2572E8F60B39}"/>
    <cellStyle name="Normal 52 9 2 4" xfId="30678" xr:uid="{6FCD1BAA-4E94-4F61-A4A3-454D0BE14F68}"/>
    <cellStyle name="Normal 52 9 2 5" xfId="36162" xr:uid="{C9F4182E-BD37-43FE-B1F6-2AF7E16D5FB5}"/>
    <cellStyle name="Normal 52 9 3" xfId="12008" xr:uid="{9DD85A23-8A24-4EE3-B3EA-B184D2768792}"/>
    <cellStyle name="Normal 52 9 4" xfId="17244" xr:uid="{6CFD1060-4824-478F-B3C0-4F097DE4ED38}"/>
    <cellStyle name="Normal 52 9 5" xfId="19473" xr:uid="{C41A5E12-CAA4-4A52-95FC-52B837F012ED}"/>
    <cellStyle name="Normal 52 9 6" xfId="9779" xr:uid="{BBDCCBC1-58DC-474C-8847-C223A72ED28A}"/>
    <cellStyle name="Normal 52 9 6 2" xfId="21100" xr:uid="{D8CDFA56-4D69-4374-B2CC-64BF1AF70BDF}"/>
    <cellStyle name="Normal 52 9 6 2 2" xfId="26656" xr:uid="{05C5B6BE-CC4B-4523-B854-2DBBA7273F74}"/>
    <cellStyle name="Normal 52 9 6 2 3" xfId="32150" xr:uid="{DE0482A5-C07E-4799-AA7F-E47C6802077D}"/>
    <cellStyle name="Normal 52 9 6 2 4" xfId="37634" xr:uid="{D276435A-4761-4E28-8C5F-5F2E16663C15}"/>
    <cellStyle name="Normal 52 9 6 3" xfId="23927" xr:uid="{1AD7614A-4A13-4771-9747-901D3C89DFF8}"/>
    <cellStyle name="Normal 52 9 6 4" xfId="29421" xr:uid="{C2F820E6-5BD8-4AE4-9B94-A03890CACC0B}"/>
    <cellStyle name="Normal 52 9 6 5" xfId="34905" xr:uid="{E001ADEB-A4F8-41B0-98FB-7AEF08B89277}"/>
    <cellStyle name="Normal 520" xfId="39856" xr:uid="{26845575-F563-476A-AB56-4FCB76A81B77}"/>
    <cellStyle name="Normal 521" xfId="39857" xr:uid="{DD6521E2-8154-4F90-B1C2-BEC79CCD3833}"/>
    <cellStyle name="Normal 522" xfId="39858" xr:uid="{915AFFF6-9D61-45CD-94A3-1C4BE4EA2870}"/>
    <cellStyle name="Normal 523" xfId="39859" xr:uid="{CE476D8F-60EF-4F20-A207-0589109B56AB}"/>
    <cellStyle name="Normal 524" xfId="39860" xr:uid="{A3FC9F48-2EFB-4489-865C-9BE285E741E4}"/>
    <cellStyle name="Normal 525" xfId="39861" xr:uid="{81EA5CE0-D5F2-4919-A8D9-2C325CA7FBC9}"/>
    <cellStyle name="Normal 526" xfId="39862" xr:uid="{FA7C82C2-336E-40FB-909D-331FB7B143B0}"/>
    <cellStyle name="Normal 527" xfId="39863" xr:uid="{030D6AB2-B328-4B42-B7A9-E6DD490E8AAD}"/>
    <cellStyle name="Normal 528" xfId="39864" xr:uid="{06A31FD0-0042-4A2A-8B2B-3C2E2ECCB283}"/>
    <cellStyle name="Normal 529" xfId="39865" xr:uid="{F961D887-2192-4F4C-BFA9-6207173940E8}"/>
    <cellStyle name="Normal 53" xfId="6660" xr:uid="{8B9CDB94-8531-46A5-9570-CB77763AC818}"/>
    <cellStyle name="Normal 53 10" xfId="6661" xr:uid="{5AF8A14A-3364-4DE1-BF9E-E4D6216D1824}"/>
    <cellStyle name="Normal 53 10 2" xfId="15072" xr:uid="{457D91FB-A041-461A-B0D9-6EE711A20456}"/>
    <cellStyle name="Normal 53 10 2 2" xfId="22359" xr:uid="{F1DC8EDF-67F2-4948-956D-9045D1213453}"/>
    <cellStyle name="Normal 53 10 2 2 2" xfId="27915" xr:uid="{9EC47102-30CA-4102-BAB2-6C232039E9A3}"/>
    <cellStyle name="Normal 53 10 2 2 3" xfId="33409" xr:uid="{97CA3C90-23B6-46E2-8408-EC78D3FD663C}"/>
    <cellStyle name="Normal 53 10 2 2 4" xfId="38893" xr:uid="{A90DB0B9-F791-4C78-94D9-DFC3E1B7F3AF}"/>
    <cellStyle name="Normal 53 10 2 3" xfId="25186" xr:uid="{8861F0ED-C29D-45AE-BDFF-99B6475D1E8D}"/>
    <cellStyle name="Normal 53 10 2 4" xfId="30680" xr:uid="{71D61D18-CA31-48AD-9517-FF67BE8C6C44}"/>
    <cellStyle name="Normal 53 10 2 5" xfId="36164" xr:uid="{6BB3D412-272C-4B9D-A9A4-87A5C53E389F}"/>
    <cellStyle name="Normal 53 10 3" xfId="12010" xr:uid="{286D22AC-1CAB-4944-AD23-522FA9C1784F}"/>
    <cellStyle name="Normal 53 10 4" xfId="17246" xr:uid="{CA310044-5A4D-4AB6-95CF-8EB15E2D7EE3}"/>
    <cellStyle name="Normal 53 10 5" xfId="19475" xr:uid="{411625D6-8EFF-406C-A2BD-162AE061174E}"/>
    <cellStyle name="Normal 53 10 6" xfId="9781" xr:uid="{159E0053-9887-4E0D-8106-924F7C4216F5}"/>
    <cellStyle name="Normal 53 10 6 2" xfId="21102" xr:uid="{64450BE3-F4FE-41A9-B5AD-4952D54014B0}"/>
    <cellStyle name="Normal 53 10 6 2 2" xfId="26658" xr:uid="{F7DAB945-0B9A-4BA7-9CD3-F743719D67A8}"/>
    <cellStyle name="Normal 53 10 6 2 3" xfId="32152" xr:uid="{506DF714-369D-4A45-AF9F-1192E5596AE1}"/>
    <cellStyle name="Normal 53 10 6 2 4" xfId="37636" xr:uid="{C8CD3D3B-C7DF-42FF-B990-21050CC408A9}"/>
    <cellStyle name="Normal 53 10 6 3" xfId="23929" xr:uid="{D4EB9D75-3B82-4DAF-A61C-66216349ECA7}"/>
    <cellStyle name="Normal 53 10 6 4" xfId="29423" xr:uid="{C22B74BC-986D-4364-BFCD-4406F11A4FBE}"/>
    <cellStyle name="Normal 53 10 6 5" xfId="34907" xr:uid="{C62F5DBD-1E22-4936-BD18-F805DC5C922C}"/>
    <cellStyle name="Normal 53 11" xfId="15071" xr:uid="{17EAF556-E07E-4420-A5D2-A59F7F0179E8}"/>
    <cellStyle name="Normal 53 11 2" xfId="22358" xr:uid="{DE35B01B-E9E8-45D1-B033-E1E66E76E129}"/>
    <cellStyle name="Normal 53 11 2 2" xfId="27914" xr:uid="{EC8870CB-5024-4E36-9C54-98C9912C4A87}"/>
    <cellStyle name="Normal 53 11 2 3" xfId="33408" xr:uid="{14D855F4-A719-475E-9EA8-E594A16CC901}"/>
    <cellStyle name="Normal 53 11 2 4" xfId="38892" xr:uid="{8A953DB2-94AC-4643-A86A-0C8F51BFEDC8}"/>
    <cellStyle name="Normal 53 11 3" xfId="25185" xr:uid="{BA8FC8FC-C68F-4B1C-938C-71C082032550}"/>
    <cellStyle name="Normal 53 11 4" xfId="30679" xr:uid="{CA949117-B250-4872-8BB0-C4359626032F}"/>
    <cellStyle name="Normal 53 11 5" xfId="36163" xr:uid="{46879D35-C39A-4E6C-BE69-8E461D16923D}"/>
    <cellStyle name="Normal 53 12" xfId="12009" xr:uid="{2625FBDA-BB31-46EA-833E-F5C7F5168BAD}"/>
    <cellStyle name="Normal 53 13" xfId="17245" xr:uid="{1723BF4D-3B98-4E3C-AE16-335BD0F24204}"/>
    <cellStyle name="Normal 53 14" xfId="19474" xr:uid="{D2C6B74D-9094-4E3C-A34B-B1AC1400D730}"/>
    <cellStyle name="Normal 53 15" xfId="9780" xr:uid="{649075CF-AD96-4B25-A245-B4C61F93925E}"/>
    <cellStyle name="Normal 53 15 2" xfId="21101" xr:uid="{F0BAFC0D-CEF0-4DB5-823F-04674A37AAAD}"/>
    <cellStyle name="Normal 53 15 2 2" xfId="26657" xr:uid="{2E5A52DD-2C6A-42C0-BF79-5F8DE3AD0597}"/>
    <cellStyle name="Normal 53 15 2 3" xfId="32151" xr:uid="{EDB77464-B861-4A75-9BF4-7AE7D60F4206}"/>
    <cellStyle name="Normal 53 15 2 4" xfId="37635" xr:uid="{936BCC80-212E-489E-842E-BD02C563F1DE}"/>
    <cellStyle name="Normal 53 15 3" xfId="23928" xr:uid="{3A207FE4-336F-4FA3-AB0D-6E3322FF2A8C}"/>
    <cellStyle name="Normal 53 15 4" xfId="29422" xr:uid="{7ABB4CE4-6325-4F7B-B08B-5AF69FE69AFD}"/>
    <cellStyle name="Normal 53 15 5" xfId="34906" xr:uid="{C4F2C918-2B1D-4777-AE4A-91585FE27BE1}"/>
    <cellStyle name="Normal 53 2" xfId="6662" xr:uid="{9588758E-460D-45DB-A783-CB87D4978E0A}"/>
    <cellStyle name="Normal 53 2 2" xfId="15073" xr:uid="{1378F9A2-D084-48F2-9FBC-3511F7EBBE9C}"/>
    <cellStyle name="Normal 53 2 2 2" xfId="22360" xr:uid="{DAF069E7-C927-40D1-B37A-E775BD5C43C8}"/>
    <cellStyle name="Normal 53 2 2 2 2" xfId="27916" xr:uid="{3BA2442C-1DC6-4239-9080-CEF4C5EB69C1}"/>
    <cellStyle name="Normal 53 2 2 2 3" xfId="33410" xr:uid="{E173706F-E888-4ED5-848A-144485234C19}"/>
    <cellStyle name="Normal 53 2 2 2 4" xfId="38894" xr:uid="{20F7ED60-434F-49F2-B946-2DA23EDF56CD}"/>
    <cellStyle name="Normal 53 2 2 3" xfId="25187" xr:uid="{A57E4E0C-0AA4-43DB-8411-D66891C9D612}"/>
    <cellStyle name="Normal 53 2 2 4" xfId="30681" xr:uid="{9C08DC58-C846-4209-A65A-6D80C7F23EDD}"/>
    <cellStyle name="Normal 53 2 2 5" xfId="36165" xr:uid="{C272C474-E844-456A-8777-F587D36825D3}"/>
    <cellStyle name="Normal 53 2 3" xfId="12011" xr:uid="{0583A5CB-0F49-4F57-B5D1-A2E5DB495F3B}"/>
    <cellStyle name="Normal 53 2 4" xfId="17247" xr:uid="{14BCD9EE-9262-4821-97DF-8B72B3467C45}"/>
    <cellStyle name="Normal 53 2 5" xfId="19476" xr:uid="{F3D82721-7E14-4C39-BE79-0E45F36C044A}"/>
    <cellStyle name="Normal 53 2 6" xfId="9782" xr:uid="{12786004-6075-4CC9-8EAF-EEA52623A51A}"/>
    <cellStyle name="Normal 53 2 6 2" xfId="21103" xr:uid="{B63BCD58-9353-4F50-B7BC-BBF7B408BE3A}"/>
    <cellStyle name="Normal 53 2 6 2 2" xfId="26659" xr:uid="{93CC79FB-5BC3-4C53-8E1F-5465D480D200}"/>
    <cellStyle name="Normal 53 2 6 2 3" xfId="32153" xr:uid="{47D87F07-57DA-4CE2-A956-4506F0CE9DD5}"/>
    <cellStyle name="Normal 53 2 6 2 4" xfId="37637" xr:uid="{96457D17-5ECA-4EBB-87D5-F98084477D90}"/>
    <cellStyle name="Normal 53 2 6 3" xfId="23930" xr:uid="{739D5D86-843D-41D1-933A-708AD39736C8}"/>
    <cellStyle name="Normal 53 2 6 4" xfId="29424" xr:uid="{7438869F-FB94-476B-8AF7-1F25E39A69CB}"/>
    <cellStyle name="Normal 53 2 6 5" xfId="34908" xr:uid="{E9ACA011-EB04-48C7-ABA5-D3558D95F130}"/>
    <cellStyle name="Normal 53 3" xfId="6663" xr:uid="{D4F872F3-1D5D-4FF2-8969-D8E3A41F3D3C}"/>
    <cellStyle name="Normal 53 3 2" xfId="15074" xr:uid="{6D150164-49B2-49D8-B93B-4D80685AC5C9}"/>
    <cellStyle name="Normal 53 3 2 2" xfId="22361" xr:uid="{4EBF36F9-4F13-4A84-B51F-DA2C81DD71A9}"/>
    <cellStyle name="Normal 53 3 2 2 2" xfId="27917" xr:uid="{CC410779-C2A4-4E26-B0C5-912F9572FB52}"/>
    <cellStyle name="Normal 53 3 2 2 3" xfId="33411" xr:uid="{DC9E326B-85E5-457C-89E4-4878A3A838A6}"/>
    <cellStyle name="Normal 53 3 2 2 4" xfId="38895" xr:uid="{74A3E7FA-FB97-40B7-947E-6D3B5AAC3FB6}"/>
    <cellStyle name="Normal 53 3 2 3" xfId="25188" xr:uid="{0F9C32BC-2957-40BE-8A90-E6E20B1C7030}"/>
    <cellStyle name="Normal 53 3 2 4" xfId="30682" xr:uid="{33A22B6D-31A4-43A9-9A7E-6C69890B2724}"/>
    <cellStyle name="Normal 53 3 2 5" xfId="36166" xr:uid="{DE05A8D2-E05D-4A17-858F-DA387DF31625}"/>
    <cellStyle name="Normal 53 3 3" xfId="12012" xr:uid="{0C1D3F8A-1677-423E-AE6E-230371C7D4DD}"/>
    <cellStyle name="Normal 53 3 4" xfId="17248" xr:uid="{C98333D0-23BA-49DE-B107-B29D6764371B}"/>
    <cellStyle name="Normal 53 3 5" xfId="19477" xr:uid="{92CCCD6B-D84C-43CE-B69C-53E289B8B57B}"/>
    <cellStyle name="Normal 53 3 6" xfId="9783" xr:uid="{926B8765-C39D-4F32-9949-429AFD353851}"/>
    <cellStyle name="Normal 53 3 6 2" xfId="21104" xr:uid="{CDC6F25A-1CCA-4BA0-814C-A6EF430A4E8C}"/>
    <cellStyle name="Normal 53 3 6 2 2" xfId="26660" xr:uid="{5BA08831-D3A9-40A4-A7DE-483A80158FBB}"/>
    <cellStyle name="Normal 53 3 6 2 3" xfId="32154" xr:uid="{412D26DA-318A-4F05-B567-3065D6C4A670}"/>
    <cellStyle name="Normal 53 3 6 2 4" xfId="37638" xr:uid="{F3C3DE5F-AA5F-4A16-8937-6FB367ED8253}"/>
    <cellStyle name="Normal 53 3 6 3" xfId="23931" xr:uid="{CF5D3460-417C-45D5-9A4D-00309E13AEDF}"/>
    <cellStyle name="Normal 53 3 6 4" xfId="29425" xr:uid="{77A1688E-7D4F-4F79-92DA-1D9A59C05947}"/>
    <cellStyle name="Normal 53 3 6 5" xfId="34909" xr:uid="{188DD1C7-B41A-44C7-8CD6-B1A0DD987BAB}"/>
    <cellStyle name="Normal 53 4" xfId="6664" xr:uid="{806ACE04-A2A6-44BC-8E6F-23F0CE56ABA7}"/>
    <cellStyle name="Normal 53 4 2" xfId="15075" xr:uid="{CE19A75D-C27F-4324-B70C-8CD3C2176823}"/>
    <cellStyle name="Normal 53 4 2 2" xfId="22362" xr:uid="{A15936EE-501B-4405-9ADE-AC6A33016122}"/>
    <cellStyle name="Normal 53 4 2 2 2" xfId="27918" xr:uid="{4C318087-BE94-4C75-BC3E-88FFC1C83372}"/>
    <cellStyle name="Normal 53 4 2 2 3" xfId="33412" xr:uid="{743AE34E-DADA-4E04-B1CD-8ED861AE7FB6}"/>
    <cellStyle name="Normal 53 4 2 2 4" xfId="38896" xr:uid="{ED92547A-8FAF-4883-9771-4464639C2C4E}"/>
    <cellStyle name="Normal 53 4 2 3" xfId="25189" xr:uid="{6188054B-6991-48AB-BCF6-B6338FCEA581}"/>
    <cellStyle name="Normal 53 4 2 4" xfId="30683" xr:uid="{C8C9C45B-877A-49B6-8321-E5283FF0E889}"/>
    <cellStyle name="Normal 53 4 2 5" xfId="36167" xr:uid="{2EE40E80-0ABE-4E27-8F2E-5E999DC132EE}"/>
    <cellStyle name="Normal 53 4 3" xfId="12013" xr:uid="{F200EE1B-3AFA-4277-B3FB-893E5F220662}"/>
    <cellStyle name="Normal 53 4 4" xfId="17249" xr:uid="{A39EBDC7-8322-4CB3-8F20-D115E4BDD25A}"/>
    <cellStyle name="Normal 53 4 5" xfId="19478" xr:uid="{9B3D650B-D808-4B3B-AC05-1E7F0A4EC64D}"/>
    <cellStyle name="Normal 53 4 6" xfId="9784" xr:uid="{A26BDACE-E1FE-435E-8992-5250F721465A}"/>
    <cellStyle name="Normal 53 4 6 2" xfId="21105" xr:uid="{E1E1D9D5-44E4-4595-94EF-BCEFE3C28E28}"/>
    <cellStyle name="Normal 53 4 6 2 2" xfId="26661" xr:uid="{9DDDF344-9932-4CC5-8F4D-AE2C8E07C75B}"/>
    <cellStyle name="Normal 53 4 6 2 3" xfId="32155" xr:uid="{9AA99F2C-BB09-4202-8902-9A1E53D08867}"/>
    <cellStyle name="Normal 53 4 6 2 4" xfId="37639" xr:uid="{02AFBA96-C352-4CB2-B7CB-54014F5532D6}"/>
    <cellStyle name="Normal 53 4 6 3" xfId="23932" xr:uid="{ED1D432E-5ECE-417B-A54A-79DBA8DDBBBE}"/>
    <cellStyle name="Normal 53 4 6 4" xfId="29426" xr:uid="{865E3B39-700C-4463-BE2A-98325BCFBAE5}"/>
    <cellStyle name="Normal 53 4 6 5" xfId="34910" xr:uid="{B7089F58-E3FD-415F-8967-40DBA6C05059}"/>
    <cellStyle name="Normal 53 5" xfId="6665" xr:uid="{653ECA43-06C6-4760-A7DD-DA3536046F0F}"/>
    <cellStyle name="Normal 53 5 2" xfId="15076" xr:uid="{EA1454B6-A1E6-4749-A500-5B00864C39E8}"/>
    <cellStyle name="Normal 53 5 2 2" xfId="22363" xr:uid="{5265D3A3-B0E5-4B1B-A73A-C1D084549077}"/>
    <cellStyle name="Normal 53 5 2 2 2" xfId="27919" xr:uid="{006D4697-9DAA-4049-BCE6-94E336E42A70}"/>
    <cellStyle name="Normal 53 5 2 2 3" xfId="33413" xr:uid="{58D299E5-CBB7-47A6-80E9-E5676A4A3439}"/>
    <cellStyle name="Normal 53 5 2 2 4" xfId="38897" xr:uid="{6AD1BF9F-7843-44CF-A5E3-7B81A16E4E05}"/>
    <cellStyle name="Normal 53 5 2 3" xfId="25190" xr:uid="{289550A6-C86E-4D14-93B2-E6B1C9BF1C74}"/>
    <cellStyle name="Normal 53 5 2 4" xfId="30684" xr:uid="{9748E1F1-1E0D-47F5-B943-9C405AFEBBEB}"/>
    <cellStyle name="Normal 53 5 2 5" xfId="36168" xr:uid="{E946B83E-8AE9-4883-A0BB-C3D911DC8CEF}"/>
    <cellStyle name="Normal 53 5 3" xfId="12014" xr:uid="{A00FE5AB-5DE5-4752-9515-962F48AC94C5}"/>
    <cellStyle name="Normal 53 5 4" xfId="17250" xr:uid="{FA0D7F6A-6B5E-4D60-B571-4AA002387869}"/>
    <cellStyle name="Normal 53 5 5" xfId="19479" xr:uid="{74F64145-E4C0-4858-819F-635BFC4F102D}"/>
    <cellStyle name="Normal 53 5 6" xfId="9785" xr:uid="{8B43A62D-6AA5-4D48-84D9-E9694FD8BB5D}"/>
    <cellStyle name="Normal 53 5 6 2" xfId="21106" xr:uid="{E9DB224D-AF26-47E2-89EA-3C76440DCEEA}"/>
    <cellStyle name="Normal 53 5 6 2 2" xfId="26662" xr:uid="{0F4D369F-4E2F-4FA1-B377-1C68D832077F}"/>
    <cellStyle name="Normal 53 5 6 2 3" xfId="32156" xr:uid="{22626AB7-B86B-4C37-97A9-88909FB9D2BA}"/>
    <cellStyle name="Normal 53 5 6 2 4" xfId="37640" xr:uid="{95F5ED42-2194-436D-87EE-D03C73433CFD}"/>
    <cellStyle name="Normal 53 5 6 3" xfId="23933" xr:uid="{F9293921-2E25-4CC4-9993-79EBBAC568EB}"/>
    <cellStyle name="Normal 53 5 6 4" xfId="29427" xr:uid="{04B90651-FCD5-4FDF-8AD4-A668A5E61830}"/>
    <cellStyle name="Normal 53 5 6 5" xfId="34911" xr:uid="{28EF7BC5-46F6-4DF3-A226-B4BE389CC415}"/>
    <cellStyle name="Normal 53 6" xfId="6666" xr:uid="{8513E919-BA30-4025-927F-191C3A86E94A}"/>
    <cellStyle name="Normal 53 6 2" xfId="15077" xr:uid="{585ADB28-29B1-4BA8-9810-9FF98E63177B}"/>
    <cellStyle name="Normal 53 6 2 2" xfId="22364" xr:uid="{CB73320A-EDCE-49A2-AE74-B07605748E2A}"/>
    <cellStyle name="Normal 53 6 2 2 2" xfId="27920" xr:uid="{DB52C645-6179-47B2-8E70-5FF6FE8A709D}"/>
    <cellStyle name="Normal 53 6 2 2 3" xfId="33414" xr:uid="{C9F67CAC-A837-4ED6-A708-DB7E85A92F6E}"/>
    <cellStyle name="Normal 53 6 2 2 4" xfId="38898" xr:uid="{0202C464-DE86-4812-BE23-424CD1A7135D}"/>
    <cellStyle name="Normal 53 6 2 3" xfId="25191" xr:uid="{78EF299E-5B29-409D-8480-FA1C407FB4BF}"/>
    <cellStyle name="Normal 53 6 2 4" xfId="30685" xr:uid="{D637F00A-5ADF-4305-80E2-6929B54FFF6D}"/>
    <cellStyle name="Normal 53 6 2 5" xfId="36169" xr:uid="{BDD212EA-283F-4A03-9003-27268FBE2053}"/>
    <cellStyle name="Normal 53 6 3" xfId="12015" xr:uid="{A2E81BA0-57D6-44BE-BAE9-EB1E2B249BA4}"/>
    <cellStyle name="Normal 53 6 4" xfId="17251" xr:uid="{8245D576-6686-411E-BB68-DA75DB944865}"/>
    <cellStyle name="Normal 53 6 5" xfId="19480" xr:uid="{A3766E81-725A-4E43-8AD8-4AEB523532BC}"/>
    <cellStyle name="Normal 53 6 6" xfId="9786" xr:uid="{B06579FE-3688-416A-AFEF-528400392661}"/>
    <cellStyle name="Normal 53 6 6 2" xfId="21107" xr:uid="{DC463AD7-3395-4CEE-BEFF-74F9D0F3485A}"/>
    <cellStyle name="Normal 53 6 6 2 2" xfId="26663" xr:uid="{EB32F56B-8F6E-4739-BD8B-BB7FEDCF33C8}"/>
    <cellStyle name="Normal 53 6 6 2 3" xfId="32157" xr:uid="{E84E5F23-74BD-40B7-B004-0852D5323BA5}"/>
    <cellStyle name="Normal 53 6 6 2 4" xfId="37641" xr:uid="{E0D1D4CA-572C-4B67-A6B1-BF66AD45EC56}"/>
    <cellStyle name="Normal 53 6 6 3" xfId="23934" xr:uid="{BA575034-296D-4523-9B85-D4DE8C948F5D}"/>
    <cellStyle name="Normal 53 6 6 4" xfId="29428" xr:uid="{7BF3834F-1F51-4E91-8068-2BABFC15BD3E}"/>
    <cellStyle name="Normal 53 6 6 5" xfId="34912" xr:uid="{F8C24C0B-152F-47BA-AFF2-E5B901B81812}"/>
    <cellStyle name="Normal 53 7" xfId="6667" xr:uid="{8CBC9EB8-7637-4B7A-A9D0-3C609BF92CCF}"/>
    <cellStyle name="Normal 53 7 2" xfId="15078" xr:uid="{6EA08C7D-0880-4EAF-9FAF-96834CECF410}"/>
    <cellStyle name="Normal 53 7 2 2" xfId="22365" xr:uid="{0BC1B59B-85AF-4237-B472-6D5EA712FC6E}"/>
    <cellStyle name="Normal 53 7 2 2 2" xfId="27921" xr:uid="{D2DA6AA5-DED8-40FF-A2A5-29D14EE6CE60}"/>
    <cellStyle name="Normal 53 7 2 2 3" xfId="33415" xr:uid="{E805FAE5-C8D0-4060-AC7A-DB70E2F8C028}"/>
    <cellStyle name="Normal 53 7 2 2 4" xfId="38899" xr:uid="{2B360BAF-F1AC-4859-9B47-001632E0AACD}"/>
    <cellStyle name="Normal 53 7 2 3" xfId="25192" xr:uid="{27E1F25F-91AC-42B2-A533-E65936C026D2}"/>
    <cellStyle name="Normal 53 7 2 4" xfId="30686" xr:uid="{6FB9F576-F375-40C1-8CBD-29429B8D3E22}"/>
    <cellStyle name="Normal 53 7 2 5" xfId="36170" xr:uid="{EB31ECD9-5FC9-4DF9-A9A5-042F7DB03ECB}"/>
    <cellStyle name="Normal 53 7 3" xfId="12016" xr:uid="{BD9DF576-7F28-469B-8C8F-1544D58E922C}"/>
    <cellStyle name="Normal 53 7 4" xfId="17252" xr:uid="{CE65293B-923B-4099-819C-BF63D0869426}"/>
    <cellStyle name="Normal 53 7 5" xfId="19481" xr:uid="{3D89FBC0-FFA0-4386-8F76-708098909ACE}"/>
    <cellStyle name="Normal 53 7 6" xfId="9787" xr:uid="{A73727A6-690D-4132-B76B-2CF4F43055FA}"/>
    <cellStyle name="Normal 53 7 6 2" xfId="21108" xr:uid="{748524BB-13F9-4A19-8465-76DEBC0DD16D}"/>
    <cellStyle name="Normal 53 7 6 2 2" xfId="26664" xr:uid="{55EC7BF2-0824-4735-AE15-AA23FBD73133}"/>
    <cellStyle name="Normal 53 7 6 2 3" xfId="32158" xr:uid="{10DDC2E8-998C-4B12-B998-9A1AFF656486}"/>
    <cellStyle name="Normal 53 7 6 2 4" xfId="37642" xr:uid="{89F77C11-D2F1-41AD-8E26-C478E92CABE6}"/>
    <cellStyle name="Normal 53 7 6 3" xfId="23935" xr:uid="{922F9EBD-46FC-443D-BEE2-8C7B573CF016}"/>
    <cellStyle name="Normal 53 7 6 4" xfId="29429" xr:uid="{D6D77577-3BC7-4E91-ACBB-F7C052BB76AE}"/>
    <cellStyle name="Normal 53 7 6 5" xfId="34913" xr:uid="{3F1F8AB0-F52B-4D49-B95A-59124AD7D3D9}"/>
    <cellStyle name="Normal 53 8" xfId="6668" xr:uid="{26319599-D0EE-4656-91CE-1D70BF290E51}"/>
    <cellStyle name="Normal 53 8 2" xfId="15079" xr:uid="{CE90F8ED-69DC-4106-90A7-81AF6C2CB741}"/>
    <cellStyle name="Normal 53 8 2 2" xfId="22366" xr:uid="{9B935F22-F875-4FFD-B2C6-B43D083845FA}"/>
    <cellStyle name="Normal 53 8 2 2 2" xfId="27922" xr:uid="{DD9383C2-23EB-4402-9775-6ADE9302737C}"/>
    <cellStyle name="Normal 53 8 2 2 3" xfId="33416" xr:uid="{EB5C2866-3461-495A-9C50-214238070079}"/>
    <cellStyle name="Normal 53 8 2 2 4" xfId="38900" xr:uid="{7330DCD6-A78F-4D20-ADAE-10E84C7B13A5}"/>
    <cellStyle name="Normal 53 8 2 3" xfId="25193" xr:uid="{71531D3E-FCDC-4867-BADD-22F7830E9C35}"/>
    <cellStyle name="Normal 53 8 2 4" xfId="30687" xr:uid="{9980A6F4-20CA-4ADD-91A9-6DB5D6389066}"/>
    <cellStyle name="Normal 53 8 2 5" xfId="36171" xr:uid="{A6BB2E0D-03CD-4377-9C07-611347D529E6}"/>
    <cellStyle name="Normal 53 8 3" xfId="12017" xr:uid="{06D90E00-612B-413B-A89C-18295B5E5DB1}"/>
    <cellStyle name="Normal 53 8 4" xfId="17253" xr:uid="{958DE497-F917-4586-A754-9FF43925EF18}"/>
    <cellStyle name="Normal 53 8 5" xfId="19482" xr:uid="{C82470C7-60FC-48D2-BA64-9AAE35964734}"/>
    <cellStyle name="Normal 53 8 6" xfId="9788" xr:uid="{D8403BAF-44C3-48B0-80B1-06C382A3EB1B}"/>
    <cellStyle name="Normal 53 8 6 2" xfId="21109" xr:uid="{9ED03986-A7C0-4C5B-B7F3-A95563A9390E}"/>
    <cellStyle name="Normal 53 8 6 2 2" xfId="26665" xr:uid="{42FDD96A-726F-4B6E-84EB-C13314113FA1}"/>
    <cellStyle name="Normal 53 8 6 2 3" xfId="32159" xr:uid="{8C294168-7206-423A-ABEB-692D846FF292}"/>
    <cellStyle name="Normal 53 8 6 2 4" xfId="37643" xr:uid="{D6CD997D-93A6-4932-BD07-4F4F7400DA75}"/>
    <cellStyle name="Normal 53 8 6 3" xfId="23936" xr:uid="{B8A05583-DD44-4DD3-8733-2BB53F19B7CB}"/>
    <cellStyle name="Normal 53 8 6 4" xfId="29430" xr:uid="{1BCF2323-A08C-4FDB-B080-9C440683E558}"/>
    <cellStyle name="Normal 53 8 6 5" xfId="34914" xr:uid="{36E86F4F-2296-47C4-9D6F-51D34AC79B43}"/>
    <cellStyle name="Normal 53 9" xfId="6669" xr:uid="{1D99E76B-C40C-4869-B026-14B385763FCF}"/>
    <cellStyle name="Normal 53 9 2" xfId="15080" xr:uid="{C2C30960-D8C9-44C2-8528-3CF6B7AC06C0}"/>
    <cellStyle name="Normal 53 9 2 2" xfId="22367" xr:uid="{DBF58D30-C3C1-4481-AB90-95EE090E7435}"/>
    <cellStyle name="Normal 53 9 2 2 2" xfId="27923" xr:uid="{431E6D68-E5D5-430A-A016-F85E41E1E22A}"/>
    <cellStyle name="Normal 53 9 2 2 3" xfId="33417" xr:uid="{CEFFFEFD-D9B4-4AB3-B602-B091C86B648C}"/>
    <cellStyle name="Normal 53 9 2 2 4" xfId="38901" xr:uid="{2EAB798C-D3B3-48AF-BBFF-B5A1E8A9B807}"/>
    <cellStyle name="Normal 53 9 2 3" xfId="25194" xr:uid="{E940AC1E-E384-48AD-9D7D-615DC5939800}"/>
    <cellStyle name="Normal 53 9 2 4" xfId="30688" xr:uid="{FF713126-68AD-4F1D-9C5E-621ADD669FFD}"/>
    <cellStyle name="Normal 53 9 2 5" xfId="36172" xr:uid="{ED040245-FB3F-4616-983F-FE7751C2F9C9}"/>
    <cellStyle name="Normal 53 9 3" xfId="12018" xr:uid="{FA6BDF37-5653-4288-BC37-71CAF3075FAE}"/>
    <cellStyle name="Normal 53 9 4" xfId="17254" xr:uid="{22EBE040-794D-4542-8CCF-16362FDB4369}"/>
    <cellStyle name="Normal 53 9 5" xfId="19483" xr:uid="{B9172273-BB7C-45EB-8D3D-A432DE92FD66}"/>
    <cellStyle name="Normal 53 9 6" xfId="9789" xr:uid="{EBBB842E-0FFF-4645-82BA-0A4A740DCB36}"/>
    <cellStyle name="Normal 53 9 6 2" xfId="21110" xr:uid="{DE5824C3-0492-4738-B4FA-F25FC7D0256D}"/>
    <cellStyle name="Normal 53 9 6 2 2" xfId="26666" xr:uid="{FFB558AE-1A57-434F-B2A8-09C66A96D636}"/>
    <cellStyle name="Normal 53 9 6 2 3" xfId="32160" xr:uid="{72CB71C7-4333-4632-8BA6-60116076918F}"/>
    <cellStyle name="Normal 53 9 6 2 4" xfId="37644" xr:uid="{2B80096F-EC8D-48D0-AC96-F87D803D47BA}"/>
    <cellStyle name="Normal 53 9 6 3" xfId="23937" xr:uid="{7AB0EAC0-7078-487A-B8BC-9A1AD65AE181}"/>
    <cellStyle name="Normal 53 9 6 4" xfId="29431" xr:uid="{5CDD48E6-BBC3-495C-940A-42A7421FBDE2}"/>
    <cellStyle name="Normal 53 9 6 5" xfId="34915" xr:uid="{0DF32DA8-72DC-464E-9957-BB6B6371FD07}"/>
    <cellStyle name="Normal 530" xfId="39866" xr:uid="{A7FB7473-CDE4-410E-AC7A-0F6BC165B1A7}"/>
    <cellStyle name="Normal 531" xfId="39867" xr:uid="{D4E6561F-8339-4C39-BB81-D35F627CA16E}"/>
    <cellStyle name="Normal 532" xfId="39868" xr:uid="{7E494D40-B7FF-447E-9177-9896B8E28825}"/>
    <cellStyle name="Normal 533" xfId="39869" xr:uid="{1456A78A-852B-4E83-B883-0658803BCA89}"/>
    <cellStyle name="Normal 534" xfId="39870" xr:uid="{371A50BF-5D16-4674-8DEA-17CF27D31AC8}"/>
    <cellStyle name="Normal 535" xfId="39871" xr:uid="{B3F971D7-A650-40B8-A19B-699F929419BD}"/>
    <cellStyle name="Normal 536" xfId="39872" xr:uid="{3BA7DAEC-8955-4218-9FEF-EB8440AF259A}"/>
    <cellStyle name="Normal 537" xfId="39873" xr:uid="{4148D0E1-009F-4825-982F-E44BB26E1B2B}"/>
    <cellStyle name="Normal 538" xfId="39874" xr:uid="{3351013C-B0D6-49C7-9297-CAE235BAC69B}"/>
    <cellStyle name="Normal 539" xfId="39875" xr:uid="{A4574780-4713-4EAB-907E-C367E5E3EC0E}"/>
    <cellStyle name="Normal 54" xfId="6670" xr:uid="{88B8FB78-8FFF-4AAE-9652-FA77BA9B5272}"/>
    <cellStyle name="Normal 54 2" xfId="19484" xr:uid="{28FC3D13-297E-4D98-BF4A-75AEA66BA065}"/>
    <cellStyle name="Normal 54 3" xfId="9790" xr:uid="{7BCC50B9-6B2A-4B42-96B7-062F4CEB1DFC}"/>
    <cellStyle name="Normal 54 3 2" xfId="21111" xr:uid="{65D19CC6-E640-4532-9968-FEF762EBC085}"/>
    <cellStyle name="Normal 54 3 2 2" xfId="26667" xr:uid="{5F8BD394-D385-408C-890B-F45158C61626}"/>
    <cellStyle name="Normal 54 3 2 3" xfId="32161" xr:uid="{6014D5F1-DE0D-47AD-9601-B92827D00C7B}"/>
    <cellStyle name="Normal 54 3 2 4" xfId="37645" xr:uid="{7B801DCD-DB26-4E9C-995F-DDB601E6E752}"/>
    <cellStyle name="Normal 54 3 3" xfId="23938" xr:uid="{183764C3-A57F-4417-A4A5-13374F1E3630}"/>
    <cellStyle name="Normal 54 3 4" xfId="29432" xr:uid="{A74D54D0-4EB9-4C9D-9913-5E69FE5CA1DF}"/>
    <cellStyle name="Normal 54 3 5" xfId="34916" xr:uid="{B9DF2B8F-629F-4832-B32F-867F161C2812}"/>
    <cellStyle name="Normal 540" xfId="39876" xr:uid="{B37CD8C6-FDAE-478D-AAD3-914D801C22F2}"/>
    <cellStyle name="Normal 541" xfId="39877" xr:uid="{D8312D8D-024A-4524-8848-539484F7FF7F}"/>
    <cellStyle name="Normal 542" xfId="39878" xr:uid="{AF03CA5F-1EB2-4BA9-8AE7-E1033092BEAA}"/>
    <cellStyle name="Normal 543" xfId="39879" xr:uid="{C15EB038-B23D-4C31-A7E5-FF320FD64BD7}"/>
    <cellStyle name="Normal 544" xfId="39880" xr:uid="{F79A5227-466F-4F03-A14E-037D3DB9739B}"/>
    <cellStyle name="Normal 545" xfId="39881" xr:uid="{F938744B-1EFC-4380-A91D-E26F2F149E55}"/>
    <cellStyle name="Normal 546" xfId="39882" xr:uid="{7CC97984-C4FD-4E62-BAA2-204C7B220635}"/>
    <cellStyle name="Normal 547" xfId="39883" xr:uid="{1312EF82-DA50-4319-8A24-DE4FDCA0C888}"/>
    <cellStyle name="Normal 548" xfId="39884" xr:uid="{008D7463-23DB-45CF-9C9C-A2EC18C5C943}"/>
    <cellStyle name="Normal 549" xfId="39885" xr:uid="{A41A0A80-15AD-4C24-8A3E-C6F61570FEE4}"/>
    <cellStyle name="Normal 55" xfId="6671" xr:uid="{9FFCF107-4DB5-4618-A72D-EBD302A0854C}"/>
    <cellStyle name="Normal 55 2" xfId="15081" xr:uid="{21571EE8-77A3-4BF1-BEDC-BACF69BEC056}"/>
    <cellStyle name="Normal 55 2 2" xfId="22368" xr:uid="{EB42C09C-627B-4620-A164-9A38F8E1D7E3}"/>
    <cellStyle name="Normal 55 2 2 2" xfId="27924" xr:uid="{04345677-F7F2-425F-AA1E-C275EC0BB455}"/>
    <cellStyle name="Normal 55 2 2 3" xfId="33418" xr:uid="{449C71D3-FDE2-4758-9BBA-9B94D7C38465}"/>
    <cellStyle name="Normal 55 2 2 4" xfId="38902" xr:uid="{4AE40C98-158E-47F1-A396-5643B5AB3330}"/>
    <cellStyle name="Normal 55 2 3" xfId="25195" xr:uid="{10EBF566-A5D9-44F0-9473-6F1C88CC3687}"/>
    <cellStyle name="Normal 55 2 4" xfId="30689" xr:uid="{25626015-B3C8-4D23-B674-F0B0B9DF8B46}"/>
    <cellStyle name="Normal 55 2 5" xfId="36173" xr:uid="{402B52FD-D226-4033-BB08-D5BDCC6CCF4D}"/>
    <cellStyle name="Normal 55 3" xfId="12019" xr:uid="{98FAE4E8-07A4-4D29-B4DB-91DFEB229855}"/>
    <cellStyle name="Normal 55 4" xfId="17255" xr:uid="{643AB3CD-84B9-4BA1-8298-9438EC3B0248}"/>
    <cellStyle name="Normal 55 5" xfId="19485" xr:uid="{ACBBF647-A9E0-470B-BD82-73A7C42BC3D0}"/>
    <cellStyle name="Normal 55 6" xfId="9791" xr:uid="{3B41C3D6-613C-46CD-8F62-566DCD698A42}"/>
    <cellStyle name="Normal 55 6 2" xfId="21112" xr:uid="{1E5B971C-CCCB-415A-AD69-1FC0DBE247A1}"/>
    <cellStyle name="Normal 55 6 2 2" xfId="26668" xr:uid="{4DC2B5F0-F48A-42C0-8D0A-ACE231F3A697}"/>
    <cellStyle name="Normal 55 6 2 3" xfId="32162" xr:uid="{CACB3EA9-27E3-4866-A611-1C1B196178E9}"/>
    <cellStyle name="Normal 55 6 2 4" xfId="37646" xr:uid="{999FDC18-98FC-478B-A824-E32596B5079C}"/>
    <cellStyle name="Normal 55 6 3" xfId="23939" xr:uid="{211D406C-644E-4B1D-9391-8B83346CB05F}"/>
    <cellStyle name="Normal 55 6 4" xfId="29433" xr:uid="{BE051D32-AEBD-49EB-874B-8DC3DB48D7C8}"/>
    <cellStyle name="Normal 55 6 5" xfId="34917" xr:uid="{CF94C572-CCB2-4FA9-86F7-24F932379B72}"/>
    <cellStyle name="Normal 550" xfId="39886" xr:uid="{9EB7E20C-F05F-4EBB-A80F-64E9E262E29D}"/>
    <cellStyle name="Normal 551" xfId="39887" xr:uid="{DB800DAC-9802-4AB3-9DC8-E3F993C30610}"/>
    <cellStyle name="Normal 552" xfId="39888" xr:uid="{410B99E4-7654-4E89-854C-8E37B0BDC700}"/>
    <cellStyle name="Normal 553" xfId="39889" xr:uid="{29280575-9C0E-45F6-8A8B-1D8118F2A1AD}"/>
    <cellStyle name="Normal 554" xfId="39890" xr:uid="{4CBFF658-6AF0-44C5-BBED-C04738B5A71B}"/>
    <cellStyle name="Normal 555" xfId="39891" xr:uid="{0FD72D83-83F6-47C1-951A-FC1753403C5E}"/>
    <cellStyle name="Normal 556" xfId="39892" xr:uid="{01A5FE6F-D3C9-4325-B92A-BC1F33A7CB8E}"/>
    <cellStyle name="Normal 557" xfId="39893" xr:uid="{3870A534-02DE-41A3-97B4-E7BA381FA465}"/>
    <cellStyle name="Normal 558" xfId="39894" xr:uid="{AC6C830E-82B8-4EBA-A06F-FE8426E78D5D}"/>
    <cellStyle name="Normal 559" xfId="39895" xr:uid="{B265F3E0-F502-4F4C-A227-763B720E8BD1}"/>
    <cellStyle name="Normal 56" xfId="6672" xr:uid="{B219FB8B-AB13-4456-8951-88F6EE5C21A5}"/>
    <cellStyle name="Normal 56 2" xfId="15082" xr:uid="{8608E51B-26A6-4FC3-876C-2DB2ADD13E81}"/>
    <cellStyle name="Normal 56 2 2" xfId="22369" xr:uid="{50322AF1-8D4F-4568-A676-7C200A744526}"/>
    <cellStyle name="Normal 56 2 2 2" xfId="27925" xr:uid="{20859410-6EA6-4433-997C-FD5C5BF860AA}"/>
    <cellStyle name="Normal 56 2 2 3" xfId="33419" xr:uid="{6F913927-1E04-49A0-A328-95A8B2B3D3E3}"/>
    <cellStyle name="Normal 56 2 2 4" xfId="38903" xr:uid="{1CD69E28-3D83-4609-93A9-28DA8F2CA3AD}"/>
    <cellStyle name="Normal 56 2 3" xfId="25196" xr:uid="{646D6F8B-E492-4489-8F29-803F02EA5A64}"/>
    <cellStyle name="Normal 56 2 4" xfId="30690" xr:uid="{B33BF8D4-7FA9-4E66-AB47-79E2CCADCE67}"/>
    <cellStyle name="Normal 56 2 5" xfId="36174" xr:uid="{69BD7B58-5798-4AFD-AD17-AF98692B9D21}"/>
    <cellStyle name="Normal 56 3" xfId="12020" xr:uid="{F7D3F3BA-9362-4A1C-A5F3-A4B1EC3A624A}"/>
    <cellStyle name="Normal 56 4" xfId="17256" xr:uid="{0B3FFB76-9725-46F0-B064-58F26AA5180C}"/>
    <cellStyle name="Normal 56 5" xfId="19486" xr:uid="{48D407E4-91CF-4430-BAB0-8C2F006CF68A}"/>
    <cellStyle name="Normal 56 6" xfId="9792" xr:uid="{E34C5185-BA48-41D9-97DD-B1E8AEBB16E4}"/>
    <cellStyle name="Normal 56 6 2" xfId="21113" xr:uid="{F6D415D6-FE4F-41B8-9671-9146B9D184BA}"/>
    <cellStyle name="Normal 56 6 2 2" xfId="26669" xr:uid="{BC4EE72B-4344-4D66-8FFA-77E187FF8C3B}"/>
    <cellStyle name="Normal 56 6 2 3" xfId="32163" xr:uid="{B0B0F4E7-D0BB-4D22-93E2-F90634D0A983}"/>
    <cellStyle name="Normal 56 6 2 4" xfId="37647" xr:uid="{4010D499-1C12-4B22-AA88-4EFBD6FA5B97}"/>
    <cellStyle name="Normal 56 6 3" xfId="23940" xr:uid="{5C7E7162-63D7-4BF2-83D9-DFEB0FD73EA3}"/>
    <cellStyle name="Normal 56 6 4" xfId="29434" xr:uid="{E893A9FE-1808-4559-AFFF-1A7942EC1D8A}"/>
    <cellStyle name="Normal 56 6 5" xfId="34918" xr:uid="{4BE6265A-F46D-4A0C-B5DF-C87B99CE426C}"/>
    <cellStyle name="Normal 560" xfId="39896" xr:uid="{52682CEF-EB98-4AD8-8800-8B6AF71F1E04}"/>
    <cellStyle name="Normal 561" xfId="39897" xr:uid="{72C327FC-ACC0-4A1A-ADF8-0C37287E1F06}"/>
    <cellStyle name="Normal 562" xfId="39898" xr:uid="{6F3BE3DA-5BCD-4A64-9735-4F85191D9E99}"/>
    <cellStyle name="Normal 563" xfId="39899" xr:uid="{51F600FA-5218-4577-87E9-9615C46B7B47}"/>
    <cellStyle name="Normal 564" xfId="39900" xr:uid="{94C46D43-3510-4337-836A-7D6697C310EF}"/>
    <cellStyle name="Normal 565" xfId="39901" xr:uid="{BF77DF5E-5C59-40D5-A043-84ECFBF200C4}"/>
    <cellStyle name="Normal 566" xfId="39902" xr:uid="{34751FBA-8B61-4448-B779-FC052972EE73}"/>
    <cellStyle name="Normal 567" xfId="39903" xr:uid="{98F7650A-27BF-484C-ACDD-1ED874E0093B}"/>
    <cellStyle name="Normal 568" xfId="39904" xr:uid="{D1A07075-3382-414D-8077-50D3F330BFCE}"/>
    <cellStyle name="Normal 569" xfId="39905" xr:uid="{83E4DE91-9EF7-408D-B3C1-A224CF4C0B67}"/>
    <cellStyle name="Normal 57" xfId="6673" xr:uid="{4463B49A-DD27-4746-9923-ED605ADF929D}"/>
    <cellStyle name="Normal 57 2" xfId="6674" xr:uid="{5655D157-A954-40EF-9A35-1A0A3977F5CD}"/>
    <cellStyle name="Normal 57 2 2" xfId="15084" xr:uid="{A6049E8C-5071-4CCF-A05F-2C5507321934}"/>
    <cellStyle name="Normal 57 2 2 2" xfId="22371" xr:uid="{BE97E399-BC3D-4BBC-A169-263E0985985D}"/>
    <cellStyle name="Normal 57 2 2 2 2" xfId="27927" xr:uid="{5280E158-3BAE-4A80-80EF-E68FBB17B819}"/>
    <cellStyle name="Normal 57 2 2 2 3" xfId="33421" xr:uid="{4F649A09-8621-4A64-AA4F-7F63278BBFFB}"/>
    <cellStyle name="Normal 57 2 2 2 4" xfId="38905" xr:uid="{7264EB2F-43F3-4DC5-897D-E9ED1879EF2F}"/>
    <cellStyle name="Normal 57 2 2 3" xfId="25198" xr:uid="{0E809EEF-8368-4A76-B5C3-ECAB621D7E75}"/>
    <cellStyle name="Normal 57 2 2 4" xfId="30692" xr:uid="{28CEE63F-B8DA-4123-A3F5-EE8DCA33E5CF}"/>
    <cellStyle name="Normal 57 2 2 5" xfId="36176" xr:uid="{D103E015-AF6C-447B-B856-D4D0FACF9BC5}"/>
    <cellStyle name="Normal 57 2 3" xfId="12022" xr:uid="{701A1EE6-4C65-4413-ADEA-A3EE7421C965}"/>
    <cellStyle name="Normal 57 2 4" xfId="17258" xr:uid="{8EF253C9-618F-4FEF-BF58-4C3E0669A37D}"/>
    <cellStyle name="Normal 57 2 5" xfId="19488" xr:uid="{CD304EE0-B0C4-4E63-B043-F8DA30A9B8B4}"/>
    <cellStyle name="Normal 57 2 6" xfId="9794" xr:uid="{15A6B988-6EDA-4E35-8E78-000026BB314D}"/>
    <cellStyle name="Normal 57 2 6 2" xfId="21115" xr:uid="{BDB0D744-3164-47CB-9396-25166464A70E}"/>
    <cellStyle name="Normal 57 2 6 2 2" xfId="26671" xr:uid="{13674987-04E6-418C-96EA-A3F686C292FB}"/>
    <cellStyle name="Normal 57 2 6 2 3" xfId="32165" xr:uid="{DF0D9321-5D31-4C38-8E76-400A497C6700}"/>
    <cellStyle name="Normal 57 2 6 2 4" xfId="37649" xr:uid="{5E55E5B1-F84D-4EF0-96E6-0EB15B5E06D5}"/>
    <cellStyle name="Normal 57 2 6 3" xfId="23942" xr:uid="{C5B07D2C-550F-450B-9D03-941BCE50DE1D}"/>
    <cellStyle name="Normal 57 2 6 4" xfId="29436" xr:uid="{94251E21-EBFD-4705-8543-737BAFA9A508}"/>
    <cellStyle name="Normal 57 2 6 5" xfId="34920" xr:uid="{A191282E-218C-42EF-8A49-F3295E144B56}"/>
    <cellStyle name="Normal 57 3" xfId="6675" xr:uid="{32D3B934-4A0E-4AB8-9AB3-8F444B4AFF4F}"/>
    <cellStyle name="Normal 57 3 2" xfId="15085" xr:uid="{5AA485A3-0F5E-4123-9DAD-BD966730E69C}"/>
    <cellStyle name="Normal 57 3 2 2" xfId="22372" xr:uid="{2801785B-FB7E-4827-8DA5-C8E006D6717C}"/>
    <cellStyle name="Normal 57 3 2 2 2" xfId="27928" xr:uid="{C3764082-4C6A-4DCA-9CD2-3B2ABC7ACFDC}"/>
    <cellStyle name="Normal 57 3 2 2 3" xfId="33422" xr:uid="{2BF40AD9-3E80-489D-B904-B600E826B86E}"/>
    <cellStyle name="Normal 57 3 2 2 4" xfId="38906" xr:uid="{ABD2C8D1-9D8C-4C0B-A3DF-DEE8D0A797D6}"/>
    <cellStyle name="Normal 57 3 2 3" xfId="25199" xr:uid="{248B90FC-47AF-4F1A-AF1F-466074B65562}"/>
    <cellStyle name="Normal 57 3 2 4" xfId="30693" xr:uid="{56380926-CB45-458F-B74F-BC1FEEE2AD44}"/>
    <cellStyle name="Normal 57 3 2 5" xfId="36177" xr:uid="{A6C4994F-8D9C-4F34-9123-84F84A15F30E}"/>
    <cellStyle name="Normal 57 3 3" xfId="12023" xr:uid="{CADAF893-ACF9-4846-A626-81D34F77E6C6}"/>
    <cellStyle name="Normal 57 3 4" xfId="17259" xr:uid="{53887A50-485E-4418-9531-1DB5E6B7F809}"/>
    <cellStyle name="Normal 57 3 5" xfId="19489" xr:uid="{1198314A-0DF1-40EA-8745-DA190464D79B}"/>
    <cellStyle name="Normal 57 3 6" xfId="9795" xr:uid="{B938D5AC-E59B-41AD-925D-53B3167080BF}"/>
    <cellStyle name="Normal 57 3 6 2" xfId="21116" xr:uid="{7C4FEA7B-DACE-4D8D-9577-23A825A7CDFA}"/>
    <cellStyle name="Normal 57 3 6 2 2" xfId="26672" xr:uid="{BBB37110-01B4-4BC9-8B50-0DA2C201F04E}"/>
    <cellStyle name="Normal 57 3 6 2 3" xfId="32166" xr:uid="{D41226DB-A48C-4125-9A77-44930E67860A}"/>
    <cellStyle name="Normal 57 3 6 2 4" xfId="37650" xr:uid="{94F27775-DB99-4657-BC4D-B0C0681F4D4E}"/>
    <cellStyle name="Normal 57 3 6 3" xfId="23943" xr:uid="{C6142760-8358-471E-B6B1-486A80D0046E}"/>
    <cellStyle name="Normal 57 3 6 4" xfId="29437" xr:uid="{278445F6-5CF2-4166-9704-7E54F2781C36}"/>
    <cellStyle name="Normal 57 3 6 5" xfId="34921" xr:uid="{386BAA20-FD38-4AAF-91DD-A90E7972226A}"/>
    <cellStyle name="Normal 57 4" xfId="6676" xr:uid="{CE312780-AF09-4915-A948-BC33D583C98C}"/>
    <cellStyle name="Normal 57 4 2" xfId="15086" xr:uid="{5E82F8AF-4C1C-49F9-BE6E-9F8C26B65867}"/>
    <cellStyle name="Normal 57 4 2 2" xfId="22373" xr:uid="{D8771AD2-B6B7-4D3E-BFC6-812E61327AD4}"/>
    <cellStyle name="Normal 57 4 2 2 2" xfId="27929" xr:uid="{F8E935AF-7899-4B3A-9054-27CD47BD6B42}"/>
    <cellStyle name="Normal 57 4 2 2 3" xfId="33423" xr:uid="{8E842C13-23BE-44AA-B56E-418421EB21F6}"/>
    <cellStyle name="Normal 57 4 2 2 4" xfId="38907" xr:uid="{3894C4DC-6C83-46F4-94E4-1BA2C93E1AF7}"/>
    <cellStyle name="Normal 57 4 2 3" xfId="25200" xr:uid="{FC275B23-B6DD-4936-8ACA-B94661297AA7}"/>
    <cellStyle name="Normal 57 4 2 4" xfId="30694" xr:uid="{68643DE9-B404-4343-A777-051CD9CC440C}"/>
    <cellStyle name="Normal 57 4 2 5" xfId="36178" xr:uid="{331B69AE-1DB1-468D-8311-578688E4AFDE}"/>
    <cellStyle name="Normal 57 4 3" xfId="12024" xr:uid="{6B2D38FC-D018-4F54-A5FB-4A52AF8E4C00}"/>
    <cellStyle name="Normal 57 4 4" xfId="17260" xr:uid="{CEB7507D-B5EF-4324-9A06-84DAD951B2DB}"/>
    <cellStyle name="Normal 57 4 5" xfId="19490" xr:uid="{0E270709-EAAD-45D4-9B65-AFC2950F9597}"/>
    <cellStyle name="Normal 57 4 6" xfId="9796" xr:uid="{8846DF29-7B89-4F59-8495-5578AC94E235}"/>
    <cellStyle name="Normal 57 4 6 2" xfId="21117" xr:uid="{836959BB-EC07-495C-8218-916E945792ED}"/>
    <cellStyle name="Normal 57 4 6 2 2" xfId="26673" xr:uid="{E5584AC7-835E-4BB3-AC0E-A48AE56FBE4E}"/>
    <cellStyle name="Normal 57 4 6 2 3" xfId="32167" xr:uid="{F2A16B92-8F71-407C-9AB5-0A4902E8C253}"/>
    <cellStyle name="Normal 57 4 6 2 4" xfId="37651" xr:uid="{F25F0686-4869-4142-B117-AD70FD2EAE7E}"/>
    <cellStyle name="Normal 57 4 6 3" xfId="23944" xr:uid="{0B09A37B-C482-46C3-9B7B-EA74A64B262E}"/>
    <cellStyle name="Normal 57 4 6 4" xfId="29438" xr:uid="{4F4B9CD8-1B8B-4FAB-8C2F-5995EA35BA6A}"/>
    <cellStyle name="Normal 57 4 6 5" xfId="34922" xr:uid="{7715A5C3-4311-44D2-B712-5752E53824DE}"/>
    <cellStyle name="Normal 57 5" xfId="15083" xr:uid="{771247BB-4DED-476C-B841-0BD56D42EFB9}"/>
    <cellStyle name="Normal 57 5 2" xfId="22370" xr:uid="{0874CB33-29D1-4E31-978E-5D69015B59B1}"/>
    <cellStyle name="Normal 57 5 2 2" xfId="27926" xr:uid="{81D32C7F-AA1F-44F3-AC8D-A51FD199025E}"/>
    <cellStyle name="Normal 57 5 2 3" xfId="33420" xr:uid="{060B5002-1458-41CA-A67F-241429DCA519}"/>
    <cellStyle name="Normal 57 5 2 4" xfId="38904" xr:uid="{1EFC416C-7423-4E51-A523-BF49436A0DDD}"/>
    <cellStyle name="Normal 57 5 3" xfId="25197" xr:uid="{F585159D-5B44-4D0F-8A79-5F8358922AF0}"/>
    <cellStyle name="Normal 57 5 4" xfId="30691" xr:uid="{38C5282F-E26F-4409-A359-E8C66C3C130E}"/>
    <cellStyle name="Normal 57 5 5" xfId="36175" xr:uid="{5E3D7003-BC8B-4FE9-8167-13D9C2B5EFD1}"/>
    <cellStyle name="Normal 57 6" xfId="12021" xr:uid="{F6987E36-9577-422B-BB30-71E8E25B4B52}"/>
    <cellStyle name="Normal 57 7" xfId="17257" xr:uid="{52599AB1-CDD9-4D8A-B171-F27394C70DC0}"/>
    <cellStyle name="Normal 57 8" xfId="19487" xr:uid="{7345020B-D492-4E0B-8E2A-5A0274C7E660}"/>
    <cellStyle name="Normal 57 9" xfId="9793" xr:uid="{3680300B-91D8-42A4-93A9-D324D9ADBBD0}"/>
    <cellStyle name="Normal 57 9 2" xfId="21114" xr:uid="{C042DF4D-A771-44FF-9890-A3469755D7BF}"/>
    <cellStyle name="Normal 57 9 2 2" xfId="26670" xr:uid="{D66F4F31-C96E-4A2F-91F4-48A836158599}"/>
    <cellStyle name="Normal 57 9 2 3" xfId="32164" xr:uid="{A2017257-19AC-44C7-895E-CBEB7257B904}"/>
    <cellStyle name="Normal 57 9 2 4" xfId="37648" xr:uid="{3A047453-265C-4D03-B2DB-F0D15361CC81}"/>
    <cellStyle name="Normal 57 9 3" xfId="23941" xr:uid="{3FB04A3C-A3F0-4318-B0E7-4EBBB1523D02}"/>
    <cellStyle name="Normal 57 9 4" xfId="29435" xr:uid="{DFB393D7-28CE-4197-ABA7-41BBA51355DD}"/>
    <cellStyle name="Normal 57 9 5" xfId="34919" xr:uid="{E8759DB8-978D-40F6-9AB6-12149FFCFD6A}"/>
    <cellStyle name="Normal 570" xfId="39906" xr:uid="{2030F737-77D2-4C13-BACF-FD123E8C553A}"/>
    <cellStyle name="Normal 571" xfId="39907" xr:uid="{AC8C134C-8AE4-46A6-B5D1-DCCD89F7934E}"/>
    <cellStyle name="Normal 572" xfId="39908" xr:uid="{5D10982B-2868-4B4E-AC7B-AD098250FB37}"/>
    <cellStyle name="Normal 573" xfId="39909" xr:uid="{10AE9919-4DC2-4EFB-A77B-517982D485BA}"/>
    <cellStyle name="Normal 574" xfId="39910" xr:uid="{AAE61FDE-43F8-4B55-8A84-0C7B80FCC696}"/>
    <cellStyle name="Normal 575" xfId="39911" xr:uid="{1D0A9C29-959E-4F95-8B9E-3D070C58521A}"/>
    <cellStyle name="Normal 576" xfId="39912" xr:uid="{04EDB903-9EFD-4687-8BDC-5B0DE1218BD4}"/>
    <cellStyle name="Normal 577" xfId="39913" xr:uid="{7228355E-1C26-42DD-87CB-6049D18D2CB6}"/>
    <cellStyle name="Normal 578" xfId="39914" xr:uid="{07609171-B7A9-4D42-BE11-5A8418037C58}"/>
    <cellStyle name="Normal 579" xfId="39915" xr:uid="{2481E6D0-F91B-4F15-AAC6-79CD177D87EC}"/>
    <cellStyle name="Normal 58" xfId="6677" xr:uid="{C43E4FF2-5A70-4C58-A329-54B71E129964}"/>
    <cellStyle name="Normal 58 2" xfId="6678" xr:uid="{EE3B8C21-56FB-4FEC-B7A4-D8A7D7482656}"/>
    <cellStyle name="Normal 58 2 2" xfId="15088" xr:uid="{5B16D821-4A8A-4AAE-9741-6B89C63BBDAE}"/>
    <cellStyle name="Normal 58 2 2 2" xfId="22375" xr:uid="{960E84CE-0FDC-4A61-8D80-3DFBAE65328A}"/>
    <cellStyle name="Normal 58 2 2 2 2" xfId="27931" xr:uid="{165DDA04-B387-447A-BC0F-3EEA779CCFA7}"/>
    <cellStyle name="Normal 58 2 2 2 3" xfId="33425" xr:uid="{41F23B91-7FCD-4FA6-9ED6-55B30D9BB64C}"/>
    <cellStyle name="Normal 58 2 2 2 4" xfId="38909" xr:uid="{5940B0D8-3BBF-4195-867B-B9DB33D43DB2}"/>
    <cellStyle name="Normal 58 2 2 3" xfId="25202" xr:uid="{7D603719-649D-4D36-8D5C-6C07F9D79CF1}"/>
    <cellStyle name="Normal 58 2 2 4" xfId="30696" xr:uid="{3DC9DB07-0474-423D-836F-A749EC81F685}"/>
    <cellStyle name="Normal 58 2 2 5" xfId="36180" xr:uid="{E0E78712-12E9-463F-BE5E-986D06EE77B8}"/>
    <cellStyle name="Normal 58 2 3" xfId="12026" xr:uid="{BBD8B080-24B7-42C9-92BD-718A02197A6D}"/>
    <cellStyle name="Normal 58 2 4" xfId="17262" xr:uid="{3D340388-72D5-40E1-98DE-6D68A15FBBA6}"/>
    <cellStyle name="Normal 58 2 5" xfId="19492" xr:uid="{3B854B65-7F44-4EA0-8978-4DC3AFA6CFF0}"/>
    <cellStyle name="Normal 58 2 6" xfId="9798" xr:uid="{336C290B-1769-42EC-A425-F1CAB2758BCC}"/>
    <cellStyle name="Normal 58 2 6 2" xfId="21119" xr:uid="{3ADC6A4C-18BB-429C-9181-6D0C41755935}"/>
    <cellStyle name="Normal 58 2 6 2 2" xfId="26675" xr:uid="{1B5E1C1B-8D7B-464D-AAAE-BC8EA17DE7CE}"/>
    <cellStyle name="Normal 58 2 6 2 3" xfId="32169" xr:uid="{055D8A88-ACD3-4A2B-A2B5-102415CE77F5}"/>
    <cellStyle name="Normal 58 2 6 2 4" xfId="37653" xr:uid="{D3AF8762-1441-46B4-B1FD-A969ADC495B5}"/>
    <cellStyle name="Normal 58 2 6 3" xfId="23946" xr:uid="{644A1991-E889-4802-A6E9-EF173A865B2C}"/>
    <cellStyle name="Normal 58 2 6 4" xfId="29440" xr:uid="{33AA2F23-4B4B-46EA-BE84-F1FE4AE60EC5}"/>
    <cellStyle name="Normal 58 2 6 5" xfId="34924" xr:uid="{798696A2-BFFD-4942-A071-38ECAAA6E8D4}"/>
    <cellStyle name="Normal 58 3" xfId="6679" xr:uid="{DC70C087-EB53-4D9E-A83D-3818D4E490BE}"/>
    <cellStyle name="Normal 58 3 2" xfId="15089" xr:uid="{A9EA1183-D158-4074-8DC5-6996259ECAC7}"/>
    <cellStyle name="Normal 58 3 2 2" xfId="22376" xr:uid="{D4A4F38B-BFCF-4644-8DB7-AF9C6DA513E1}"/>
    <cellStyle name="Normal 58 3 2 2 2" xfId="27932" xr:uid="{452DE1C3-3A91-46BA-9524-79BD198E3D3D}"/>
    <cellStyle name="Normal 58 3 2 2 3" xfId="33426" xr:uid="{8BAA323A-F395-49C6-8BDC-6CD6E24EF9AF}"/>
    <cellStyle name="Normal 58 3 2 2 4" xfId="38910" xr:uid="{467B3AA2-DF51-4986-A1ED-2524FD1D2E3B}"/>
    <cellStyle name="Normal 58 3 2 3" xfId="25203" xr:uid="{6261278C-01AC-40DE-84BE-0018D7BBF386}"/>
    <cellStyle name="Normal 58 3 2 4" xfId="30697" xr:uid="{7C9C5AA2-BB3E-4FA1-9884-AD99343883E7}"/>
    <cellStyle name="Normal 58 3 2 5" xfId="36181" xr:uid="{BA19AB0C-F414-4EDE-B846-C3F647E922A4}"/>
    <cellStyle name="Normal 58 3 3" xfId="12027" xr:uid="{67156FAC-3316-45F5-82CC-187DC5F7169F}"/>
    <cellStyle name="Normal 58 3 4" xfId="17263" xr:uid="{4E4D616D-65A2-4658-B8E6-66F1F831260A}"/>
    <cellStyle name="Normal 58 3 5" xfId="19493" xr:uid="{85C266BF-6133-4490-BDDF-CEB2B4FE602A}"/>
    <cellStyle name="Normal 58 3 6" xfId="9799" xr:uid="{59DAFECD-F652-42B5-B349-A38DD171A786}"/>
    <cellStyle name="Normal 58 3 6 2" xfId="21120" xr:uid="{6DFB9D2A-389D-48C5-95EB-C88CA3F90024}"/>
    <cellStyle name="Normal 58 3 6 2 2" xfId="26676" xr:uid="{D7080D5B-67A8-4A3F-A79A-A1B33DD13250}"/>
    <cellStyle name="Normal 58 3 6 2 3" xfId="32170" xr:uid="{407CCB35-E375-42A6-ADDE-F39748616856}"/>
    <cellStyle name="Normal 58 3 6 2 4" xfId="37654" xr:uid="{67789B2C-DF32-46FE-9F26-659D4C296475}"/>
    <cellStyle name="Normal 58 3 6 3" xfId="23947" xr:uid="{8D48E860-B043-41E5-A33F-1A290803024C}"/>
    <cellStyle name="Normal 58 3 6 4" xfId="29441" xr:uid="{DC807754-8318-4D64-80FE-9EA493BF42BA}"/>
    <cellStyle name="Normal 58 3 6 5" xfId="34925" xr:uid="{1C940099-5552-4AAD-9E3D-EF7E911CE032}"/>
    <cellStyle name="Normal 58 4" xfId="6680" xr:uid="{0981E006-E460-4787-B13C-ABF66B6D3C36}"/>
    <cellStyle name="Normal 58 4 2" xfId="15090" xr:uid="{42E8CCA3-291D-4CC8-943F-3F1AC7C4D651}"/>
    <cellStyle name="Normal 58 4 2 2" xfId="22377" xr:uid="{41FFBB14-B54D-4E9F-B545-2FABDE8D719C}"/>
    <cellStyle name="Normal 58 4 2 2 2" xfId="27933" xr:uid="{5A47A136-C01C-46FA-8B95-8F5DD581CE43}"/>
    <cellStyle name="Normal 58 4 2 2 3" xfId="33427" xr:uid="{E0D94B8A-6CF1-457E-BCAF-F184AB0A3DE8}"/>
    <cellStyle name="Normal 58 4 2 2 4" xfId="38911" xr:uid="{6136D03D-E845-4D22-90D9-16C595F57D45}"/>
    <cellStyle name="Normal 58 4 2 3" xfId="25204" xr:uid="{9166E2E3-D3A6-4DF6-AFDA-68A0267DC906}"/>
    <cellStyle name="Normal 58 4 2 4" xfId="30698" xr:uid="{B2E555DA-636A-43D8-A690-F2E080CFDE14}"/>
    <cellStyle name="Normal 58 4 2 5" xfId="36182" xr:uid="{91E71446-DE78-46BB-9C63-F856C4118597}"/>
    <cellStyle name="Normal 58 4 3" xfId="12028" xr:uid="{104ADE8B-4996-43C6-A9DC-0299DF95417A}"/>
    <cellStyle name="Normal 58 4 4" xfId="17264" xr:uid="{1B69F172-0918-4580-AA1C-0888A713A02E}"/>
    <cellStyle name="Normal 58 4 5" xfId="19494" xr:uid="{EA8F1B60-24C6-467C-B1A0-5A7D2A81250B}"/>
    <cellStyle name="Normal 58 4 6" xfId="9800" xr:uid="{C59B1C5A-843A-4A23-9816-57816F63E8D6}"/>
    <cellStyle name="Normal 58 4 6 2" xfId="21121" xr:uid="{0AB78405-659F-439E-BEC8-B56F66BF75F2}"/>
    <cellStyle name="Normal 58 4 6 2 2" xfId="26677" xr:uid="{2DC1584E-3509-450A-A99B-DF2EACF60AD4}"/>
    <cellStyle name="Normal 58 4 6 2 3" xfId="32171" xr:uid="{467591E1-3E26-41F4-A776-B72E755653B4}"/>
    <cellStyle name="Normal 58 4 6 2 4" xfId="37655" xr:uid="{9694698B-4AAF-4E6C-AB79-B758483E7899}"/>
    <cellStyle name="Normal 58 4 6 3" xfId="23948" xr:uid="{2855416F-C259-446D-AB11-B6B818DBBAA3}"/>
    <cellStyle name="Normal 58 4 6 4" xfId="29442" xr:uid="{53CD771D-9A90-430E-A56F-14AFB5F28777}"/>
    <cellStyle name="Normal 58 4 6 5" xfId="34926" xr:uid="{5181EA87-7591-46EB-B8D4-C59D0BD29976}"/>
    <cellStyle name="Normal 58 5" xfId="15087" xr:uid="{E2BF3882-0596-4693-B705-261A743A3E85}"/>
    <cellStyle name="Normal 58 5 2" xfId="22374" xr:uid="{DDD1E060-AA87-4510-9BD0-94DB2EAE7A48}"/>
    <cellStyle name="Normal 58 5 2 2" xfId="27930" xr:uid="{A94BDA4D-DD21-4D31-8563-EDF536722B45}"/>
    <cellStyle name="Normal 58 5 2 3" xfId="33424" xr:uid="{CB26CD4B-A75F-447F-9639-10AE8BD478D3}"/>
    <cellStyle name="Normal 58 5 2 4" xfId="38908" xr:uid="{777FB15C-7EF7-484D-B701-4D00DAF476DF}"/>
    <cellStyle name="Normal 58 5 3" xfId="25201" xr:uid="{81450C14-20C3-4411-9FE0-F94680D8B1EE}"/>
    <cellStyle name="Normal 58 5 4" xfId="30695" xr:uid="{AD54FDB6-6B14-46C8-9671-A1B2C3F23C3B}"/>
    <cellStyle name="Normal 58 5 5" xfId="36179" xr:uid="{765DEC90-E585-4AC7-84C2-79AF3A124654}"/>
    <cellStyle name="Normal 58 6" xfId="12025" xr:uid="{EECF4FF8-41D2-46C7-8299-9A5D73A259F7}"/>
    <cellStyle name="Normal 58 7" xfId="17261" xr:uid="{F811E5FC-6818-4621-856B-EEDD4BE93023}"/>
    <cellStyle name="Normal 58 8" xfId="19491" xr:uid="{871E454C-082B-438D-954D-345B52A46710}"/>
    <cellStyle name="Normal 58 9" xfId="9797" xr:uid="{876D956F-1F7B-4841-BD0C-8F3C69BA1E75}"/>
    <cellStyle name="Normal 58 9 2" xfId="21118" xr:uid="{C931BD6A-72D0-47F1-A8C3-DA174CB87B0C}"/>
    <cellStyle name="Normal 58 9 2 2" xfId="26674" xr:uid="{253D6C43-37AC-48C4-AACE-F7ECC9209388}"/>
    <cellStyle name="Normal 58 9 2 3" xfId="32168" xr:uid="{ACB8AF97-68DA-487B-8DA2-DACA26F94E5F}"/>
    <cellStyle name="Normal 58 9 2 4" xfId="37652" xr:uid="{B7A3154C-271F-429F-9EFC-7BFDE89699E7}"/>
    <cellStyle name="Normal 58 9 3" xfId="23945" xr:uid="{2C8362EA-0C5D-4FFE-AA3A-7CD3FAF9A0AF}"/>
    <cellStyle name="Normal 58 9 4" xfId="29439" xr:uid="{B6F1CDF7-7674-44F0-9603-AFA44BD1723B}"/>
    <cellStyle name="Normal 58 9 5" xfId="34923" xr:uid="{8110B768-B9A9-4479-8DDD-E42900DD40B1}"/>
    <cellStyle name="Normal 580" xfId="39916" xr:uid="{E951B0D5-C841-4D3C-ACF9-DC5505E2FC7A}"/>
    <cellStyle name="Normal 581" xfId="39917" xr:uid="{D2F22B8E-A88E-4D99-AE87-E27ECEE52927}"/>
    <cellStyle name="Normal 582" xfId="39918" xr:uid="{D2F9CD0C-42C1-4E2D-A303-89880F9F0692}"/>
    <cellStyle name="Normal 583" xfId="39919" xr:uid="{9EA7A88B-7B1F-49A0-B91D-48A6211999B1}"/>
    <cellStyle name="Normal 584" xfId="39920" xr:uid="{A66CA096-3B94-46C7-9C26-4CC012FFED01}"/>
    <cellStyle name="Normal 585" xfId="39921" xr:uid="{57939805-3C52-46B7-A738-1BA2BDE57C8D}"/>
    <cellStyle name="Normal 586" xfId="39922" xr:uid="{2EC20C0B-546F-40F4-847F-515748FFB1EB}"/>
    <cellStyle name="Normal 587" xfId="39923" xr:uid="{C6620353-9872-4B4C-AF0D-A2544F4B70CD}"/>
    <cellStyle name="Normal 588" xfId="39924" xr:uid="{7D026467-1533-466C-AFE9-AABEDCF71FA8}"/>
    <cellStyle name="Normal 589" xfId="39925" xr:uid="{57C4ABAC-6634-40D3-818C-1438C4325CEC}"/>
    <cellStyle name="Normal 59" xfId="6681" xr:uid="{D0E10C5A-817A-4A72-B53D-BD4B2172EAE1}"/>
    <cellStyle name="Normal 59 2" xfId="15091" xr:uid="{39BB3CDE-DE57-497D-B765-09ED320A79A2}"/>
    <cellStyle name="Normal 59 2 2" xfId="22378" xr:uid="{CD3FD85F-4C40-4DBB-BA23-028FC4C0F8E7}"/>
    <cellStyle name="Normal 59 2 2 2" xfId="27934" xr:uid="{CFCA4490-5E62-4214-B1FB-7E295FA67715}"/>
    <cellStyle name="Normal 59 2 2 3" xfId="33428" xr:uid="{3F597988-3303-4B61-BE6B-AE0E0C5AAB79}"/>
    <cellStyle name="Normal 59 2 2 4" xfId="38912" xr:uid="{00C72D72-A07A-4268-A54B-C64E44F61C8E}"/>
    <cellStyle name="Normal 59 2 3" xfId="25205" xr:uid="{C4B8F8B6-CA7B-4D3D-A14C-D7B843F5903B}"/>
    <cellStyle name="Normal 59 2 4" xfId="30699" xr:uid="{CF612932-1316-4F51-8672-FE02EFEA98E0}"/>
    <cellStyle name="Normal 59 2 5" xfId="36183" xr:uid="{41506D87-CC17-4339-A1A8-0F393ADF51AF}"/>
    <cellStyle name="Normal 59 3" xfId="12029" xr:uid="{75045A3F-4912-4896-B424-350CE101CC4D}"/>
    <cellStyle name="Normal 59 4" xfId="17265" xr:uid="{FDC8EC42-A18C-422B-9043-2C2DB3BE8A2B}"/>
    <cellStyle name="Normal 59 5" xfId="19495" xr:uid="{452AB0E0-16D9-41E6-ABD4-CBE62166A6C8}"/>
    <cellStyle name="Normal 59 6" xfId="9801" xr:uid="{669EDCB7-F278-4A28-B9CA-E07C1E806E00}"/>
    <cellStyle name="Normal 59 6 2" xfId="21122" xr:uid="{F35ECD1C-F677-48D1-B1D7-6826F2C88366}"/>
    <cellStyle name="Normal 59 6 2 2" xfId="26678" xr:uid="{8F899670-9743-4F8F-97BC-44DD8F39FB86}"/>
    <cellStyle name="Normal 59 6 2 3" xfId="32172" xr:uid="{D5863408-B7D0-4872-80F3-EA0A2AD87B89}"/>
    <cellStyle name="Normal 59 6 2 4" xfId="37656" xr:uid="{17F737BA-992A-4764-AE1A-4457ADBB6977}"/>
    <cellStyle name="Normal 59 6 3" xfId="23949" xr:uid="{0BB25C88-B3D9-46DA-9A47-873C183C71D1}"/>
    <cellStyle name="Normal 59 6 4" xfId="29443" xr:uid="{CBEA1A78-FF9A-4A19-8C82-E7C4AB89A059}"/>
    <cellStyle name="Normal 59 6 5" xfId="34927" xr:uid="{416A60D9-4D92-4CAE-8940-2C090AD14856}"/>
    <cellStyle name="Normal 590" xfId="39926" xr:uid="{A6EFF616-BA2F-40B0-88E4-ECFDF771731F}"/>
    <cellStyle name="Normal 591" xfId="39927" xr:uid="{73F14958-F7E7-4B56-994B-15416137F32D}"/>
    <cellStyle name="Normal 592" xfId="39928" xr:uid="{1A5A0A33-E45B-46BE-ACAC-68CDE07E0D0B}"/>
    <cellStyle name="Normal 593" xfId="39929" xr:uid="{3148F80C-2905-4C5C-9FD1-FC2E6DE742BC}"/>
    <cellStyle name="Normal 594" xfId="39930" xr:uid="{A77CB73E-3EFC-4A44-96BA-ED2671DA57DE}"/>
    <cellStyle name="Normal 595" xfId="39931" xr:uid="{505B89BE-199E-4412-952F-30B536F4CDC7}"/>
    <cellStyle name="Normal 596" xfId="39932" xr:uid="{B605BD46-E759-4AC9-B389-52E0B4A2D85A}"/>
    <cellStyle name="Normal 597" xfId="39933" xr:uid="{9F2A4F32-4A1C-4D35-A1AB-0B5465353768}"/>
    <cellStyle name="Normal 598" xfId="39934" xr:uid="{31408294-3BCD-4DB7-88BF-09992D3C1595}"/>
    <cellStyle name="Normal 599" xfId="39935" xr:uid="{2E3E9826-7504-4F88-B869-322F422EB64E}"/>
    <cellStyle name="Normal 6" xfId="278" xr:uid="{905E297A-B415-40AB-A644-555536EF2230}"/>
    <cellStyle name="Normal 6 10" xfId="17266" xr:uid="{ED7A15BD-AFB4-4EB8-BD5F-899AD83883C9}"/>
    <cellStyle name="Normal 6 11" xfId="19496" xr:uid="{A8F4D07D-DF54-499A-B3DB-CC45AC0972F9}"/>
    <cellStyle name="Normal 6 12" xfId="9802" xr:uid="{71B7720E-5BB0-44C3-83DF-BE571DBC0A2A}"/>
    <cellStyle name="Normal 6 12 2" xfId="21123" xr:uid="{DF742859-EDB5-4500-AD27-861E296FD796}"/>
    <cellStyle name="Normal 6 12 2 2" xfId="26679" xr:uid="{4B7B9075-2A70-47E1-A17A-78257D6B469F}"/>
    <cellStyle name="Normal 6 12 2 3" xfId="32173" xr:uid="{49A0D21C-AB9B-4B79-9A50-ACD0C9D49BF9}"/>
    <cellStyle name="Normal 6 12 2 4" xfId="37657" xr:uid="{41815EFD-A4BD-4809-BBC9-DEFC01F641EF}"/>
    <cellStyle name="Normal 6 12 3" xfId="23950" xr:uid="{0316C6EE-3ED6-4E3A-A2C0-147AEF04C2E0}"/>
    <cellStyle name="Normal 6 12 4" xfId="29444" xr:uid="{6B426756-B0E5-4155-A63A-BA514162B746}"/>
    <cellStyle name="Normal 6 12 5" xfId="34928" xr:uid="{009F2C36-F784-4552-BA25-E269A7C12EF8}"/>
    <cellStyle name="Normal 6 13" xfId="40412" xr:uid="{72FD1871-EBF1-4EA9-9500-10BF70CD2DBC}"/>
    <cellStyle name="Normal 6 14" xfId="6682" xr:uid="{84701548-4B27-4740-B1D7-056E40285DE1}"/>
    <cellStyle name="Normal 6 15" xfId="546" xr:uid="{9AD9878E-6660-4BDE-B44B-AB44CB16E2C3}"/>
    <cellStyle name="Normal 6 2" xfId="315" xr:uid="{75E69BB9-FE61-4344-9210-38E930AFF2AA}"/>
    <cellStyle name="Normal 6 2 10" xfId="9803" xr:uid="{F1D2CECC-C89F-4286-B787-FC98BC5BF0EE}"/>
    <cellStyle name="Normal 6 2 10 2" xfId="21124" xr:uid="{55B7CC41-CCD4-483E-90D5-318D473093B3}"/>
    <cellStyle name="Normal 6 2 10 2 2" xfId="26680" xr:uid="{34D76985-87CB-41A6-B706-75F61B8FB3F6}"/>
    <cellStyle name="Normal 6 2 10 2 3" xfId="32174" xr:uid="{E4E97DEC-8730-4F25-ABC9-BD1003E4BC23}"/>
    <cellStyle name="Normal 6 2 10 2 4" xfId="37658" xr:uid="{80BE2629-C0F0-40DB-AEAD-77BE2AA1B479}"/>
    <cellStyle name="Normal 6 2 10 3" xfId="23951" xr:uid="{590D8E6D-054F-42B6-A823-072F06C2F19C}"/>
    <cellStyle name="Normal 6 2 10 4" xfId="29445" xr:uid="{4E59E80C-9C4D-45B9-A7A4-68D5AF539C10}"/>
    <cellStyle name="Normal 6 2 10 5" xfId="34929" xr:uid="{578E9725-8B18-4922-8A4E-FD4CAA510F4C}"/>
    <cellStyle name="Normal 6 2 11" xfId="6683" xr:uid="{93E5C337-D8E0-47E9-B0BD-24760BA28F0B}"/>
    <cellStyle name="Normal 6 2 12" xfId="792" xr:uid="{B822265F-3B3F-4472-BAD7-D366B3EBCF09}"/>
    <cellStyle name="Normal 6 2 2" xfId="6684" xr:uid="{645D8839-89D4-4592-9658-0C64D62CEFAD}"/>
    <cellStyle name="Normal 6 2 2 2" xfId="15094" xr:uid="{A2664DC2-65C4-4BB5-A0BB-924CA964BB3A}"/>
    <cellStyle name="Normal 6 2 2 2 2" xfId="22381" xr:uid="{3E6988BE-917C-45F1-A24B-1194363FB507}"/>
    <cellStyle name="Normal 6 2 2 2 2 2" xfId="27937" xr:uid="{7F39BA04-342F-410B-978D-C81A8C3F81D7}"/>
    <cellStyle name="Normal 6 2 2 2 2 3" xfId="33431" xr:uid="{212A1814-FD7F-43D4-AF73-3A0176C16DDB}"/>
    <cellStyle name="Normal 6 2 2 2 2 4" xfId="38915" xr:uid="{650DCA54-38B8-495F-97A9-5D9E29FFA014}"/>
    <cellStyle name="Normal 6 2 2 2 3" xfId="25208" xr:uid="{C61007EF-6FC8-41B4-A8A2-7EE248E18ABB}"/>
    <cellStyle name="Normal 6 2 2 2 4" xfId="30702" xr:uid="{BB88EA8A-8923-45A9-8A24-C7AC3060307C}"/>
    <cellStyle name="Normal 6 2 2 2 5" xfId="36186" xr:uid="{F2FBA2F0-D247-4241-87C1-B99E921447EC}"/>
    <cellStyle name="Normal 6 2 2 3" xfId="12032" xr:uid="{623A4540-AB8C-42D8-AFD4-B1D846D83074}"/>
    <cellStyle name="Normal 6 2 2 4" xfId="17268" xr:uid="{68655345-D216-4B2E-96C3-6226F4346A4B}"/>
    <cellStyle name="Normal 6 2 2 5" xfId="19498" xr:uid="{6ACBBF72-7D45-4DE1-89D9-C4057C9FA0C8}"/>
    <cellStyle name="Normal 6 2 2 6" xfId="9804" xr:uid="{C338F90C-CCC8-4456-A69D-16B5F94E12F3}"/>
    <cellStyle name="Normal 6 2 2 6 2" xfId="21125" xr:uid="{FA43B300-2787-494C-A16B-63A67E047982}"/>
    <cellStyle name="Normal 6 2 2 6 2 2" xfId="26681" xr:uid="{434BAABC-08D7-4C9D-A05D-DD4018FB3541}"/>
    <cellStyle name="Normal 6 2 2 6 2 3" xfId="32175" xr:uid="{D08C336C-9E3A-4C2F-85EF-064B50683910}"/>
    <cellStyle name="Normal 6 2 2 6 2 4" xfId="37659" xr:uid="{8446E7A8-4DB6-4D4C-A8DD-ADE536F12F06}"/>
    <cellStyle name="Normal 6 2 2 6 3" xfId="23952" xr:uid="{CEE61C1A-3F5F-474B-ADE1-233A833EE8F9}"/>
    <cellStyle name="Normal 6 2 2 6 4" xfId="29446" xr:uid="{2E8586CD-E37B-4836-A715-16C6879C9B85}"/>
    <cellStyle name="Normal 6 2 2 6 5" xfId="34930" xr:uid="{585D91EA-910D-48FA-97E6-790590CA2644}"/>
    <cellStyle name="Normal 6 2 3" xfId="6685" xr:uid="{510A70A9-A054-428A-85DD-1EBA07E6BD7A}"/>
    <cellStyle name="Normal 6 2 3 2" xfId="15095" xr:uid="{471CB6AB-2D11-4486-A7E5-12B0E54CDD41}"/>
    <cellStyle name="Normal 6 2 3 2 2" xfId="22382" xr:uid="{8DD5AF27-81A2-4D0D-8B8A-13DEB944659C}"/>
    <cellStyle name="Normal 6 2 3 2 2 2" xfId="27938" xr:uid="{E286CB2D-C018-47F2-95F6-0FC7C2FA35DB}"/>
    <cellStyle name="Normal 6 2 3 2 2 3" xfId="33432" xr:uid="{7600E9B3-6D3C-465B-A105-046654238BA8}"/>
    <cellStyle name="Normal 6 2 3 2 2 4" xfId="38916" xr:uid="{7B5A626F-C746-4762-98B2-BCC336C83435}"/>
    <cellStyle name="Normal 6 2 3 2 3" xfId="25209" xr:uid="{5E929CEF-3453-448F-AFFC-3B8EB55DFE26}"/>
    <cellStyle name="Normal 6 2 3 2 4" xfId="30703" xr:uid="{61C40824-2DCF-46D2-9F16-3DB8638D06ED}"/>
    <cellStyle name="Normal 6 2 3 2 5" xfId="36187" xr:uid="{6A3BA5E0-041F-44CD-9F1A-B9FC7ADF4CDF}"/>
    <cellStyle name="Normal 6 2 3 3" xfId="12033" xr:uid="{7CD61196-F3A4-4AD0-B2B5-00E09D8575A3}"/>
    <cellStyle name="Normal 6 2 3 4" xfId="17269" xr:uid="{EB0C9251-875A-4182-B276-B2F11274DF46}"/>
    <cellStyle name="Normal 6 2 3 5" xfId="19499" xr:uid="{C06C6379-7BD5-4833-A17F-E31D93F4C7DF}"/>
    <cellStyle name="Normal 6 2 3 6" xfId="9805" xr:uid="{A815CAA8-CF7E-42B3-99EA-ABF553E382B6}"/>
    <cellStyle name="Normal 6 2 3 6 2" xfId="21126" xr:uid="{7D91C65F-4E75-4B95-871F-47B654436CC2}"/>
    <cellStyle name="Normal 6 2 3 6 2 2" xfId="26682" xr:uid="{D54F2AEA-70E6-4BFC-953A-4483358FFCC4}"/>
    <cellStyle name="Normal 6 2 3 6 2 3" xfId="32176" xr:uid="{E3838BDB-A5FC-40ED-A74B-94116CAE1F89}"/>
    <cellStyle name="Normal 6 2 3 6 2 4" xfId="37660" xr:uid="{675A02F4-128E-4403-9343-920B0B259693}"/>
    <cellStyle name="Normal 6 2 3 6 3" xfId="23953" xr:uid="{4A4677B7-2C0B-42F3-B364-50E6F75B4058}"/>
    <cellStyle name="Normal 6 2 3 6 4" xfId="29447" xr:uid="{355B8275-8723-48FD-B335-ACF753A9D98E}"/>
    <cellStyle name="Normal 6 2 3 6 5" xfId="34931" xr:uid="{9C35DC0E-52D8-4077-A3DD-56947650EE4F}"/>
    <cellStyle name="Normal 6 2 4" xfId="7217" xr:uid="{B3124C41-8923-4462-82A6-559DCEED454D}"/>
    <cellStyle name="Normal 6 2 4 2" xfId="15096" xr:uid="{63C1151A-AF7D-4A89-B660-DCB93B784BDB}"/>
    <cellStyle name="Normal 6 2 4 2 2" xfId="22383" xr:uid="{2630E489-E41B-4D83-9700-9F9096DE6172}"/>
    <cellStyle name="Normal 6 2 4 2 2 2" xfId="27939" xr:uid="{59740746-09A9-4935-A250-578C193AD373}"/>
    <cellStyle name="Normal 6 2 4 2 2 3" xfId="33433" xr:uid="{815DFDE2-74F3-451C-8899-51EECEA291CD}"/>
    <cellStyle name="Normal 6 2 4 2 2 4" xfId="38917" xr:uid="{527E8564-682C-463A-ADC9-118B7103A4A7}"/>
    <cellStyle name="Normal 6 2 4 2 3" xfId="25210" xr:uid="{47AE1B0B-45EE-499B-BA27-364321DD22DC}"/>
    <cellStyle name="Normal 6 2 4 2 4" xfId="30704" xr:uid="{6ED28F13-4922-4750-80CA-2A4090FBB02F}"/>
    <cellStyle name="Normal 6 2 4 2 5" xfId="36188" xr:uid="{7D7ADD4B-4081-4E36-85BC-324828C79FB8}"/>
    <cellStyle name="Normal 6 2 4 3" xfId="12590" xr:uid="{C468C743-63F5-48E9-AB95-A324F1FA7316}"/>
    <cellStyle name="Normal 6 2 4 4" xfId="9806" xr:uid="{3B5EBA3D-4C73-4836-A8CD-D57C74C90DAF}"/>
    <cellStyle name="Normal 6 2 4 4 2" xfId="21127" xr:uid="{F3D6CBC3-63F1-4222-BF1E-C7F557C83DB6}"/>
    <cellStyle name="Normal 6 2 4 4 2 2" xfId="26683" xr:uid="{F95A8884-0D60-4922-9C5B-778A2ADC48FF}"/>
    <cellStyle name="Normal 6 2 4 4 2 3" xfId="32177" xr:uid="{870B5C22-8DCB-4E7A-9A89-A52FDF962250}"/>
    <cellStyle name="Normal 6 2 4 4 2 4" xfId="37661" xr:uid="{84C3B1EE-D4E6-4C68-8225-D49768F1E0C0}"/>
    <cellStyle name="Normal 6 2 4 4 3" xfId="23954" xr:uid="{429403A0-F299-4E86-B488-842C20CF61B6}"/>
    <cellStyle name="Normal 6 2 4 4 4" xfId="29448" xr:uid="{037CBE82-A2D1-4BCD-B3D0-B7D5D6B57AF0}"/>
    <cellStyle name="Normal 6 2 4 4 5" xfId="34932" xr:uid="{4AC8723A-32D1-4CB5-8A73-036C5C0E6F5A}"/>
    <cellStyle name="Normal 6 2 5" xfId="9807" xr:uid="{20F68E9B-39F9-4EAB-9EE1-7670B8263033}"/>
    <cellStyle name="Normal 6 2 5 2" xfId="21128" xr:uid="{8CB42BA0-CA6A-46B9-A3E7-7863773E0672}"/>
    <cellStyle name="Normal 6 2 5 2 2" xfId="26684" xr:uid="{6B60028D-3546-42C0-AAEC-D6E3B25E6B0B}"/>
    <cellStyle name="Normal 6 2 5 2 3" xfId="32178" xr:uid="{C867C581-9342-4CE4-9680-F71F945C8D44}"/>
    <cellStyle name="Normal 6 2 5 2 4" xfId="37662" xr:uid="{19F66A2D-6C87-4B29-93ED-BC7C555F9E33}"/>
    <cellStyle name="Normal 6 2 5 3" xfId="23955" xr:uid="{3FF28323-47F4-4A57-9E83-5E02E45FBB84}"/>
    <cellStyle name="Normal 6 2 5 4" xfId="29449" xr:uid="{D3433F92-2A2C-4ACB-AFA8-C3A4B4E7A5A0}"/>
    <cellStyle name="Normal 6 2 5 5" xfId="34933" xr:uid="{FB1F7F5E-0BC3-44AA-85BD-10E593B543BF}"/>
    <cellStyle name="Normal 6 2 6" xfId="15093" xr:uid="{53C85B2E-752D-4365-8828-DF15A91EAB2B}"/>
    <cellStyle name="Normal 6 2 6 2" xfId="22380" xr:uid="{AEC8CF20-6235-4108-A07C-1E000E1BC053}"/>
    <cellStyle name="Normal 6 2 6 2 2" xfId="27936" xr:uid="{7B09F723-8C60-40AE-93C1-6023675C9740}"/>
    <cellStyle name="Normal 6 2 6 2 3" xfId="33430" xr:uid="{19A67E13-499A-429B-8613-15BF7A5F2E04}"/>
    <cellStyle name="Normal 6 2 6 2 4" xfId="38914" xr:uid="{1B5C6394-9876-436E-893F-945BA0B0D7BC}"/>
    <cellStyle name="Normal 6 2 6 3" xfId="25207" xr:uid="{F1B4DD2B-6C14-405E-A59D-105B43C883B3}"/>
    <cellStyle name="Normal 6 2 6 4" xfId="30701" xr:uid="{AE052F74-1213-4623-90BE-729D7C3220D8}"/>
    <cellStyle name="Normal 6 2 6 5" xfId="36185" xr:uid="{F4BEE4BD-259A-487A-86F3-9C2AB6C7E083}"/>
    <cellStyle name="Normal 6 2 7" xfId="12031" xr:uid="{8E89FB8F-51E0-4E85-B4F6-588A1DF9139B}"/>
    <cellStyle name="Normal 6 2 8" xfId="17267" xr:uid="{66171D09-F1A1-48EF-9DA9-9E2443B02998}"/>
    <cellStyle name="Normal 6 2 9" xfId="19497" xr:uid="{5C91D0CF-2551-4B86-B2FA-1A0AFD1AF78D}"/>
    <cellStyle name="Normal 6 3" xfId="6686" xr:uid="{CBEE8E68-8F05-4A42-99A2-E6D6E8DE0CA2}"/>
    <cellStyle name="Normal 6 3 10" xfId="9808" xr:uid="{4963156C-8C56-4390-9AF1-359F878EB5BD}"/>
    <cellStyle name="Normal 6 3 10 2" xfId="21129" xr:uid="{B95FB9DB-9421-4C6E-B5AF-3F89E40453B0}"/>
    <cellStyle name="Normal 6 3 10 2 2" xfId="26685" xr:uid="{7AB591B0-9019-48B1-8E2B-D0613F742D6A}"/>
    <cellStyle name="Normal 6 3 10 2 3" xfId="32179" xr:uid="{00F4DD97-CA69-4C8A-97E8-C7AC64193268}"/>
    <cellStyle name="Normal 6 3 10 2 4" xfId="37663" xr:uid="{94860126-BCE5-4475-816C-D249535B7C58}"/>
    <cellStyle name="Normal 6 3 10 3" xfId="23956" xr:uid="{30FEA9E9-8BA8-41EF-9EA5-D8A894021D60}"/>
    <cellStyle name="Normal 6 3 10 4" xfId="29450" xr:uid="{CF5A549A-BE3A-4BFE-BC8C-1630A58DC601}"/>
    <cellStyle name="Normal 6 3 10 5" xfId="34934" xr:uid="{1F024E10-572E-47BF-9160-FE32F5DFA149}"/>
    <cellStyle name="Normal 6 3 2" xfId="6687" xr:uid="{E54EBD24-9955-43F2-878A-8FA46939B610}"/>
    <cellStyle name="Normal 6 3 2 2" xfId="15098" xr:uid="{11BF3F23-0F5A-4D07-AA1B-34704929F2A1}"/>
    <cellStyle name="Normal 6 3 2 2 2" xfId="22385" xr:uid="{F7715832-16DE-4993-9E0C-00948B434DCE}"/>
    <cellStyle name="Normal 6 3 2 2 2 2" xfId="27941" xr:uid="{C88CEFE4-9AD8-414F-B305-3397DF1C2343}"/>
    <cellStyle name="Normal 6 3 2 2 2 3" xfId="33435" xr:uid="{05A94F8A-1A6C-4F35-B056-7AED366CC355}"/>
    <cellStyle name="Normal 6 3 2 2 2 4" xfId="38919" xr:uid="{E8981060-0C15-463C-8DFF-376230CEEF2D}"/>
    <cellStyle name="Normal 6 3 2 2 3" xfId="25212" xr:uid="{FA72EBDC-A54D-413F-89D3-2F59BA1DBDBE}"/>
    <cellStyle name="Normal 6 3 2 2 4" xfId="30706" xr:uid="{21173B36-483F-4665-A49D-50A78B95F949}"/>
    <cellStyle name="Normal 6 3 2 2 5" xfId="36190" xr:uid="{9052B79B-00BE-4318-AA43-C440C9F14C50}"/>
    <cellStyle name="Normal 6 3 2 3" xfId="12035" xr:uid="{1BF66A01-615C-41C5-9CD7-34CDB6FE1725}"/>
    <cellStyle name="Normal 6 3 2 4" xfId="17271" xr:uid="{39657288-0A28-4BAA-BC44-9D773551A03A}"/>
    <cellStyle name="Normal 6 3 2 5" xfId="19501" xr:uid="{0091037F-3D0E-45E4-AD0D-8FC0C1F0E6E7}"/>
    <cellStyle name="Normal 6 3 2 6" xfId="9809" xr:uid="{0055E37C-13F4-407B-8DE5-36C96B50C7C8}"/>
    <cellStyle name="Normal 6 3 2 6 2" xfId="21130" xr:uid="{754FB223-5B87-42F9-A993-367DCE317280}"/>
    <cellStyle name="Normal 6 3 2 6 2 2" xfId="26686" xr:uid="{1D13DC83-0EAD-4B8B-ADA8-9DBA1D678A6F}"/>
    <cellStyle name="Normal 6 3 2 6 2 3" xfId="32180" xr:uid="{B209D568-75DB-46CF-A679-BB75603BE3A1}"/>
    <cellStyle name="Normal 6 3 2 6 2 4" xfId="37664" xr:uid="{C64A4FC7-1F09-40C2-88BA-385A458A8373}"/>
    <cellStyle name="Normal 6 3 2 6 3" xfId="23957" xr:uid="{08791C9B-EA87-4499-A077-55B158359240}"/>
    <cellStyle name="Normal 6 3 2 6 4" xfId="29451" xr:uid="{5AB96892-CCDE-491E-8707-06BAED5B2418}"/>
    <cellStyle name="Normal 6 3 2 6 5" xfId="34935" xr:uid="{AF75DC43-72E8-4688-8FDE-E92EB5C4297C}"/>
    <cellStyle name="Normal 6 3 3" xfId="6688" xr:uid="{C6AEB777-E1F8-4956-854E-153C5DBF1E0E}"/>
    <cellStyle name="Normal 6 3 3 2" xfId="15099" xr:uid="{A5EC2F21-4E45-4BEC-85BC-CECF620EB5E7}"/>
    <cellStyle name="Normal 6 3 3 2 2" xfId="22386" xr:uid="{7A398932-8B2D-4933-A1F7-8629F3E401E4}"/>
    <cellStyle name="Normal 6 3 3 2 2 2" xfId="27942" xr:uid="{4637F911-64E9-4E95-9262-EBCE3B967001}"/>
    <cellStyle name="Normal 6 3 3 2 2 3" xfId="33436" xr:uid="{E63BBC4A-BF59-43D3-85EE-6672ECDC1766}"/>
    <cellStyle name="Normal 6 3 3 2 2 4" xfId="38920" xr:uid="{F0ECA85E-B8FB-4CAE-A06D-57D3C80CD00B}"/>
    <cellStyle name="Normal 6 3 3 2 3" xfId="25213" xr:uid="{E6CBD2A4-9CA9-4C9A-8DEA-49014EADF9E4}"/>
    <cellStyle name="Normal 6 3 3 2 4" xfId="30707" xr:uid="{90457245-085A-4303-952B-353DD075CC21}"/>
    <cellStyle name="Normal 6 3 3 2 5" xfId="36191" xr:uid="{149C725B-EB3A-4EF8-BA62-B47A08701CE0}"/>
    <cellStyle name="Normal 6 3 3 3" xfId="12036" xr:uid="{0570A008-878A-4E4A-A834-E4CA31C46530}"/>
    <cellStyle name="Normal 6 3 3 4" xfId="17272" xr:uid="{0FC2CF50-FC78-4272-B583-E26B475C5FBC}"/>
    <cellStyle name="Normal 6 3 3 5" xfId="19502" xr:uid="{4141C99E-5D2A-47C3-8F1B-A9FD1D98E8B4}"/>
    <cellStyle name="Normal 6 3 3 6" xfId="9810" xr:uid="{2BA1E3AB-4581-44AA-A21C-E291780730CB}"/>
    <cellStyle name="Normal 6 3 3 6 2" xfId="21131" xr:uid="{D6D2A828-F4AC-459A-9BDA-DE20945A0E48}"/>
    <cellStyle name="Normal 6 3 3 6 2 2" xfId="26687" xr:uid="{4078F7C1-A4FD-4482-A860-84544ABE2EFB}"/>
    <cellStyle name="Normal 6 3 3 6 2 3" xfId="32181" xr:uid="{62C4CDB4-3D4D-4F86-B477-7BF845983163}"/>
    <cellStyle name="Normal 6 3 3 6 2 4" xfId="37665" xr:uid="{2C5FB6DA-1657-498A-B82E-B6F10045FFE7}"/>
    <cellStyle name="Normal 6 3 3 6 3" xfId="23958" xr:uid="{20ADEB8E-48EB-4BCD-BE90-5F555A3FC7D2}"/>
    <cellStyle name="Normal 6 3 3 6 4" xfId="29452" xr:uid="{1DD61BF9-EB0B-40D8-B22A-92C0F37C9310}"/>
    <cellStyle name="Normal 6 3 3 6 5" xfId="34936" xr:uid="{9998E131-7803-4096-9358-8CF1E13F1AB4}"/>
    <cellStyle name="Normal 6 3 4" xfId="7320" xr:uid="{C779157C-B15B-4028-B8F5-A20031B375A5}"/>
    <cellStyle name="Normal 6 3 4 2" xfId="15100" xr:uid="{BC5D135A-FA60-44B0-8B26-B0A4F61AFEB2}"/>
    <cellStyle name="Normal 6 3 4 2 2" xfId="22387" xr:uid="{5C620A0B-2DAE-42AB-A1C0-0963425F9830}"/>
    <cellStyle name="Normal 6 3 4 2 2 2" xfId="27943" xr:uid="{1F8387BF-9316-47C2-BCCC-BFB66428B524}"/>
    <cellStyle name="Normal 6 3 4 2 2 3" xfId="33437" xr:uid="{B6D22A74-267E-41F9-97E9-2862142AE016}"/>
    <cellStyle name="Normal 6 3 4 2 2 4" xfId="38921" xr:uid="{B1F229F4-01C5-429C-A1C9-15F2E6EA1035}"/>
    <cellStyle name="Normal 6 3 4 2 3" xfId="25214" xr:uid="{CDB776F0-3A1F-424E-9BE5-004298A0953A}"/>
    <cellStyle name="Normal 6 3 4 2 4" xfId="30708" xr:uid="{C29C2060-81D8-4BAC-800A-1AD2C06B6D0E}"/>
    <cellStyle name="Normal 6 3 4 2 5" xfId="36192" xr:uid="{1A546B74-5312-4E4E-9D49-19D84360799E}"/>
    <cellStyle name="Normal 6 3 4 3" xfId="12591" xr:uid="{4474CCD0-CBFC-4DB6-96B0-C107EB9A5DC2}"/>
    <cellStyle name="Normal 6 3 4 4" xfId="9811" xr:uid="{9E005743-0D80-424F-8060-D2D7FB68F89D}"/>
    <cellStyle name="Normal 6 3 4 4 2" xfId="21132" xr:uid="{D167C6BF-4960-4B19-9D87-0C143F90B255}"/>
    <cellStyle name="Normal 6 3 4 4 2 2" xfId="26688" xr:uid="{1BBD15A7-FCAB-4D18-987D-5C5BDF626B87}"/>
    <cellStyle name="Normal 6 3 4 4 2 3" xfId="32182" xr:uid="{1BC5E00F-0C63-4E91-92CB-2D2F002DC7C4}"/>
    <cellStyle name="Normal 6 3 4 4 2 4" xfId="37666" xr:uid="{21A683FC-00C3-4990-9F55-036F35D00C71}"/>
    <cellStyle name="Normal 6 3 4 4 3" xfId="23959" xr:uid="{082B7629-C0E8-4BDF-A683-7DFFD033FCD0}"/>
    <cellStyle name="Normal 6 3 4 4 4" xfId="29453" xr:uid="{3C346214-8AE7-44B1-82C5-E0321912B8D1}"/>
    <cellStyle name="Normal 6 3 4 4 5" xfId="34937" xr:uid="{67ADD3DA-2292-45EC-9FBC-3FC7664F3B70}"/>
    <cellStyle name="Normal 6 3 5" xfId="9812" xr:uid="{81B82EFF-92BE-4962-BF25-DD744A98B20B}"/>
    <cellStyle name="Normal 6 3 5 2" xfId="21133" xr:uid="{5D375750-2A40-48D6-910A-89688C85D720}"/>
    <cellStyle name="Normal 6 3 5 2 2" xfId="26689" xr:uid="{95AD473F-4668-4B3B-B397-721210167C22}"/>
    <cellStyle name="Normal 6 3 5 2 3" xfId="32183" xr:uid="{0CAFEE39-9CF4-4148-8241-C65A33DDE623}"/>
    <cellStyle name="Normal 6 3 5 2 4" xfId="37667" xr:uid="{B57DBA19-3CC3-48CB-B83A-C3795738CF12}"/>
    <cellStyle name="Normal 6 3 5 3" xfId="23960" xr:uid="{47B43BCB-2D62-48FB-B3E0-0138BBC7ECBD}"/>
    <cellStyle name="Normal 6 3 5 4" xfId="29454" xr:uid="{F9B7DD14-391E-4CA5-A48A-E18B2DBDA8A4}"/>
    <cellStyle name="Normal 6 3 5 5" xfId="34938" xr:uid="{8E635767-F809-40C3-820F-F8577018A69F}"/>
    <cellStyle name="Normal 6 3 6" xfId="15097" xr:uid="{8F1B62E0-4B2E-4FC3-B285-E3D5952F68A5}"/>
    <cellStyle name="Normal 6 3 6 2" xfId="22384" xr:uid="{5464341C-53DC-44AA-B86D-74FDF76A3B68}"/>
    <cellStyle name="Normal 6 3 6 2 2" xfId="27940" xr:uid="{8041EE46-4F7F-4009-8215-1FCA15DE24B9}"/>
    <cellStyle name="Normal 6 3 6 2 3" xfId="33434" xr:uid="{C0D648DB-617B-4DC7-B242-34C4667ED2B8}"/>
    <cellStyle name="Normal 6 3 6 2 4" xfId="38918" xr:uid="{368418B0-88D9-47E5-BDC7-AE1333749076}"/>
    <cellStyle name="Normal 6 3 6 3" xfId="25211" xr:uid="{858F6014-4913-4D48-9034-6CB3C5924F05}"/>
    <cellStyle name="Normal 6 3 6 4" xfId="30705" xr:uid="{3DB70C6F-CD43-45AB-A798-D7C004F56560}"/>
    <cellStyle name="Normal 6 3 6 5" xfId="36189" xr:uid="{062CB0FF-8CEA-488E-9E59-1641F26C5750}"/>
    <cellStyle name="Normal 6 3 7" xfId="12034" xr:uid="{A4A43DFB-36C7-4822-8E1B-EF0D2CF45401}"/>
    <cellStyle name="Normal 6 3 8" xfId="17270" xr:uid="{E4DACB8E-54E6-4AED-B09F-390AFACF85A8}"/>
    <cellStyle name="Normal 6 3 9" xfId="19500" xr:uid="{EFAC09C6-D607-49CD-A30C-CC9C1A53560D}"/>
    <cellStyle name="Normal 6 4" xfId="6689" xr:uid="{038B1BB7-3E5C-4C04-ADCD-CD64F1D93939}"/>
    <cellStyle name="Normal 6 4 2" xfId="15101" xr:uid="{8DA8E470-F49A-4573-AC7F-B139E9BDA966}"/>
    <cellStyle name="Normal 6 4 2 2" xfId="22388" xr:uid="{3FAD8F25-DC6C-44B0-9F46-4A3B3A2D7D22}"/>
    <cellStyle name="Normal 6 4 2 2 2" xfId="27944" xr:uid="{61A7CFA2-067F-43D5-A446-822CD9E6C479}"/>
    <cellStyle name="Normal 6 4 2 2 3" xfId="33438" xr:uid="{F2D56CAB-D463-40C3-8BB7-F8AC91F10E5A}"/>
    <cellStyle name="Normal 6 4 2 2 4" xfId="38922" xr:uid="{7D5F6593-5D80-4A74-B41B-A3BC5FEA7A04}"/>
    <cellStyle name="Normal 6 4 2 3" xfId="25215" xr:uid="{309F104D-0D6D-4004-BBD6-163D6F2CDF2D}"/>
    <cellStyle name="Normal 6 4 2 4" xfId="30709" xr:uid="{941FDCB1-C9E3-4676-9D6A-D65871C40D02}"/>
    <cellStyle name="Normal 6 4 2 5" xfId="36193" xr:uid="{4093A129-8863-495B-A6A7-6133AB346F68}"/>
    <cellStyle name="Normal 6 4 3" xfId="12037" xr:uid="{29F69733-3108-4A1B-979E-282F81FFA8A6}"/>
    <cellStyle name="Normal 6 4 4" xfId="17273" xr:uid="{6C8CF033-A30C-4A4F-9166-E3C74CF5E512}"/>
    <cellStyle name="Normal 6 4 5" xfId="19503" xr:uid="{78109DA1-4134-4C61-A657-D708291220E4}"/>
    <cellStyle name="Normal 6 4 6" xfId="9813" xr:uid="{50602B54-8D83-4AA5-BB9D-86B007EBCA48}"/>
    <cellStyle name="Normal 6 4 6 2" xfId="21134" xr:uid="{FD38EF24-EC00-432C-82AB-D3719789A06D}"/>
    <cellStyle name="Normal 6 4 6 2 2" xfId="26690" xr:uid="{37562A1E-BBCC-4233-8CB2-B9549646EEAA}"/>
    <cellStyle name="Normal 6 4 6 2 3" xfId="32184" xr:uid="{D36A30B6-D347-4FD7-B83E-08E70778E865}"/>
    <cellStyle name="Normal 6 4 6 2 4" xfId="37668" xr:uid="{506BBE68-5795-43AD-B495-1150E6146692}"/>
    <cellStyle name="Normal 6 4 6 3" xfId="23961" xr:uid="{AE4281F5-0D59-4E5C-B357-61934F2FA104}"/>
    <cellStyle name="Normal 6 4 6 4" xfId="29455" xr:uid="{837B9C70-ACC9-464A-AD26-667A5C9E2E09}"/>
    <cellStyle name="Normal 6 4 6 5" xfId="34939" xr:uid="{C1CF4839-43CF-4A40-9C78-394C02A0FBFB}"/>
    <cellStyle name="Normal 6 5" xfId="6690" xr:uid="{40A5B489-91DF-44F5-8E94-E9DE9FD36315}"/>
    <cellStyle name="Normal 6 5 2" xfId="15102" xr:uid="{6C46F870-04F9-4824-84C0-EB721DCD39E3}"/>
    <cellStyle name="Normal 6 5 2 2" xfId="22389" xr:uid="{0D17E166-903E-4613-8633-28ADAEF020C3}"/>
    <cellStyle name="Normal 6 5 2 2 2" xfId="27945" xr:uid="{7D8CFC40-9EF9-4CB0-A7C1-BB80BE2B318A}"/>
    <cellStyle name="Normal 6 5 2 2 3" xfId="33439" xr:uid="{6E12421E-0AD1-4E82-922B-BFBFEC468A70}"/>
    <cellStyle name="Normal 6 5 2 2 4" xfId="38923" xr:uid="{BCAB611A-9F72-47D4-8547-92835AC91740}"/>
    <cellStyle name="Normal 6 5 2 3" xfId="25216" xr:uid="{36418D7A-7A8F-4F3B-868B-42C1D0AE28B9}"/>
    <cellStyle name="Normal 6 5 2 4" xfId="30710" xr:uid="{5068273E-F2A0-4659-9515-677DEB181D8E}"/>
    <cellStyle name="Normal 6 5 2 5" xfId="36194" xr:uid="{B0C30CC2-5912-4D7E-93D5-8544A15D3DBF}"/>
    <cellStyle name="Normal 6 5 3" xfId="12038" xr:uid="{83229015-6DCE-40F0-9935-861510959054}"/>
    <cellStyle name="Normal 6 5 4" xfId="17274" xr:uid="{37A7F345-7862-4B02-9806-258106194D02}"/>
    <cellStyle name="Normal 6 5 5" xfId="19504" xr:uid="{4466894A-3B1C-4868-B7BC-687D94C6DA52}"/>
    <cellStyle name="Normal 6 5 6" xfId="9814" xr:uid="{ABF5C8C9-4E5D-4F12-86EE-0846BA9BB455}"/>
    <cellStyle name="Normal 6 5 6 2" xfId="21135" xr:uid="{122ADDA8-189E-49E6-993C-0DCD55B097B0}"/>
    <cellStyle name="Normal 6 5 6 2 2" xfId="26691" xr:uid="{CCB3823E-8F54-4EA2-9BA4-7419CAE3F548}"/>
    <cellStyle name="Normal 6 5 6 2 3" xfId="32185" xr:uid="{3FE9C3D7-1F45-4B16-BC9E-59B28DD77B06}"/>
    <cellStyle name="Normal 6 5 6 2 4" xfId="37669" xr:uid="{50197BA8-26FA-43D6-A1CC-E7BCE1380557}"/>
    <cellStyle name="Normal 6 5 6 3" xfId="23962" xr:uid="{036534EB-DA03-490E-9656-042968A9E69B}"/>
    <cellStyle name="Normal 6 5 6 4" xfId="29456" xr:uid="{752D6EEC-9838-465C-ADC7-FD55304E4832}"/>
    <cellStyle name="Normal 6 5 6 5" xfId="34940" xr:uid="{7E4B6804-1D49-4C16-8195-1C70DC7A3A86}"/>
    <cellStyle name="Normal 6 6" xfId="7216" xr:uid="{C1C870F6-E047-4CD4-B034-0EFCE919DD11}"/>
    <cellStyle name="Normal 6 6 2" xfId="15103" xr:uid="{5EFF4BDC-6925-45A5-8B12-2D8F2AEEB173}"/>
    <cellStyle name="Normal 6 6 2 2" xfId="22390" xr:uid="{3157AB66-306B-4D7D-85A4-258F45932DDD}"/>
    <cellStyle name="Normal 6 6 2 2 2" xfId="27946" xr:uid="{194497D7-72A3-49F5-84EC-8F644E504334}"/>
    <cellStyle name="Normal 6 6 2 2 3" xfId="33440" xr:uid="{0C84F0F9-D1CD-418A-AD69-966BC0FFF3AF}"/>
    <cellStyle name="Normal 6 6 2 2 4" xfId="38924" xr:uid="{43DF4B5D-8270-420E-98C8-27A002C95787}"/>
    <cellStyle name="Normal 6 6 2 3" xfId="25217" xr:uid="{AA064896-2A43-420C-8E30-503A3CAEDF92}"/>
    <cellStyle name="Normal 6 6 2 4" xfId="30711" xr:uid="{51B77099-0712-4859-9EDF-267BEB0F3763}"/>
    <cellStyle name="Normal 6 6 2 5" xfId="36195" xr:uid="{1450FCC7-B37C-4BF4-B1E9-B99B21ED535F}"/>
    <cellStyle name="Normal 6 6 3" xfId="12589" xr:uid="{05FCD093-88C1-4C99-8642-1EE2890625E0}"/>
    <cellStyle name="Normal 6 6 4" xfId="9815" xr:uid="{F1072313-DCE0-4FF2-B37D-5D3B49874FB7}"/>
    <cellStyle name="Normal 6 6 4 2" xfId="21136" xr:uid="{20730A25-E154-4546-B4C9-1AEA4AE9F503}"/>
    <cellStyle name="Normal 6 6 4 2 2" xfId="26692" xr:uid="{AD1DA56E-05F4-4A1F-9D92-2A5E9334C64A}"/>
    <cellStyle name="Normal 6 6 4 2 3" xfId="32186" xr:uid="{3C471CE2-0748-4CA9-A5A9-FDEE67D6F10B}"/>
    <cellStyle name="Normal 6 6 4 2 4" xfId="37670" xr:uid="{57CEE2C0-F5B7-4A58-BAE1-7260558F23C2}"/>
    <cellStyle name="Normal 6 6 4 3" xfId="23963" xr:uid="{E5B83B3A-0D41-40D1-923E-25F3F90FDD45}"/>
    <cellStyle name="Normal 6 6 4 4" xfId="29457" xr:uid="{7D8488C0-DD9E-4413-A3A8-ADA352F6029C}"/>
    <cellStyle name="Normal 6 6 4 5" xfId="34941" xr:uid="{4707163A-788E-4966-9722-FC0F7313D959}"/>
    <cellStyle name="Normal 6 7" xfId="9816" xr:uid="{5E58AB29-B91E-4137-9B31-C13323EE8646}"/>
    <cellStyle name="Normal 6 7 2" xfId="21137" xr:uid="{F40C13AA-0FF7-42C6-A8FF-49F5740F8AB3}"/>
    <cellStyle name="Normal 6 7 2 2" xfId="26693" xr:uid="{636D58CB-9391-4D9E-AC8A-813144AB397A}"/>
    <cellStyle name="Normal 6 7 2 3" xfId="32187" xr:uid="{CE56726B-7B16-499F-9836-A21C52164974}"/>
    <cellStyle name="Normal 6 7 2 4" xfId="37671" xr:uid="{126C8418-3852-4207-B261-D1E5158BB097}"/>
    <cellStyle name="Normal 6 7 3" xfId="23964" xr:uid="{06E86A73-C6A0-44BB-9819-13F1A3F90BAB}"/>
    <cellStyle name="Normal 6 7 4" xfId="29458" xr:uid="{1F879989-CDA2-4E5A-AB24-09777F854A95}"/>
    <cellStyle name="Normal 6 7 5" xfId="34942" xr:uid="{646177ED-8AF5-4B6E-94B8-418483AF5742}"/>
    <cellStyle name="Normal 6 8" xfId="15092" xr:uid="{73B99F12-B74E-4AEE-A542-604F403F03C9}"/>
    <cellStyle name="Normal 6 8 2" xfId="22379" xr:uid="{315C4179-7427-4318-B51B-D956892704FF}"/>
    <cellStyle name="Normal 6 8 2 2" xfId="27935" xr:uid="{92382A73-1AB9-4CED-99D9-07EBDD1F01DE}"/>
    <cellStyle name="Normal 6 8 2 3" xfId="33429" xr:uid="{C358593F-5F0B-40E8-B813-EC504A494298}"/>
    <cellStyle name="Normal 6 8 2 4" xfId="38913" xr:uid="{EFBDCD56-0A9B-4514-8FB2-05564ADBAD5A}"/>
    <cellStyle name="Normal 6 8 3" xfId="25206" xr:uid="{39B0F8AA-7019-44B6-A171-735EAFDA4BA6}"/>
    <cellStyle name="Normal 6 8 4" xfId="30700" xr:uid="{9F11A4F7-4EA9-4F75-94B3-A7E4AAE09878}"/>
    <cellStyle name="Normal 6 8 5" xfId="36184" xr:uid="{1EBBA353-5E0B-4469-97CE-6B6EDAA64CEC}"/>
    <cellStyle name="Normal 6 9" xfId="12030" xr:uid="{2B3258C8-53B3-4643-B529-26AEB22D29F9}"/>
    <cellStyle name="Normal 6_2207 Estados Financieros al 31.12.2009 - Frigorífico Concepción S.A FINAL" xfId="6691" xr:uid="{E0861ED8-6CE8-43EF-B40D-F20570CC68F5}"/>
    <cellStyle name="Normal 60" xfId="6692" xr:uid="{E30906AF-8340-4F3B-85DC-F013667C7A98}"/>
    <cellStyle name="Normal 60 2" xfId="6693" xr:uid="{4DA6EE7C-B8A2-44FB-AF11-159326EC0F1E}"/>
    <cellStyle name="Normal 60 2 2" xfId="15105" xr:uid="{4593FF43-3BA0-451C-BEC1-6703816C19C1}"/>
    <cellStyle name="Normal 60 2 2 2" xfId="22392" xr:uid="{329B1487-C06E-448C-BFD5-047538737D44}"/>
    <cellStyle name="Normal 60 2 2 2 2" xfId="27948" xr:uid="{61C14332-C6DC-47C0-AD29-3AF57B2A871C}"/>
    <cellStyle name="Normal 60 2 2 2 3" xfId="33442" xr:uid="{9A795962-BF70-46F4-94F9-DDB27079837B}"/>
    <cellStyle name="Normal 60 2 2 2 4" xfId="38926" xr:uid="{7DE3A647-F44F-42BF-B5DC-11A0F13CB080}"/>
    <cellStyle name="Normal 60 2 2 3" xfId="25219" xr:uid="{3A2AB61E-599E-4DC7-907D-F688F23B0901}"/>
    <cellStyle name="Normal 60 2 2 4" xfId="30713" xr:uid="{9F74EF2A-E4BC-4D01-8711-03EE0135C38D}"/>
    <cellStyle name="Normal 60 2 2 5" xfId="36197" xr:uid="{C2B091E6-265E-4CAC-85E8-99EC7C0F92AE}"/>
    <cellStyle name="Normal 60 2 3" xfId="12040" xr:uid="{3D8062F5-BB3B-4B1B-B046-B27BA3DDD74B}"/>
    <cellStyle name="Normal 60 2 4" xfId="17276" xr:uid="{F1520E58-5C18-422A-84DE-932D9EDD6B1C}"/>
    <cellStyle name="Normal 60 2 5" xfId="19506" xr:uid="{10960891-F130-4F0A-8EF5-B829E2F08088}"/>
    <cellStyle name="Normal 60 2 6" xfId="9818" xr:uid="{C08955BB-D4E0-4CC7-B916-3240FE80255F}"/>
    <cellStyle name="Normal 60 2 6 2" xfId="21139" xr:uid="{C3EF3FC9-55AD-4983-8ACC-563D29B5215D}"/>
    <cellStyle name="Normal 60 2 6 2 2" xfId="26695" xr:uid="{CC28C294-0085-48DE-B99D-FB0A8376EBF6}"/>
    <cellStyle name="Normal 60 2 6 2 3" xfId="32189" xr:uid="{0B7B33A0-70C1-4130-B062-66E682AC8307}"/>
    <cellStyle name="Normal 60 2 6 2 4" xfId="37673" xr:uid="{BCA65267-6EF5-4289-BC31-B44D98C9533A}"/>
    <cellStyle name="Normal 60 2 6 3" xfId="23966" xr:uid="{B2617C3C-7BAF-4338-84A1-8D9BDDCC8422}"/>
    <cellStyle name="Normal 60 2 6 4" xfId="29460" xr:uid="{F2344B83-2795-4529-B5A1-17F2125196AF}"/>
    <cellStyle name="Normal 60 2 6 5" xfId="34944" xr:uid="{A05F761E-418B-4941-83EB-061AD9ACBF34}"/>
    <cellStyle name="Normal 60 3" xfId="6694" xr:uid="{132CEE84-DB96-43A3-BF2B-A17287999B83}"/>
    <cellStyle name="Normal 60 3 2" xfId="15106" xr:uid="{9E147ABC-5184-4736-B5CE-473DF279764E}"/>
    <cellStyle name="Normal 60 3 2 2" xfId="22393" xr:uid="{75DCB430-6CE7-4726-80F0-A22D937E28A9}"/>
    <cellStyle name="Normal 60 3 2 2 2" xfId="27949" xr:uid="{CF52C970-748D-494E-AD55-FCF1C2C53899}"/>
    <cellStyle name="Normal 60 3 2 2 3" xfId="33443" xr:uid="{987F31C4-3257-42E9-9B0F-24A50D99C565}"/>
    <cellStyle name="Normal 60 3 2 2 4" xfId="38927" xr:uid="{C2916E02-63EC-49E9-B366-54C06134E562}"/>
    <cellStyle name="Normal 60 3 2 3" xfId="25220" xr:uid="{C64C6B4A-89FD-41BA-AFC2-FAF7BD03F1BB}"/>
    <cellStyle name="Normal 60 3 2 4" xfId="30714" xr:uid="{577B4490-1CFB-4A1A-91C6-6CC01739F552}"/>
    <cellStyle name="Normal 60 3 2 5" xfId="36198" xr:uid="{D9B3CDE0-9171-4BF7-8295-067F04EC742A}"/>
    <cellStyle name="Normal 60 3 3" xfId="12041" xr:uid="{D672FD2F-707C-49CA-9F4C-5D70AE19ADFD}"/>
    <cellStyle name="Normal 60 3 4" xfId="17277" xr:uid="{02D4127C-297D-47B2-AE00-E2C108118ABF}"/>
    <cellStyle name="Normal 60 3 5" xfId="19507" xr:uid="{980DAFAC-C39D-49EF-802C-CC968B470E96}"/>
    <cellStyle name="Normal 60 3 6" xfId="9819" xr:uid="{14C262F3-8BC1-4021-8855-0FC760AD6C97}"/>
    <cellStyle name="Normal 60 3 6 2" xfId="21140" xr:uid="{4B0AD78F-4449-4B3C-A226-F1FFE3E9DCDD}"/>
    <cellStyle name="Normal 60 3 6 2 2" xfId="26696" xr:uid="{56707572-5AD0-45AF-B3EE-E0D899636037}"/>
    <cellStyle name="Normal 60 3 6 2 3" xfId="32190" xr:uid="{C7154E8F-892B-4461-89C8-6599D9BEFC97}"/>
    <cellStyle name="Normal 60 3 6 2 4" xfId="37674" xr:uid="{AB7D2799-A778-492E-BE24-D886DA98699A}"/>
    <cellStyle name="Normal 60 3 6 3" xfId="23967" xr:uid="{A4972D2E-DB63-49DC-97F8-71E8D77543F2}"/>
    <cellStyle name="Normal 60 3 6 4" xfId="29461" xr:uid="{DCBC7D53-C345-4EDC-AD2C-AAED4F8E54CA}"/>
    <cellStyle name="Normal 60 3 6 5" xfId="34945" xr:uid="{F431B7E3-45AA-4499-AA72-E8EAC23A75F4}"/>
    <cellStyle name="Normal 60 4" xfId="6695" xr:uid="{D997867C-0E70-4753-9435-C080D88E9B1C}"/>
    <cellStyle name="Normal 60 4 2" xfId="15107" xr:uid="{CD4B3BD8-9E58-46A1-8FF8-6F54F9F5EF76}"/>
    <cellStyle name="Normal 60 4 2 2" xfId="22394" xr:uid="{F3C62FCD-89D3-4BB6-8B12-4FCD4866A7C9}"/>
    <cellStyle name="Normal 60 4 2 2 2" xfId="27950" xr:uid="{1C9C618C-4757-45B4-987C-91EC201AC5CD}"/>
    <cellStyle name="Normal 60 4 2 2 3" xfId="33444" xr:uid="{E3940B91-42EF-4D0D-9623-A83F29AD5929}"/>
    <cellStyle name="Normal 60 4 2 2 4" xfId="38928" xr:uid="{BF6285D7-1BAB-4B09-A0F9-E9955133EBF2}"/>
    <cellStyle name="Normal 60 4 2 3" xfId="25221" xr:uid="{FA9DB8C7-4F62-4B19-B2D8-F00EA71BFB0D}"/>
    <cellStyle name="Normal 60 4 2 4" xfId="30715" xr:uid="{7DFD1EFF-A099-4A8D-AF44-5E59311CA09A}"/>
    <cellStyle name="Normal 60 4 2 5" xfId="36199" xr:uid="{C40069DA-06BD-4F31-83E9-E5EF16EF7256}"/>
    <cellStyle name="Normal 60 4 3" xfId="12042" xr:uid="{50C404B1-E886-4BA5-8CDF-C234B01F5EEE}"/>
    <cellStyle name="Normal 60 4 4" xfId="17278" xr:uid="{85F09724-C509-4271-83C6-CEB791C62C27}"/>
    <cellStyle name="Normal 60 4 5" xfId="19508" xr:uid="{7E2AC4DF-2835-4A3C-A07B-E684A08D13E7}"/>
    <cellStyle name="Normal 60 4 6" xfId="9820" xr:uid="{407B0A76-1E76-42AF-A849-BBB6C553B643}"/>
    <cellStyle name="Normal 60 4 6 2" xfId="21141" xr:uid="{2A1DEFE9-ACD9-4011-A990-5E5DDFFD297B}"/>
    <cellStyle name="Normal 60 4 6 2 2" xfId="26697" xr:uid="{E554FD3F-DC54-449B-8601-0A05FC818BDF}"/>
    <cellStyle name="Normal 60 4 6 2 3" xfId="32191" xr:uid="{8561BA59-F4EE-42E9-A01E-C8C1C708589B}"/>
    <cellStyle name="Normal 60 4 6 2 4" xfId="37675" xr:uid="{26B54F4D-F6E9-48FF-BEF6-332C6E678924}"/>
    <cellStyle name="Normal 60 4 6 3" xfId="23968" xr:uid="{F428FCE7-D869-4C1A-B242-F6993ED3A4BA}"/>
    <cellStyle name="Normal 60 4 6 4" xfId="29462" xr:uid="{65F4BD87-E75F-41E1-865F-57D4F0E8EE25}"/>
    <cellStyle name="Normal 60 4 6 5" xfId="34946" xr:uid="{D4E43CA1-9532-4C15-B618-9EAF70B10734}"/>
    <cellStyle name="Normal 60 5" xfId="15104" xr:uid="{F183121F-FEC5-4F50-A826-80C465679FEC}"/>
    <cellStyle name="Normal 60 5 2" xfId="22391" xr:uid="{CFC499B7-D0B0-4FAD-A459-2B4CB37F7709}"/>
    <cellStyle name="Normal 60 5 2 2" xfId="27947" xr:uid="{EC164885-400D-4A39-897C-A0FDEA13435B}"/>
    <cellStyle name="Normal 60 5 2 3" xfId="33441" xr:uid="{2718C0B5-3738-4158-88A3-3CACE9792243}"/>
    <cellStyle name="Normal 60 5 2 4" xfId="38925" xr:uid="{71BF029D-E97F-484D-91CE-C14D19F03FCF}"/>
    <cellStyle name="Normal 60 5 3" xfId="25218" xr:uid="{4C6C42BF-9D4F-4370-84C7-584405775BC7}"/>
    <cellStyle name="Normal 60 5 4" xfId="30712" xr:uid="{3E6A44FA-7FC0-4F3D-8B49-1C2464B31414}"/>
    <cellStyle name="Normal 60 5 5" xfId="36196" xr:uid="{FE5889A1-CA12-4C34-AB1F-F712C5A09444}"/>
    <cellStyle name="Normal 60 6" xfId="12039" xr:uid="{77156D65-DEC5-409A-9D0D-E555E9C97F8A}"/>
    <cellStyle name="Normal 60 7" xfId="17275" xr:uid="{184B8240-9051-4D78-8A1A-BCABA7AEBDAF}"/>
    <cellStyle name="Normal 60 8" xfId="19505" xr:uid="{2082778B-7B19-4AC7-9E80-9C1F3E1C65C6}"/>
    <cellStyle name="Normal 60 9" xfId="9817" xr:uid="{1EFF2857-1137-48CF-8C8F-28FCFC0AB3FF}"/>
    <cellStyle name="Normal 60 9 2" xfId="21138" xr:uid="{C121B975-6441-40F5-8B9B-58295362E372}"/>
    <cellStyle name="Normal 60 9 2 2" xfId="26694" xr:uid="{65F13537-1724-433D-A53D-99A957926E93}"/>
    <cellStyle name="Normal 60 9 2 3" xfId="32188" xr:uid="{E152DCFB-3269-4AD1-9EAB-6FE11481A3A6}"/>
    <cellStyle name="Normal 60 9 2 4" xfId="37672" xr:uid="{E511E6C1-600B-4BF1-83FC-17A253DD01E8}"/>
    <cellStyle name="Normal 60 9 3" xfId="23965" xr:uid="{1B5B0664-C57C-49D7-AE49-421E0F8A83D6}"/>
    <cellStyle name="Normal 60 9 4" xfId="29459" xr:uid="{2D4CD7F2-3D23-47AE-A5B2-FBBED07C6D47}"/>
    <cellStyle name="Normal 60 9 5" xfId="34943" xr:uid="{E48A0BC8-B83E-4F15-AD14-194170A4E2E4}"/>
    <cellStyle name="Normal 600" xfId="39936" xr:uid="{C86CDAFE-C3FE-42A9-B99E-D4FDA825FDB7}"/>
    <cellStyle name="Normal 601" xfId="507" xr:uid="{0BBC165F-4FF9-456E-B53B-30C096306407}"/>
    <cellStyle name="Normal 601 2" xfId="40365" xr:uid="{9780ADA9-BEC0-40BB-BB9E-B34A292DA73F}"/>
    <cellStyle name="Normal 602" xfId="39937" xr:uid="{0AEA8D0D-2D2B-4D39-836B-B5C65EC943D8}"/>
    <cellStyle name="Normal 603" xfId="39938" xr:uid="{6308A629-1CEF-42B3-9E09-8DCBE0016DD8}"/>
    <cellStyle name="Normal 604" xfId="39939" xr:uid="{8BF3CAD0-80EF-4FE9-828E-A06867940755}"/>
    <cellStyle name="Normal 605" xfId="463" xr:uid="{EEB26A51-1451-4199-9D5A-95F4DFE56653}"/>
    <cellStyle name="Normal 605 2" xfId="40322" xr:uid="{7C9982E7-3DD3-4F37-9669-7B319EF4C397}"/>
    <cellStyle name="Normal 606" xfId="462" xr:uid="{5C0E8EDA-E8E2-44DE-97E5-4E7551CB1CFE}"/>
    <cellStyle name="Normal 606 2" xfId="40321" xr:uid="{EDF6CADC-6D1B-4B36-9C84-358775BF5041}"/>
    <cellStyle name="Normal 607" xfId="39940" xr:uid="{A6EC61F5-8A79-4885-807D-30A34B296E92}"/>
    <cellStyle name="Normal 608" xfId="39941" xr:uid="{517837A8-B946-446C-B3B9-4BBFBA45F116}"/>
    <cellStyle name="Normal 609" xfId="39942" xr:uid="{B79E3D22-8882-4FE4-B765-EA12F46A924D}"/>
    <cellStyle name="Normal 61" xfId="6696" xr:uid="{48E90C91-D305-4FA5-9438-3828F387B8E6}"/>
    <cellStyle name="Normal 61 2" xfId="6697" xr:uid="{2A676160-DAFF-441A-B328-93DC1E1CBB5F}"/>
    <cellStyle name="Normal 61 2 2" xfId="15109" xr:uid="{5FBBC7B8-0BD9-4860-A1F3-C8985D9DFFD1}"/>
    <cellStyle name="Normal 61 2 2 2" xfId="22396" xr:uid="{7C84599B-C022-4ACE-B64C-562BBC07D345}"/>
    <cellStyle name="Normal 61 2 2 2 2" xfId="27952" xr:uid="{9C8D9BEB-C707-4C0C-BE83-65E35D20259C}"/>
    <cellStyle name="Normal 61 2 2 2 3" xfId="33446" xr:uid="{4242C951-F4EC-42E2-AB21-CE020B796A87}"/>
    <cellStyle name="Normal 61 2 2 2 4" xfId="38930" xr:uid="{9B01A26E-4D21-4F98-9F78-E0F324D33A90}"/>
    <cellStyle name="Normal 61 2 2 3" xfId="25223" xr:uid="{D35E8C2D-8467-456A-B2C0-D0588C40E3A9}"/>
    <cellStyle name="Normal 61 2 2 4" xfId="30717" xr:uid="{D7163086-C93D-4C4D-A29F-F6172188219C}"/>
    <cellStyle name="Normal 61 2 2 5" xfId="36201" xr:uid="{DE4D2B1A-2723-4F07-B217-6F46D23F22D7}"/>
    <cellStyle name="Normal 61 2 3" xfId="12044" xr:uid="{43E4E416-9A4B-434A-ADF6-BFDC0F6FE6AA}"/>
    <cellStyle name="Normal 61 2 4" xfId="17280" xr:uid="{54B50C82-C923-4E67-B9DF-7D148D3DBBC9}"/>
    <cellStyle name="Normal 61 2 5" xfId="19510" xr:uid="{C1C4B50B-8756-46D6-9FFB-9F6534076751}"/>
    <cellStyle name="Normal 61 2 6" xfId="9822" xr:uid="{A0819F32-ACF0-4146-A4D8-9358D3F0BDC0}"/>
    <cellStyle name="Normal 61 2 6 2" xfId="21143" xr:uid="{AE75308B-A091-4491-A300-D107EB18C6A8}"/>
    <cellStyle name="Normal 61 2 6 2 2" xfId="26699" xr:uid="{0F19C997-8149-4DA5-B671-4645CDDB28B9}"/>
    <cellStyle name="Normal 61 2 6 2 3" xfId="32193" xr:uid="{F52BA175-7464-4CAE-BE78-2B6DBF01EB81}"/>
    <cellStyle name="Normal 61 2 6 2 4" xfId="37677" xr:uid="{262874FF-129E-4217-8D13-C7831CAA68DF}"/>
    <cellStyle name="Normal 61 2 6 3" xfId="23970" xr:uid="{5779CD0C-90D9-434C-A1AA-1A56DFE5B58F}"/>
    <cellStyle name="Normal 61 2 6 4" xfId="29464" xr:uid="{99D26420-07BC-4B6E-9F4A-1C1C07C2C514}"/>
    <cellStyle name="Normal 61 2 6 5" xfId="34948" xr:uid="{616C58BD-0E12-4A75-8E3A-7DC12BD38159}"/>
    <cellStyle name="Normal 61 3" xfId="6698" xr:uid="{5EDE5062-18DC-47C6-A102-791FB3444595}"/>
    <cellStyle name="Normal 61 3 2" xfId="15110" xr:uid="{BDC8C7D7-5DFB-45D3-9A86-330C659805B6}"/>
    <cellStyle name="Normal 61 3 2 2" xfId="22397" xr:uid="{8F137E3B-7946-475F-B128-B90365C90649}"/>
    <cellStyle name="Normal 61 3 2 2 2" xfId="27953" xr:uid="{FD9F8908-88FB-4A83-9118-62F3A16D81CE}"/>
    <cellStyle name="Normal 61 3 2 2 3" xfId="33447" xr:uid="{EAB9857B-9341-40F7-AE7D-1C5096793B5A}"/>
    <cellStyle name="Normal 61 3 2 2 4" xfId="38931" xr:uid="{6A4A2119-3D66-4058-A0C3-D7A17305949C}"/>
    <cellStyle name="Normal 61 3 2 3" xfId="25224" xr:uid="{30AACD2B-0971-403D-8DFD-03C45E1D9A35}"/>
    <cellStyle name="Normal 61 3 2 4" xfId="30718" xr:uid="{0BCE3A0B-D81B-4C21-90F3-9811F9104D35}"/>
    <cellStyle name="Normal 61 3 2 5" xfId="36202" xr:uid="{4DD7168F-1CEB-44D7-9285-B7C8F0B4E365}"/>
    <cellStyle name="Normal 61 3 3" xfId="12045" xr:uid="{3C70B7FD-1B56-4040-8108-E74A96023CC1}"/>
    <cellStyle name="Normal 61 3 4" xfId="17281" xr:uid="{EDC71A1A-2ABA-4D22-AFB0-7A79B17BEDD6}"/>
    <cellStyle name="Normal 61 3 5" xfId="19511" xr:uid="{A5649A34-4370-4E7F-AE22-2C2578ADE2BA}"/>
    <cellStyle name="Normal 61 3 6" xfId="9823" xr:uid="{2919CBFA-38D4-45B7-B24E-1526DCE77B83}"/>
    <cellStyle name="Normal 61 3 6 2" xfId="21144" xr:uid="{E2A0D9D2-7C5C-4FF3-919C-03D5C58762F0}"/>
    <cellStyle name="Normal 61 3 6 2 2" xfId="26700" xr:uid="{CEAF1CC5-FB06-4B9C-BA6E-49776CEB4B77}"/>
    <cellStyle name="Normal 61 3 6 2 3" xfId="32194" xr:uid="{E34E0AF4-18D7-4EEC-8C75-BCB56F7D4380}"/>
    <cellStyle name="Normal 61 3 6 2 4" xfId="37678" xr:uid="{AF07BBC7-082E-4BA8-9916-7BE942D10779}"/>
    <cellStyle name="Normal 61 3 6 3" xfId="23971" xr:uid="{7DC6CA59-8ADE-4065-8196-50F82B360C4E}"/>
    <cellStyle name="Normal 61 3 6 4" xfId="29465" xr:uid="{BE708BBE-06A8-434C-B95B-C18B473A97ED}"/>
    <cellStyle name="Normal 61 3 6 5" xfId="34949" xr:uid="{BA7435DD-44EB-4CCC-ACBB-27E0C1312B9C}"/>
    <cellStyle name="Normal 61 4" xfId="6699" xr:uid="{8AC99967-5E30-45E2-94A3-4A950CF8ED33}"/>
    <cellStyle name="Normal 61 4 2" xfId="15111" xr:uid="{32AABC7F-46EB-4E83-A9D4-6E586E411A20}"/>
    <cellStyle name="Normal 61 4 2 2" xfId="22398" xr:uid="{2C4CF61F-6DCD-4B40-B29F-83F6DE405481}"/>
    <cellStyle name="Normal 61 4 2 2 2" xfId="27954" xr:uid="{8697093E-FB37-4281-B568-11CC5156136E}"/>
    <cellStyle name="Normal 61 4 2 2 3" xfId="33448" xr:uid="{1176CAEF-CE3F-461E-B8A9-41BC91AA14D2}"/>
    <cellStyle name="Normal 61 4 2 2 4" xfId="38932" xr:uid="{42F931C0-D012-4E41-A455-5FA2838CBFDD}"/>
    <cellStyle name="Normal 61 4 2 3" xfId="25225" xr:uid="{0D0D55AE-6439-47C6-84CA-747BE689D5E0}"/>
    <cellStyle name="Normal 61 4 2 4" xfId="30719" xr:uid="{B5A1948E-7DA0-4C99-B28F-0FCDA263BEE6}"/>
    <cellStyle name="Normal 61 4 2 5" xfId="36203" xr:uid="{1DB06264-7C58-46A7-A479-5D34B71A9274}"/>
    <cellStyle name="Normal 61 4 3" xfId="12046" xr:uid="{87B5F945-9A11-4DBD-ABA0-22E774619B92}"/>
    <cellStyle name="Normal 61 4 4" xfId="17282" xr:uid="{FE6D615A-060B-47FA-ADD6-EFCABF5152D9}"/>
    <cellStyle name="Normal 61 4 5" xfId="19512" xr:uid="{773B1010-789B-474A-A4EC-D908B82858B0}"/>
    <cellStyle name="Normal 61 4 6" xfId="9824" xr:uid="{346A6635-6EFA-41AE-BB74-AB1778FB5F94}"/>
    <cellStyle name="Normal 61 4 6 2" xfId="21145" xr:uid="{C0751751-5C9B-43AE-802F-3674BB22F102}"/>
    <cellStyle name="Normal 61 4 6 2 2" xfId="26701" xr:uid="{C6074DC8-5A60-4C8F-9E77-1D8DDE76F75A}"/>
    <cellStyle name="Normal 61 4 6 2 3" xfId="32195" xr:uid="{322B8BDA-9B81-44E5-895C-364F0C6412F8}"/>
    <cellStyle name="Normal 61 4 6 2 4" xfId="37679" xr:uid="{2D32A029-0FD2-4094-85D5-5B8820781C25}"/>
    <cellStyle name="Normal 61 4 6 3" xfId="23972" xr:uid="{65E33BC4-8336-4D60-8386-8A2214A8AD2E}"/>
    <cellStyle name="Normal 61 4 6 4" xfId="29466" xr:uid="{5435A735-3371-4327-B050-D8497231C6DD}"/>
    <cellStyle name="Normal 61 4 6 5" xfId="34950" xr:uid="{088C5B1F-BAD8-4CD5-A7EE-63024E388ACD}"/>
    <cellStyle name="Normal 61 5" xfId="15108" xr:uid="{194641D8-B078-42AB-AAEC-03689B7F3292}"/>
    <cellStyle name="Normal 61 5 2" xfId="22395" xr:uid="{EB0D869A-35BC-47A1-9425-E553946D851D}"/>
    <cellStyle name="Normal 61 5 2 2" xfId="27951" xr:uid="{22BF1C77-045B-429C-B581-5AEE1026BE63}"/>
    <cellStyle name="Normal 61 5 2 3" xfId="33445" xr:uid="{9BD3DF8E-34B7-44D7-8197-6BA7D7D5EFC4}"/>
    <cellStyle name="Normal 61 5 2 4" xfId="38929" xr:uid="{0D076E1E-D6AA-4943-A7FB-396F5D0B8C97}"/>
    <cellStyle name="Normal 61 5 3" xfId="25222" xr:uid="{93290C54-DC33-4B8A-91B6-34ED147477B4}"/>
    <cellStyle name="Normal 61 5 4" xfId="30716" xr:uid="{39B47377-9062-4EDD-B06D-C53463DF496B}"/>
    <cellStyle name="Normal 61 5 5" xfId="36200" xr:uid="{F0C6F4C4-CBB9-4D9A-8F04-8C2C74D770A0}"/>
    <cellStyle name="Normal 61 6" xfId="12043" xr:uid="{7A19B11D-5CDB-4880-8DDD-D2DF52D32F85}"/>
    <cellStyle name="Normal 61 7" xfId="17279" xr:uid="{34E43971-7ABE-4581-9DBE-ECF4130EA1FE}"/>
    <cellStyle name="Normal 61 8" xfId="19509" xr:uid="{10B968B9-5D62-4F82-BA1C-B0596B57B5F6}"/>
    <cellStyle name="Normal 61 9" xfId="9821" xr:uid="{9CFD6220-4F30-41C5-A1F5-E634852BD2EB}"/>
    <cellStyle name="Normal 61 9 2" xfId="21142" xr:uid="{F824E3CA-B7C8-43D4-AAFD-BFA67930F6C7}"/>
    <cellStyle name="Normal 61 9 2 2" xfId="26698" xr:uid="{17C92012-CE26-4B2E-9608-F53E09F7CD17}"/>
    <cellStyle name="Normal 61 9 2 3" xfId="32192" xr:uid="{AAF2468A-9DC6-4217-88B5-23D4876F45D2}"/>
    <cellStyle name="Normal 61 9 2 4" xfId="37676" xr:uid="{846E89C5-953E-4F7E-B271-8C6CD2CAD865}"/>
    <cellStyle name="Normal 61 9 3" xfId="23969" xr:uid="{87412157-7C81-4993-A310-604F9A38AA92}"/>
    <cellStyle name="Normal 61 9 4" xfId="29463" xr:uid="{506123B5-58B7-40CE-B3D0-8F569FEA2B34}"/>
    <cellStyle name="Normal 61 9 5" xfId="34947" xr:uid="{6433DF64-8234-448F-8C76-BCD2AF1F076F}"/>
    <cellStyle name="Normal 610" xfId="39943" xr:uid="{E771D0A8-52AD-4D3C-A390-A746356A97E5}"/>
    <cellStyle name="Normal 611" xfId="39944" xr:uid="{B8024A26-1984-48C3-9B0D-F74304FE9880}"/>
    <cellStyle name="Normal 612" xfId="39945" xr:uid="{F97D6381-1322-41A2-B89B-C5715651A497}"/>
    <cellStyle name="Normal 613" xfId="39946" xr:uid="{61EE1196-170E-40DC-9387-E4B41836A712}"/>
    <cellStyle name="Normal 614" xfId="39947" xr:uid="{152F058D-148C-49C4-88E1-4E4368075621}"/>
    <cellStyle name="Normal 615" xfId="39948" xr:uid="{7AE7AD84-D2BE-4571-B0AE-994DA0551417}"/>
    <cellStyle name="Normal 616" xfId="39949" xr:uid="{50C79695-8947-4DBD-A1F4-F0FF19BB4145}"/>
    <cellStyle name="Normal 617" xfId="39950" xr:uid="{6A9558B8-BE0F-422D-A5C9-21D8482291E7}"/>
    <cellStyle name="Normal 618" xfId="39951" xr:uid="{848C5AC2-1DA3-484F-924C-2C98AA526024}"/>
    <cellStyle name="Normal 619" xfId="39952" xr:uid="{94839157-1B94-4F3D-82CB-E7F8DAEF5621}"/>
    <cellStyle name="Normal 62" xfId="7099" xr:uid="{D5A1AD75-6717-45B2-8A93-A65081DD83A2}"/>
    <cellStyle name="Normal 62 2" xfId="7415" xr:uid="{7602907B-22F3-4D4C-9F9B-E9E8D38D234E}"/>
    <cellStyle name="Normal 62 2 2" xfId="20109" xr:uid="{747082F5-AE16-4D74-8688-DB5401829006}"/>
    <cellStyle name="Normal 62 2 2 2" xfId="22843" xr:uid="{E6261894-5928-4555-BFDD-368C71855682}"/>
    <cellStyle name="Normal 62 2 2 2 2" xfId="28399" xr:uid="{4EADF403-F144-4166-BE1A-514E652DEB49}"/>
    <cellStyle name="Normal 62 2 2 2 3" xfId="33893" xr:uid="{5C0A2FA6-F906-4968-BD5B-0348B9CFA594}"/>
    <cellStyle name="Normal 62 2 2 2 4" xfId="39377" xr:uid="{570F8E74-B57A-46C6-9825-ADE018267EC3}"/>
    <cellStyle name="Normal 62 2 2 3" xfId="25670" xr:uid="{D25CE28C-D1E1-4499-831B-CC40A7135237}"/>
    <cellStyle name="Normal 62 2 2 4" xfId="31164" xr:uid="{0864C50D-3B33-4FE3-A2E5-0A412F861559}"/>
    <cellStyle name="Normal 62 2 2 5" xfId="36648" xr:uid="{B178531E-B1B0-438D-B4A2-65121E71AF99}"/>
    <cellStyle name="Normal 62 2 3" xfId="20299" xr:uid="{585B019E-BA8B-4329-82F9-A460827F050A}"/>
    <cellStyle name="Normal 62 2 3 2" xfId="25855" xr:uid="{235044AB-10B9-4D1F-B79D-369B446DC029}"/>
    <cellStyle name="Normal 62 2 3 3" xfId="31349" xr:uid="{87460A0B-4639-4FD3-B8E5-473101FB9B7E}"/>
    <cellStyle name="Normal 62 2 3 4" xfId="36833" xr:uid="{1ED3508D-EFBA-4B34-9B1D-7571A002D1B1}"/>
    <cellStyle name="Normal 62 2 4" xfId="23126" xr:uid="{47DAB13C-C10F-4211-8776-28CBDD9C85C5}"/>
    <cellStyle name="Normal 62 2 5" xfId="28618" xr:uid="{0FCA8D30-65E8-407D-9B6C-47E80F6B3B31}"/>
    <cellStyle name="Normal 62 2 6" xfId="34102" xr:uid="{A1EC04DC-BC55-48A6-BBC6-05EFA52A5660}"/>
    <cellStyle name="Normal 62 3" xfId="9825" xr:uid="{A8D14F50-668A-45F0-A16B-03353C56A65A}"/>
    <cellStyle name="Normal 62 3 2" xfId="21146" xr:uid="{AA913D84-8A3C-4F1E-8400-AA00255F4B91}"/>
    <cellStyle name="Normal 62 3 2 2" xfId="26702" xr:uid="{225B5437-A458-47BF-A63D-5BF4A0E43BF8}"/>
    <cellStyle name="Normal 62 3 2 3" xfId="32196" xr:uid="{1565F50D-BABF-4CC8-BA9F-B65CAE3CDC02}"/>
    <cellStyle name="Normal 62 3 2 4" xfId="37680" xr:uid="{6DE2E683-BD82-4BDD-B502-B22A4A836C45}"/>
    <cellStyle name="Normal 62 3 3" xfId="23973" xr:uid="{48A8DEAE-682F-4E12-879B-D092ECFBCEBA}"/>
    <cellStyle name="Normal 62 3 4" xfId="29467" xr:uid="{CA05F6F5-F4D9-4903-ADE3-2F66B463254F}"/>
    <cellStyle name="Normal 62 3 5" xfId="34951" xr:uid="{9032C940-4A49-46D2-921E-B431B14CF474}"/>
    <cellStyle name="Normal 62 4" xfId="20196" xr:uid="{654BFD24-CF3A-497E-88EC-D7E3D5EB71B2}"/>
    <cellStyle name="Normal 62 4 2" xfId="25752" xr:uid="{BBC18B6F-1AC3-4E16-BF46-42479C159C1B}"/>
    <cellStyle name="Normal 62 4 3" xfId="31246" xr:uid="{16808EFD-33C9-4503-A3AA-9472E7075B38}"/>
    <cellStyle name="Normal 62 4 4" xfId="36730" xr:uid="{3ACC0EDE-176D-4004-95FB-783B8C6DE1E7}"/>
    <cellStyle name="Normal 62 5" xfId="22969" xr:uid="{37418586-052E-411E-835A-3EE3175EB1A3}"/>
    <cellStyle name="Normal 62 6" xfId="23023" xr:uid="{3C9B35E3-1BCE-43CB-B459-EFB897A9BA59}"/>
    <cellStyle name="Normal 62 7" xfId="28515" xr:uid="{36834DF5-93A6-494B-A5AD-CC17241F1D7C}"/>
    <cellStyle name="Normal 62 8" xfId="33999" xr:uid="{FB4E3950-95E2-467A-9F31-CF9474582599}"/>
    <cellStyle name="Normal 620" xfId="39953" xr:uid="{1E3EC398-171F-435C-B18A-C34701127C14}"/>
    <cellStyle name="Normal 621" xfId="39954" xr:uid="{50DF8E01-AA0A-45E9-9393-79A9CA48E55E}"/>
    <cellStyle name="Normal 622" xfId="39955" xr:uid="{3131969C-3835-43D3-90FB-CDBAD7996C43}"/>
    <cellStyle name="Normal 623" xfId="39956" xr:uid="{06EF9036-80B0-44ED-9EB7-60889E7A249C}"/>
    <cellStyle name="Normal 624" xfId="39957" xr:uid="{93626BEA-4B10-4991-A593-7A1325134D89}"/>
    <cellStyle name="Normal 625" xfId="39958" xr:uid="{C7A0FEF9-5634-485B-A03F-14C4A236D3C5}"/>
    <cellStyle name="Normal 626" xfId="39959" xr:uid="{770A436B-1B73-47A5-A108-137AB816BFC8}"/>
    <cellStyle name="Normal 627" xfId="39960" xr:uid="{24294F4C-438E-4189-87A1-5EFA4ADA0326}"/>
    <cellStyle name="Normal 628" xfId="39961" xr:uid="{E5CB17DA-59F4-4C2B-9598-CFFB197AC2D8}"/>
    <cellStyle name="Normal 629" xfId="39962" xr:uid="{672D79E2-1279-4002-BEF6-6B4C3C011B74}"/>
    <cellStyle name="Normal 63" xfId="6700" xr:uid="{87C29008-D643-418E-9C11-7CE0D8A9ED4C}"/>
    <cellStyle name="Normal 63 2" xfId="15112" xr:uid="{F4867AB0-7F85-4896-9246-A99E0C062850}"/>
    <cellStyle name="Normal 63 2 2" xfId="22399" xr:uid="{FD296AE8-F371-43F7-A8BC-15B4D5C1B8CA}"/>
    <cellStyle name="Normal 63 2 2 2" xfId="27955" xr:uid="{84E1AA3C-40C3-4AFF-A43C-C908D6D85619}"/>
    <cellStyle name="Normal 63 2 2 3" xfId="33449" xr:uid="{D1550A61-EB6C-44C3-AB4C-FFBF9D2C6EDA}"/>
    <cellStyle name="Normal 63 2 2 4" xfId="38933" xr:uid="{84E8B702-4330-4D12-8A30-9D47CF5EC358}"/>
    <cellStyle name="Normal 63 2 3" xfId="25226" xr:uid="{AC8B1F5B-FDD4-41D5-92B6-647534A68AC3}"/>
    <cellStyle name="Normal 63 2 4" xfId="30720" xr:uid="{181F428E-0462-4C0B-937A-E7E452FD3DAD}"/>
    <cellStyle name="Normal 63 2 5" xfId="36204" xr:uid="{C98A066B-7593-40E8-9E73-23CB3492EDFF}"/>
    <cellStyle name="Normal 63 3" xfId="12047" xr:uid="{01940261-68EB-4574-A6F5-33ADBD0D91F8}"/>
    <cellStyle name="Normal 63 4" xfId="17283" xr:uid="{91AC5ACD-CC07-40FD-B469-FDEDC00F5C79}"/>
    <cellStyle name="Normal 63 5" xfId="19513" xr:uid="{E29A5DE8-CF80-45D5-B39F-CC7EB96A7E67}"/>
    <cellStyle name="Normal 63 6" xfId="9826" xr:uid="{F2209ACF-4152-451F-ADEE-F6D5A8212C89}"/>
    <cellStyle name="Normal 63 6 2" xfId="21147" xr:uid="{665308B3-A576-4A88-94E8-5D9E6AD92D5D}"/>
    <cellStyle name="Normal 63 6 2 2" xfId="26703" xr:uid="{4987AA79-E75E-4FB3-839E-2F6F364A5800}"/>
    <cellStyle name="Normal 63 6 2 3" xfId="32197" xr:uid="{E29923D7-28F3-48DC-BF2D-3BDE94D7261D}"/>
    <cellStyle name="Normal 63 6 2 4" xfId="37681" xr:uid="{7ABD0413-365B-413A-9011-0E97A7A2E127}"/>
    <cellStyle name="Normal 63 6 3" xfId="23974" xr:uid="{F87CD800-F1C4-4353-8BC0-99EDA40F7E5D}"/>
    <cellStyle name="Normal 63 6 4" xfId="29468" xr:uid="{32EC3C02-3D22-40A5-B699-74E8302F2204}"/>
    <cellStyle name="Normal 63 6 5" xfId="34952" xr:uid="{3B26B6F3-A8EC-49D1-9DF2-9C2B435B315B}"/>
    <cellStyle name="Normal 630" xfId="39963" xr:uid="{5EBEEC13-C462-43AB-AB1C-3C75F9927BFB}"/>
    <cellStyle name="Normal 631" xfId="39964" xr:uid="{5615E898-E212-4026-913A-53D094D800AB}"/>
    <cellStyle name="Normal 632" xfId="39965" xr:uid="{0CAABB3A-DC48-4E6B-B42F-DECFA49657F5}"/>
    <cellStyle name="Normal 633" xfId="39966" xr:uid="{70B57CBB-D612-45E2-A227-88F9C2532814}"/>
    <cellStyle name="Normal 634" xfId="39967" xr:uid="{AEB703B9-5D10-48A3-BEFA-8410F5FC5ED0}"/>
    <cellStyle name="Normal 635" xfId="39968" xr:uid="{CD7B5428-91EC-43EF-A70E-68E93A923F01}"/>
    <cellStyle name="Normal 636" xfId="460" xr:uid="{4A70653C-8C10-4481-982B-5E2BB4CCB841}"/>
    <cellStyle name="Normal 636 2" xfId="40319" xr:uid="{D88DD39F-E12B-4113-A0BB-627E7C862B68}"/>
    <cellStyle name="Normal 637" xfId="39969" xr:uid="{0AFF7384-536A-4910-9AC6-F6B73416EB1F}"/>
    <cellStyle name="Normal 638" xfId="39970" xr:uid="{E838A83C-E05B-433A-8BE4-25CD14A1E18B}"/>
    <cellStyle name="Normal 638 2" xfId="40402" xr:uid="{A074D569-02D4-42F4-B786-0A5DAC799697}"/>
    <cellStyle name="Normal 638 3" xfId="40394" xr:uid="{16DC48D0-B935-406E-B87B-2786EA0827F3}"/>
    <cellStyle name="Normal 639" xfId="39971" xr:uid="{9457E8B3-5623-42BC-95F4-9FD8454ABC89}"/>
    <cellStyle name="Normal 64" xfId="6701" xr:uid="{80D02FB2-5279-4D65-97F5-9BEE32D9CBA6}"/>
    <cellStyle name="Normal 64 2" xfId="15113" xr:uid="{3E8B5CB8-E0FE-43C8-8A60-1315DDFADCD1}"/>
    <cellStyle name="Normal 64 2 2" xfId="22400" xr:uid="{8569D26C-2278-4499-8B7F-E70CBEAFC24F}"/>
    <cellStyle name="Normal 64 2 2 2" xfId="27956" xr:uid="{5A2431F3-BD31-423D-B3F6-E01B3328F530}"/>
    <cellStyle name="Normal 64 2 2 3" xfId="33450" xr:uid="{24799AE5-DE57-4927-88B1-0FB78D7C4524}"/>
    <cellStyle name="Normal 64 2 2 4" xfId="38934" xr:uid="{14413E04-FF92-4446-8FFA-96238E4A7B8A}"/>
    <cellStyle name="Normal 64 2 3" xfId="25227" xr:uid="{426B9609-935C-4EB1-B9A7-3AD423EEDED7}"/>
    <cellStyle name="Normal 64 2 4" xfId="30721" xr:uid="{3DED5AB6-7761-4B0F-9340-7D8F8E16C4B7}"/>
    <cellStyle name="Normal 64 2 5" xfId="36205" xr:uid="{AAB8A650-7DD5-4934-8087-E6C3733D4202}"/>
    <cellStyle name="Normal 64 3" xfId="12048" xr:uid="{C9E98D97-75F7-454F-9C16-DAB9CBFBB35A}"/>
    <cellStyle name="Normal 64 4" xfId="17284" xr:uid="{C9D759AA-BAAA-4647-A285-2079E270F2E2}"/>
    <cellStyle name="Normal 64 5" xfId="19514" xr:uid="{2480CA0F-EB3A-4205-8619-6573BD9CC4F6}"/>
    <cellStyle name="Normal 64 6" xfId="9827" xr:uid="{DE0A5C2E-CE5A-4138-AAA3-078689A394C5}"/>
    <cellStyle name="Normal 64 6 2" xfId="21148" xr:uid="{D29B35C8-3F98-4557-BC16-6A29ECFDB68A}"/>
    <cellStyle name="Normal 64 6 2 2" xfId="26704" xr:uid="{B0F7DC41-7743-4B9C-A5F8-8266AB34453B}"/>
    <cellStyle name="Normal 64 6 2 3" xfId="32198" xr:uid="{C566D57B-6598-4082-A886-579693D3F5BB}"/>
    <cellStyle name="Normal 64 6 2 4" xfId="37682" xr:uid="{51134CEA-C769-446D-B3C8-3EBB19D508CC}"/>
    <cellStyle name="Normal 64 6 3" xfId="23975" xr:uid="{9C0716AF-18CB-4439-A4F4-03952A4BA8D0}"/>
    <cellStyle name="Normal 64 6 4" xfId="29469" xr:uid="{9F9DA1FB-EDEA-4FC3-BF32-647FD385401D}"/>
    <cellStyle name="Normal 64 6 5" xfId="34953" xr:uid="{55D5AE7F-F072-4872-B164-04533571DDCE}"/>
    <cellStyle name="Normal 640" xfId="461" xr:uid="{2F39902C-E8A2-4C62-8A1C-F382B2677BBD}"/>
    <cellStyle name="Normal 640 2" xfId="40320" xr:uid="{FC0E83EE-8438-4CEC-BFCF-4FE4924B672B}"/>
    <cellStyle name="Normal 641" xfId="39972" xr:uid="{87E3B78F-8C9D-471F-A65E-8BF122A65713}"/>
    <cellStyle name="Normal 642" xfId="39973" xr:uid="{616A2857-70C4-4119-B284-3F11406B4600}"/>
    <cellStyle name="Normal 643" xfId="464" xr:uid="{520289F2-23E4-40D0-A007-5FFBE96EB06F}"/>
    <cellStyle name="Normal 643 2" xfId="40323" xr:uid="{F53894E5-83F2-4CD1-A50F-916B70C7860F}"/>
    <cellStyle name="Normal 644" xfId="39974" xr:uid="{19087778-0898-4E64-BF0C-85CBB5569A14}"/>
    <cellStyle name="Normal 645" xfId="39975" xr:uid="{C0F234A2-2C86-479C-A679-A2AFADF4514C}"/>
    <cellStyle name="Normal 646" xfId="466" xr:uid="{00FE03C4-1EDF-41C9-92F5-7901534BA127}"/>
    <cellStyle name="Normal 646 2" xfId="40324" xr:uid="{64779FC8-451C-40C6-AC23-E54D5CEBCB30}"/>
    <cellStyle name="Normal 647" xfId="467" xr:uid="{854BF845-8DC4-4122-816A-0E2BCB637CFE}"/>
    <cellStyle name="Normal 647 2" xfId="40325" xr:uid="{C800C088-00EF-4741-B006-5BCE43EA670F}"/>
    <cellStyle name="Normal 648" xfId="39976" xr:uid="{D2CDC78F-CC6B-4086-BA5A-15A4D45DD999}"/>
    <cellStyle name="Normal 649" xfId="468" xr:uid="{4DF3E569-C374-4540-9774-54968C7813C4}"/>
    <cellStyle name="Normal 649 2" xfId="40326" xr:uid="{187ED382-77C0-4341-97F3-9583D304DF78}"/>
    <cellStyle name="Normal 65" xfId="6702" xr:uid="{DE7DC182-7925-40A1-84DD-D9A63055A81C}"/>
    <cellStyle name="Normal 65 2" xfId="15114" xr:uid="{2A79B132-075D-406A-9A57-9F75580CFAE3}"/>
    <cellStyle name="Normal 65 2 2" xfId="22401" xr:uid="{37EDB7BB-EE04-45FE-8319-B339FC6FA548}"/>
    <cellStyle name="Normal 65 2 2 2" xfId="27957" xr:uid="{12DD66D1-7EA3-43EA-BB6E-4C9870C7FC43}"/>
    <cellStyle name="Normal 65 2 2 3" xfId="33451" xr:uid="{36398BE8-92AF-440D-838D-B1F443342500}"/>
    <cellStyle name="Normal 65 2 2 4" xfId="38935" xr:uid="{256B8496-5155-4AD6-A162-BFCE74830386}"/>
    <cellStyle name="Normal 65 2 3" xfId="25228" xr:uid="{AA1A9040-3F5E-4282-B27A-8B9646CFCB12}"/>
    <cellStyle name="Normal 65 2 4" xfId="30722" xr:uid="{0B546847-40C9-42F7-8931-E2CE4BC745B8}"/>
    <cellStyle name="Normal 65 2 5" xfId="36206" xr:uid="{ADAE92C0-D872-437C-BDAF-BDB3BF40FF36}"/>
    <cellStyle name="Normal 65 3" xfId="12049" xr:uid="{0C940D3B-6D09-482A-8D23-78225F3F504D}"/>
    <cellStyle name="Normal 65 4" xfId="17285" xr:uid="{106E10DD-145D-459B-8F90-233D707CFD60}"/>
    <cellStyle name="Normal 65 5" xfId="19515" xr:uid="{96503D23-CC58-42AE-BEF4-9BD420828A27}"/>
    <cellStyle name="Normal 65 6" xfId="9828" xr:uid="{F0DECC10-D4A7-4599-A5D9-D701614B7F44}"/>
    <cellStyle name="Normal 65 6 2" xfId="21149" xr:uid="{A9C83816-7CBE-4EC7-8B97-0E83AF0B1C67}"/>
    <cellStyle name="Normal 65 6 2 2" xfId="26705" xr:uid="{A0C4031C-52FF-4FA7-BA1C-3042547B40A3}"/>
    <cellStyle name="Normal 65 6 2 3" xfId="32199" xr:uid="{56F207E8-F5D2-48D5-ADE4-0AC1414944A0}"/>
    <cellStyle name="Normal 65 6 2 4" xfId="37683" xr:uid="{0D2A8970-8084-41CF-BE9A-0601DC75EE4C}"/>
    <cellStyle name="Normal 65 6 3" xfId="23976" xr:uid="{E6BFAD79-7EBE-448E-AD47-AA358C9212B6}"/>
    <cellStyle name="Normal 65 6 4" xfId="29470" xr:uid="{7AFC4BFE-C5A4-48BE-82DA-6081981E546C}"/>
    <cellStyle name="Normal 65 6 5" xfId="34954" xr:uid="{1A36B2B2-2FE8-4641-A397-C4393E24297E}"/>
    <cellStyle name="Normal 650" xfId="469" xr:uid="{18AFC6DE-DEA0-4101-ADC7-F3B36327BE10}"/>
    <cellStyle name="Normal 650 2" xfId="40327" xr:uid="{59BD40D0-3549-4498-B7B3-4FA7723CB869}"/>
    <cellStyle name="Normal 651" xfId="470" xr:uid="{8CBD0C38-EA21-4C42-84F2-07A9F59BBA93}"/>
    <cellStyle name="Normal 651 2" xfId="40328" xr:uid="{91782129-8EF1-4093-9D63-9A8C8B395296}"/>
    <cellStyle name="Normal 652" xfId="471" xr:uid="{990769A6-3A44-47E2-A6F3-2941F7439E11}"/>
    <cellStyle name="Normal 652 2" xfId="40329" xr:uid="{AE568531-5119-4F73-BDCD-9C67229370BC}"/>
    <cellStyle name="Normal 653" xfId="472" xr:uid="{410ACE03-49FD-419D-9431-6C8EA9B366A3}"/>
    <cellStyle name="Normal 653 2" xfId="40330" xr:uid="{71C037F5-4909-4823-BD0F-95F6B045CFE4}"/>
    <cellStyle name="Normal 654" xfId="473" xr:uid="{EDF2581F-F043-484B-A1FF-1ACA5E74ADDF}"/>
    <cellStyle name="Normal 654 2" xfId="40331" xr:uid="{0D285444-B394-4BA9-9AA2-509D5930AE29}"/>
    <cellStyle name="Normal 655" xfId="474" xr:uid="{61AD3BCD-CAA9-4F7D-9DB3-B51BDC1BB224}"/>
    <cellStyle name="Normal 655 2" xfId="40332" xr:uid="{5E8B6BF4-DD19-4EDE-8442-223B310D4A48}"/>
    <cellStyle name="Normal 655 2 2" xfId="40398" xr:uid="{6AC3D1CF-EE8B-4A1E-87B1-86AFB939E9E5}"/>
    <cellStyle name="Normal 656" xfId="475" xr:uid="{80D024CC-7FA2-4511-91E3-8CBD8CC1C2FD}"/>
    <cellStyle name="Normal 656 2" xfId="40333" xr:uid="{38B387CD-A851-4981-A363-81373770F9CF}"/>
    <cellStyle name="Normal 657" xfId="476" xr:uid="{C4784830-C206-4852-81CC-95C01157FDA3}"/>
    <cellStyle name="Normal 657 2" xfId="40334" xr:uid="{4DCA5C79-466A-4F83-AC89-BE4B62BA0F8B}"/>
    <cellStyle name="Normal 658" xfId="478" xr:uid="{2A13255B-ED8E-4801-89A7-08401F8F1D2B}"/>
    <cellStyle name="Normal 658 2" xfId="40336" xr:uid="{E04F0044-724D-43E7-8DF4-A76F29B4F58A}"/>
    <cellStyle name="Normal 658 2 2" xfId="40389" xr:uid="{B9F8BDD3-D1AF-4AA0-AC65-F0B32EE9721F}"/>
    <cellStyle name="Normal 658 3" xfId="40387" xr:uid="{01D78BFC-3F04-449E-A2FF-254EB4174962}"/>
    <cellStyle name="Normal 659" xfId="479" xr:uid="{534B16C1-4187-495E-8A29-B91D28CE5A1C}"/>
    <cellStyle name="Normal 659 2" xfId="40337" xr:uid="{20E77692-01C9-4A9E-8CBB-CD11E1A367B1}"/>
    <cellStyle name="Normal 66" xfId="7100" xr:uid="{39C7769A-1284-46C1-BF82-99CFF9B8D473}"/>
    <cellStyle name="Normal 66 2" xfId="7416" xr:uid="{8ABF5472-20C6-4A87-A1FE-42768F532B68}"/>
    <cellStyle name="Normal 66 2 2" xfId="20110" xr:uid="{102FBBFA-A32E-4DC3-8631-75A2F1C7C6AE}"/>
    <cellStyle name="Normal 66 2 2 2" xfId="22844" xr:uid="{5DA9D2BD-EE1D-4BBB-87A9-02283481CA41}"/>
    <cellStyle name="Normal 66 2 2 2 2" xfId="28400" xr:uid="{1151A8B5-F0CF-4764-8158-2988386B8FD2}"/>
    <cellStyle name="Normal 66 2 2 2 3" xfId="33894" xr:uid="{E52428A9-AEF7-4818-AB35-EC247D410259}"/>
    <cellStyle name="Normal 66 2 2 2 4" xfId="39378" xr:uid="{DDA63922-E9BF-43D4-8C44-A92093320575}"/>
    <cellStyle name="Normal 66 2 2 3" xfId="25671" xr:uid="{414770BD-9FAB-47EB-8CE0-93E6DBE113EA}"/>
    <cellStyle name="Normal 66 2 2 4" xfId="31165" xr:uid="{1A37A8A2-F47E-4A00-8097-20BEFFE42BE5}"/>
    <cellStyle name="Normal 66 2 2 5" xfId="36649" xr:uid="{3C8CCA79-06AD-478E-A469-D54F5D17E69F}"/>
    <cellStyle name="Normal 66 2 3" xfId="20300" xr:uid="{FC69D5ED-F113-466A-B767-60D71FC112CC}"/>
    <cellStyle name="Normal 66 2 3 2" xfId="25856" xr:uid="{62A44BA1-1E16-4E83-B119-36B3AB412D72}"/>
    <cellStyle name="Normal 66 2 3 3" xfId="31350" xr:uid="{954361E7-FD19-47F9-989F-9A247D14EC23}"/>
    <cellStyle name="Normal 66 2 3 4" xfId="36834" xr:uid="{92E3D669-E008-4B57-9041-49846CAABABE}"/>
    <cellStyle name="Normal 66 2 4" xfId="23127" xr:uid="{2F965C68-3C6E-4F2B-B29E-C0E21FC1A450}"/>
    <cellStyle name="Normal 66 2 5" xfId="28619" xr:uid="{ED0C8E4B-2BE4-42BE-B7AB-ECC5FE07A89D}"/>
    <cellStyle name="Normal 66 2 6" xfId="34103" xr:uid="{114FD859-5097-4C5A-8697-8E14FE2623B1}"/>
    <cellStyle name="Normal 66 3" xfId="9829" xr:uid="{ABC99B74-B049-4A4F-AD77-DDC9A69694AD}"/>
    <cellStyle name="Normal 66 3 2" xfId="21150" xr:uid="{B50DFA26-2F10-47FC-A768-F4AC0B2EE7F9}"/>
    <cellStyle name="Normal 66 3 2 2" xfId="26706" xr:uid="{2050E7C0-C62A-4D98-811C-D2B5A2941037}"/>
    <cellStyle name="Normal 66 3 2 3" xfId="32200" xr:uid="{CE870648-AC3E-47E8-91D2-20D8BD2E257E}"/>
    <cellStyle name="Normal 66 3 2 4" xfId="37684" xr:uid="{73B61C16-2179-4F22-A76F-E2E08219B753}"/>
    <cellStyle name="Normal 66 3 3" xfId="23977" xr:uid="{BA83DEF5-2E3D-46AC-A996-6BE99D8C082A}"/>
    <cellStyle name="Normal 66 3 4" xfId="29471" xr:uid="{964192F0-F354-4B63-954A-44FC16C55518}"/>
    <cellStyle name="Normal 66 3 5" xfId="34955" xr:uid="{C0AF07A6-B6B4-4992-A600-931A2DC56B61}"/>
    <cellStyle name="Normal 66 4" xfId="20197" xr:uid="{528E5BB5-75B6-4740-8BAA-F46307EF126E}"/>
    <cellStyle name="Normal 66 4 2" xfId="25753" xr:uid="{C59565AA-7BF1-49C9-AC87-08866F723270}"/>
    <cellStyle name="Normal 66 4 3" xfId="31247" xr:uid="{8B01C7B4-2A92-4D0F-B5ED-842C4C959B3D}"/>
    <cellStyle name="Normal 66 4 4" xfId="36731" xr:uid="{5F04AB37-DBC7-4831-84D4-381DAE0CE75A}"/>
    <cellStyle name="Normal 66 5" xfId="22970" xr:uid="{69A06B60-0CBA-4B16-A751-F2A6FD500A2F}"/>
    <cellStyle name="Normal 66 6" xfId="23024" xr:uid="{9661F6DF-436A-47A5-8E2D-FACCBB942665}"/>
    <cellStyle name="Normal 66 7" xfId="28516" xr:uid="{6700AD76-0AB5-40AA-A669-BD54B4691FED}"/>
    <cellStyle name="Normal 66 8" xfId="34000" xr:uid="{87899816-106D-48E9-9321-E82C07A91F3C}"/>
    <cellStyle name="Normal 660" xfId="481" xr:uid="{40D1265A-CB88-43DC-B9C3-C4394BBD82AB}"/>
    <cellStyle name="Normal 660 2" xfId="40339" xr:uid="{88AC05E0-3281-4194-94DA-C9B651DAE026}"/>
    <cellStyle name="Normal 661" xfId="39977" xr:uid="{A8A1D686-4F77-493A-BF56-C03D405BC5FA}"/>
    <cellStyle name="Normal 662" xfId="482" xr:uid="{57D6485F-301F-439A-B722-9416503344BA}"/>
    <cellStyle name="Normal 662 2" xfId="40340" xr:uid="{B6D391E8-613C-4414-AA0F-7C06AEEC0D8D}"/>
    <cellStyle name="Normal 663" xfId="483" xr:uid="{391203DB-1727-48F2-99CB-E48308312972}"/>
    <cellStyle name="Normal 663 2" xfId="40341" xr:uid="{A0998878-6CC1-4214-9216-164DBAF77664}"/>
    <cellStyle name="Normal 664" xfId="484" xr:uid="{C718B481-D1D6-4BBA-88CD-FAC32BD850CD}"/>
    <cellStyle name="Normal 664 2" xfId="40342" xr:uid="{8AEB5AB3-B356-4D6A-9209-CB59D01C5087}"/>
    <cellStyle name="Normal 665" xfId="485" xr:uid="{C7D0A8FD-1F74-4FA0-883F-D93EF4FC169D}"/>
    <cellStyle name="Normal 665 2" xfId="40343" xr:uid="{40315DDC-2F71-44EC-9E1C-F3DEB30B33D0}"/>
    <cellStyle name="Normal 666" xfId="39978" xr:uid="{AAF19883-1003-4C9E-BEA7-8FF38AD7D42E}"/>
    <cellStyle name="Normal 667" xfId="486" xr:uid="{6670EAC3-6BCB-4B78-93BF-E70CE0C41FDC}"/>
    <cellStyle name="Normal 667 2" xfId="40344" xr:uid="{F8B047C2-FC0B-41B4-BA37-7D2BE97CE214}"/>
    <cellStyle name="Normal 667 2 2" xfId="40390" xr:uid="{36692E91-9815-4336-9348-DE51DC9BB87A}"/>
    <cellStyle name="Normal 667 3" xfId="40388" xr:uid="{C8EE7702-D1F5-450F-85AF-2CB0B675A1B8}"/>
    <cellStyle name="Normal 668" xfId="39979" xr:uid="{FA57B6BC-F2B7-421C-9FBC-1A1556F2504E}"/>
    <cellStyle name="Normal 669" xfId="39980" xr:uid="{62857B3D-F364-4264-A7F7-CEEF676A1B4E}"/>
    <cellStyle name="Normal 67" xfId="6703" xr:uid="{F33A3818-9CF5-4EC8-B9F6-6D60817D1DE4}"/>
    <cellStyle name="Normal 67 2" xfId="15115" xr:uid="{BC136D34-A36F-4B3C-B649-77005E8A88C8}"/>
    <cellStyle name="Normal 67 2 2" xfId="22402" xr:uid="{DC8E2582-D674-44F7-90A9-C33CEE5F9445}"/>
    <cellStyle name="Normal 67 2 2 2" xfId="27958" xr:uid="{47D690F6-4D04-41F3-811D-70AA3A054967}"/>
    <cellStyle name="Normal 67 2 2 3" xfId="33452" xr:uid="{BF84B3ED-257E-4679-87E6-8A8C6C54500B}"/>
    <cellStyle name="Normal 67 2 2 4" xfId="38936" xr:uid="{4C2DDD1E-ADEF-40EA-8FA1-1696750F984C}"/>
    <cellStyle name="Normal 67 2 3" xfId="25229" xr:uid="{48C21F22-433C-4F5E-A757-EA49922B5B35}"/>
    <cellStyle name="Normal 67 2 4" xfId="30723" xr:uid="{E57FEBC9-F744-48F3-8AA7-9DC5D5B2B274}"/>
    <cellStyle name="Normal 67 2 5" xfId="36207" xr:uid="{22D0D328-2839-4590-A9D3-2284F6AB4F01}"/>
    <cellStyle name="Normal 67 3" xfId="12050" xr:uid="{DC88D34C-1FF8-4B37-913F-9A79E9E682F6}"/>
    <cellStyle name="Normal 67 4" xfId="17286" xr:uid="{3092F0CF-2B8F-4EF4-AC60-BB0873A6F964}"/>
    <cellStyle name="Normal 67 5" xfId="19516" xr:uid="{FB128D58-2933-4878-B917-2D4414A3C2B8}"/>
    <cellStyle name="Normal 67 6" xfId="9830" xr:uid="{B7E2C709-19F7-4CF9-8974-04D932339A02}"/>
    <cellStyle name="Normal 67 6 2" xfId="21151" xr:uid="{26AA3BA5-ACE7-402F-96A1-B64C386E04FB}"/>
    <cellStyle name="Normal 67 6 2 2" xfId="26707" xr:uid="{BAE782CD-90F5-4B6B-B679-D1707D4074D3}"/>
    <cellStyle name="Normal 67 6 2 3" xfId="32201" xr:uid="{079E1778-5358-42A5-ACE1-C8CD3062F761}"/>
    <cellStyle name="Normal 67 6 2 4" xfId="37685" xr:uid="{DAB2CB26-37AA-4394-94DB-57C9326E0EA7}"/>
    <cellStyle name="Normal 67 6 3" xfId="23978" xr:uid="{292A43A7-7258-4507-8CEE-474809D06AC5}"/>
    <cellStyle name="Normal 67 6 4" xfId="29472" xr:uid="{8AD5DBDB-FDA2-4A75-B7BC-8DABA2652313}"/>
    <cellStyle name="Normal 67 6 5" xfId="34956" xr:uid="{02A0AF2A-069D-4934-832B-B58CE2E26574}"/>
    <cellStyle name="Normal 670" xfId="39981" xr:uid="{61C67F78-05A6-43F6-9495-E2BAD91E5D71}"/>
    <cellStyle name="Normal 671" xfId="39982" xr:uid="{551D8694-CD09-4F77-B453-21C456FAD6BF}"/>
    <cellStyle name="Normal 672" xfId="39983" xr:uid="{823939BB-9D40-4A54-B461-FA18CB958DFE}"/>
    <cellStyle name="Normal 673" xfId="489" xr:uid="{91D84CE0-A0FD-4ED6-88F9-216641E93F27}"/>
    <cellStyle name="Normal 673 2" xfId="40347" xr:uid="{628D9C67-A94F-42A5-B5C0-630B7B258DA2}"/>
    <cellStyle name="Normal 674" xfId="490" xr:uid="{E4F3C6E3-ECA6-4BA4-95EB-1DCF24C0B078}"/>
    <cellStyle name="Normal 674 2" xfId="40348" xr:uid="{FFF952AE-B15A-423C-8E60-D144E6A80AB7}"/>
    <cellStyle name="Normal 675" xfId="491" xr:uid="{63D53D82-62AC-42D1-B06A-0F33B372815D}"/>
    <cellStyle name="Normal 675 2" xfId="40349" xr:uid="{C7A6CC79-906A-4113-A1F1-3234EA16F208}"/>
    <cellStyle name="Normal 676" xfId="492" xr:uid="{3090EA4F-D38E-4160-9934-4A8EC8319E43}"/>
    <cellStyle name="Normal 676 2" xfId="40350" xr:uid="{27E8C033-12BC-4D92-BA00-04EC66A8CF91}"/>
    <cellStyle name="Normal 677" xfId="496" xr:uid="{96126F19-3083-462A-82A7-316BF98B32D3}"/>
    <cellStyle name="Normal 677 2" xfId="40354" xr:uid="{3A117DFD-02C0-4E9F-9930-3C0BA229465A}"/>
    <cellStyle name="Normal 678" xfId="497" xr:uid="{DEDE47A2-0B2A-4898-A9EB-BD8946DA8EDE}"/>
    <cellStyle name="Normal 678 2" xfId="40355" xr:uid="{6ECDA84A-FC77-4A2D-AB55-DEA150D257FF}"/>
    <cellStyle name="Normal 679" xfId="498" xr:uid="{BB05CCD3-C072-402D-9C3B-4D17AA80CA6D}"/>
    <cellStyle name="Normal 679 2" xfId="40356" xr:uid="{E6F9708A-F1E8-46CA-BBB7-710AB3F95523}"/>
    <cellStyle name="Normal 68" xfId="6704" xr:uid="{4F53ED95-CF32-498C-B654-3E9BA5432E84}"/>
    <cellStyle name="Normal 68 2" xfId="15116" xr:uid="{A5778178-3238-4134-9EC0-9002FAB24A1E}"/>
    <cellStyle name="Normal 68 2 2" xfId="22403" xr:uid="{48B599BC-E222-41AC-A864-3A22D313D20E}"/>
    <cellStyle name="Normal 68 2 2 2" xfId="27959" xr:uid="{CB7D409B-34E5-4F27-ADA1-B9F905C1F0B5}"/>
    <cellStyle name="Normal 68 2 2 3" xfId="33453" xr:uid="{FC495E21-331C-4D58-BCAE-26C2D789C36D}"/>
    <cellStyle name="Normal 68 2 2 4" xfId="38937" xr:uid="{7D2451B9-6EA9-4393-BC8E-78FCDC310C01}"/>
    <cellStyle name="Normal 68 2 3" xfId="25230" xr:uid="{44B69125-AE09-4D2E-A5FA-C4DF41F2A4D6}"/>
    <cellStyle name="Normal 68 2 4" xfId="30724" xr:uid="{12A4495B-8C20-488E-8676-BF18CFE4E762}"/>
    <cellStyle name="Normal 68 2 5" xfId="36208" xr:uid="{0048F1B3-D213-449A-9344-8FD41F5961B3}"/>
    <cellStyle name="Normal 68 3" xfId="12051" xr:uid="{F36BECA7-9D27-4D5E-A2D5-BC9AB1C28FC8}"/>
    <cellStyle name="Normal 68 4" xfId="17287" xr:uid="{1340CEE2-9667-48C5-8126-1F34BBFDBDB6}"/>
    <cellStyle name="Normal 68 5" xfId="19517" xr:uid="{CEEA0424-BAC5-4F26-999E-17A6D63D28CA}"/>
    <cellStyle name="Normal 68 6" xfId="9831" xr:uid="{5A167D7E-A612-441E-B898-B2C0FD5D1C81}"/>
    <cellStyle name="Normal 68 6 2" xfId="21152" xr:uid="{7CA1D57D-715E-49B7-B616-D8847267D410}"/>
    <cellStyle name="Normal 68 6 2 2" xfId="26708" xr:uid="{3CB80CCA-3516-41F7-AE9A-3D2758FB7ED3}"/>
    <cellStyle name="Normal 68 6 2 3" xfId="32202" xr:uid="{65D5C351-9047-401A-A50C-F8ACE920770C}"/>
    <cellStyle name="Normal 68 6 2 4" xfId="37686" xr:uid="{B82691E2-71E6-4191-A27F-CE42C7E141B4}"/>
    <cellStyle name="Normal 68 6 3" xfId="23979" xr:uid="{1BBB91EF-7393-455A-964E-E0EC6B5DA942}"/>
    <cellStyle name="Normal 68 6 4" xfId="29473" xr:uid="{02CD9754-3EE9-4AD8-80BC-A6AF0E825A10}"/>
    <cellStyle name="Normal 68 6 5" xfId="34957" xr:uid="{9EED94E2-400E-4CF4-B7C6-070AB7B711EA}"/>
    <cellStyle name="Normal 680" xfId="39984" xr:uid="{CD0E1FCD-C6E5-4111-BD23-C2A7CCB4BB0B}"/>
    <cellStyle name="Normal 681" xfId="39985" xr:uid="{B9C67DE7-71FF-46D0-ADDF-C96A9EE2A5F9}"/>
    <cellStyle name="Normal 682" xfId="39986" xr:uid="{1CD201CF-1E8A-44D4-B4BC-B04767131F9F}"/>
    <cellStyle name="Normal 683" xfId="39987" xr:uid="{A8513705-D1F9-4FDB-932A-C2286892E4D4}"/>
    <cellStyle name="Normal 684" xfId="503" xr:uid="{BA5D4132-398D-46BB-BECB-53D8B35C5403}"/>
    <cellStyle name="Normal 684 2" xfId="40361" xr:uid="{FD2D703B-A1F9-4E0A-9176-B1105BA64966}"/>
    <cellStyle name="Normal 685" xfId="39988" xr:uid="{A03AA242-DAEC-4F73-A5ED-C28712B32C83}"/>
    <cellStyle name="Normal 686" xfId="39989" xr:uid="{4538F6EB-8925-4582-88DE-5C2B2131CD68}"/>
    <cellStyle name="Normal 687" xfId="39990" xr:uid="{00DEBEDD-57A6-4E77-AF37-7053DE8411FD}"/>
    <cellStyle name="Normal 688" xfId="39991" xr:uid="{EC916CD4-81E4-4904-80C0-3CC0F9D7BFE0}"/>
    <cellStyle name="Normal 689" xfId="39992" xr:uid="{DD632B9A-A508-40BF-AD0A-F6F96F22667A}"/>
    <cellStyle name="Normal 69" xfId="6705" xr:uid="{6970FFA4-15A6-40B4-9896-240FBA64299E}"/>
    <cellStyle name="Normal 69 2" xfId="15117" xr:uid="{02A2AD1E-9A73-44B2-8BC6-6089FC25B9CE}"/>
    <cellStyle name="Normal 69 2 2" xfId="22404" xr:uid="{DE42D7E7-2D8B-46D6-BD1B-8D13D0840438}"/>
    <cellStyle name="Normal 69 2 2 2" xfId="27960" xr:uid="{F15B1ACD-06A3-4494-BAC9-8BDE4C8B2416}"/>
    <cellStyle name="Normal 69 2 2 3" xfId="33454" xr:uid="{E75EF7C5-AEFB-465F-BB35-AFD5EFB868E4}"/>
    <cellStyle name="Normal 69 2 2 4" xfId="38938" xr:uid="{EB66F5EE-20AE-4134-AA21-3EBCF57F620E}"/>
    <cellStyle name="Normal 69 2 3" xfId="25231" xr:uid="{F1624460-030C-4398-96CF-460F96D83331}"/>
    <cellStyle name="Normal 69 2 4" xfId="30725" xr:uid="{CD3B18C7-A818-429F-AE49-F6FEDBB3A997}"/>
    <cellStyle name="Normal 69 2 5" xfId="36209" xr:uid="{21E9869F-2A76-46CE-8F41-6DE97C5775EF}"/>
    <cellStyle name="Normal 69 3" xfId="12052" xr:uid="{056D0104-C2F1-425E-B600-6109C406C445}"/>
    <cellStyle name="Normal 69 4" xfId="17288" xr:uid="{820D4FE0-7795-4544-ADBF-8098D7D2E78F}"/>
    <cellStyle name="Normal 69 5" xfId="19518" xr:uid="{27AFA99B-4367-4801-85BF-D006AE158FD3}"/>
    <cellStyle name="Normal 69 6" xfId="9832" xr:uid="{F0DB3A79-39ED-4B4D-A2B3-714AD0900088}"/>
    <cellStyle name="Normal 69 6 2" xfId="21153" xr:uid="{4999485A-53C3-4940-A195-13E812E077CC}"/>
    <cellStyle name="Normal 69 6 2 2" xfId="26709" xr:uid="{B40539DD-CB7C-4CEC-BC5D-154645A8C1FD}"/>
    <cellStyle name="Normal 69 6 2 3" xfId="32203" xr:uid="{F46AC0FC-964F-4778-98B7-0474546A7088}"/>
    <cellStyle name="Normal 69 6 2 4" xfId="37687" xr:uid="{54CE8C89-2C31-455C-9B6C-29CF3F9DB022}"/>
    <cellStyle name="Normal 69 6 3" xfId="23980" xr:uid="{FF083E2F-71E8-4F03-AE0E-57B35A703D82}"/>
    <cellStyle name="Normal 69 6 4" xfId="29474" xr:uid="{98B4BDD1-A4EF-4218-BA42-AAF32100DFFD}"/>
    <cellStyle name="Normal 69 6 5" xfId="34958" xr:uid="{1EE2046B-39CB-41E6-B054-78D607DC18D0}"/>
    <cellStyle name="Normal 690" xfId="39993" xr:uid="{D30244E5-D369-45E3-840A-20892534C170}"/>
    <cellStyle name="Normal 691" xfId="39994" xr:uid="{0B2C8F6C-FDF9-4D0F-97B9-3960B7CBFDD7}"/>
    <cellStyle name="Normal 692" xfId="39995" xr:uid="{160C15FC-42C3-4CAF-8AD9-3C94C6542763}"/>
    <cellStyle name="Normal 693" xfId="39996" xr:uid="{66B6E4F9-7CDD-449D-92E5-665FFC5E1438}"/>
    <cellStyle name="Normal 694" xfId="39997" xr:uid="{D0CC20A4-E15C-40B5-8225-692422925229}"/>
    <cellStyle name="Normal 695" xfId="39998" xr:uid="{27D8EEE6-E685-4D89-8CEC-2A2FAE0E833F}"/>
    <cellStyle name="Normal 696" xfId="39999" xr:uid="{5E426AAC-ED96-45B6-9338-7D666B4A043F}"/>
    <cellStyle name="Normal 697" xfId="40000" xr:uid="{EA1A7E31-7B75-4F53-A907-9C6699D83483}"/>
    <cellStyle name="Normal 698" xfId="40001" xr:uid="{AD6874A4-99EF-4393-A8DA-1AEF9E5E3ABF}"/>
    <cellStyle name="Normal 699" xfId="40002" xr:uid="{67171F32-D19C-40FF-B632-CC5D33D67031}"/>
    <cellStyle name="Normal 7" xfId="558" xr:uid="{FB0DDBA1-AC86-4BBB-B22A-BBB0252747AA}"/>
    <cellStyle name="Normal 7 10" xfId="6707" xr:uid="{BC82B646-0E68-4F3E-B8B9-3F3D6BA85D7C}"/>
    <cellStyle name="Normal 7 10 2" xfId="15119" xr:uid="{C74A2C41-7027-4C0C-8194-666FBB428F13}"/>
    <cellStyle name="Normal 7 10 2 2" xfId="22406" xr:uid="{D8FCA10C-51A2-474B-9473-A23164E0815F}"/>
    <cellStyle name="Normal 7 10 2 2 2" xfId="27962" xr:uid="{232C4B0C-F48C-42C7-804E-C64B8FD62510}"/>
    <cellStyle name="Normal 7 10 2 2 3" xfId="33456" xr:uid="{8C145A72-1EB8-49DE-8C0A-D2F71DC60DEA}"/>
    <cellStyle name="Normal 7 10 2 2 4" xfId="38940" xr:uid="{37B020DF-0A14-4A73-A86D-DEB1C67E4147}"/>
    <cellStyle name="Normal 7 10 2 3" xfId="25233" xr:uid="{A191FCD2-E548-4E5F-9DAC-6FC4F77FD0C6}"/>
    <cellStyle name="Normal 7 10 2 4" xfId="30727" xr:uid="{854586BC-7D3F-40AB-B1F1-82CD5B87E9AC}"/>
    <cellStyle name="Normal 7 10 2 5" xfId="36211" xr:uid="{F0A4921B-0464-4D95-9199-BEE3011520C8}"/>
    <cellStyle name="Normal 7 10 3" xfId="12054" xr:uid="{F9DA3DEA-8592-4431-93BA-D24EFF631E9D}"/>
    <cellStyle name="Normal 7 10 4" xfId="17290" xr:uid="{7C3833B0-C0B1-4412-A186-12E0645F7220}"/>
    <cellStyle name="Normal 7 10 5" xfId="19519" xr:uid="{553651E7-3995-418C-B6B2-329F2583F479}"/>
    <cellStyle name="Normal 7 10 6" xfId="9833" xr:uid="{194593F8-08C0-460F-87E1-3894208E7531}"/>
    <cellStyle name="Normal 7 10 6 2" xfId="21154" xr:uid="{93A82939-7E5B-49DE-93B1-FB9F126D711D}"/>
    <cellStyle name="Normal 7 10 6 2 2" xfId="26710" xr:uid="{CF5075D9-ABAF-4593-8B4A-1D1D5B892488}"/>
    <cellStyle name="Normal 7 10 6 2 3" xfId="32204" xr:uid="{06458B48-57BE-4248-ADE0-2FFC056AA634}"/>
    <cellStyle name="Normal 7 10 6 2 4" xfId="37688" xr:uid="{1DCBC061-F9BA-449B-B205-83898B6A8C31}"/>
    <cellStyle name="Normal 7 10 6 3" xfId="23981" xr:uid="{55A7D568-8F5C-4B7D-B549-8BA669DD1A20}"/>
    <cellStyle name="Normal 7 10 6 4" xfId="29475" xr:uid="{43F4919B-EC24-4244-A0BE-EB24B3DB919E}"/>
    <cellStyle name="Normal 7 10 6 5" xfId="34959" xr:uid="{D12C4B73-2885-4412-AA67-92293A81DD3A}"/>
    <cellStyle name="Normal 7 11" xfId="6708" xr:uid="{EB8C7C75-7287-4563-935B-9AF66AEA0002}"/>
    <cellStyle name="Normal 7 11 2" xfId="15120" xr:uid="{4A0A592C-ADBC-4785-9770-239498D82122}"/>
    <cellStyle name="Normal 7 11 2 2" xfId="22407" xr:uid="{21A2B80F-46D1-46A1-A3CF-32AEFA6CCCA8}"/>
    <cellStyle name="Normal 7 11 2 2 2" xfId="27963" xr:uid="{EBB8741E-BCB8-4168-B10E-A28043A36C96}"/>
    <cellStyle name="Normal 7 11 2 2 3" xfId="33457" xr:uid="{72F4BFDF-C883-458D-A853-3E57CF8763B3}"/>
    <cellStyle name="Normal 7 11 2 2 4" xfId="38941" xr:uid="{392EF263-0F49-439D-9402-90880642983E}"/>
    <cellStyle name="Normal 7 11 2 3" xfId="25234" xr:uid="{A9B35885-55EA-47B4-A236-85B03FEF655C}"/>
    <cellStyle name="Normal 7 11 2 4" xfId="30728" xr:uid="{787E38A4-99E4-4D4A-BB2A-A01C3C55F39C}"/>
    <cellStyle name="Normal 7 11 2 5" xfId="36212" xr:uid="{7E81D447-4A6D-451E-B420-F4B17DDF21DE}"/>
    <cellStyle name="Normal 7 11 3" xfId="12055" xr:uid="{510A4E2E-E039-4406-B208-49B9A42FC8C3}"/>
    <cellStyle name="Normal 7 11 4" xfId="17291" xr:uid="{EFF774BC-5402-45B3-9FD4-9F4F5C1688C6}"/>
    <cellStyle name="Normal 7 11 5" xfId="19520" xr:uid="{AFBDF594-5AFF-408A-B68E-1DCF7F071B72}"/>
    <cellStyle name="Normal 7 11 6" xfId="9834" xr:uid="{747ABFD2-A502-421F-AD25-0CC8295A0638}"/>
    <cellStyle name="Normal 7 11 6 2" xfId="21155" xr:uid="{9BEEF069-F1C8-4122-8EAB-665F9BCCD2D8}"/>
    <cellStyle name="Normal 7 11 6 2 2" xfId="26711" xr:uid="{7C19AE3A-20F2-410F-A003-3945C405721F}"/>
    <cellStyle name="Normal 7 11 6 2 3" xfId="32205" xr:uid="{3DC24282-849D-4B90-A54D-3069611B2E56}"/>
    <cellStyle name="Normal 7 11 6 2 4" xfId="37689" xr:uid="{46CB388D-7A7C-4D6D-A00F-4C6B47DE9C73}"/>
    <cellStyle name="Normal 7 11 6 3" xfId="23982" xr:uid="{1EE6A56A-1AB7-448B-8E74-0E04C65C06E7}"/>
    <cellStyle name="Normal 7 11 6 4" xfId="29476" xr:uid="{5775BBD8-9673-499F-9AAF-CD5B81DD1F45}"/>
    <cellStyle name="Normal 7 11 6 5" xfId="34960" xr:uid="{DCFADF49-A490-4A42-B333-5A9B98C05237}"/>
    <cellStyle name="Normal 7 12" xfId="6709" xr:uid="{5C8131C7-0BFB-43EE-A020-B08B00CF2669}"/>
    <cellStyle name="Normal 7 12 2" xfId="15121" xr:uid="{6B0C47DC-6989-4BFF-9708-B916C216EADA}"/>
    <cellStyle name="Normal 7 12 2 2" xfId="22408" xr:uid="{07094FA4-D1DB-42B8-8FEA-02B7EFA11288}"/>
    <cellStyle name="Normal 7 12 2 2 2" xfId="27964" xr:uid="{FCDAFBFA-24E2-40E9-8D4D-F2E9E1512D32}"/>
    <cellStyle name="Normal 7 12 2 2 3" xfId="33458" xr:uid="{B0501441-DF52-41AB-BD2E-ECB252639BBB}"/>
    <cellStyle name="Normal 7 12 2 2 4" xfId="38942" xr:uid="{FC34F705-069A-46ED-9555-53AEE01305EC}"/>
    <cellStyle name="Normal 7 12 2 3" xfId="25235" xr:uid="{8008C4FA-525E-4A3C-84FD-37C6ACC778C0}"/>
    <cellStyle name="Normal 7 12 2 4" xfId="30729" xr:uid="{CAB19ACC-8AA2-446C-81C7-E44400AD785D}"/>
    <cellStyle name="Normal 7 12 2 5" xfId="36213" xr:uid="{A6A333B1-AD9E-4002-B7E9-831260DE11AE}"/>
    <cellStyle name="Normal 7 12 3" xfId="12056" xr:uid="{4B1264E6-4914-47A5-AE75-C1E13DBC1E4A}"/>
    <cellStyle name="Normal 7 12 4" xfId="17292" xr:uid="{06F41228-C061-4AF8-B2B8-00E37A394033}"/>
    <cellStyle name="Normal 7 12 5" xfId="19521" xr:uid="{FBBE45A0-A790-4798-86C1-8572103FDAD5}"/>
    <cellStyle name="Normal 7 12 6" xfId="9835" xr:uid="{C2789707-60F0-442B-8A0B-B0B43E349CD9}"/>
    <cellStyle name="Normal 7 12 6 2" xfId="21156" xr:uid="{5782E985-A1D6-494B-A1EB-2410A261EBE0}"/>
    <cellStyle name="Normal 7 12 6 2 2" xfId="26712" xr:uid="{95584AF6-8A40-404C-9C2D-B1171DF098CA}"/>
    <cellStyle name="Normal 7 12 6 2 3" xfId="32206" xr:uid="{1885170D-61CF-42A8-B5EB-0F68ADBC7037}"/>
    <cellStyle name="Normal 7 12 6 2 4" xfId="37690" xr:uid="{0099A3C7-882E-4DD3-BDF7-F8C72059F693}"/>
    <cellStyle name="Normal 7 12 6 3" xfId="23983" xr:uid="{D299B063-9D95-4785-AA1E-5DD2A0607B39}"/>
    <cellStyle name="Normal 7 12 6 4" xfId="29477" xr:uid="{538D25D0-DC17-4548-8120-8EBAFC5BBF2E}"/>
    <cellStyle name="Normal 7 12 6 5" xfId="34961" xr:uid="{71071C66-3FA1-4C6D-AEA7-D62DD377F62D}"/>
    <cellStyle name="Normal 7 13" xfId="6710" xr:uid="{CF9D1FF0-2567-4AC0-9123-3116FA6002C4}"/>
    <cellStyle name="Normal 7 13 2" xfId="15122" xr:uid="{BFFB7A86-4959-48EE-B162-DE1B9E9ED4D7}"/>
    <cellStyle name="Normal 7 13 2 2" xfId="22409" xr:uid="{D45B58D1-6F93-4B7D-B6D7-F3097D44A88C}"/>
    <cellStyle name="Normal 7 13 2 2 2" xfId="27965" xr:uid="{4D397689-9993-4CF8-8C69-D9C7D6AA9AC3}"/>
    <cellStyle name="Normal 7 13 2 2 3" xfId="33459" xr:uid="{ACF7D087-3ECD-453A-A76C-A2E0B6292375}"/>
    <cellStyle name="Normal 7 13 2 2 4" xfId="38943" xr:uid="{2C55A9E0-E4B3-4A47-8ABE-205E88D6F11A}"/>
    <cellStyle name="Normal 7 13 2 3" xfId="25236" xr:uid="{8DA63D54-5460-481A-BB28-0317574A51E3}"/>
    <cellStyle name="Normal 7 13 2 4" xfId="30730" xr:uid="{81DFD2AB-C08E-405A-92F9-4B8DE157B0E2}"/>
    <cellStyle name="Normal 7 13 2 5" xfId="36214" xr:uid="{68E6FD38-131D-4730-A71D-AE69C8AC43F6}"/>
    <cellStyle name="Normal 7 13 3" xfId="12057" xr:uid="{20A18C2A-68BE-4690-8AC0-C0ED3CCA9A80}"/>
    <cellStyle name="Normal 7 13 4" xfId="17293" xr:uid="{82D13C22-1190-410B-A3EB-18BDDA6A6AFE}"/>
    <cellStyle name="Normal 7 13 5" xfId="19522" xr:uid="{7F8C286E-11D4-4618-9DB1-4C297BEFDBB5}"/>
    <cellStyle name="Normal 7 13 6" xfId="9836" xr:uid="{E166617C-C791-401C-9230-802C0AF56B84}"/>
    <cellStyle name="Normal 7 13 6 2" xfId="21157" xr:uid="{2552B1A0-409B-44B7-A963-D2699CB54BD5}"/>
    <cellStyle name="Normal 7 13 6 2 2" xfId="26713" xr:uid="{C330F67B-9669-4F48-8B6D-FF62503C2411}"/>
    <cellStyle name="Normal 7 13 6 2 3" xfId="32207" xr:uid="{EA74B443-37DA-4749-A57C-960C9A6FA151}"/>
    <cellStyle name="Normal 7 13 6 2 4" xfId="37691" xr:uid="{7BB51518-DE40-4E18-ACD2-30EAF81B82D2}"/>
    <cellStyle name="Normal 7 13 6 3" xfId="23984" xr:uid="{4427D823-F1D8-4CFB-9AC4-8AC1E194E14D}"/>
    <cellStyle name="Normal 7 13 6 4" xfId="29478" xr:uid="{924EB42F-854E-46E9-A774-B7A32C0D5832}"/>
    <cellStyle name="Normal 7 13 6 5" xfId="34962" xr:uid="{70944BA0-7D19-46CA-8CB9-D8EFAEF75942}"/>
    <cellStyle name="Normal 7 14" xfId="6711" xr:uid="{A67CB646-9EC7-480B-AA72-E2228F0D690C}"/>
    <cellStyle name="Normal 7 14 2" xfId="15123" xr:uid="{39411F4F-386A-4A55-8652-1E2B50599EA5}"/>
    <cellStyle name="Normal 7 14 2 2" xfId="22410" xr:uid="{237727CF-CEF4-4FDC-B4B3-723C047F1D82}"/>
    <cellStyle name="Normal 7 14 2 2 2" xfId="27966" xr:uid="{0864C5BF-376A-4626-BCEE-E9D169BA9FBE}"/>
    <cellStyle name="Normal 7 14 2 2 3" xfId="33460" xr:uid="{663551BF-C0D0-4F5C-9AC8-DD962363EBBD}"/>
    <cellStyle name="Normal 7 14 2 2 4" xfId="38944" xr:uid="{3B7FD118-C2B1-4A66-BC52-C97864348853}"/>
    <cellStyle name="Normal 7 14 2 3" xfId="25237" xr:uid="{FE1BFD7D-F7AD-489F-A55B-BD47FE5C905B}"/>
    <cellStyle name="Normal 7 14 2 4" xfId="30731" xr:uid="{2D3D7865-574D-4C49-952A-3F161FC8A2C4}"/>
    <cellStyle name="Normal 7 14 2 5" xfId="36215" xr:uid="{7C7DF1AF-AA38-489F-96AE-13ED0CCB6944}"/>
    <cellStyle name="Normal 7 14 3" xfId="12058" xr:uid="{0ABB4B29-461A-41B4-B40B-C96AB428FF51}"/>
    <cellStyle name="Normal 7 14 4" xfId="17294" xr:uid="{DEE86B1A-10FB-4C9B-B50D-9E060C1ADB20}"/>
    <cellStyle name="Normal 7 14 5" xfId="19523" xr:uid="{D37FA8A4-CC5E-49CB-B7B9-472BF9428D82}"/>
    <cellStyle name="Normal 7 14 6" xfId="9837" xr:uid="{D133A354-C1C8-4F4B-AD54-8A0FC57CC33A}"/>
    <cellStyle name="Normal 7 14 6 2" xfId="21158" xr:uid="{523F1DF1-891F-4E98-8F3B-1CEC7BC94DE2}"/>
    <cellStyle name="Normal 7 14 6 2 2" xfId="26714" xr:uid="{A23AB5FB-3807-49A7-B911-C183EDB70554}"/>
    <cellStyle name="Normal 7 14 6 2 3" xfId="32208" xr:uid="{2E58D381-ED8A-41C7-B21F-22BDFFCF0466}"/>
    <cellStyle name="Normal 7 14 6 2 4" xfId="37692" xr:uid="{BD8085F2-781E-4C4B-A683-BA91E7BA4A91}"/>
    <cellStyle name="Normal 7 14 6 3" xfId="23985" xr:uid="{AF34BE7F-AA6B-4027-B824-85037AFBC9B1}"/>
    <cellStyle name="Normal 7 14 6 4" xfId="29479" xr:uid="{027E79C7-3B32-415F-97B9-44ECCEF91222}"/>
    <cellStyle name="Normal 7 14 6 5" xfId="34963" xr:uid="{E96BE538-FEE4-497A-A309-DC91816C6DB5}"/>
    <cellStyle name="Normal 7 15" xfId="6712" xr:uid="{79C06F7A-624A-4B77-9D8F-665650FCAC91}"/>
    <cellStyle name="Normal 7 15 2" xfId="15124" xr:uid="{2515820C-9CE2-406A-9ED7-25E19D5A9BF2}"/>
    <cellStyle name="Normal 7 15 2 2" xfId="22411" xr:uid="{1144F5DD-AC07-4F68-B363-70995E63B4CA}"/>
    <cellStyle name="Normal 7 15 2 2 2" xfId="27967" xr:uid="{64C13898-A88E-443E-8296-761B905CEE76}"/>
    <cellStyle name="Normal 7 15 2 2 3" xfId="33461" xr:uid="{449C3B9A-0DA6-466A-8C18-D20118CF3878}"/>
    <cellStyle name="Normal 7 15 2 2 4" xfId="38945" xr:uid="{9648B6FF-8DA2-4127-A096-44A8D30EFD2E}"/>
    <cellStyle name="Normal 7 15 2 3" xfId="25238" xr:uid="{56364850-5CA8-4D1C-8BC5-24EECF09A3AC}"/>
    <cellStyle name="Normal 7 15 2 4" xfId="30732" xr:uid="{E828CE72-DF32-4DB7-9920-704A30701E7A}"/>
    <cellStyle name="Normal 7 15 2 5" xfId="36216" xr:uid="{3A65C4B5-4E4A-4CAB-8190-47F1C5CD60A5}"/>
    <cellStyle name="Normal 7 15 3" xfId="12059" xr:uid="{2D463B18-2EB8-4DF7-BAC2-24266129ED76}"/>
    <cellStyle name="Normal 7 15 4" xfId="17295" xr:uid="{1BA97BC8-5A04-4D8C-BE90-855BE6897B4C}"/>
    <cellStyle name="Normal 7 15 5" xfId="19524" xr:uid="{321226F6-C2D4-44B2-9677-EB849E83DA89}"/>
    <cellStyle name="Normal 7 15 6" xfId="9838" xr:uid="{D2B7C8D3-8429-4FD5-9E70-5546D57213EE}"/>
    <cellStyle name="Normal 7 15 6 2" xfId="21159" xr:uid="{B072CB2E-7130-492E-BD4A-D8AC6C78A8EC}"/>
    <cellStyle name="Normal 7 15 6 2 2" xfId="26715" xr:uid="{F7C5A8FB-1F43-4A90-8D90-9E7BAD1A0F7F}"/>
    <cellStyle name="Normal 7 15 6 2 3" xfId="32209" xr:uid="{6D7595CA-98CA-47C4-8D01-927B7240512A}"/>
    <cellStyle name="Normal 7 15 6 2 4" xfId="37693" xr:uid="{35D20DBB-D336-4009-8745-548323E12544}"/>
    <cellStyle name="Normal 7 15 6 3" xfId="23986" xr:uid="{07EC4C12-73CA-44E5-A613-2F7344083E1F}"/>
    <cellStyle name="Normal 7 15 6 4" xfId="29480" xr:uid="{2138E919-117B-428E-8E61-3303D8D20284}"/>
    <cellStyle name="Normal 7 15 6 5" xfId="34964" xr:uid="{15CA7D20-0F2F-423D-81AA-82F51833FC16}"/>
    <cellStyle name="Normal 7 16" xfId="6713" xr:uid="{5B68592C-09BE-4FFD-90DC-065B26BC1726}"/>
    <cellStyle name="Normal 7 16 2" xfId="15125" xr:uid="{02F354A3-5BA2-4651-8341-84BFB2493002}"/>
    <cellStyle name="Normal 7 16 2 2" xfId="22412" xr:uid="{EFD29177-E10A-48E6-9E1C-6A57DD679DD9}"/>
    <cellStyle name="Normal 7 16 2 2 2" xfId="27968" xr:uid="{4FCBC74E-8BF4-47B0-B41A-05C69647C078}"/>
    <cellStyle name="Normal 7 16 2 2 3" xfId="33462" xr:uid="{14E52C68-EB56-4848-B06F-5258736BC723}"/>
    <cellStyle name="Normal 7 16 2 2 4" xfId="38946" xr:uid="{EAFE0D84-A8A1-4A94-91B0-05F2E48AE63B}"/>
    <cellStyle name="Normal 7 16 2 3" xfId="25239" xr:uid="{6431E3AA-6473-4C6E-ADA9-B09EB8B70DB6}"/>
    <cellStyle name="Normal 7 16 2 4" xfId="30733" xr:uid="{3FCC8E8E-8EA0-41F5-BBF2-8D3395E167F3}"/>
    <cellStyle name="Normal 7 16 2 5" xfId="36217" xr:uid="{9A97E936-7ACA-4D32-8524-175C26EBC752}"/>
    <cellStyle name="Normal 7 16 3" xfId="12060" xr:uid="{EA65116D-085A-47E3-B79C-0F018BBF0D05}"/>
    <cellStyle name="Normal 7 16 4" xfId="17296" xr:uid="{5B42528C-64CB-492E-B4A1-F6B82E07A40D}"/>
    <cellStyle name="Normal 7 16 5" xfId="19525" xr:uid="{AF0A6003-3C15-4E6D-B950-08A34DC10E7F}"/>
    <cellStyle name="Normal 7 16 6" xfId="9839" xr:uid="{F848B9DD-42F9-4367-976C-9961584B2DBF}"/>
    <cellStyle name="Normal 7 16 6 2" xfId="21160" xr:uid="{68428DEE-1A78-49EA-B012-2A6D4282977A}"/>
    <cellStyle name="Normal 7 16 6 2 2" xfId="26716" xr:uid="{EAF6739E-EA7B-4848-959B-E14BC2355DCF}"/>
    <cellStyle name="Normal 7 16 6 2 3" xfId="32210" xr:uid="{56F2CEFE-EFBD-455A-9862-33A666E9F921}"/>
    <cellStyle name="Normal 7 16 6 2 4" xfId="37694" xr:uid="{8482CE34-33E7-4893-8A20-9EA2A90C8777}"/>
    <cellStyle name="Normal 7 16 6 3" xfId="23987" xr:uid="{2FE0B672-77D2-495B-8643-760AD0B28A51}"/>
    <cellStyle name="Normal 7 16 6 4" xfId="29481" xr:uid="{F687A2B7-7779-4185-B156-FF75A4CE5FD7}"/>
    <cellStyle name="Normal 7 16 6 5" xfId="34965" xr:uid="{7CA2536C-BAAC-483B-B209-F8883F251113}"/>
    <cellStyle name="Normal 7 17" xfId="6714" xr:uid="{3D586EF4-3900-4965-8AB2-BA0230B7A4F1}"/>
    <cellStyle name="Normal 7 17 2" xfId="15126" xr:uid="{64341737-590C-4229-9080-5796387F097C}"/>
    <cellStyle name="Normal 7 17 2 2" xfId="22413" xr:uid="{3ED5CF70-F2D5-458D-86AD-8D509E9CDA2B}"/>
    <cellStyle name="Normal 7 17 2 2 2" xfId="27969" xr:uid="{1F69F7B8-F936-4FB7-85AC-055B59E89C39}"/>
    <cellStyle name="Normal 7 17 2 2 3" xfId="33463" xr:uid="{0D37339D-DB05-4392-958C-E0102DB185CC}"/>
    <cellStyle name="Normal 7 17 2 2 4" xfId="38947" xr:uid="{B4AAC953-8E50-47C8-B6CA-D175031E6813}"/>
    <cellStyle name="Normal 7 17 2 3" xfId="25240" xr:uid="{F05A3084-17E6-408B-9337-9859AF7A726C}"/>
    <cellStyle name="Normal 7 17 2 4" xfId="30734" xr:uid="{07489D9B-DD8D-4D9E-A7E6-EB363A085A86}"/>
    <cellStyle name="Normal 7 17 2 5" xfId="36218" xr:uid="{7A69CAE7-46E5-4F41-B3DE-6D79B5E7B268}"/>
    <cellStyle name="Normal 7 17 3" xfId="12061" xr:uid="{04311087-1674-4EB2-B21B-22C460A8FF70}"/>
    <cellStyle name="Normal 7 17 4" xfId="17297" xr:uid="{9A707418-4C14-4003-BF55-50097C1DD15B}"/>
    <cellStyle name="Normal 7 17 5" xfId="19526" xr:uid="{F96761D5-1588-4D26-A40A-F8EC6AAD6728}"/>
    <cellStyle name="Normal 7 17 6" xfId="9840" xr:uid="{425D3CBD-D08E-4776-8B20-AFD0C176D069}"/>
    <cellStyle name="Normal 7 17 6 2" xfId="21161" xr:uid="{996774DF-A7A6-4898-AB31-CF6AAFF8CC0F}"/>
    <cellStyle name="Normal 7 17 6 2 2" xfId="26717" xr:uid="{F4274882-AC1E-4EEB-952F-7A505D6B8586}"/>
    <cellStyle name="Normal 7 17 6 2 3" xfId="32211" xr:uid="{E368A6FB-4A94-489B-A945-976BBE0FCE9C}"/>
    <cellStyle name="Normal 7 17 6 2 4" xfId="37695" xr:uid="{9EB15D3B-1E39-454E-AF26-413F52DD36F5}"/>
    <cellStyle name="Normal 7 17 6 3" xfId="23988" xr:uid="{DC980D00-C970-47E6-B95F-09E65530244E}"/>
    <cellStyle name="Normal 7 17 6 4" xfId="29482" xr:uid="{6FFB3FD9-D5A4-46A2-B281-559893A56BF4}"/>
    <cellStyle name="Normal 7 17 6 5" xfId="34966" xr:uid="{889FCD14-2EC5-436A-94AA-E312D1453B60}"/>
    <cellStyle name="Normal 7 18" xfId="6715" xr:uid="{AA8D9366-1ADD-481D-BD2B-5A01A1D18FDC}"/>
    <cellStyle name="Normal 7 18 2" xfId="15127" xr:uid="{00025E5C-928B-4510-99F9-654D482D8DA1}"/>
    <cellStyle name="Normal 7 18 2 2" xfId="22414" xr:uid="{2B3B836A-1A20-41EF-9DC5-75D9727568D5}"/>
    <cellStyle name="Normal 7 18 2 2 2" xfId="27970" xr:uid="{70BD313A-67FF-416B-88C5-74D21A8B6768}"/>
    <cellStyle name="Normal 7 18 2 2 3" xfId="33464" xr:uid="{51757B56-4D5A-4526-A1E7-6DDDED4B3F85}"/>
    <cellStyle name="Normal 7 18 2 2 4" xfId="38948" xr:uid="{5B250FF2-229D-4647-89AA-AACD692E3420}"/>
    <cellStyle name="Normal 7 18 2 3" xfId="25241" xr:uid="{FDD2BA9B-29A9-4BA8-A28F-E0232BAAF309}"/>
    <cellStyle name="Normal 7 18 2 4" xfId="30735" xr:uid="{36EE92BD-B2E9-4A78-9583-F320F7E2A0D0}"/>
    <cellStyle name="Normal 7 18 2 5" xfId="36219" xr:uid="{B6B1EB93-48B9-4B03-8083-6ADED241BB17}"/>
    <cellStyle name="Normal 7 18 3" xfId="12062" xr:uid="{FDFD96B0-BF92-45EE-8FA7-7B10F87ECC8C}"/>
    <cellStyle name="Normal 7 18 4" xfId="17298" xr:uid="{039D3DEF-C288-47EA-9B0C-88A92702B479}"/>
    <cellStyle name="Normal 7 18 5" xfId="19527" xr:uid="{50355475-65FA-4BE4-A580-E393B3746CF0}"/>
    <cellStyle name="Normal 7 18 6" xfId="9841" xr:uid="{A9A6EF82-40B4-4EFF-9C42-81FC5449D5B0}"/>
    <cellStyle name="Normal 7 18 6 2" xfId="21162" xr:uid="{51FC7596-C2B5-4CA6-A5F9-189004D3B4EC}"/>
    <cellStyle name="Normal 7 18 6 2 2" xfId="26718" xr:uid="{697C17FF-3218-4B2C-9D28-DC7487A3BC58}"/>
    <cellStyle name="Normal 7 18 6 2 3" xfId="32212" xr:uid="{E698B686-A3A3-4793-9998-FDBBBF3AD7A6}"/>
    <cellStyle name="Normal 7 18 6 2 4" xfId="37696" xr:uid="{C7268838-3C48-40D6-BC9B-998D18A08D95}"/>
    <cellStyle name="Normal 7 18 6 3" xfId="23989" xr:uid="{1F27B2F6-C08B-4173-998D-108EB8415CE5}"/>
    <cellStyle name="Normal 7 18 6 4" xfId="29483" xr:uid="{88AA9B5F-92AB-4470-B64D-C0B23CDC4FB9}"/>
    <cellStyle name="Normal 7 18 6 5" xfId="34967" xr:uid="{62574B33-3E30-4200-ACA4-091542B09091}"/>
    <cellStyle name="Normal 7 19" xfId="6716" xr:uid="{DA3C7204-6084-4046-B6F8-847F509BE345}"/>
    <cellStyle name="Normal 7 19 2" xfId="15128" xr:uid="{1B817EB4-65B8-40B2-A708-3E5E937C4F41}"/>
    <cellStyle name="Normal 7 19 2 2" xfId="22415" xr:uid="{C97AFF01-DD54-4FAB-B48D-3E816A0481CC}"/>
    <cellStyle name="Normal 7 19 2 2 2" xfId="27971" xr:uid="{DE0A8044-8D54-4C75-8B46-9118F95D894D}"/>
    <cellStyle name="Normal 7 19 2 2 3" xfId="33465" xr:uid="{856864BE-DAB1-4D86-8140-779CFB129D90}"/>
    <cellStyle name="Normal 7 19 2 2 4" xfId="38949" xr:uid="{7E6B4F2D-3CB1-4FD0-A955-3FCED301E92F}"/>
    <cellStyle name="Normal 7 19 2 3" xfId="25242" xr:uid="{35576FF8-3A1E-486D-9C86-59E3C8023F64}"/>
    <cellStyle name="Normal 7 19 2 4" xfId="30736" xr:uid="{ACB52AED-1BB5-4BCB-B514-3A663A651685}"/>
    <cellStyle name="Normal 7 19 2 5" xfId="36220" xr:uid="{84025EB8-D8CF-40A0-96AC-4D2B31BBAD0A}"/>
    <cellStyle name="Normal 7 19 3" xfId="12063" xr:uid="{D2A91060-1894-481E-AC39-67B38A1B68D2}"/>
    <cellStyle name="Normal 7 19 4" xfId="17299" xr:uid="{9351D86B-313F-4EE8-8042-96E10470C612}"/>
    <cellStyle name="Normal 7 19 5" xfId="19528" xr:uid="{5493A6BA-7D9F-40FE-B0A6-EF7B125A8B02}"/>
    <cellStyle name="Normal 7 19 6" xfId="9842" xr:uid="{B6A70D45-B36D-4E73-91F1-33D74CAAE2EB}"/>
    <cellStyle name="Normal 7 19 6 2" xfId="21163" xr:uid="{3063DA94-F09E-4B73-B4F9-AF6ECB1C8290}"/>
    <cellStyle name="Normal 7 19 6 2 2" xfId="26719" xr:uid="{81A62967-2A05-494A-AE8C-7B8CCB430AC6}"/>
    <cellStyle name="Normal 7 19 6 2 3" xfId="32213" xr:uid="{7C1D14F0-994D-4352-A286-AC005CE9CC45}"/>
    <cellStyle name="Normal 7 19 6 2 4" xfId="37697" xr:uid="{F98D7F5D-D47C-4D0B-B482-ED7F37264BD9}"/>
    <cellStyle name="Normal 7 19 6 3" xfId="23990" xr:uid="{253AE70D-C39E-458A-9E43-B9D2E1544759}"/>
    <cellStyle name="Normal 7 19 6 4" xfId="29484" xr:uid="{782756B6-6665-4BFA-B197-B54E82F3BDB4}"/>
    <cellStyle name="Normal 7 19 6 5" xfId="34968" xr:uid="{BC30209F-7820-42CA-B3B9-D4E903FFA9F4}"/>
    <cellStyle name="Normal 7 2" xfId="793" xr:uid="{9A86427D-7E98-4DC6-9AB1-613D6D43EA34}"/>
    <cellStyle name="Normal 7 2 10" xfId="19529" xr:uid="{1B4F3CAC-4ECA-4019-A8DC-520BF84FA410}"/>
    <cellStyle name="Normal 7 2 11" xfId="22912" xr:uid="{B5E10508-07FC-4B11-B11E-AAD749BF70A2}"/>
    <cellStyle name="Normal 7 2 11 2" xfId="28458" xr:uid="{8E91A9B6-9F77-4225-9713-669FCFC4EE69}"/>
    <cellStyle name="Normal 7 2 11 3" xfId="33946" xr:uid="{C910D07A-9970-48FA-AC77-FE04184ADC80}"/>
    <cellStyle name="Normal 7 2 11 4" xfId="39430" xr:uid="{4DD13805-3747-497D-8C9B-492064D58933}"/>
    <cellStyle name="Normal 7 2 12" xfId="6717" xr:uid="{65104545-5744-47BE-B0B7-C648F7B99952}"/>
    <cellStyle name="Normal 7 2 2" xfId="6718" xr:uid="{603A71A6-FC87-46E7-9437-79D7147728F1}"/>
    <cellStyle name="Normal 7 2 2 2" xfId="15129" xr:uid="{1FC47E92-E7EB-45B9-A1D6-BCF858B0FCDA}"/>
    <cellStyle name="Normal 7 2 2 2 2" xfId="22416" xr:uid="{CBCB1E25-3D7D-40AD-93F4-86FCF60A699B}"/>
    <cellStyle name="Normal 7 2 2 2 2 2" xfId="27972" xr:uid="{E795C450-DF03-456E-B2C7-59817AE38825}"/>
    <cellStyle name="Normal 7 2 2 2 2 3" xfId="33466" xr:uid="{FB6B2E30-993F-4E14-8FE3-D2160CF8C0C3}"/>
    <cellStyle name="Normal 7 2 2 2 2 4" xfId="38950" xr:uid="{8A4DEDB1-561B-41DC-8230-C36FA0F49978}"/>
    <cellStyle name="Normal 7 2 2 2 3" xfId="25243" xr:uid="{4557C8A1-42A1-449E-96CB-4126DD389DE8}"/>
    <cellStyle name="Normal 7 2 2 2 4" xfId="30737" xr:uid="{EAE57F73-C9DF-4DE8-B6FB-9E0104CC4F90}"/>
    <cellStyle name="Normal 7 2 2 2 5" xfId="36221" xr:uid="{1AD6491A-9952-49DD-90D5-E3719AC5FB60}"/>
    <cellStyle name="Normal 7 2 2 3" xfId="12065" xr:uid="{D798B214-53FA-4D90-BE0D-C73F1A301950}"/>
    <cellStyle name="Normal 7 2 2 4" xfId="17301" xr:uid="{B20F217F-0E66-40AE-868A-6013ABAE1916}"/>
    <cellStyle name="Normal 7 2 2 5" xfId="19530" xr:uid="{25CC5436-5D07-498C-A37F-15E67AC61668}"/>
    <cellStyle name="Normal 7 2 2 6" xfId="9843" xr:uid="{303FA5F2-2040-407D-8C37-A650B0D0FB90}"/>
    <cellStyle name="Normal 7 2 2 6 2" xfId="21164" xr:uid="{D3356587-9DD5-4FD8-89FE-B097D2EC1E61}"/>
    <cellStyle name="Normal 7 2 2 6 2 2" xfId="26720" xr:uid="{E5A3365E-6756-42A9-88C7-9F662B71687C}"/>
    <cellStyle name="Normal 7 2 2 6 2 3" xfId="32214" xr:uid="{564C8C84-28ED-4DF7-9C19-9384AB62FD8D}"/>
    <cellStyle name="Normal 7 2 2 6 2 4" xfId="37698" xr:uid="{292AABEF-23D2-4041-870D-57BA12828D43}"/>
    <cellStyle name="Normal 7 2 2 6 3" xfId="23991" xr:uid="{1812D3E5-FF58-4E96-ADBB-467B90CA82D1}"/>
    <cellStyle name="Normal 7 2 2 6 4" xfId="29485" xr:uid="{B6CC249B-107F-455E-8A38-CB99D8AABA4A}"/>
    <cellStyle name="Normal 7 2 2 6 5" xfId="34969" xr:uid="{F1468DDE-F44A-4EF6-8E8D-F696309234ED}"/>
    <cellStyle name="Normal 7 2 3" xfId="6719" xr:uid="{0FA701F9-50F1-4F3D-83D1-0C533BB5F97D}"/>
    <cellStyle name="Normal 7 2 3 2" xfId="15130" xr:uid="{350924B4-3E5D-43D3-A769-E7F65AB81626}"/>
    <cellStyle name="Normal 7 2 3 2 2" xfId="22417" xr:uid="{4573ABB1-FFD9-4270-B194-AAED3C269073}"/>
    <cellStyle name="Normal 7 2 3 2 2 2" xfId="27973" xr:uid="{E0F63E24-1802-4A33-AD97-1477BBBD5CB6}"/>
    <cellStyle name="Normal 7 2 3 2 2 3" xfId="33467" xr:uid="{CBC853B5-7431-437F-87B8-CF79D68B236D}"/>
    <cellStyle name="Normal 7 2 3 2 2 4" xfId="38951" xr:uid="{4ECD491B-988C-4238-9505-E90C9C2D82E4}"/>
    <cellStyle name="Normal 7 2 3 2 3" xfId="25244" xr:uid="{B765E60B-7673-4AB1-BB6D-8E7BF54FE4EF}"/>
    <cellStyle name="Normal 7 2 3 2 4" xfId="30738" xr:uid="{16CDE056-0FE5-4774-A47F-AFE421FB1166}"/>
    <cellStyle name="Normal 7 2 3 2 5" xfId="36222" xr:uid="{DA8FC34A-3861-42AA-A8AC-F55EA481806D}"/>
    <cellStyle name="Normal 7 2 3 3" xfId="19531" xr:uid="{B2F3136F-A324-4E95-ADEE-F7F7AEBAAD68}"/>
    <cellStyle name="Normal 7 2 3 4" xfId="9844" xr:uid="{A37B0A2D-746D-4C86-9EDD-47DF5D5887F4}"/>
    <cellStyle name="Normal 7 2 3 4 2" xfId="21165" xr:uid="{5D366910-F5FD-4567-A906-05BF810466F8}"/>
    <cellStyle name="Normal 7 2 3 4 2 2" xfId="26721" xr:uid="{7B3E5CFD-5FB1-4DB2-9787-18BB0A553384}"/>
    <cellStyle name="Normal 7 2 3 4 2 3" xfId="32215" xr:uid="{65C9770C-D7EA-4FF5-87C6-EA2884A18501}"/>
    <cellStyle name="Normal 7 2 3 4 2 4" xfId="37699" xr:uid="{C979680A-64FD-4796-8BFA-260B8E28FB32}"/>
    <cellStyle name="Normal 7 2 3 4 3" xfId="23992" xr:uid="{2EF45B03-5E80-46C3-98FF-2F72D46F8001}"/>
    <cellStyle name="Normal 7 2 3 4 4" xfId="29486" xr:uid="{6B7AD8F8-A4DA-4D67-B3AC-0766799880F3}"/>
    <cellStyle name="Normal 7 2 3 4 5" xfId="34970" xr:uid="{FE60A426-AFA2-4B1C-99A9-8FF1E4B6204F}"/>
    <cellStyle name="Normal 7 2 4" xfId="7321" xr:uid="{EAB33DED-C7DD-49B7-BF4C-7541D0C31DB6}"/>
    <cellStyle name="Normal 7 2 4 2" xfId="9845" xr:uid="{9B6F600E-A420-4155-8D2B-2D6DA4D3CB27}"/>
    <cellStyle name="Normal 7 2 4 2 2" xfId="21166" xr:uid="{FF2C2522-633A-408F-B909-2F38E06077FA}"/>
    <cellStyle name="Normal 7 2 4 2 2 2" xfId="26722" xr:uid="{7B3392EB-D52F-4B07-82BF-A59BE8A824F8}"/>
    <cellStyle name="Normal 7 2 4 2 2 3" xfId="32216" xr:uid="{01821329-7D05-48AC-9F0A-E3ECB3AAC303}"/>
    <cellStyle name="Normal 7 2 4 2 2 4" xfId="37700" xr:uid="{32D00D07-BD65-4F7C-B68F-BFE161F37227}"/>
    <cellStyle name="Normal 7 2 4 2 3" xfId="23993" xr:uid="{8452EC7C-1560-4167-A697-21B3D962B791}"/>
    <cellStyle name="Normal 7 2 4 2 4" xfId="29487" xr:uid="{F66034EC-6FD7-4D88-A7D6-5F7E3DAF838E}"/>
    <cellStyle name="Normal 7 2 4 2 5" xfId="34971" xr:uid="{DA867532-27DF-4EB8-9AA9-ABB60E940E09}"/>
    <cellStyle name="Normal 7 2 4 3" xfId="20221" xr:uid="{EF2E0611-2F92-4134-93BD-0C1D2D52D453}"/>
    <cellStyle name="Normal 7 2 4 3 2" xfId="25777" xr:uid="{32515228-460D-4836-A9D9-0855F463FA06}"/>
    <cellStyle name="Normal 7 2 4 3 3" xfId="31271" xr:uid="{3845426E-E46E-4F0F-A823-EC3A53625513}"/>
    <cellStyle name="Normal 7 2 4 3 4" xfId="36755" xr:uid="{1066D767-CE98-40BC-B916-9354791E033F}"/>
    <cellStyle name="Normal 7 2 4 4" xfId="23048" xr:uid="{BB69DFFD-0C27-49AD-B39A-3C9EFEF8FA9B}"/>
    <cellStyle name="Normal 7 2 4 5" xfId="28540" xr:uid="{CEE2E6B4-81FB-4ACF-BB38-AE04569DE559}"/>
    <cellStyle name="Normal 7 2 4 6" xfId="34024" xr:uid="{4B9197D3-5F86-47EC-BE6E-DB9E6B164BED}"/>
    <cellStyle name="Normal 7 2 5" xfId="7349" xr:uid="{DCF3DA43-E105-4003-8E7D-B711A9A60918}"/>
    <cellStyle name="Normal 7 2 5 2" xfId="9846" xr:uid="{1F4F1AA7-5355-42C7-9C0D-C0E7B83A1BCA}"/>
    <cellStyle name="Normal 7 2 5 2 2" xfId="21167" xr:uid="{652AA58B-FB03-4684-AAD8-F5623B5B35EC}"/>
    <cellStyle name="Normal 7 2 5 2 2 2" xfId="26723" xr:uid="{6667D54D-DB28-4D72-BC6D-8B8846C97CA1}"/>
    <cellStyle name="Normal 7 2 5 2 2 3" xfId="32217" xr:uid="{C486610B-EA05-4B59-8971-02DC201DE509}"/>
    <cellStyle name="Normal 7 2 5 2 2 4" xfId="37701" xr:uid="{9404E963-37D9-4693-8DBC-953A3D9CF95A}"/>
    <cellStyle name="Normal 7 2 5 2 3" xfId="23994" xr:uid="{3E67E0A2-B8C4-4EBA-9CDA-3FBE3ED418B0}"/>
    <cellStyle name="Normal 7 2 5 2 4" xfId="29488" xr:uid="{9483CDFE-1677-44DA-95CD-1C5925CE711D}"/>
    <cellStyle name="Normal 7 2 5 2 5" xfId="34972" xr:uid="{4CC2CCA4-F9AD-4CF0-BDC6-F2F3C098D420}"/>
    <cellStyle name="Normal 7 2 5 3" xfId="20237" xr:uid="{C359E2B6-DC0C-48C0-A60E-D1E09FA0A276}"/>
    <cellStyle name="Normal 7 2 5 3 2" xfId="25793" xr:uid="{FC098462-7758-48A5-93DC-DC4C50CB87E3}"/>
    <cellStyle name="Normal 7 2 5 3 3" xfId="31287" xr:uid="{3AE56200-C101-44B8-AEBB-8B2F8F3BEF27}"/>
    <cellStyle name="Normal 7 2 5 3 4" xfId="36771" xr:uid="{1E4B93DD-E7E1-433A-968E-99DE0284902A}"/>
    <cellStyle name="Normal 7 2 5 4" xfId="23064" xr:uid="{5ABBE10C-E085-46DC-9F0B-7B5E782FFC33}"/>
    <cellStyle name="Normal 7 2 5 5" xfId="28556" xr:uid="{4C8BC564-DEC3-43AF-AEB0-1AC28A3ADE44}"/>
    <cellStyle name="Normal 7 2 5 6" xfId="34040" xr:uid="{BA169157-7013-40CF-8CFA-E3AFFCCB8368}"/>
    <cellStyle name="Normal 7 2 6" xfId="7439" xr:uid="{5CE9CE04-6FCB-4214-9304-6830C52975B2}"/>
    <cellStyle name="Normal 7 2 6 2" xfId="9847" xr:uid="{C64E01ED-ECD1-4768-89B5-A05D6861DBC5}"/>
    <cellStyle name="Normal 7 2 6 2 2" xfId="21168" xr:uid="{2BF07ADD-6F8D-4A55-86ED-6FFF388C1165}"/>
    <cellStyle name="Normal 7 2 6 2 2 2" xfId="26724" xr:uid="{D3F24D09-4BB0-48FA-ABD6-7B17027C19FF}"/>
    <cellStyle name="Normal 7 2 6 2 2 3" xfId="32218" xr:uid="{84FC95EB-4F43-4453-9840-A38518BBBFCE}"/>
    <cellStyle name="Normal 7 2 6 2 2 4" xfId="37702" xr:uid="{8F7EC1DF-D247-4BF5-8325-94BB6D67D031}"/>
    <cellStyle name="Normal 7 2 6 2 3" xfId="23995" xr:uid="{E6DE1837-6439-4075-B449-2DD564513C27}"/>
    <cellStyle name="Normal 7 2 6 2 4" xfId="29489" xr:uid="{03341A21-9AA0-45EA-9304-EBCEC6166382}"/>
    <cellStyle name="Normal 7 2 6 2 5" xfId="34973" xr:uid="{9BE9687D-FD53-4431-8E65-60ADD27EC545}"/>
    <cellStyle name="Normal 7 2 6 3" xfId="20323" xr:uid="{F16ED1C0-8B12-4100-ADCA-FAB860ADE482}"/>
    <cellStyle name="Normal 7 2 6 3 2" xfId="25879" xr:uid="{E1C7E466-21D1-4D26-99FA-6B9A47805227}"/>
    <cellStyle name="Normal 7 2 6 3 3" xfId="31373" xr:uid="{E571453B-0E3C-4CA6-BED0-254A7C978B14}"/>
    <cellStyle name="Normal 7 2 6 3 4" xfId="36857" xr:uid="{45F45B83-B016-4339-BD7D-8F198152F385}"/>
    <cellStyle name="Normal 7 2 6 4" xfId="23150" xr:uid="{EECA5814-5030-4E8C-8E8D-245881CF17A6}"/>
    <cellStyle name="Normal 7 2 6 5" xfId="28642" xr:uid="{0F0332CA-0009-4906-A059-FA3EBAE2130D}"/>
    <cellStyle name="Normal 7 2 6 6" xfId="34126" xr:uid="{EE5ADA06-64C7-4CFC-8FF7-5EF308E57287}"/>
    <cellStyle name="Normal 7 2 7" xfId="7504" xr:uid="{0F5721DB-93FF-4DF6-B690-5AC9C6CA2638}"/>
    <cellStyle name="Normal 7 2 7 2" xfId="20388" xr:uid="{8F47CE13-2867-415B-A2D7-D5A5D3668A85}"/>
    <cellStyle name="Normal 7 2 7 2 2" xfId="25944" xr:uid="{E1853600-4182-451F-88A6-5FFE30E2E626}"/>
    <cellStyle name="Normal 7 2 7 2 3" xfId="31438" xr:uid="{DCF4FED6-99B7-4F6E-ACFC-8A7972FF8A65}"/>
    <cellStyle name="Normal 7 2 7 2 4" xfId="36922" xr:uid="{F0E9CE5B-3509-46BC-8EC7-F5DA8A98758C}"/>
    <cellStyle name="Normal 7 2 7 3" xfId="23215" xr:uid="{4D71CD6F-F329-4631-A808-CA0A9AF3AF05}"/>
    <cellStyle name="Normal 7 2 7 4" xfId="28709" xr:uid="{9818F80F-EF2C-438C-9D08-7B4FE55E3B4B}"/>
    <cellStyle name="Normal 7 2 7 5" xfId="34193" xr:uid="{5E3F3D6F-194F-41AE-B0AB-78659BF895E3}"/>
    <cellStyle name="Normal 7 2 8" xfId="12064" xr:uid="{2D2812B0-3864-4295-94A3-C88E0B8610E8}"/>
    <cellStyle name="Normal 7 2 9" xfId="17300" xr:uid="{D4585210-D3BF-44DE-A669-4CD2AA435C3B}"/>
    <cellStyle name="Normal 7 20" xfId="6720" xr:uid="{1111DCA9-990C-4371-9665-843D79141D41}"/>
    <cellStyle name="Normal 7 20 2" xfId="15131" xr:uid="{B30AD4D4-4593-4B15-BB73-E15417B94B7C}"/>
    <cellStyle name="Normal 7 20 2 2" xfId="22418" xr:uid="{894A6298-C386-497F-8707-A44E11120155}"/>
    <cellStyle name="Normal 7 20 2 2 2" xfId="27974" xr:uid="{BEA5569E-9476-4BDA-A72A-9A7F6EDABE48}"/>
    <cellStyle name="Normal 7 20 2 2 3" xfId="33468" xr:uid="{10C5EFC5-CEDB-4AF0-BD1A-89309F79355B}"/>
    <cellStyle name="Normal 7 20 2 2 4" xfId="38952" xr:uid="{E77DA903-6C61-48F0-B99F-60ADD3132431}"/>
    <cellStyle name="Normal 7 20 2 3" xfId="25245" xr:uid="{24EDDE19-8DAB-4E84-816D-4529D2C87E9F}"/>
    <cellStyle name="Normal 7 20 2 4" xfId="30739" xr:uid="{40634511-7113-4A46-8742-DAE7590EF296}"/>
    <cellStyle name="Normal 7 20 2 5" xfId="36223" xr:uid="{8688CC29-DC5C-4F93-8A2D-26B9FD6B40A9}"/>
    <cellStyle name="Normal 7 20 3" xfId="12066" xr:uid="{C70AC097-464E-488F-996F-02E76E271350}"/>
    <cellStyle name="Normal 7 20 4" xfId="17302" xr:uid="{30C71DEC-ADE9-43DA-B00E-54DDC4F2775E}"/>
    <cellStyle name="Normal 7 20 5" xfId="19532" xr:uid="{9174855B-9D86-44B4-A9AB-6FE173E37DBC}"/>
    <cellStyle name="Normal 7 20 6" xfId="9848" xr:uid="{DAF7CE65-9B51-4CF8-A2F4-49AE5B28E1C9}"/>
    <cellStyle name="Normal 7 20 6 2" xfId="21169" xr:uid="{D4C38F1D-ACDB-406F-A796-92700FF1A87E}"/>
    <cellStyle name="Normal 7 20 6 2 2" xfId="26725" xr:uid="{42A09E5D-70D9-4E23-ACDD-C2DFBA22650C}"/>
    <cellStyle name="Normal 7 20 6 2 3" xfId="32219" xr:uid="{D84D976E-FF7D-4CB9-89D5-0CDCCCF6D7FB}"/>
    <cellStyle name="Normal 7 20 6 2 4" xfId="37703" xr:uid="{FA8CCE19-25A4-45B2-909F-42BD85DB04BF}"/>
    <cellStyle name="Normal 7 20 6 3" xfId="23996" xr:uid="{782DBECD-6D74-4CD9-AA66-F3D6FD401316}"/>
    <cellStyle name="Normal 7 20 6 4" xfId="29490" xr:uid="{B32A8503-3087-4F40-9015-B643482EE584}"/>
    <cellStyle name="Normal 7 20 6 5" xfId="34974" xr:uid="{9E308AD7-7889-4093-8420-776BE97E620B}"/>
    <cellStyle name="Normal 7 21" xfId="6721" xr:uid="{91A682A6-B2EF-4437-959F-5AA01D91DCB8}"/>
    <cellStyle name="Normal 7 21 2" xfId="15132" xr:uid="{6B8004F5-5AC0-4632-AF2C-B63B83CABC78}"/>
    <cellStyle name="Normal 7 21 2 2" xfId="22419" xr:uid="{39D5B674-0E36-4B5E-9C6B-728B95D22033}"/>
    <cellStyle name="Normal 7 21 2 2 2" xfId="27975" xr:uid="{29A391B5-BE85-4106-9F74-7A1A8A8212BD}"/>
    <cellStyle name="Normal 7 21 2 2 3" xfId="33469" xr:uid="{D945215A-323A-44B8-A33D-4570280FD250}"/>
    <cellStyle name="Normal 7 21 2 2 4" xfId="38953" xr:uid="{7C46AB30-7F36-41DE-BC02-94C2ACB379A2}"/>
    <cellStyle name="Normal 7 21 2 3" xfId="25246" xr:uid="{72CFF9E1-559F-4F4E-8D5B-FA8E33E0D01B}"/>
    <cellStyle name="Normal 7 21 2 4" xfId="30740" xr:uid="{9B006AAC-957B-46EA-863D-122D21A2ACA0}"/>
    <cellStyle name="Normal 7 21 2 5" xfId="36224" xr:uid="{26C650DC-1242-4030-B651-952D13FAF504}"/>
    <cellStyle name="Normal 7 21 3" xfId="12067" xr:uid="{7B023F38-AD83-4F41-81FF-C2D624980F4F}"/>
    <cellStyle name="Normal 7 21 4" xfId="17303" xr:uid="{BFC31647-78B1-4D08-962D-D8EA09AE75F1}"/>
    <cellStyle name="Normal 7 21 5" xfId="19533" xr:uid="{988814B0-A426-4832-952C-CC05E0D0B68D}"/>
    <cellStyle name="Normal 7 21 6" xfId="9849" xr:uid="{9EA39155-887D-4B85-8829-428DEDCBCFDA}"/>
    <cellStyle name="Normal 7 21 6 2" xfId="21170" xr:uid="{2E104C9C-B7C2-4AD8-87FA-8FF5680EB355}"/>
    <cellStyle name="Normal 7 21 6 2 2" xfId="26726" xr:uid="{6B05E263-40FF-4687-9F1F-F08C677EB417}"/>
    <cellStyle name="Normal 7 21 6 2 3" xfId="32220" xr:uid="{28BFF7E1-EA06-41A2-B97B-27F57CB71DD1}"/>
    <cellStyle name="Normal 7 21 6 2 4" xfId="37704" xr:uid="{15AEE3D1-0D5C-4EBB-A827-BD8EFEBC72ED}"/>
    <cellStyle name="Normal 7 21 6 3" xfId="23997" xr:uid="{0E264657-602C-4625-8625-F5937D960427}"/>
    <cellStyle name="Normal 7 21 6 4" xfId="29491" xr:uid="{98643682-F468-4637-8FC9-2B2FBC246077}"/>
    <cellStyle name="Normal 7 21 6 5" xfId="34975" xr:uid="{F6FD0694-9E1B-43ED-B249-BC26373D452A}"/>
    <cellStyle name="Normal 7 22" xfId="6722" xr:uid="{7762DE3D-7172-47D6-80C8-8E4186DFF464}"/>
    <cellStyle name="Normal 7 22 2" xfId="15133" xr:uid="{F296AC8B-756F-4C44-8457-082C80B7F570}"/>
    <cellStyle name="Normal 7 22 2 2" xfId="22420" xr:uid="{E6FEECB8-E41E-4FC8-8BD8-6B92C5331027}"/>
    <cellStyle name="Normal 7 22 2 2 2" xfId="27976" xr:uid="{3B6EFF02-4E47-462A-A49A-DFF5ACCEE7FC}"/>
    <cellStyle name="Normal 7 22 2 2 3" xfId="33470" xr:uid="{BBCC32E1-1773-4CA7-A361-FB6D6132574A}"/>
    <cellStyle name="Normal 7 22 2 2 4" xfId="38954" xr:uid="{B3B5E17A-7DCF-40CB-91F5-B7061705DE14}"/>
    <cellStyle name="Normal 7 22 2 3" xfId="25247" xr:uid="{997C0B40-1DE3-4661-8827-742DF368408C}"/>
    <cellStyle name="Normal 7 22 2 4" xfId="30741" xr:uid="{F44A3799-07F6-4336-9B29-7B88FEE52263}"/>
    <cellStyle name="Normal 7 22 2 5" xfId="36225" xr:uid="{1795BC60-C9C9-4D99-A84F-2BAB27EB07B1}"/>
    <cellStyle name="Normal 7 22 3" xfId="12068" xr:uid="{422FF75B-D991-40A7-836F-08E03666568C}"/>
    <cellStyle name="Normal 7 22 4" xfId="17304" xr:uid="{D49427C9-0AE3-4BEF-A731-6A1435C30995}"/>
    <cellStyle name="Normal 7 22 5" xfId="19534" xr:uid="{391F7A9E-F712-4214-A651-38A4B2A4B847}"/>
    <cellStyle name="Normal 7 22 6" xfId="9850" xr:uid="{5A1E8D8B-0CAF-4628-B8C6-2A297DAFDB37}"/>
    <cellStyle name="Normal 7 22 6 2" xfId="21171" xr:uid="{CC3F8AF1-2124-4311-A696-A7DFBEC06769}"/>
    <cellStyle name="Normal 7 22 6 2 2" xfId="26727" xr:uid="{47F96F57-58CE-4CEF-AEDE-51A6EE22420F}"/>
    <cellStyle name="Normal 7 22 6 2 3" xfId="32221" xr:uid="{EDF5CF2E-721D-4BF7-B5CA-C6CD6D56FADE}"/>
    <cellStyle name="Normal 7 22 6 2 4" xfId="37705" xr:uid="{934BFCFC-5650-40A6-81A4-A563508F9CF9}"/>
    <cellStyle name="Normal 7 22 6 3" xfId="23998" xr:uid="{C89D71E7-7EBF-4F65-8909-E8B270C21421}"/>
    <cellStyle name="Normal 7 22 6 4" xfId="29492" xr:uid="{85A0D7E0-0314-429B-AB5C-4A7A9833B35F}"/>
    <cellStyle name="Normal 7 22 6 5" xfId="34976" xr:uid="{C8063D56-1F75-4A0C-84DC-0D93AB612C0F}"/>
    <cellStyle name="Normal 7 23" xfId="6723" xr:uid="{FA3C74F7-8D26-4991-96A3-8B42CF318C10}"/>
    <cellStyle name="Normal 7 23 2" xfId="15134" xr:uid="{9A2B881C-4992-43CC-8845-1A2DC214B60A}"/>
    <cellStyle name="Normal 7 23 2 2" xfId="22421" xr:uid="{34CBEDC8-21B5-4E4E-84EC-8A7E1DF8069A}"/>
    <cellStyle name="Normal 7 23 2 2 2" xfId="27977" xr:uid="{0D0ABCDB-6644-4079-B1B5-D9F93A4A3619}"/>
    <cellStyle name="Normal 7 23 2 2 3" xfId="33471" xr:uid="{20A9F479-FFD0-4FE6-B996-1B7C98785812}"/>
    <cellStyle name="Normal 7 23 2 2 4" xfId="38955" xr:uid="{53C005E4-D8E1-49ED-8C2C-67662A8EAC10}"/>
    <cellStyle name="Normal 7 23 2 3" xfId="25248" xr:uid="{58C966C5-9CB7-4985-9555-12FBEEB66199}"/>
    <cellStyle name="Normal 7 23 2 4" xfId="30742" xr:uid="{2EEF1129-129C-465E-9738-BC755E89A1DB}"/>
    <cellStyle name="Normal 7 23 2 5" xfId="36226" xr:uid="{10716210-8F6C-4B40-85EF-B0B1EF11D17A}"/>
    <cellStyle name="Normal 7 23 3" xfId="12069" xr:uid="{7B70FCA0-396D-4A8D-9439-E69CD4580940}"/>
    <cellStyle name="Normal 7 23 4" xfId="17305" xr:uid="{8184A331-1FDE-4D44-A7A5-7F4D6BEC6480}"/>
    <cellStyle name="Normal 7 23 5" xfId="19535" xr:uid="{085FC9FD-BD2C-4A17-8FA8-DD64F646676C}"/>
    <cellStyle name="Normal 7 23 6" xfId="9851" xr:uid="{4D6A19F5-7C29-417D-8E6B-AB9D87E353C1}"/>
    <cellStyle name="Normal 7 23 6 2" xfId="21172" xr:uid="{DAD9373C-8E2E-480F-9318-10901005C1D7}"/>
    <cellStyle name="Normal 7 23 6 2 2" xfId="26728" xr:uid="{EA5DF794-1B43-414F-B318-AF5B94A17278}"/>
    <cellStyle name="Normal 7 23 6 2 3" xfId="32222" xr:uid="{1D079F59-726F-491D-A7E0-690DCF6E96D5}"/>
    <cellStyle name="Normal 7 23 6 2 4" xfId="37706" xr:uid="{06042516-1D53-47A1-9E1C-7A4681166272}"/>
    <cellStyle name="Normal 7 23 6 3" xfId="23999" xr:uid="{79138361-6699-4D99-ADFA-6229E4FBA68E}"/>
    <cellStyle name="Normal 7 23 6 4" xfId="29493" xr:uid="{4062236C-3296-4B61-AFA5-0E230C9C7538}"/>
    <cellStyle name="Normal 7 23 6 5" xfId="34977" xr:uid="{01BB2ED5-8DB1-45BD-B096-1AE545DA13D7}"/>
    <cellStyle name="Normal 7 24" xfId="6724" xr:uid="{6E5BD422-D3FB-45A1-81F1-178313A997EE}"/>
    <cellStyle name="Normal 7 24 2" xfId="15135" xr:uid="{26E40546-C28A-44E2-BA0A-1996E56C38AF}"/>
    <cellStyle name="Normal 7 24 2 2" xfId="22422" xr:uid="{7E7B51E1-41EB-463E-ACAF-04B5C4B9C9E5}"/>
    <cellStyle name="Normal 7 24 2 2 2" xfId="27978" xr:uid="{D26F6522-FE79-4222-8776-8C774140F53D}"/>
    <cellStyle name="Normal 7 24 2 2 3" xfId="33472" xr:uid="{E9AFB0DE-6C79-49D4-B617-5FC14E56983E}"/>
    <cellStyle name="Normal 7 24 2 2 4" xfId="38956" xr:uid="{960B004E-5F7D-4F42-843A-1BEB7C17CF42}"/>
    <cellStyle name="Normal 7 24 2 3" xfId="25249" xr:uid="{29DD9C9D-253E-4B93-82E9-38633B09B6EE}"/>
    <cellStyle name="Normal 7 24 2 4" xfId="30743" xr:uid="{DC0A9639-C191-41E9-8D54-9FE849B09AD9}"/>
    <cellStyle name="Normal 7 24 2 5" xfId="36227" xr:uid="{D24E5931-2786-4AE4-A60F-3303AFFF4E83}"/>
    <cellStyle name="Normal 7 24 3" xfId="12070" xr:uid="{33AE2545-69AC-4B7E-9570-6768B96B15E5}"/>
    <cellStyle name="Normal 7 24 4" xfId="17306" xr:uid="{DD12E8C2-8E8B-4400-A9E1-AD305AD93369}"/>
    <cellStyle name="Normal 7 24 5" xfId="19536" xr:uid="{08E562E8-46ED-44EB-8F41-0D368A696CB0}"/>
    <cellStyle name="Normal 7 24 6" xfId="9852" xr:uid="{2BC30C3C-47C9-4CDB-BDEC-0CA7EC3AAB02}"/>
    <cellStyle name="Normal 7 24 6 2" xfId="21173" xr:uid="{54F9AACD-D89B-4B05-A7D8-3BFBC4CD9B12}"/>
    <cellStyle name="Normal 7 24 6 2 2" xfId="26729" xr:uid="{51049232-D59E-48D7-8E89-6DA65BF952AF}"/>
    <cellStyle name="Normal 7 24 6 2 3" xfId="32223" xr:uid="{6C02526F-3A8C-4A9C-A09B-0096011E875E}"/>
    <cellStyle name="Normal 7 24 6 2 4" xfId="37707" xr:uid="{136F50B5-0EC9-433C-A45A-773E9997DA2E}"/>
    <cellStyle name="Normal 7 24 6 3" xfId="24000" xr:uid="{239E215E-4B3E-401A-8366-4194ACADF14E}"/>
    <cellStyle name="Normal 7 24 6 4" xfId="29494" xr:uid="{9B8B93FD-031B-431F-8568-0C6DD45F04FF}"/>
    <cellStyle name="Normal 7 24 6 5" xfId="34978" xr:uid="{BA1A5524-B185-4B75-BAB2-2E4E05B3F0DC}"/>
    <cellStyle name="Normal 7 25" xfId="6725" xr:uid="{FB56A71A-BAB0-4A75-BB33-9067F8EC38CF}"/>
    <cellStyle name="Normal 7 25 2" xfId="15136" xr:uid="{711912B6-087A-42E8-880A-2018BEE23E01}"/>
    <cellStyle name="Normal 7 25 2 2" xfId="22423" xr:uid="{1D400524-1139-4312-BA57-6B98FF67F3D0}"/>
    <cellStyle name="Normal 7 25 2 2 2" xfId="27979" xr:uid="{165C783A-83A0-4D40-B969-222D84724BA1}"/>
    <cellStyle name="Normal 7 25 2 2 3" xfId="33473" xr:uid="{EB2F60B1-FB76-462D-B1AE-B68D76D894D4}"/>
    <cellStyle name="Normal 7 25 2 2 4" xfId="38957" xr:uid="{98BDC095-4684-45A2-A047-7CF17DC96CD4}"/>
    <cellStyle name="Normal 7 25 2 3" xfId="25250" xr:uid="{CB351D5B-CCF2-4F77-988E-321159E0C5E9}"/>
    <cellStyle name="Normal 7 25 2 4" xfId="30744" xr:uid="{05873EF6-00D9-4B99-8CBC-52C6329CC4C5}"/>
    <cellStyle name="Normal 7 25 2 5" xfId="36228" xr:uid="{A9D600A0-992F-4A98-983A-67882F33072B}"/>
    <cellStyle name="Normal 7 25 3" xfId="12071" xr:uid="{E35488E2-D1AE-46C0-B78C-1561F8FB0733}"/>
    <cellStyle name="Normal 7 25 4" xfId="17307" xr:uid="{9C3A98F2-FFA0-49D3-903C-2107940AF377}"/>
    <cellStyle name="Normal 7 25 5" xfId="19537" xr:uid="{FEAA3291-7CBD-420D-8B2C-1962173F985C}"/>
    <cellStyle name="Normal 7 25 6" xfId="9853" xr:uid="{5A527E7D-12F0-4C4C-B619-935197580A1A}"/>
    <cellStyle name="Normal 7 25 6 2" xfId="21174" xr:uid="{5D84C23F-14A2-4F7B-8574-6ED04025B926}"/>
    <cellStyle name="Normal 7 25 6 2 2" xfId="26730" xr:uid="{85D5F1D2-F66A-47C8-A876-BA12FB46C9C4}"/>
    <cellStyle name="Normal 7 25 6 2 3" xfId="32224" xr:uid="{E8E33448-3F3A-4118-B7D6-D86B14C4A4E6}"/>
    <cellStyle name="Normal 7 25 6 2 4" xfId="37708" xr:uid="{0D6E61AA-EAEB-4518-B381-046D7B6BD463}"/>
    <cellStyle name="Normal 7 25 6 3" xfId="24001" xr:uid="{2B2990F0-7A78-43E6-A5E2-6BD37DD66493}"/>
    <cellStyle name="Normal 7 25 6 4" xfId="29495" xr:uid="{ABD442BF-8024-4FFE-A12E-0376AEFBB8D1}"/>
    <cellStyle name="Normal 7 25 6 5" xfId="34979" xr:uid="{AFCAB161-B60F-43F0-A94B-F10BBA6BB7E3}"/>
    <cellStyle name="Normal 7 26" xfId="6726" xr:uid="{F6C8DC99-1F9D-4E5F-BAA2-DBE6BDCA6862}"/>
    <cellStyle name="Normal 7 26 2" xfId="15137" xr:uid="{0AB7B9D1-4AE7-45F9-84AB-6D2181E713BC}"/>
    <cellStyle name="Normal 7 26 2 2" xfId="22424" xr:uid="{3543A08D-0041-4377-A3F7-94C792F908C8}"/>
    <cellStyle name="Normal 7 26 2 2 2" xfId="27980" xr:uid="{CE3333B6-9A8F-4B65-A5BE-8073BF2E66DD}"/>
    <cellStyle name="Normal 7 26 2 2 3" xfId="33474" xr:uid="{E0AE4A51-A5ED-401D-933C-7AB9C9E49273}"/>
    <cellStyle name="Normal 7 26 2 2 4" xfId="38958" xr:uid="{CDC0ECD1-7982-44CA-8770-23A95E1D4B5D}"/>
    <cellStyle name="Normal 7 26 2 3" xfId="25251" xr:uid="{00EF5C1E-470B-4BD2-83D2-E67796FA3273}"/>
    <cellStyle name="Normal 7 26 2 4" xfId="30745" xr:uid="{32D6F4A7-9797-4178-9543-0E6E1FC150BF}"/>
    <cellStyle name="Normal 7 26 2 5" xfId="36229" xr:uid="{31CD0955-E3C5-4ACB-B988-EE28758931DD}"/>
    <cellStyle name="Normal 7 26 3" xfId="12072" xr:uid="{9FDA8103-1193-4C18-97E1-F82442924FAB}"/>
    <cellStyle name="Normal 7 26 4" xfId="17308" xr:uid="{3FD78EEC-9C4D-4915-98AB-47CE88592082}"/>
    <cellStyle name="Normal 7 26 5" xfId="19538" xr:uid="{8AF0070E-D7FA-4388-AA94-CE409556D576}"/>
    <cellStyle name="Normal 7 26 6" xfId="9854" xr:uid="{09AFDCC5-8FAE-4C5F-B24A-76D611F30A4D}"/>
    <cellStyle name="Normal 7 26 6 2" xfId="21175" xr:uid="{7C886DAA-92B5-4BA5-9285-4C8B654E3DDF}"/>
    <cellStyle name="Normal 7 26 6 2 2" xfId="26731" xr:uid="{B8E96105-BDD2-4A9B-8F2E-F050A43C2EB4}"/>
    <cellStyle name="Normal 7 26 6 2 3" xfId="32225" xr:uid="{AD0C9A0E-CCE8-4AE7-A963-10849F4081EF}"/>
    <cellStyle name="Normal 7 26 6 2 4" xfId="37709" xr:uid="{B198B331-CC4E-4CA3-9253-828D38232277}"/>
    <cellStyle name="Normal 7 26 6 3" xfId="24002" xr:uid="{554BF8FD-94BC-4D2A-8E8A-D902AA3EE0D9}"/>
    <cellStyle name="Normal 7 26 6 4" xfId="29496" xr:uid="{4261E57D-1FC6-40C6-BF1A-12EC49F5651A}"/>
    <cellStyle name="Normal 7 26 6 5" xfId="34980" xr:uid="{9D2A03C8-B084-439F-B6D4-F78CD48A58D8}"/>
    <cellStyle name="Normal 7 27" xfId="6727" xr:uid="{7DA1E2C1-A014-4907-913F-11CA941F09E1}"/>
    <cellStyle name="Normal 7 27 2" xfId="15138" xr:uid="{A0BB313A-1B34-4CC5-A771-01ABE7E550DA}"/>
    <cellStyle name="Normal 7 27 2 2" xfId="22425" xr:uid="{D5EB45D6-9610-4DC4-8388-658427841A5B}"/>
    <cellStyle name="Normal 7 27 2 2 2" xfId="27981" xr:uid="{BE576709-4B77-48CC-A670-0BAEE6C9CB9D}"/>
    <cellStyle name="Normal 7 27 2 2 3" xfId="33475" xr:uid="{5DC1469A-9160-480E-A51C-D724F84B4FA7}"/>
    <cellStyle name="Normal 7 27 2 2 4" xfId="38959" xr:uid="{62B746F2-8B7B-4CE1-899D-AA4EC962DBE0}"/>
    <cellStyle name="Normal 7 27 2 3" xfId="25252" xr:uid="{3644080F-223E-4947-933D-B487856647FC}"/>
    <cellStyle name="Normal 7 27 2 4" xfId="30746" xr:uid="{EAC1D999-5434-49E5-B6C9-9225B28E1C30}"/>
    <cellStyle name="Normal 7 27 2 5" xfId="36230" xr:uid="{4A6AB02F-3ADF-440F-BE57-4D91EBBBAB65}"/>
    <cellStyle name="Normal 7 27 3" xfId="12073" xr:uid="{6F4DBDDE-8147-42B0-8D49-B8B6C7DB6909}"/>
    <cellStyle name="Normal 7 27 4" xfId="17309" xr:uid="{4C556CE5-F5E8-478E-A785-BB1799CFC6E8}"/>
    <cellStyle name="Normal 7 27 5" xfId="19539" xr:uid="{87001A29-3EEC-4D01-89DD-0EFE664DA428}"/>
    <cellStyle name="Normal 7 27 6" xfId="9855" xr:uid="{449B3B2A-07A9-43B9-A28F-93CB8F8FC198}"/>
    <cellStyle name="Normal 7 27 6 2" xfId="21176" xr:uid="{0226F36D-78B6-4708-A02E-3B5FA347A793}"/>
    <cellStyle name="Normal 7 27 6 2 2" xfId="26732" xr:uid="{2738AFDA-CBD7-403D-8DB8-13ED50978411}"/>
    <cellStyle name="Normal 7 27 6 2 3" xfId="32226" xr:uid="{DE73EAA2-1CD2-4EFA-81C0-F15FF198F9AF}"/>
    <cellStyle name="Normal 7 27 6 2 4" xfId="37710" xr:uid="{9CCF4A0A-762F-40DE-B660-D9A732FBFC72}"/>
    <cellStyle name="Normal 7 27 6 3" xfId="24003" xr:uid="{BB050271-8420-468D-9322-38C2D4196FD4}"/>
    <cellStyle name="Normal 7 27 6 4" xfId="29497" xr:uid="{FBBE5A73-E6BC-4E19-91C1-AB148545109E}"/>
    <cellStyle name="Normal 7 27 6 5" xfId="34981" xr:uid="{1C02A6C5-A2A7-4D4C-BDD1-F495582F1D0C}"/>
    <cellStyle name="Normal 7 28" xfId="6728" xr:uid="{2B85B70C-C2FB-42E9-925E-C7535B66F25A}"/>
    <cellStyle name="Normal 7 28 2" xfId="15139" xr:uid="{0D590CFB-AA45-4845-BE7E-8B4AEC0F4E3D}"/>
    <cellStyle name="Normal 7 28 2 2" xfId="22426" xr:uid="{F9CDFA6B-18B5-47E3-AA40-70DF9D66FDF3}"/>
    <cellStyle name="Normal 7 28 2 2 2" xfId="27982" xr:uid="{1ACC2573-88AE-40B6-91F7-3D93181035CC}"/>
    <cellStyle name="Normal 7 28 2 2 3" xfId="33476" xr:uid="{3A721AC2-BD49-40A5-A6D6-50149E7B40D4}"/>
    <cellStyle name="Normal 7 28 2 2 4" xfId="38960" xr:uid="{6F432B31-3C43-4B2F-B889-3CEC18B1EAFB}"/>
    <cellStyle name="Normal 7 28 2 3" xfId="25253" xr:uid="{F07FFF22-C790-4E74-96E5-A6B31A74A7B9}"/>
    <cellStyle name="Normal 7 28 2 4" xfId="30747" xr:uid="{CACEF472-02D9-4FAD-8908-DD92BB54F961}"/>
    <cellStyle name="Normal 7 28 2 5" xfId="36231" xr:uid="{875F7F29-0925-4A26-B4F6-4A7EE8F7672E}"/>
    <cellStyle name="Normal 7 28 3" xfId="12074" xr:uid="{6E57CBFA-6E69-400C-AFE6-C419537FB9BD}"/>
    <cellStyle name="Normal 7 28 4" xfId="17310" xr:uid="{686460B1-03AD-4721-98E9-A2276F58E17F}"/>
    <cellStyle name="Normal 7 28 5" xfId="19540" xr:uid="{71ACBA1A-9790-4C2A-A39E-DF3FDD240156}"/>
    <cellStyle name="Normal 7 28 6" xfId="9856" xr:uid="{7E67C1DE-1296-4A0C-929C-6C4C5AFE0E85}"/>
    <cellStyle name="Normal 7 28 6 2" xfId="21177" xr:uid="{7D92D41E-EDE4-48DD-85A3-983713053B61}"/>
    <cellStyle name="Normal 7 28 6 2 2" xfId="26733" xr:uid="{97FC6E27-6311-452D-9C81-E99AE11EC7F3}"/>
    <cellStyle name="Normal 7 28 6 2 3" xfId="32227" xr:uid="{0289C4D1-640A-4916-B579-6B54FCD56417}"/>
    <cellStyle name="Normal 7 28 6 2 4" xfId="37711" xr:uid="{3B45CD2A-6F6A-438B-ACA4-C519DEF99C76}"/>
    <cellStyle name="Normal 7 28 6 3" xfId="24004" xr:uid="{B2AD6CFB-631A-4DC6-B754-DBA6EA53DDA9}"/>
    <cellStyle name="Normal 7 28 6 4" xfId="29498" xr:uid="{9E4846F9-DE9F-455C-9FA5-785AF25DC9BD}"/>
    <cellStyle name="Normal 7 28 6 5" xfId="34982" xr:uid="{20C24104-EC15-4141-A327-79A12B0E0D05}"/>
    <cellStyle name="Normal 7 29" xfId="6729" xr:uid="{F9FC53E8-7F11-4E51-A39D-4718F06DA220}"/>
    <cellStyle name="Normal 7 29 2" xfId="15140" xr:uid="{C95060B3-1559-432F-A8D1-E6F86D47EA4C}"/>
    <cellStyle name="Normal 7 29 2 2" xfId="22427" xr:uid="{2B4A202A-C2FF-465E-94C0-F49D005293C1}"/>
    <cellStyle name="Normal 7 29 2 2 2" xfId="27983" xr:uid="{4FE23677-1161-46F4-A08A-91FBE74F9475}"/>
    <cellStyle name="Normal 7 29 2 2 3" xfId="33477" xr:uid="{09172952-B0C4-483D-8A85-4A197CFD6CB1}"/>
    <cellStyle name="Normal 7 29 2 2 4" xfId="38961" xr:uid="{6C158093-EA99-4ADB-AA0B-CE922040094B}"/>
    <cellStyle name="Normal 7 29 2 3" xfId="25254" xr:uid="{6282C8F4-FC8D-4163-8976-A48043ACA635}"/>
    <cellStyle name="Normal 7 29 2 4" xfId="30748" xr:uid="{EEB9D44C-63A3-4F7E-82DF-DEDFE0EAD900}"/>
    <cellStyle name="Normal 7 29 2 5" xfId="36232" xr:uid="{D0607894-13C3-4FAE-9EBE-41B6D3218F96}"/>
    <cellStyle name="Normal 7 29 3" xfId="12075" xr:uid="{EE1671A5-F3F1-4348-B6DB-AF25AC860F69}"/>
    <cellStyle name="Normal 7 29 4" xfId="17311" xr:uid="{46DDF162-AF49-4B0C-944E-A3F4E83E008A}"/>
    <cellStyle name="Normal 7 29 5" xfId="19541" xr:uid="{0B7DEBA1-168C-4EDA-A7F5-E1721B26AD11}"/>
    <cellStyle name="Normal 7 29 6" xfId="9857" xr:uid="{2B84A363-93F6-48EF-86E2-03DA5C7D13A3}"/>
    <cellStyle name="Normal 7 29 6 2" xfId="21178" xr:uid="{3517D5C5-F5EE-4FA0-9C0A-955D13CAE010}"/>
    <cellStyle name="Normal 7 29 6 2 2" xfId="26734" xr:uid="{6381D049-BB18-4CB8-8AEB-08C0848B9941}"/>
    <cellStyle name="Normal 7 29 6 2 3" xfId="32228" xr:uid="{D60358B9-9B1D-4FA0-B451-764E277D262F}"/>
    <cellStyle name="Normal 7 29 6 2 4" xfId="37712" xr:uid="{29A3966E-33D0-45AC-BAFB-0478010A094C}"/>
    <cellStyle name="Normal 7 29 6 3" xfId="24005" xr:uid="{86AB1D54-A98B-4861-9669-051B60B99692}"/>
    <cellStyle name="Normal 7 29 6 4" xfId="29499" xr:uid="{B5B70DB9-250B-4C05-87E3-452FB5961EB4}"/>
    <cellStyle name="Normal 7 29 6 5" xfId="34983" xr:uid="{93F187D0-2C08-4ED4-ACFE-06CF2C1BA1BC}"/>
    <cellStyle name="Normal 7 3" xfId="6730" xr:uid="{41514001-F116-4B2D-B236-977B25B5B913}"/>
    <cellStyle name="Normal 7 3 2" xfId="6731" xr:uid="{215F2103-946F-4483-865A-70C52DA05815}"/>
    <cellStyle name="Normal 7 3 2 2" xfId="15142" xr:uid="{64867B3F-9694-42B5-90AF-F9D8C459701F}"/>
    <cellStyle name="Normal 7 3 2 2 2" xfId="22429" xr:uid="{EA632A28-12BA-40B9-BF01-E03F643AD2C5}"/>
    <cellStyle name="Normal 7 3 2 2 2 2" xfId="27985" xr:uid="{47E709F5-D16B-4DE1-9325-818FD790B03E}"/>
    <cellStyle name="Normal 7 3 2 2 2 3" xfId="33479" xr:uid="{73106791-F55A-4C67-BD1B-5F09D9874A03}"/>
    <cellStyle name="Normal 7 3 2 2 2 4" xfId="38963" xr:uid="{C119074B-BB8E-4446-9E2C-1E2B37CB9F2A}"/>
    <cellStyle name="Normal 7 3 2 2 3" xfId="25256" xr:uid="{A4EC22E7-81C8-4F68-BFB7-723173FD2CDC}"/>
    <cellStyle name="Normal 7 3 2 2 4" xfId="30750" xr:uid="{032FE6B7-4023-4E78-B02F-B6C6A4BF2FA9}"/>
    <cellStyle name="Normal 7 3 2 2 5" xfId="36234" xr:uid="{4B095321-1F2F-4F32-B53B-87C10C606600}"/>
    <cellStyle name="Normal 7 3 2 3" xfId="12077" xr:uid="{FC6D5CC2-FCDF-40FC-9400-953F799C85D2}"/>
    <cellStyle name="Normal 7 3 2 4" xfId="17313" xr:uid="{452E5D8F-6301-4A87-BDB3-C7DD3ACEF056}"/>
    <cellStyle name="Normal 7 3 2 5" xfId="19542" xr:uid="{3F800C61-2681-4AAF-90B9-84035D24D16E}"/>
    <cellStyle name="Normal 7 3 2 6" xfId="9859" xr:uid="{3BE06696-FA97-4468-A5E9-F92394B5BF9C}"/>
    <cellStyle name="Normal 7 3 2 6 2" xfId="21180" xr:uid="{42B2B145-A9FC-4080-927C-383D6305BF14}"/>
    <cellStyle name="Normal 7 3 2 6 2 2" xfId="26736" xr:uid="{6C5EDF93-29DD-43A7-83E4-2D2524C8C38B}"/>
    <cellStyle name="Normal 7 3 2 6 2 3" xfId="32230" xr:uid="{2D1C1228-9035-4776-9DDB-A1E7758876E7}"/>
    <cellStyle name="Normal 7 3 2 6 2 4" xfId="37714" xr:uid="{D4F146FD-FC6F-4471-B42C-380A23D336C8}"/>
    <cellStyle name="Normal 7 3 2 6 3" xfId="24007" xr:uid="{6AF592FA-DA5C-4836-A853-D416D5C27FA2}"/>
    <cellStyle name="Normal 7 3 2 6 4" xfId="29501" xr:uid="{6DEE522B-8FD2-4F55-8406-7344756CB563}"/>
    <cellStyle name="Normal 7 3 2 6 5" xfId="34985" xr:uid="{76C299FC-2406-4FF6-85BA-51F4F80ECBF9}"/>
    <cellStyle name="Normal 7 3 3" xfId="6732" xr:uid="{B7264B8A-E0A1-4E4A-A7AB-D8BD605CCC6A}"/>
    <cellStyle name="Normal 7 3 3 2" xfId="15143" xr:uid="{5A68CE33-7E4D-4329-9D8A-EC99A671823F}"/>
    <cellStyle name="Normal 7 3 3 2 2" xfId="22430" xr:uid="{7221BE98-3551-4277-ABB1-93FAE8C7BFA8}"/>
    <cellStyle name="Normal 7 3 3 2 2 2" xfId="27986" xr:uid="{294908E9-D172-40EC-82FC-0570563EFFE9}"/>
    <cellStyle name="Normal 7 3 3 2 2 3" xfId="33480" xr:uid="{64273218-E934-4508-A337-16CCE08BDD40}"/>
    <cellStyle name="Normal 7 3 3 2 2 4" xfId="38964" xr:uid="{FCB5A1AF-C115-4734-B621-BD6A29D7E32C}"/>
    <cellStyle name="Normal 7 3 3 2 3" xfId="25257" xr:uid="{885BFC73-18E3-439E-BBE7-5BFD2AEBA787}"/>
    <cellStyle name="Normal 7 3 3 2 4" xfId="30751" xr:uid="{B4A1DEB6-4ABD-46AA-B2DF-29AB00A913C2}"/>
    <cellStyle name="Normal 7 3 3 2 5" xfId="36235" xr:uid="{0C39F876-9FDC-4AB4-AAE4-90D87DD46DC9}"/>
    <cellStyle name="Normal 7 3 3 3" xfId="12078" xr:uid="{EE4EFC86-4BBF-4FD3-A70F-EAB6ABBC504E}"/>
    <cellStyle name="Normal 7 3 3 4" xfId="17314" xr:uid="{01E8526D-09B4-42D6-B4E7-FF3037F1FD4C}"/>
    <cellStyle name="Normal 7 3 3 5" xfId="19543" xr:uid="{28A48E9E-4A72-49C2-8375-135DDF321697}"/>
    <cellStyle name="Normal 7 3 3 6" xfId="9860" xr:uid="{03FDB4A2-AED0-42A5-A699-C23BD624C6B7}"/>
    <cellStyle name="Normal 7 3 3 6 2" xfId="21181" xr:uid="{EDCF23C7-479D-427A-8C7F-FA82DC01BB77}"/>
    <cellStyle name="Normal 7 3 3 6 2 2" xfId="26737" xr:uid="{339BE942-095E-4B69-A618-17E37A2E1B87}"/>
    <cellStyle name="Normal 7 3 3 6 2 3" xfId="32231" xr:uid="{AC67CD39-401B-4048-B217-5927D67A7C36}"/>
    <cellStyle name="Normal 7 3 3 6 2 4" xfId="37715" xr:uid="{155ACE63-3724-4BC6-B41B-7073D65EAED9}"/>
    <cellStyle name="Normal 7 3 3 6 3" xfId="24008" xr:uid="{93DCC5E6-9D5A-4DA6-8B51-F30A4FD6B08B}"/>
    <cellStyle name="Normal 7 3 3 6 4" xfId="29502" xr:uid="{D84F7099-3013-4338-91D2-EA2221A03D18}"/>
    <cellStyle name="Normal 7 3 3 6 5" xfId="34986" xr:uid="{0AD57273-DEC2-493D-A0EF-89D8BC29B4C0}"/>
    <cellStyle name="Normal 7 3 4" xfId="6733" xr:uid="{B78A2F8B-EE38-44E8-9D7A-AF2E18D6814C}"/>
    <cellStyle name="Normal 7 3 4 2" xfId="15144" xr:uid="{B53E86F1-B437-4E7C-9470-449264E6A34B}"/>
    <cellStyle name="Normal 7 3 4 2 2" xfId="22431" xr:uid="{51A7FA9C-5253-426F-BD62-D80888C3E861}"/>
    <cellStyle name="Normal 7 3 4 2 2 2" xfId="27987" xr:uid="{22665000-AB8F-4BE5-86CD-A55FF8D3DAD4}"/>
    <cellStyle name="Normal 7 3 4 2 2 3" xfId="33481" xr:uid="{58BD95D4-E8A4-4034-8092-5A1F04D3AEE0}"/>
    <cellStyle name="Normal 7 3 4 2 2 4" xfId="38965" xr:uid="{0F3679EC-F3DB-4305-A89F-AC9ED08BFC6B}"/>
    <cellStyle name="Normal 7 3 4 2 3" xfId="25258" xr:uid="{FEEADAD1-F8BA-4782-A54E-8A2CF7029A30}"/>
    <cellStyle name="Normal 7 3 4 2 4" xfId="30752" xr:uid="{9229776F-FB76-4478-80C2-1A753661BFFC}"/>
    <cellStyle name="Normal 7 3 4 2 5" xfId="36236" xr:uid="{05E1EBEF-59BE-4460-AE40-6A597C99D377}"/>
    <cellStyle name="Normal 7 3 4 3" xfId="12079" xr:uid="{E56EB793-901F-4783-B162-0C84660AE15E}"/>
    <cellStyle name="Normal 7 3 4 4" xfId="17315" xr:uid="{4AE6A8CC-A447-4680-B22A-482CB4285ED5}"/>
    <cellStyle name="Normal 7 3 4 5" xfId="19544" xr:uid="{E11E6BDE-20FE-4133-876E-BA90D17BFBBF}"/>
    <cellStyle name="Normal 7 3 4 6" xfId="9861" xr:uid="{6B03F39C-C794-4D93-A6D2-480CC7D311D4}"/>
    <cellStyle name="Normal 7 3 4 6 2" xfId="21182" xr:uid="{1DF71944-757B-4B75-855B-D0A53BDEAC3B}"/>
    <cellStyle name="Normal 7 3 4 6 2 2" xfId="26738" xr:uid="{B5790881-F9E5-4E8E-8383-7B075EEFDFB4}"/>
    <cellStyle name="Normal 7 3 4 6 2 3" xfId="32232" xr:uid="{F17161E0-DA2C-4315-A015-8AF9E483FB2D}"/>
    <cellStyle name="Normal 7 3 4 6 2 4" xfId="37716" xr:uid="{4429E23B-1A67-48E9-BF81-F833C9CC88C2}"/>
    <cellStyle name="Normal 7 3 4 6 3" xfId="24009" xr:uid="{A94F7BF4-9430-4FCB-8F55-494F2047B0EB}"/>
    <cellStyle name="Normal 7 3 4 6 4" xfId="29503" xr:uid="{6CADB3CE-38B2-40BD-9E34-41EFF64D56FF}"/>
    <cellStyle name="Normal 7 3 4 6 5" xfId="34987" xr:uid="{8F5BD180-B428-4463-859C-608175F7D149}"/>
    <cellStyle name="Normal 7 3 5" xfId="6734" xr:uid="{7252A3A4-8FF1-4A2F-BC91-60403A84D280}"/>
    <cellStyle name="Normal 7 3 5 2" xfId="15145" xr:uid="{AC7D4802-26C1-4173-9C77-3EB46CB20B3B}"/>
    <cellStyle name="Normal 7 3 5 2 2" xfId="22432" xr:uid="{005305C1-44EE-4BF7-A8E9-CC254FD19318}"/>
    <cellStyle name="Normal 7 3 5 2 2 2" xfId="27988" xr:uid="{3379CDF7-D3E5-419A-A50C-11FBB9C39047}"/>
    <cellStyle name="Normal 7 3 5 2 2 3" xfId="33482" xr:uid="{680C08B3-CD2E-464B-AEA7-0701B4DAB4D1}"/>
    <cellStyle name="Normal 7 3 5 2 2 4" xfId="38966" xr:uid="{E72DE264-52A3-4A06-8DD5-7AF8900E80C7}"/>
    <cellStyle name="Normal 7 3 5 2 3" xfId="25259" xr:uid="{431BA32F-9157-4D42-8D6D-2E47A9A779DA}"/>
    <cellStyle name="Normal 7 3 5 2 4" xfId="30753" xr:uid="{7DE1806C-49D1-479C-80AD-ADE92DD32B2A}"/>
    <cellStyle name="Normal 7 3 5 2 5" xfId="36237" xr:uid="{BE3C1EE6-9C17-4A7C-A42A-6E7F6C03820B}"/>
    <cellStyle name="Normal 7 3 5 3" xfId="12592" xr:uid="{923E62D4-0826-4BAE-853D-64D038064B38}"/>
    <cellStyle name="Normal 7 3 5 4" xfId="9862" xr:uid="{D579E797-24A7-4114-AC4E-08A4DD7BE5CD}"/>
    <cellStyle name="Normal 7 3 5 4 2" xfId="21183" xr:uid="{F798BED6-28AB-4B1C-8540-B055AEDDE574}"/>
    <cellStyle name="Normal 7 3 5 4 2 2" xfId="26739" xr:uid="{1D30E769-DF5B-4DBD-B48F-871DD92E7C07}"/>
    <cellStyle name="Normal 7 3 5 4 2 3" xfId="32233" xr:uid="{D98F7BE0-F351-4B0D-9B3D-9A904499FE2F}"/>
    <cellStyle name="Normal 7 3 5 4 2 4" xfId="37717" xr:uid="{750E7E78-16BE-4361-B1F9-09B57DF53F3C}"/>
    <cellStyle name="Normal 7 3 5 4 3" xfId="24010" xr:uid="{06A85202-7DE6-4D05-90A2-B815FE76B373}"/>
    <cellStyle name="Normal 7 3 5 4 4" xfId="29504" xr:uid="{7B064A1F-638C-4D97-A9EA-F66214EA6553}"/>
    <cellStyle name="Normal 7 3 5 4 5" xfId="34988" xr:uid="{401D45AD-875F-4197-9B7D-E388C81F118E}"/>
    <cellStyle name="Normal 7 3 6" xfId="15141" xr:uid="{B695FABB-263D-4561-97ED-FB5AB7684699}"/>
    <cellStyle name="Normal 7 3 6 2" xfId="22428" xr:uid="{36D6C1A2-F9A0-48DA-81C7-DADF340B0CF5}"/>
    <cellStyle name="Normal 7 3 6 2 2" xfId="27984" xr:uid="{3023461F-DB28-47D8-ACBF-7A68CCF9E109}"/>
    <cellStyle name="Normal 7 3 6 2 3" xfId="33478" xr:uid="{6C706D36-7BDD-43FF-8240-BB0CC79824FF}"/>
    <cellStyle name="Normal 7 3 6 2 4" xfId="38962" xr:uid="{2375378B-53A0-4522-ADB7-121C7739EFE4}"/>
    <cellStyle name="Normal 7 3 6 3" xfId="25255" xr:uid="{AD0E0A93-7BCE-466D-AA11-67AFC6E7600E}"/>
    <cellStyle name="Normal 7 3 6 4" xfId="30749" xr:uid="{8A8B9880-9C41-4C05-BEAB-1275392BEE2A}"/>
    <cellStyle name="Normal 7 3 6 5" xfId="36233" xr:uid="{4B0E919B-30F6-4721-9381-ABE7AE07B3D8}"/>
    <cellStyle name="Normal 7 3 7" xfId="12076" xr:uid="{1E9CEBBE-1AA3-4C58-8A48-63BAA8787E72}"/>
    <cellStyle name="Normal 7 3 8" xfId="17312" xr:uid="{162A8BE5-7A71-4B0C-896C-45347B581299}"/>
    <cellStyle name="Normal 7 3 9" xfId="9858" xr:uid="{EBCF582B-341A-446D-BF52-A1ADD9EDBF6D}"/>
    <cellStyle name="Normal 7 3 9 2" xfId="21179" xr:uid="{A3B94FF7-5A14-4556-A68D-6AD1C2B3A0D0}"/>
    <cellStyle name="Normal 7 3 9 2 2" xfId="26735" xr:uid="{C94AC1DC-101B-4CC3-A866-F1EEE9B40EF5}"/>
    <cellStyle name="Normal 7 3 9 2 3" xfId="32229" xr:uid="{8AEB4DC3-D986-4254-9D50-BD376A7EE056}"/>
    <cellStyle name="Normal 7 3 9 2 4" xfId="37713" xr:uid="{8C340F3E-BF68-43FE-9BD9-28F6BFA06B78}"/>
    <cellStyle name="Normal 7 3 9 3" xfId="24006" xr:uid="{13AD0D1F-436E-404D-8B1A-B4598DBD3538}"/>
    <cellStyle name="Normal 7 3 9 4" xfId="29500" xr:uid="{14E85B99-4084-4612-92A6-897F24254304}"/>
    <cellStyle name="Normal 7 3 9 5" xfId="34984" xr:uid="{88226C9C-FC23-4F2B-AF99-669FE77D6F3A}"/>
    <cellStyle name="Normal 7 30" xfId="6735" xr:uid="{38624683-F8D3-4B8E-96D6-E0234AF53225}"/>
    <cellStyle name="Normal 7 30 2" xfId="15146" xr:uid="{51986313-769A-471D-BCE8-FEF8892421B4}"/>
    <cellStyle name="Normal 7 30 2 2" xfId="22433" xr:uid="{A3E5D749-7E5E-44C7-9145-B848869D93EF}"/>
    <cellStyle name="Normal 7 30 2 2 2" xfId="27989" xr:uid="{56921FCC-5EE3-4085-BAEE-CE438364C5F8}"/>
    <cellStyle name="Normal 7 30 2 2 3" xfId="33483" xr:uid="{A9FC9E7D-7DF4-4A51-ADB6-1DD44F15CA84}"/>
    <cellStyle name="Normal 7 30 2 2 4" xfId="38967" xr:uid="{81388548-09EE-46D3-8F00-486A73115A5A}"/>
    <cellStyle name="Normal 7 30 2 3" xfId="25260" xr:uid="{6FB809F3-5F07-4E7A-9D92-2DD279F5D2F0}"/>
    <cellStyle name="Normal 7 30 2 4" xfId="30754" xr:uid="{C51C98C3-AAFA-46DD-94C8-94F8632DE3A7}"/>
    <cellStyle name="Normal 7 30 2 5" xfId="36238" xr:uid="{4BFB24AC-0C30-40E8-BB37-83753BAC43DA}"/>
    <cellStyle name="Normal 7 30 3" xfId="12080" xr:uid="{8E5C3977-F15D-4FAC-B2C0-06BD64125D9E}"/>
    <cellStyle name="Normal 7 30 4" xfId="17316" xr:uid="{56B91415-5E34-4146-8851-D7952DE5E784}"/>
    <cellStyle name="Normal 7 30 5" xfId="19545" xr:uid="{78C997C7-0926-49A6-8721-1DB5FDE5B3B7}"/>
    <cellStyle name="Normal 7 30 6" xfId="9863" xr:uid="{84C79323-589A-47F6-9087-E552E195E178}"/>
    <cellStyle name="Normal 7 30 6 2" xfId="21184" xr:uid="{E529FD5E-1B1C-4D25-B338-00CFA790387A}"/>
    <cellStyle name="Normal 7 30 6 2 2" xfId="26740" xr:uid="{725764A4-8E93-4B18-A71B-41280CA0E051}"/>
    <cellStyle name="Normal 7 30 6 2 3" xfId="32234" xr:uid="{1E28E7F2-B9F3-4A56-A7EB-570DDEB52AFB}"/>
    <cellStyle name="Normal 7 30 6 2 4" xfId="37718" xr:uid="{32D40A90-978A-48CD-992C-3E177C062BD7}"/>
    <cellStyle name="Normal 7 30 6 3" xfId="24011" xr:uid="{3E473E5C-9D52-42C3-8ECA-F3E97E2E5A5B}"/>
    <cellStyle name="Normal 7 30 6 4" xfId="29505" xr:uid="{7C5DFEBD-9175-4DD0-BDAF-0856CFAAB8A4}"/>
    <cellStyle name="Normal 7 30 6 5" xfId="34989" xr:uid="{3D1CCC9B-D2A0-4D6E-8C5A-B38E4B03B3C1}"/>
    <cellStyle name="Normal 7 31" xfId="6736" xr:uid="{3507ADB5-400B-4FC2-B69F-598CCB793D80}"/>
    <cellStyle name="Normal 7 31 2" xfId="15147" xr:uid="{373645FD-DC21-4A6D-BB7F-5B677838853B}"/>
    <cellStyle name="Normal 7 31 2 2" xfId="22434" xr:uid="{0C0DBD2A-F8FC-4B44-89BD-A622FE6CCF71}"/>
    <cellStyle name="Normal 7 31 2 2 2" xfId="27990" xr:uid="{E88DBDD0-844E-4771-B0CA-53B6AB8E0255}"/>
    <cellStyle name="Normal 7 31 2 2 3" xfId="33484" xr:uid="{0465F8AA-4341-4468-8024-0DA5A3FAE86A}"/>
    <cellStyle name="Normal 7 31 2 2 4" xfId="38968" xr:uid="{7D066D67-B0AE-420B-A9EE-DCB6475B0229}"/>
    <cellStyle name="Normal 7 31 2 3" xfId="25261" xr:uid="{C6E4D850-1F26-44CA-9724-DCBC519C99A1}"/>
    <cellStyle name="Normal 7 31 2 4" xfId="30755" xr:uid="{679716AF-D377-4687-89DD-DFEE2C1FA47F}"/>
    <cellStyle name="Normal 7 31 2 5" xfId="36239" xr:uid="{63CB4BA6-8626-4C39-AC5B-45B47DBA0F40}"/>
    <cellStyle name="Normal 7 31 3" xfId="12081" xr:uid="{CFE30CCE-0805-42CE-8EF2-824F74457228}"/>
    <cellStyle name="Normal 7 31 4" xfId="17317" xr:uid="{67811F2D-7FFF-40CF-AEA0-B50E28726CEF}"/>
    <cellStyle name="Normal 7 31 5" xfId="19546" xr:uid="{CDF1754D-76F2-451A-8AAC-5E383BBF5749}"/>
    <cellStyle name="Normal 7 31 6" xfId="9864" xr:uid="{DD59592D-B78C-423E-9734-9FB56BA78904}"/>
    <cellStyle name="Normal 7 31 6 2" xfId="21185" xr:uid="{1748DE7E-4AF7-4FFC-B6EE-DEBF9B01780D}"/>
    <cellStyle name="Normal 7 31 6 2 2" xfId="26741" xr:uid="{0DB55720-4CED-4FAE-931F-AA15CF356A72}"/>
    <cellStyle name="Normal 7 31 6 2 3" xfId="32235" xr:uid="{64C13032-6B1A-4F3F-8675-FC63B26C9706}"/>
    <cellStyle name="Normal 7 31 6 2 4" xfId="37719" xr:uid="{04CE2F5B-07D1-41F5-9FE2-ECF6DD470E5B}"/>
    <cellStyle name="Normal 7 31 6 3" xfId="24012" xr:uid="{A9B5E317-8264-4842-BC43-603BDFD1915B}"/>
    <cellStyle name="Normal 7 31 6 4" xfId="29506" xr:uid="{FEB5FADA-3606-4055-BA13-5CAC3863EDD2}"/>
    <cellStyle name="Normal 7 31 6 5" xfId="34990" xr:uid="{87D4B39C-AEE3-4757-A8A8-F49A25C206FF}"/>
    <cellStyle name="Normal 7 32" xfId="6737" xr:uid="{DC973A1B-9D09-4017-A1B3-C50C25D5663D}"/>
    <cellStyle name="Normal 7 32 2" xfId="15148" xr:uid="{41943DE5-11E2-43CE-A711-9221A7F3237D}"/>
    <cellStyle name="Normal 7 32 2 2" xfId="22435" xr:uid="{780BF543-49AC-41D5-B085-F938B57E01C7}"/>
    <cellStyle name="Normal 7 32 2 2 2" xfId="27991" xr:uid="{1A93D7CF-D85C-40C6-9021-388041B1F747}"/>
    <cellStyle name="Normal 7 32 2 2 3" xfId="33485" xr:uid="{95D9D508-5B8C-4200-A467-B97102B7DD66}"/>
    <cellStyle name="Normal 7 32 2 2 4" xfId="38969" xr:uid="{6B56F591-9C45-4210-B9D2-EA1E71F5045C}"/>
    <cellStyle name="Normal 7 32 2 3" xfId="25262" xr:uid="{93A537AA-D80E-41AB-ACB3-C976FAF32C7C}"/>
    <cellStyle name="Normal 7 32 2 4" xfId="30756" xr:uid="{7AB03A86-BAE8-4F53-BF47-9B69EFFADF7C}"/>
    <cellStyle name="Normal 7 32 2 5" xfId="36240" xr:uid="{0FEBC35A-E5D7-4120-A5E5-F08AC4780E4C}"/>
    <cellStyle name="Normal 7 32 3" xfId="12082" xr:uid="{5EF33E07-46B1-46DF-BE1A-CD50C8944A40}"/>
    <cellStyle name="Normal 7 32 4" xfId="17318" xr:uid="{8BA4EACA-B74A-40CA-AE28-5888DB22D58B}"/>
    <cellStyle name="Normal 7 32 5" xfId="19547" xr:uid="{A2FC1190-2F0C-4168-9E59-BD6F3F100851}"/>
    <cellStyle name="Normal 7 32 6" xfId="9865" xr:uid="{C13064D7-5B73-41FB-A968-F2116F60CE8A}"/>
    <cellStyle name="Normal 7 32 6 2" xfId="21186" xr:uid="{52B81DA2-D094-4CB0-9D8C-8AF602857C78}"/>
    <cellStyle name="Normal 7 32 6 2 2" xfId="26742" xr:uid="{2001C23C-63E3-4FB5-8902-88C3E808B116}"/>
    <cellStyle name="Normal 7 32 6 2 3" xfId="32236" xr:uid="{8A78257C-DB72-4A90-96FF-128C570D1408}"/>
    <cellStyle name="Normal 7 32 6 2 4" xfId="37720" xr:uid="{B0D5AF6E-99C8-4760-A398-52E617767E40}"/>
    <cellStyle name="Normal 7 32 6 3" xfId="24013" xr:uid="{EDE219C0-50E5-49E4-832C-847E6A441090}"/>
    <cellStyle name="Normal 7 32 6 4" xfId="29507" xr:uid="{B41E52CD-E1F9-457C-8CC9-AD2B552C2ACE}"/>
    <cellStyle name="Normal 7 32 6 5" xfId="34991" xr:uid="{DB955E85-B167-49B6-8DBA-DB2736DB2CC7}"/>
    <cellStyle name="Normal 7 33" xfId="6738" xr:uid="{E600C2AD-9412-4774-B1B4-6A3A33E24575}"/>
    <cellStyle name="Normal 7 33 2" xfId="15149" xr:uid="{11AAE925-714F-44B7-B373-4229846017E2}"/>
    <cellStyle name="Normal 7 33 2 2" xfId="22436" xr:uid="{574BA874-D4B1-481D-BFAB-569B4F7729F4}"/>
    <cellStyle name="Normal 7 33 2 2 2" xfId="27992" xr:uid="{EAC87771-4453-4245-94F7-50F9000609BE}"/>
    <cellStyle name="Normal 7 33 2 2 3" xfId="33486" xr:uid="{6885FBE5-A672-475C-8C92-FCB6753A46E7}"/>
    <cellStyle name="Normal 7 33 2 2 4" xfId="38970" xr:uid="{B4A7C083-706B-48A5-AF1E-BA546AED9FFD}"/>
    <cellStyle name="Normal 7 33 2 3" xfId="25263" xr:uid="{F3FA290B-D698-4791-B317-C722E502C321}"/>
    <cellStyle name="Normal 7 33 2 4" xfId="30757" xr:uid="{2EE07B7A-FFFE-4A0E-B87F-67D2EF532D8C}"/>
    <cellStyle name="Normal 7 33 2 5" xfId="36241" xr:uid="{FFF3D9EA-A925-4407-9C48-2ED7FD80DD82}"/>
    <cellStyle name="Normal 7 33 3" xfId="12083" xr:uid="{6E3E96C9-AE74-4911-A19B-73448D047D8C}"/>
    <cellStyle name="Normal 7 33 4" xfId="17319" xr:uid="{1E244865-0325-41B3-ABD9-E7A8543348A1}"/>
    <cellStyle name="Normal 7 33 5" xfId="19548" xr:uid="{B0D504A2-0388-4869-A4E3-1AA574EB3A2E}"/>
    <cellStyle name="Normal 7 33 6" xfId="9866" xr:uid="{3A697787-C8D7-4215-930A-D6665317BF1E}"/>
    <cellStyle name="Normal 7 33 6 2" xfId="21187" xr:uid="{665BDA62-B9EE-433B-A763-9A0FF40AB2B4}"/>
    <cellStyle name="Normal 7 33 6 2 2" xfId="26743" xr:uid="{67CEB09B-9539-4513-B27F-8DFACF14F9DC}"/>
    <cellStyle name="Normal 7 33 6 2 3" xfId="32237" xr:uid="{C250A310-8F31-411B-810E-977E8A6C49C1}"/>
    <cellStyle name="Normal 7 33 6 2 4" xfId="37721" xr:uid="{6C4F9F16-FB55-4342-BDD4-40CE5B6E388F}"/>
    <cellStyle name="Normal 7 33 6 3" xfId="24014" xr:uid="{8E30B532-DE75-48DB-B3A1-D51BFDB91F96}"/>
    <cellStyle name="Normal 7 33 6 4" xfId="29508" xr:uid="{C3EBA02A-63B3-48DD-A7B0-53802B75A791}"/>
    <cellStyle name="Normal 7 33 6 5" xfId="34992" xr:uid="{70B64B84-12D2-4242-99A6-341A5D6353EF}"/>
    <cellStyle name="Normal 7 34" xfId="6739" xr:uid="{89DEDDA4-4317-4AB5-9801-98EB614505C2}"/>
    <cellStyle name="Normal 7 34 2" xfId="15150" xr:uid="{18E4D46D-DA43-42B5-8622-0F56CE6381AF}"/>
    <cellStyle name="Normal 7 34 2 2" xfId="22437" xr:uid="{F1A9E95D-5F90-4972-B3EF-3B0159687BFD}"/>
    <cellStyle name="Normal 7 34 2 2 2" xfId="27993" xr:uid="{D1052A69-76D7-4CA8-94E4-66795A3B092C}"/>
    <cellStyle name="Normal 7 34 2 2 3" xfId="33487" xr:uid="{13EF087A-5F1F-47BC-8B0D-55A9E1BBD4B9}"/>
    <cellStyle name="Normal 7 34 2 2 4" xfId="38971" xr:uid="{EE64D449-7445-4F28-AA36-64213BD0AD24}"/>
    <cellStyle name="Normal 7 34 2 3" xfId="25264" xr:uid="{FDE62306-E6C2-4863-A664-7DC1CB60C21D}"/>
    <cellStyle name="Normal 7 34 2 4" xfId="30758" xr:uid="{F5C052E7-7541-42EB-B637-FF8D3CDF2C54}"/>
    <cellStyle name="Normal 7 34 2 5" xfId="36242" xr:uid="{5534C611-6C79-4C22-876F-77E28649EF5F}"/>
    <cellStyle name="Normal 7 34 3" xfId="12084" xr:uid="{FE975B81-608F-4A0D-ADB5-3F81B86B012F}"/>
    <cellStyle name="Normal 7 34 4" xfId="17320" xr:uid="{A189B2C2-59A2-4A56-A0EB-91F8E86712F8}"/>
    <cellStyle name="Normal 7 34 5" xfId="19549" xr:uid="{8C982654-0E3B-4543-8AA2-F5755ECC344B}"/>
    <cellStyle name="Normal 7 34 6" xfId="9867" xr:uid="{0E2A03CB-59BC-4A16-9BAC-4B892F15E020}"/>
    <cellStyle name="Normal 7 34 6 2" xfId="21188" xr:uid="{6BBF07F7-8BD3-454B-9099-708B94C3D00B}"/>
    <cellStyle name="Normal 7 34 6 2 2" xfId="26744" xr:uid="{8ACFCF12-96E3-4B9D-9249-A9CF3685C6FB}"/>
    <cellStyle name="Normal 7 34 6 2 3" xfId="32238" xr:uid="{BE9F1B0F-BD46-4FCC-A850-664B406C2145}"/>
    <cellStyle name="Normal 7 34 6 2 4" xfId="37722" xr:uid="{F4F76418-B25F-49CC-88FD-E9CCE90DCD93}"/>
    <cellStyle name="Normal 7 34 6 3" xfId="24015" xr:uid="{28815644-DAA0-4620-8478-8945D0F9D543}"/>
    <cellStyle name="Normal 7 34 6 4" xfId="29509" xr:uid="{0B1B3310-41EA-4446-9126-FEC82082EE6F}"/>
    <cellStyle name="Normal 7 34 6 5" xfId="34993" xr:uid="{42E11F16-EF76-44A4-B78A-65DFADB01CA3}"/>
    <cellStyle name="Normal 7 35" xfId="6740" xr:uid="{36468CCF-F955-44B4-A02A-C294BBBD2C8B}"/>
    <cellStyle name="Normal 7 35 2" xfId="15151" xr:uid="{EEAB6655-12A5-4502-98C8-DD75836C064D}"/>
    <cellStyle name="Normal 7 35 2 2" xfId="22438" xr:uid="{5A2AA189-9E09-4B6D-8C22-70D5C64390D5}"/>
    <cellStyle name="Normal 7 35 2 2 2" xfId="27994" xr:uid="{726E7030-BF7B-4F46-A309-5E175D038AA7}"/>
    <cellStyle name="Normal 7 35 2 2 3" xfId="33488" xr:uid="{A7F345D3-4D72-4021-A6AE-9F1C535F91DF}"/>
    <cellStyle name="Normal 7 35 2 2 4" xfId="38972" xr:uid="{3BA929CA-6F96-43E4-A15A-A4FAD084D692}"/>
    <cellStyle name="Normal 7 35 2 3" xfId="25265" xr:uid="{F2F6FBDD-E202-42AB-9839-7115396B0C60}"/>
    <cellStyle name="Normal 7 35 2 4" xfId="30759" xr:uid="{629FF1BC-FB59-4C7B-89DA-6C0A34205D12}"/>
    <cellStyle name="Normal 7 35 2 5" xfId="36243" xr:uid="{0DB790AE-2735-4503-9E94-FEA487DFCA19}"/>
    <cellStyle name="Normal 7 35 3" xfId="12085" xr:uid="{21EEBD71-C8B2-4A7B-A2FB-944223CC9BAD}"/>
    <cellStyle name="Normal 7 35 4" xfId="17321" xr:uid="{284CBFE0-3C0D-4B5E-9D6D-8F021A2C4F17}"/>
    <cellStyle name="Normal 7 35 5" xfId="19550" xr:uid="{C241921B-C03E-4994-8F2D-0A364635F331}"/>
    <cellStyle name="Normal 7 35 6" xfId="9868" xr:uid="{53872CA3-A6D1-4552-8FE7-D0302C869F74}"/>
    <cellStyle name="Normal 7 35 6 2" xfId="21189" xr:uid="{334C7963-860F-48BF-B671-DA2D374B3BE7}"/>
    <cellStyle name="Normal 7 35 6 2 2" xfId="26745" xr:uid="{1D7CED07-6E6E-42BE-A587-46D4E5645ABB}"/>
    <cellStyle name="Normal 7 35 6 2 3" xfId="32239" xr:uid="{C545F0A2-9C0B-4B0E-AFD9-95ECCE01F252}"/>
    <cellStyle name="Normal 7 35 6 2 4" xfId="37723" xr:uid="{26A276DC-E7E4-4C82-8275-141164B2CD68}"/>
    <cellStyle name="Normal 7 35 6 3" xfId="24016" xr:uid="{119AD175-F5D7-4520-A0CB-1ABCA82C98B1}"/>
    <cellStyle name="Normal 7 35 6 4" xfId="29510" xr:uid="{0D54EACA-8DC9-41C4-A648-C8E01E5D6B74}"/>
    <cellStyle name="Normal 7 35 6 5" xfId="34994" xr:uid="{6A4F1026-47BE-4F57-9281-7F4975436CAC}"/>
    <cellStyle name="Normal 7 36" xfId="6741" xr:uid="{E7FD9433-B490-458A-BF41-170424D9FE66}"/>
    <cellStyle name="Normal 7 36 2" xfId="15152" xr:uid="{12130AAC-55F6-4F29-BB6D-C6D51CC0F50A}"/>
    <cellStyle name="Normal 7 36 2 2" xfId="22439" xr:uid="{BD1C9BE2-D6A9-47C4-875E-6BD50F319D17}"/>
    <cellStyle name="Normal 7 36 2 2 2" xfId="27995" xr:uid="{2C31CFB2-1D4B-46A2-A553-1AFB89BBBDC0}"/>
    <cellStyle name="Normal 7 36 2 2 3" xfId="33489" xr:uid="{4E4A623D-6A81-4252-808F-1560917CFA98}"/>
    <cellStyle name="Normal 7 36 2 2 4" xfId="38973" xr:uid="{FA04D472-F319-4510-83BD-E780838492F0}"/>
    <cellStyle name="Normal 7 36 2 3" xfId="25266" xr:uid="{D9E14EBF-8529-47F8-9AD3-30AB4A4D6172}"/>
    <cellStyle name="Normal 7 36 2 4" xfId="30760" xr:uid="{2A80A47A-D916-49A5-A80D-6EF17E276F44}"/>
    <cellStyle name="Normal 7 36 2 5" xfId="36244" xr:uid="{CE4BC2A7-44C7-4563-A6FD-F874D1656CB3}"/>
    <cellStyle name="Normal 7 36 3" xfId="12086" xr:uid="{B1CC2A96-0216-409A-A830-5D385BE7B4C9}"/>
    <cellStyle name="Normal 7 36 4" xfId="17322" xr:uid="{7416D36D-9A73-4183-A20F-33330C303599}"/>
    <cellStyle name="Normal 7 36 5" xfId="19551" xr:uid="{BCC7EF58-9B63-4F82-BB2C-0A70840B8AED}"/>
    <cellStyle name="Normal 7 36 6" xfId="9869" xr:uid="{4F833BAF-8291-4827-97F3-8AA527F7B3B2}"/>
    <cellStyle name="Normal 7 36 6 2" xfId="21190" xr:uid="{F89E4F1C-98E0-40E5-9119-FB2A162D846F}"/>
    <cellStyle name="Normal 7 36 6 2 2" xfId="26746" xr:uid="{02CCDC9C-5AA1-4325-B80E-848A96891D55}"/>
    <cellStyle name="Normal 7 36 6 2 3" xfId="32240" xr:uid="{B5CAF005-78F9-4F92-86D3-9A4224C32871}"/>
    <cellStyle name="Normal 7 36 6 2 4" xfId="37724" xr:uid="{9A9E5988-797B-45F8-9ADE-B7F0FE74DEBA}"/>
    <cellStyle name="Normal 7 36 6 3" xfId="24017" xr:uid="{EDA68801-2E77-4600-915A-E4E0FCD59CD0}"/>
    <cellStyle name="Normal 7 36 6 4" xfId="29511" xr:uid="{81BDA88E-4E22-40E3-9AFB-FD5D2C1819EB}"/>
    <cellStyle name="Normal 7 36 6 5" xfId="34995" xr:uid="{3DCC7F6C-DE8D-48FE-9652-3E474263927C}"/>
    <cellStyle name="Normal 7 37" xfId="6742" xr:uid="{BF9B8A64-1F4F-4851-8BCB-49F626793A02}"/>
    <cellStyle name="Normal 7 37 2" xfId="15153" xr:uid="{AC988B99-6F12-4BD5-99AB-2A288CB0A699}"/>
    <cellStyle name="Normal 7 37 2 2" xfId="22440" xr:uid="{63408812-BD62-4DB4-AC48-DBC25338D89E}"/>
    <cellStyle name="Normal 7 37 2 2 2" xfId="27996" xr:uid="{AC411B19-119C-4E1C-A00D-3618EF74F0CA}"/>
    <cellStyle name="Normal 7 37 2 2 3" xfId="33490" xr:uid="{343CC02C-7912-4159-9D75-29BEEF7F38F4}"/>
    <cellStyle name="Normal 7 37 2 2 4" xfId="38974" xr:uid="{0A156051-7734-448C-A898-12184E491B58}"/>
    <cellStyle name="Normal 7 37 2 3" xfId="25267" xr:uid="{1125F050-BABB-486F-AE18-74E9AF39B32B}"/>
    <cellStyle name="Normal 7 37 2 4" xfId="30761" xr:uid="{18DFAC0C-DF0F-41A4-93F8-41FF2F097F5A}"/>
    <cellStyle name="Normal 7 37 2 5" xfId="36245" xr:uid="{020BD67A-8C1D-4E29-94EB-E2C6871C93BE}"/>
    <cellStyle name="Normal 7 37 3" xfId="12087" xr:uid="{EFC69578-0FF2-40B6-9F90-A8D18FD9F31E}"/>
    <cellStyle name="Normal 7 37 4" xfId="17323" xr:uid="{F9A09B51-56CF-4A35-B0C5-3193DE1270A1}"/>
    <cellStyle name="Normal 7 37 5" xfId="19552" xr:uid="{DB9537D9-242D-4534-9C8B-353617AEDE3E}"/>
    <cellStyle name="Normal 7 37 6" xfId="9870" xr:uid="{CCB63484-1803-4708-84F4-C615825587AC}"/>
    <cellStyle name="Normal 7 37 6 2" xfId="21191" xr:uid="{7CB9FF2D-21AF-4CF8-B4F5-BF94DE2D61B5}"/>
    <cellStyle name="Normal 7 37 6 2 2" xfId="26747" xr:uid="{3242A2E2-B4AC-49C8-9777-596A9A4E2C2B}"/>
    <cellStyle name="Normal 7 37 6 2 3" xfId="32241" xr:uid="{2C1D3E6A-ECB9-4D49-AB9F-753468653E95}"/>
    <cellStyle name="Normal 7 37 6 2 4" xfId="37725" xr:uid="{0DBD77F3-DD10-4888-B8AE-C466A971CE14}"/>
    <cellStyle name="Normal 7 37 6 3" xfId="24018" xr:uid="{3399ED19-CDF6-4C06-B31A-BFDDA80D24E4}"/>
    <cellStyle name="Normal 7 37 6 4" xfId="29512" xr:uid="{78596CB5-69F8-4336-801E-63D1F2FD6BB8}"/>
    <cellStyle name="Normal 7 37 6 5" xfId="34996" xr:uid="{5C847176-F594-4C19-AE61-5DA0DC928801}"/>
    <cellStyle name="Normal 7 38" xfId="6743" xr:uid="{38E633B4-5954-4BE2-BFF9-9EB26DDC4F78}"/>
    <cellStyle name="Normal 7 38 2" xfId="15154" xr:uid="{F41D47DC-3EAC-4B6E-8809-FCAF3ADB7588}"/>
    <cellStyle name="Normal 7 38 2 2" xfId="22441" xr:uid="{476D7A4A-02EC-44A8-942B-595AC776FB5F}"/>
    <cellStyle name="Normal 7 38 2 2 2" xfId="27997" xr:uid="{A939ACA9-5572-4087-B83B-B49514565615}"/>
    <cellStyle name="Normal 7 38 2 2 3" xfId="33491" xr:uid="{BAE081D8-4707-4C4E-BFD5-88BF9AB9D64F}"/>
    <cellStyle name="Normal 7 38 2 2 4" xfId="38975" xr:uid="{C04BF972-6561-41ED-8A14-C30071F41D0F}"/>
    <cellStyle name="Normal 7 38 2 3" xfId="25268" xr:uid="{7832F0DD-4C0D-474C-A142-9EC9E6C3A2B0}"/>
    <cellStyle name="Normal 7 38 2 4" xfId="30762" xr:uid="{777CD355-9A6B-4583-A8B5-9147B7824E0B}"/>
    <cellStyle name="Normal 7 38 2 5" xfId="36246" xr:uid="{46095333-7554-4E32-A36B-E3B972C03E15}"/>
    <cellStyle name="Normal 7 38 3" xfId="12088" xr:uid="{3774B53F-50EC-432E-9C8F-D470B16BDEE4}"/>
    <cellStyle name="Normal 7 38 4" xfId="17324" xr:uid="{61E96D13-CBBF-4E83-B9FD-15B8D6E0E8C7}"/>
    <cellStyle name="Normal 7 38 5" xfId="19553" xr:uid="{7F30926D-813B-44B8-9171-4F0AAA986A04}"/>
    <cellStyle name="Normal 7 38 6" xfId="9871" xr:uid="{292F54AC-77BC-432B-BB94-AF60093AB073}"/>
    <cellStyle name="Normal 7 38 6 2" xfId="21192" xr:uid="{62CCEDA9-5301-41DA-B611-929D2C5EC5EE}"/>
    <cellStyle name="Normal 7 38 6 2 2" xfId="26748" xr:uid="{01D577FF-FDB6-46F5-ACA7-9F1847A26025}"/>
    <cellStyle name="Normal 7 38 6 2 3" xfId="32242" xr:uid="{2E5BF0F2-8ADA-4C7E-9412-0CCEE5448AE4}"/>
    <cellStyle name="Normal 7 38 6 2 4" xfId="37726" xr:uid="{2DF2F1D6-6712-4A40-8ED3-9EF0FD64CE78}"/>
    <cellStyle name="Normal 7 38 6 3" xfId="24019" xr:uid="{CF3EA746-4775-4819-B1F7-635845C08C9F}"/>
    <cellStyle name="Normal 7 38 6 4" xfId="29513" xr:uid="{633907AF-E749-4C4E-8778-14AAB9226770}"/>
    <cellStyle name="Normal 7 38 6 5" xfId="34997" xr:uid="{1B10E99E-43CF-4DCA-BF23-6D830847446F}"/>
    <cellStyle name="Normal 7 39" xfId="6744" xr:uid="{15576548-FCC1-4B36-B97B-FED5679F0437}"/>
    <cellStyle name="Normal 7 39 2" xfId="15155" xr:uid="{FF07C88B-ED6F-4E0E-B902-ECD55DAE59EA}"/>
    <cellStyle name="Normal 7 39 2 2" xfId="22442" xr:uid="{3787975A-8634-4061-81AE-394D5B5E9CB3}"/>
    <cellStyle name="Normal 7 39 2 2 2" xfId="27998" xr:uid="{82D3BB82-82EA-4268-BC90-301EE74537E1}"/>
    <cellStyle name="Normal 7 39 2 2 3" xfId="33492" xr:uid="{24916A99-EFEE-4F1D-B049-EB100B157EBB}"/>
    <cellStyle name="Normal 7 39 2 2 4" xfId="38976" xr:uid="{A913C125-E03F-49D8-B3F8-A2A664A1E701}"/>
    <cellStyle name="Normal 7 39 2 3" xfId="25269" xr:uid="{33FC52E7-823A-498A-8FCA-29CA22FC4A8C}"/>
    <cellStyle name="Normal 7 39 2 4" xfId="30763" xr:uid="{FCC47228-DA9D-47D7-84EB-A56AAC4A8A85}"/>
    <cellStyle name="Normal 7 39 2 5" xfId="36247" xr:uid="{11BFA9C8-2FA6-48B4-8903-48890A55B3B7}"/>
    <cellStyle name="Normal 7 39 3" xfId="12089" xr:uid="{E9FE1A30-1153-4C9F-99BD-BE2878460BCC}"/>
    <cellStyle name="Normal 7 39 4" xfId="17325" xr:uid="{F3DEAF14-0704-40C9-97D5-F14C354D9A24}"/>
    <cellStyle name="Normal 7 39 5" xfId="19554" xr:uid="{6FD2ED14-B22E-4016-AFB4-A85EB7B74F4D}"/>
    <cellStyle name="Normal 7 39 6" xfId="9872" xr:uid="{E29E5290-397B-4C92-8019-AFC9D564C2E6}"/>
    <cellStyle name="Normal 7 39 6 2" xfId="21193" xr:uid="{FACC7BFD-86D3-458F-9842-79049AB37C6B}"/>
    <cellStyle name="Normal 7 39 6 2 2" xfId="26749" xr:uid="{59681BDF-4349-4B3D-A6EF-99598FD206D1}"/>
    <cellStyle name="Normal 7 39 6 2 3" xfId="32243" xr:uid="{D8F08DBD-D37C-46A3-AED4-70AD87AF9905}"/>
    <cellStyle name="Normal 7 39 6 2 4" xfId="37727" xr:uid="{1A1FABC8-3E1A-4ED1-9EAF-18A8242A3F09}"/>
    <cellStyle name="Normal 7 39 6 3" xfId="24020" xr:uid="{76551437-996A-4D1E-A7B7-967341043B1B}"/>
    <cellStyle name="Normal 7 39 6 4" xfId="29514" xr:uid="{0AE54E5B-1DE2-4117-9D00-D428621E1678}"/>
    <cellStyle name="Normal 7 39 6 5" xfId="34998" xr:uid="{9199421A-827C-4FBE-8573-4587B964395E}"/>
    <cellStyle name="Normal 7 4" xfId="6745" xr:uid="{738306EB-EAD1-48D1-96AB-6803C13DE73A}"/>
    <cellStyle name="Normal 7 4 2" xfId="15156" xr:uid="{EF31C70D-27AA-4E8D-BFB5-CBC2315C1E6A}"/>
    <cellStyle name="Normal 7 4 2 2" xfId="22443" xr:uid="{85D69CD3-821D-424E-A460-CFAA23D7DF6A}"/>
    <cellStyle name="Normal 7 4 2 2 2" xfId="27999" xr:uid="{EFF40FED-CB44-49D6-8ED8-9DB15BA5EF86}"/>
    <cellStyle name="Normal 7 4 2 2 3" xfId="33493" xr:uid="{5390139F-F59F-423C-B772-9074C8C28583}"/>
    <cellStyle name="Normal 7 4 2 2 4" xfId="38977" xr:uid="{405DB9DB-7C86-4F2C-B57C-99F5E4ADE515}"/>
    <cellStyle name="Normal 7 4 2 3" xfId="25270" xr:uid="{6451E937-89D7-4BD9-8F18-B2C18A00D4A5}"/>
    <cellStyle name="Normal 7 4 2 4" xfId="30764" xr:uid="{964EB670-05A2-484E-A1C4-8ACBCFE93D0B}"/>
    <cellStyle name="Normal 7 4 2 5" xfId="36248" xr:uid="{B63EC2FC-CEAB-4404-8A8D-211239DE9C29}"/>
    <cellStyle name="Normal 7 4 3" xfId="12090" xr:uid="{48C5B86B-4AA4-4047-A230-D364AEEC501B}"/>
    <cellStyle name="Normal 7 4 4" xfId="17326" xr:uid="{76434448-43D3-406C-9DBF-EBC0DA48BC2B}"/>
    <cellStyle name="Normal 7 4 5" xfId="19555" xr:uid="{02647358-CA47-4D90-829D-8F771CFD526F}"/>
    <cellStyle name="Normal 7 4 6" xfId="9873" xr:uid="{EC6BFF84-A40A-4EFF-A70D-1C6CDD2A93C6}"/>
    <cellStyle name="Normal 7 4 6 2" xfId="21194" xr:uid="{DE160FF8-2BB0-440E-9A43-4430D05668F7}"/>
    <cellStyle name="Normal 7 4 6 2 2" xfId="26750" xr:uid="{EC666091-12BA-4955-BE13-2548A1F2E7EA}"/>
    <cellStyle name="Normal 7 4 6 2 3" xfId="32244" xr:uid="{F2234A01-CEC1-47B0-A916-7724B65962E2}"/>
    <cellStyle name="Normal 7 4 6 2 4" xfId="37728" xr:uid="{C8A8CEF5-CB28-41B1-9610-92FDF261EA8A}"/>
    <cellStyle name="Normal 7 4 6 3" xfId="24021" xr:uid="{27D01D93-205D-43C2-8D7E-94B5E2E7A5D5}"/>
    <cellStyle name="Normal 7 4 6 4" xfId="29515" xr:uid="{CA40C3F6-8EBD-41E8-AC2B-60ADB177D8B7}"/>
    <cellStyle name="Normal 7 4 6 5" xfId="34999" xr:uid="{E7EDE74C-276B-49F5-B7AE-5B6831D1D00A}"/>
    <cellStyle name="Normal 7 40" xfId="6746" xr:uid="{CDBA9E86-6734-463C-90FD-13AB083FF6D9}"/>
    <cellStyle name="Normal 7 40 2" xfId="15157" xr:uid="{76DA8DA4-79F7-4A20-B01E-D63C7120387F}"/>
    <cellStyle name="Normal 7 40 2 2" xfId="22444" xr:uid="{38BBA9D3-33C7-43E1-9BAC-A4B677625056}"/>
    <cellStyle name="Normal 7 40 2 2 2" xfId="28000" xr:uid="{681DB7D9-54E9-4522-B28D-5FED8E1D8EBD}"/>
    <cellStyle name="Normal 7 40 2 2 3" xfId="33494" xr:uid="{CE984032-F6A9-4A35-BFA2-6C88C3EB446A}"/>
    <cellStyle name="Normal 7 40 2 2 4" xfId="38978" xr:uid="{B85AA391-4C80-4321-8884-8841243FB1A3}"/>
    <cellStyle name="Normal 7 40 2 3" xfId="25271" xr:uid="{E8EF20CA-68A8-417D-A2E8-C4CA9E11F8E6}"/>
    <cellStyle name="Normal 7 40 2 4" xfId="30765" xr:uid="{1B6D0875-9DB8-4547-BDD2-441182C14EB0}"/>
    <cellStyle name="Normal 7 40 2 5" xfId="36249" xr:uid="{89D5C482-A8F2-4415-AC57-C15109282950}"/>
    <cellStyle name="Normal 7 40 3" xfId="12091" xr:uid="{68051083-8728-45E3-8743-9E1E9D877249}"/>
    <cellStyle name="Normal 7 40 4" xfId="17327" xr:uid="{F353C71B-0B28-4A83-BCC2-D58ED13DC4A9}"/>
    <cellStyle name="Normal 7 40 5" xfId="19556" xr:uid="{811BB4E8-584E-4CF8-A779-89DC3CED3500}"/>
    <cellStyle name="Normal 7 40 6" xfId="9874" xr:uid="{EF37B9EA-1A99-48CB-9BB7-AADFA78C7668}"/>
    <cellStyle name="Normal 7 40 6 2" xfId="21195" xr:uid="{8EEF91C5-457D-40B1-97EB-6251F4452E20}"/>
    <cellStyle name="Normal 7 40 6 2 2" xfId="26751" xr:uid="{5F8B7FEB-F61D-4AE3-B108-FE349348156E}"/>
    <cellStyle name="Normal 7 40 6 2 3" xfId="32245" xr:uid="{CEC2D060-2DD7-450B-A20A-6A1A53678F6F}"/>
    <cellStyle name="Normal 7 40 6 2 4" xfId="37729" xr:uid="{86A5E067-86A0-4297-B1E6-0499AF0DBD82}"/>
    <cellStyle name="Normal 7 40 6 3" xfId="24022" xr:uid="{CCC9B663-64EE-4C9E-B6FE-A433ADEFD720}"/>
    <cellStyle name="Normal 7 40 6 4" xfId="29516" xr:uid="{B41B9E93-1CF8-4A62-B40D-E25B53E67735}"/>
    <cellStyle name="Normal 7 40 6 5" xfId="35000" xr:uid="{87930A01-8F0A-4093-BA07-D1BDD9C38309}"/>
    <cellStyle name="Normal 7 41" xfId="6747" xr:uid="{9F6E4C29-D357-4B96-A9C3-6803ED01B89A}"/>
    <cellStyle name="Normal 7 41 2" xfId="15158" xr:uid="{33A28111-ABE5-49F3-9218-CFADB1FFB4BC}"/>
    <cellStyle name="Normal 7 41 2 2" xfId="22445" xr:uid="{9CFB6756-08FA-4E68-8D94-32E8CCFA3070}"/>
    <cellStyle name="Normal 7 41 2 2 2" xfId="28001" xr:uid="{BA4CEBB0-052C-41D9-B1C3-6EA3FA094041}"/>
    <cellStyle name="Normal 7 41 2 2 3" xfId="33495" xr:uid="{538B9FC6-4F47-4F64-A0FB-0876AAD91393}"/>
    <cellStyle name="Normal 7 41 2 2 4" xfId="38979" xr:uid="{82EBC4BA-F5DE-411E-B950-8C366BCBE093}"/>
    <cellStyle name="Normal 7 41 2 3" xfId="25272" xr:uid="{ACAF6CBA-6F77-43FB-8E1F-D339B0129930}"/>
    <cellStyle name="Normal 7 41 2 4" xfId="30766" xr:uid="{DDC2AA2C-D6DB-44FA-9DE2-D6EC622F3D86}"/>
    <cellStyle name="Normal 7 41 2 5" xfId="36250" xr:uid="{C7823A39-37FB-459D-A996-B965A94633E9}"/>
    <cellStyle name="Normal 7 41 3" xfId="19557" xr:uid="{BE6F90CB-2722-4B5F-A9DB-663BB7E83AB5}"/>
    <cellStyle name="Normal 7 41 4" xfId="9875" xr:uid="{8BBB6590-0EB0-4DBE-BA00-DB94C549ECC8}"/>
    <cellStyle name="Normal 7 41 4 2" xfId="21196" xr:uid="{DED95EFF-8B86-446C-AB5F-5B764BDF7A99}"/>
    <cellStyle name="Normal 7 41 4 2 2" xfId="26752" xr:uid="{11748854-048D-4F8E-B801-C98B5CC7E169}"/>
    <cellStyle name="Normal 7 41 4 2 3" xfId="32246" xr:uid="{20FF5FFF-B829-413D-BCC6-66D818512F79}"/>
    <cellStyle name="Normal 7 41 4 2 4" xfId="37730" xr:uid="{E63DBCAA-E486-4C84-84EB-7E1C67CB737E}"/>
    <cellStyle name="Normal 7 41 4 3" xfId="24023" xr:uid="{E429226A-56A6-47C0-AF38-BE6E31B3B1E3}"/>
    <cellStyle name="Normal 7 41 4 4" xfId="29517" xr:uid="{70592227-EE78-429C-ACA3-8DFAFF51559F}"/>
    <cellStyle name="Normal 7 41 4 5" xfId="35001" xr:uid="{587BEA7C-DEB8-48EB-B5A6-BF153B81427F}"/>
    <cellStyle name="Normal 7 42" xfId="7218" xr:uid="{D0FA499D-A848-435F-8380-5B379C0378D7}"/>
    <cellStyle name="Normal 7 42 2" xfId="9876" xr:uid="{B8623A9F-BAF1-464B-AFD4-4DDF9AD3E018}"/>
    <cellStyle name="Normal 7 42 2 2" xfId="21197" xr:uid="{C693F73C-5E01-4342-8F44-1543DB3EB64B}"/>
    <cellStyle name="Normal 7 42 2 2 2" xfId="26753" xr:uid="{A525C28B-26E8-48A0-93F8-DDA4484EE4C7}"/>
    <cellStyle name="Normal 7 42 2 2 3" xfId="32247" xr:uid="{BEFC0F91-AD11-4016-87E8-3D844DA94DB3}"/>
    <cellStyle name="Normal 7 42 2 2 4" xfId="37731" xr:uid="{A3003F35-75EA-42DD-9F15-3CA731FEA770}"/>
    <cellStyle name="Normal 7 42 2 3" xfId="24024" xr:uid="{3A53A7F4-F828-4719-91CB-EF4DC50AC9C7}"/>
    <cellStyle name="Normal 7 42 2 4" xfId="29518" xr:uid="{AED1E879-182A-4386-B233-8B0A7DECC986}"/>
    <cellStyle name="Normal 7 42 2 5" xfId="35002" xr:uid="{C6C3FCE8-7B1A-4B76-B733-D8B7E17B0E71}"/>
    <cellStyle name="Normal 7 42 3" xfId="20215" xr:uid="{112F66F8-4629-41FF-837F-51619440EA9F}"/>
    <cellStyle name="Normal 7 42 3 2" xfId="25771" xr:uid="{7A91E177-4CA5-4BFA-9847-DE5B6B323EEE}"/>
    <cellStyle name="Normal 7 42 3 3" xfId="31265" xr:uid="{1FC2C5D0-958E-437C-94E1-D814941EB82B}"/>
    <cellStyle name="Normal 7 42 3 4" xfId="36749" xr:uid="{D38A38CD-9D74-418F-AA3C-A42D729CC47E}"/>
    <cellStyle name="Normal 7 42 4" xfId="23042" xr:uid="{ED5C649C-48D5-45B1-959E-03289BCA54DA}"/>
    <cellStyle name="Normal 7 42 5" xfId="28534" xr:uid="{B66E9D59-E5B4-4216-8F02-E8C901F1E5BA}"/>
    <cellStyle name="Normal 7 42 6" xfId="34018" xr:uid="{3D08FA3F-9B6F-4FDB-82BF-7C7047E9F264}"/>
    <cellStyle name="Normal 7 43" xfId="7348" xr:uid="{E832107E-C0B6-40B0-836F-F7630C27D9F4}"/>
    <cellStyle name="Normal 7 43 2" xfId="9877" xr:uid="{BD4B84FD-9CC5-4138-A0D8-5836AEE072A2}"/>
    <cellStyle name="Normal 7 43 2 2" xfId="21198" xr:uid="{10276A29-6B50-407B-A7D1-22BCA43CA11F}"/>
    <cellStyle name="Normal 7 43 2 2 2" xfId="26754" xr:uid="{FEDD565B-64BF-4392-A0B9-CC939A0650B9}"/>
    <cellStyle name="Normal 7 43 2 2 3" xfId="32248" xr:uid="{5A7004FA-D4DA-4017-88F9-BA36E88D17F1}"/>
    <cellStyle name="Normal 7 43 2 2 4" xfId="37732" xr:uid="{4E1E63E7-F6FE-4894-9D21-7A0B386506BA}"/>
    <cellStyle name="Normal 7 43 2 3" xfId="24025" xr:uid="{9DC5787E-E3C7-46E5-85F0-3A247B5E09DF}"/>
    <cellStyle name="Normal 7 43 2 4" xfId="29519" xr:uid="{04D5B8E1-C175-4625-9E58-9F694BC26EC5}"/>
    <cellStyle name="Normal 7 43 2 5" xfId="35003" xr:uid="{30AD0E46-DA31-4003-B15D-56A07F0EC1BA}"/>
    <cellStyle name="Normal 7 43 3" xfId="20236" xr:uid="{D5D9C133-5796-4488-BC13-E3E9FB7685C4}"/>
    <cellStyle name="Normal 7 43 3 2" xfId="25792" xr:uid="{36CCD02C-7541-4462-9723-710D2D50E081}"/>
    <cellStyle name="Normal 7 43 3 3" xfId="31286" xr:uid="{1E7D4F1A-D8E4-4947-BCB5-7E1ECBB9E850}"/>
    <cellStyle name="Normal 7 43 3 4" xfId="36770" xr:uid="{C36768B0-AF47-4F27-8585-6EA023EA32A8}"/>
    <cellStyle name="Normal 7 43 4" xfId="23063" xr:uid="{9DA3D406-5CC7-44AA-9EA7-4AFF1DD02EED}"/>
    <cellStyle name="Normal 7 43 5" xfId="28555" xr:uid="{FD970739-8E89-44A3-B22A-C47BC4ED209B}"/>
    <cellStyle name="Normal 7 43 6" xfId="34039" xr:uid="{2A76115C-BFD7-461B-A625-3659D8F06182}"/>
    <cellStyle name="Normal 7 44" xfId="7438" xr:uid="{99FF804E-5B75-4F71-93CC-7897BC934A9D}"/>
    <cellStyle name="Normal 7 44 2" xfId="15118" xr:uid="{DE3FDAAC-8EB0-4876-8EE9-16F35D70EF7E}"/>
    <cellStyle name="Normal 7 44 2 2" xfId="22405" xr:uid="{0BFBEEB7-E0B8-4214-B278-174E014D3A27}"/>
    <cellStyle name="Normal 7 44 2 2 2" xfId="27961" xr:uid="{8956AA39-B84C-4735-B2A4-7E9D2BCE8B4F}"/>
    <cellStyle name="Normal 7 44 2 2 3" xfId="33455" xr:uid="{4FD161A5-AEBD-46D5-93FF-37346F4C9BDF}"/>
    <cellStyle name="Normal 7 44 2 2 4" xfId="38939" xr:uid="{14D8775F-F9D6-4643-B4A6-D0D133974E45}"/>
    <cellStyle name="Normal 7 44 2 3" xfId="25232" xr:uid="{A4A20D0A-2C17-4B39-823F-E928EB78654A}"/>
    <cellStyle name="Normal 7 44 2 4" xfId="30726" xr:uid="{8E507708-687E-4071-8137-64E8101E27D5}"/>
    <cellStyle name="Normal 7 44 2 5" xfId="36210" xr:uid="{4008B86E-5D97-43E9-8843-3A6C16D77551}"/>
    <cellStyle name="Normal 7 44 3" xfId="20322" xr:uid="{493B2E1C-671C-4AC4-BB9E-0BD5895E77B4}"/>
    <cellStyle name="Normal 7 44 3 2" xfId="25878" xr:uid="{F5BC1715-85D6-4B34-AE4C-C11F5ED86A93}"/>
    <cellStyle name="Normal 7 44 3 3" xfId="31372" xr:uid="{8FDFCD49-D8EC-4DD6-ACBB-CDC9E8AE5961}"/>
    <cellStyle name="Normal 7 44 3 4" xfId="36856" xr:uid="{B20E4160-5621-4AB5-B8EE-9F305D8A7FF3}"/>
    <cellStyle name="Normal 7 44 4" xfId="23149" xr:uid="{69F0C36E-F830-4B6E-BFCD-6756612E7725}"/>
    <cellStyle name="Normal 7 44 5" xfId="28641" xr:uid="{8551FB77-4B37-4E48-99FC-A16C891DDAAB}"/>
    <cellStyle name="Normal 7 44 6" xfId="34125" xr:uid="{A1EBE1DB-17E4-4160-8D0D-D71633E2D624}"/>
    <cellStyle name="Normal 7 45" xfId="7503" xr:uid="{CD01CC60-7EEE-43A5-8C7D-992642A773BA}"/>
    <cellStyle name="Normal 7 45 2" xfId="20131" xr:uid="{11E91435-CA1C-4C46-9B51-EBE0B0F681FD}"/>
    <cellStyle name="Normal 7 45 2 2" xfId="22865" xr:uid="{FF0617DE-A7A5-41C6-93BA-8D1034AE56F9}"/>
    <cellStyle name="Normal 7 45 2 2 2" xfId="28421" xr:uid="{32A0A41D-A8B6-4301-A35F-25DA43B24939}"/>
    <cellStyle name="Normal 7 45 2 2 3" xfId="33915" xr:uid="{B1BB6CF3-1735-4B8E-A025-AFFAD971FC70}"/>
    <cellStyle name="Normal 7 45 2 2 4" xfId="39399" xr:uid="{B856B564-7828-4379-886F-EAB5407DB564}"/>
    <cellStyle name="Normal 7 45 2 3" xfId="25692" xr:uid="{9D4A26C2-DB25-4C6D-9B76-AFEB7BD8BEDA}"/>
    <cellStyle name="Normal 7 45 2 4" xfId="31186" xr:uid="{4AB21CFD-0936-43AF-A2A2-8DF625A2BEDA}"/>
    <cellStyle name="Normal 7 45 2 5" xfId="36670" xr:uid="{46F6FF67-2C76-4071-847B-DBB5A8796257}"/>
    <cellStyle name="Normal 7 45 3" xfId="12053" xr:uid="{29B0CDB1-02EB-4992-BFA0-D9DCF6FC7E8D}"/>
    <cellStyle name="Normal 7 45 4" xfId="20387" xr:uid="{9621F069-45B5-44A3-81B1-76F173E2CAA2}"/>
    <cellStyle name="Normal 7 45 4 2" xfId="25943" xr:uid="{E3553636-B35A-4180-A63E-639FD7CAADA8}"/>
    <cellStyle name="Normal 7 45 4 3" xfId="31437" xr:uid="{37A72597-B7E8-4097-97DC-73F5DD3E61EF}"/>
    <cellStyle name="Normal 7 45 4 4" xfId="36921" xr:uid="{50ED3ADB-49D8-4F67-A673-D0446CC532FA}"/>
    <cellStyle name="Normal 7 45 5" xfId="23214" xr:uid="{33EF7549-173B-4317-9AD9-B67078501FB5}"/>
    <cellStyle name="Normal 7 45 6" xfId="28708" xr:uid="{4C51038E-D6E7-48ED-87EE-B99A48E4EAB2}"/>
    <cellStyle name="Normal 7 45 7" xfId="34192" xr:uid="{35F9B46B-0513-406A-84FA-DA4928851176}"/>
    <cellStyle name="Normal 7 46" xfId="17289" xr:uid="{D20492FA-6A3E-44FE-A450-1D9834B060FD}"/>
    <cellStyle name="Normal 7 47" xfId="22911" xr:uid="{21E87167-7A6E-490C-98F8-125F6F4A040E}"/>
    <cellStyle name="Normal 7 47 2" xfId="28457" xr:uid="{9046F255-B317-47E4-8427-ABE741FE82B8}"/>
    <cellStyle name="Normal 7 47 3" xfId="33945" xr:uid="{F62CC515-8527-4A93-8633-C31AFC683352}"/>
    <cellStyle name="Normal 7 47 4" xfId="39429" xr:uid="{2CD0D044-5B44-452A-8929-37C8AA849A2E}"/>
    <cellStyle name="Normal 7 48" xfId="40413" xr:uid="{A3FD3731-FB53-4EF9-A8E2-3D389EEAA3B4}"/>
    <cellStyle name="Normal 7 49" xfId="6706" xr:uid="{7EB55FA4-FABA-4F7E-BA78-DC684CA141D3}"/>
    <cellStyle name="Normal 7 5" xfId="6748" xr:uid="{897DE432-EBBD-468A-A917-3200992563A3}"/>
    <cellStyle name="Normal 7 5 2" xfId="15159" xr:uid="{3CBE15FB-AB02-4F6B-A955-091127227200}"/>
    <cellStyle name="Normal 7 5 2 2" xfId="22446" xr:uid="{FFFCA19E-929F-4211-9E05-C8D82B6B07B1}"/>
    <cellStyle name="Normal 7 5 2 2 2" xfId="28002" xr:uid="{66A69DA1-F416-40C3-BEC4-B0012DAA5DB1}"/>
    <cellStyle name="Normal 7 5 2 2 3" xfId="33496" xr:uid="{0C77466B-5038-490E-AC8C-76E164FCAF23}"/>
    <cellStyle name="Normal 7 5 2 2 4" xfId="38980" xr:uid="{31B17DEF-11E0-45BF-A137-8790301CC4F9}"/>
    <cellStyle name="Normal 7 5 2 3" xfId="25273" xr:uid="{DB5D5762-6DEC-4173-9091-40C6FA099E71}"/>
    <cellStyle name="Normal 7 5 2 4" xfId="30767" xr:uid="{A53B4BCA-0EAE-4309-9C7B-67616871319B}"/>
    <cellStyle name="Normal 7 5 2 5" xfId="36251" xr:uid="{D20B3611-BE9B-4926-8603-2D6D586C4678}"/>
    <cellStyle name="Normal 7 5 3" xfId="12092" xr:uid="{A2D247A5-0986-4221-908E-90EF96A3DCA2}"/>
    <cellStyle name="Normal 7 5 4" xfId="17328" xr:uid="{8E2FFBB2-B38A-45AF-ADB2-5FDEBBCCB304}"/>
    <cellStyle name="Normal 7 5 5" xfId="19558" xr:uid="{4938A739-62B4-4CE8-A1B7-74A3901A28E1}"/>
    <cellStyle name="Normal 7 5 6" xfId="9878" xr:uid="{099F1C08-890B-4B27-97AE-6BC4F9B128F1}"/>
    <cellStyle name="Normal 7 5 6 2" xfId="21199" xr:uid="{FCC48AD0-F482-4E82-8AC3-2AE4C42B5A05}"/>
    <cellStyle name="Normal 7 5 6 2 2" xfId="26755" xr:uid="{E132A587-2945-4DDB-BD7A-528BE00A8777}"/>
    <cellStyle name="Normal 7 5 6 2 3" xfId="32249" xr:uid="{3675DED8-CA05-4F1A-AE2A-7131912C093B}"/>
    <cellStyle name="Normal 7 5 6 2 4" xfId="37733" xr:uid="{E07074DC-B8C9-4B88-A9B3-EEAA643528C6}"/>
    <cellStyle name="Normal 7 5 6 3" xfId="24026" xr:uid="{95677822-A89E-43C0-B426-25B1EE413B9A}"/>
    <cellStyle name="Normal 7 5 6 4" xfId="29520" xr:uid="{E72BE883-F3DD-4994-A256-1082C11B34F9}"/>
    <cellStyle name="Normal 7 5 6 5" xfId="35004" xr:uid="{2F8EEF43-052A-4BB0-B1C1-64ADEB9DCC0C}"/>
    <cellStyle name="Normal 7 6" xfId="6749" xr:uid="{4FE21C72-7937-4891-84BB-7586C750D0FF}"/>
    <cellStyle name="Normal 7 6 2" xfId="15160" xr:uid="{5C182551-F285-49C7-9D19-937395974A34}"/>
    <cellStyle name="Normal 7 6 2 2" xfId="22447" xr:uid="{0636BF14-5168-4D6B-AEA5-9F1F3B7973C4}"/>
    <cellStyle name="Normal 7 6 2 2 2" xfId="28003" xr:uid="{E3C1D953-71C9-4E94-8686-9024617EE333}"/>
    <cellStyle name="Normal 7 6 2 2 3" xfId="33497" xr:uid="{8598CC3F-B847-4CBA-A3A0-6557E235D4AC}"/>
    <cellStyle name="Normal 7 6 2 2 4" xfId="38981" xr:uid="{6FEB5BB5-7D4D-4207-AC0A-E09100DA93DE}"/>
    <cellStyle name="Normal 7 6 2 3" xfId="25274" xr:uid="{DB3CF4F0-407B-45D5-AC7F-6A57A99BDE4E}"/>
    <cellStyle name="Normal 7 6 2 4" xfId="30768" xr:uid="{3141990F-7C35-42C2-9B4A-ED8BCBAF70AF}"/>
    <cellStyle name="Normal 7 6 2 5" xfId="36252" xr:uid="{9E54674C-1F44-4607-BF26-697EBCAE5633}"/>
    <cellStyle name="Normal 7 6 3" xfId="12093" xr:uid="{31B4951E-FFCC-4CE1-9BD2-BE6FD5D9C62C}"/>
    <cellStyle name="Normal 7 6 4" xfId="17329" xr:uid="{5A7C5164-8C47-4CF3-9305-BB125BE3D6B8}"/>
    <cellStyle name="Normal 7 6 5" xfId="19559" xr:uid="{6D58D3B5-464C-45D7-8B74-9DAB71BA575A}"/>
    <cellStyle name="Normal 7 6 6" xfId="9879" xr:uid="{908B4C7D-E4C0-4FE3-ACD0-B36000D91580}"/>
    <cellStyle name="Normal 7 6 6 2" xfId="21200" xr:uid="{95FA0186-EDC1-4EFA-91B2-1457B5B89618}"/>
    <cellStyle name="Normal 7 6 6 2 2" xfId="26756" xr:uid="{71C1F664-D49E-4E7B-897D-FB9FD6B371CF}"/>
    <cellStyle name="Normal 7 6 6 2 3" xfId="32250" xr:uid="{D635230B-32CC-465B-A4CC-43EB08A13232}"/>
    <cellStyle name="Normal 7 6 6 2 4" xfId="37734" xr:uid="{F8F4564F-DBFD-4BBD-BA07-A4C47528C4A5}"/>
    <cellStyle name="Normal 7 6 6 3" xfId="24027" xr:uid="{DF13B1BE-01D5-422B-833E-23BA49850177}"/>
    <cellStyle name="Normal 7 6 6 4" xfId="29521" xr:uid="{23ED4968-A9B1-4582-840A-2FEFFA5D5047}"/>
    <cellStyle name="Normal 7 6 6 5" xfId="35005" xr:uid="{6B699E86-9D16-4EDA-8691-CE6C5D1BC0DD}"/>
    <cellStyle name="Normal 7 7" xfId="6750" xr:uid="{9C0EDA0A-3F78-40D9-9F88-E7DBEF26EC3B}"/>
    <cellStyle name="Normal 7 7 2" xfId="15161" xr:uid="{E9623926-627B-4639-BFD3-00560507A7F1}"/>
    <cellStyle name="Normal 7 7 2 2" xfId="22448" xr:uid="{513CEAE1-6480-4137-9337-257329D05247}"/>
    <cellStyle name="Normal 7 7 2 2 2" xfId="28004" xr:uid="{42F88AE2-C51C-43A4-A5D7-926080B375BD}"/>
    <cellStyle name="Normal 7 7 2 2 3" xfId="33498" xr:uid="{25CC96C2-B503-4398-8EBC-34BBF1EAE611}"/>
    <cellStyle name="Normal 7 7 2 2 4" xfId="38982" xr:uid="{A657A3F4-D787-4EC7-883F-FE75E7FF11B5}"/>
    <cellStyle name="Normal 7 7 2 3" xfId="25275" xr:uid="{2D6F52FE-2117-4520-83AB-DE3402837271}"/>
    <cellStyle name="Normal 7 7 2 4" xfId="30769" xr:uid="{97CC3D25-1D4A-4FCC-AEBE-3A21EC504137}"/>
    <cellStyle name="Normal 7 7 2 5" xfId="36253" xr:uid="{57C32F8D-2A5E-4AEA-8678-1BC71D260806}"/>
    <cellStyle name="Normal 7 7 3" xfId="12094" xr:uid="{2F5D2DEE-5A22-4C56-8FD6-6CF982BBE74B}"/>
    <cellStyle name="Normal 7 7 4" xfId="17330" xr:uid="{50F14855-B0E7-409B-A1D9-3A38870DF550}"/>
    <cellStyle name="Normal 7 7 5" xfId="19560" xr:uid="{0682A7C4-E73F-4DFA-B356-FD111695DFD3}"/>
    <cellStyle name="Normal 7 7 6" xfId="9880" xr:uid="{4E34C9D6-E451-4901-ACB4-E20A745D64A1}"/>
    <cellStyle name="Normal 7 7 6 2" xfId="21201" xr:uid="{37C7FC71-237D-4F96-B65B-10436E29F780}"/>
    <cellStyle name="Normal 7 7 6 2 2" xfId="26757" xr:uid="{9C63CD0A-0DC5-4131-A508-ED9A33F99C74}"/>
    <cellStyle name="Normal 7 7 6 2 3" xfId="32251" xr:uid="{CFF2E8B0-F7AE-46D7-A3D2-5B273E5249C7}"/>
    <cellStyle name="Normal 7 7 6 2 4" xfId="37735" xr:uid="{A22C6599-C857-4A1E-9972-6B3B7E13D26E}"/>
    <cellStyle name="Normal 7 7 6 3" xfId="24028" xr:uid="{D2DB9876-A5A8-4561-A24F-A2DCCCCEE8B0}"/>
    <cellStyle name="Normal 7 7 6 4" xfId="29522" xr:uid="{6F91296B-1572-4417-9023-A0944275D99F}"/>
    <cellStyle name="Normal 7 7 6 5" xfId="35006" xr:uid="{30E026BF-1BFD-40E8-B94B-7A25DE12A85E}"/>
    <cellStyle name="Normal 7 8" xfId="6751" xr:uid="{6BA7BD06-895C-4691-9CDB-F34EE245A48F}"/>
    <cellStyle name="Normal 7 8 2" xfId="15162" xr:uid="{27895DBC-1A6A-4999-A977-FC5F60B7326A}"/>
    <cellStyle name="Normal 7 8 2 2" xfId="22449" xr:uid="{F457A0FA-9034-4925-9833-51758AE48C40}"/>
    <cellStyle name="Normal 7 8 2 2 2" xfId="28005" xr:uid="{D6852142-017A-4F87-8E42-F6DDDC5F6108}"/>
    <cellStyle name="Normal 7 8 2 2 3" xfId="33499" xr:uid="{CF460CAA-C5CA-4622-A7E6-5785689E51CC}"/>
    <cellStyle name="Normal 7 8 2 2 4" xfId="38983" xr:uid="{3D12EE1F-3CCD-4793-A520-4011F28B3AA0}"/>
    <cellStyle name="Normal 7 8 2 3" xfId="25276" xr:uid="{7AB7B78E-6D5B-433D-BD45-FA61AF2C4E6F}"/>
    <cellStyle name="Normal 7 8 2 4" xfId="30770" xr:uid="{75B8A7E6-A1F3-4469-AAC1-20191D4B3B82}"/>
    <cellStyle name="Normal 7 8 2 5" xfId="36254" xr:uid="{8B5E0D31-2E5E-4425-ABEE-CF11C26F56B4}"/>
    <cellStyle name="Normal 7 8 3" xfId="12095" xr:uid="{6C5A2F1C-B43F-4010-A06F-D1E836827338}"/>
    <cellStyle name="Normal 7 8 4" xfId="17331" xr:uid="{17FFDA83-F301-4A65-AC40-60AD03357CA4}"/>
    <cellStyle name="Normal 7 8 5" xfId="19561" xr:uid="{DB1C8190-E897-4309-9595-92742C1695C4}"/>
    <cellStyle name="Normal 7 8 6" xfId="9881" xr:uid="{7A78B6D2-0190-46E7-98A6-0594D318AFFC}"/>
    <cellStyle name="Normal 7 8 6 2" xfId="21202" xr:uid="{3247CA0C-F54F-4581-B037-BFCF6A303F81}"/>
    <cellStyle name="Normal 7 8 6 2 2" xfId="26758" xr:uid="{ECEFCAE2-B5B7-4D96-BFD3-C660801668E8}"/>
    <cellStyle name="Normal 7 8 6 2 3" xfId="32252" xr:uid="{A0FFC7D0-DC3E-4E30-9999-AA3DB17DB2FF}"/>
    <cellStyle name="Normal 7 8 6 2 4" xfId="37736" xr:uid="{A731E9A7-9E7B-4CCF-B003-4065DE49DF24}"/>
    <cellStyle name="Normal 7 8 6 3" xfId="24029" xr:uid="{C0B2F292-D348-496F-B3E2-0C59B473148D}"/>
    <cellStyle name="Normal 7 8 6 4" xfId="29523" xr:uid="{C3023B37-412C-4623-8CCF-AE852A9821BE}"/>
    <cellStyle name="Normal 7 8 6 5" xfId="35007" xr:uid="{8F32334C-8CD6-49B7-A3B7-1B2C7214462C}"/>
    <cellStyle name="Normal 7 9" xfId="6752" xr:uid="{BC1243A2-15BB-4597-881F-12CEB0ECE70A}"/>
    <cellStyle name="Normal 7 9 2" xfId="15163" xr:uid="{9E1701FA-EA4D-4416-934C-6B2FFCC37784}"/>
    <cellStyle name="Normal 7 9 2 2" xfId="22450" xr:uid="{C606115E-B223-4122-8892-02014EB584AF}"/>
    <cellStyle name="Normal 7 9 2 2 2" xfId="28006" xr:uid="{530686AB-00AC-4C04-8990-2166835E26DA}"/>
    <cellStyle name="Normal 7 9 2 2 3" xfId="33500" xr:uid="{5BCF901D-20E4-455A-9CC6-A70B7C689BAE}"/>
    <cellStyle name="Normal 7 9 2 2 4" xfId="38984" xr:uid="{D6CFC635-26A9-4204-B8FA-4292C1C20B3C}"/>
    <cellStyle name="Normal 7 9 2 3" xfId="25277" xr:uid="{8E8DA9E6-027C-46D5-8B2B-35ACCD8A499F}"/>
    <cellStyle name="Normal 7 9 2 4" xfId="30771" xr:uid="{58AB1629-926B-413A-88D0-C0234E346543}"/>
    <cellStyle name="Normal 7 9 2 5" xfId="36255" xr:uid="{CEFAEF6C-49AF-445B-91D9-4DE60E267C70}"/>
    <cellStyle name="Normal 7 9 3" xfId="12096" xr:uid="{54E4B75A-50A0-4EFE-B7A4-69E833350BE6}"/>
    <cellStyle name="Normal 7 9 4" xfId="17332" xr:uid="{05FF8ECB-45DF-4DB4-B87E-A08DECAB694E}"/>
    <cellStyle name="Normal 7 9 5" xfId="19562" xr:uid="{419A2AAD-EB9F-43D2-B149-413730EE9A7F}"/>
    <cellStyle name="Normal 7 9 6" xfId="9882" xr:uid="{156262EB-E4D7-4EE8-8FB8-0D8BC3B9C80A}"/>
    <cellStyle name="Normal 7 9 6 2" xfId="21203" xr:uid="{66C875D7-EB9D-4292-8B2D-D6CC5149B416}"/>
    <cellStyle name="Normal 7 9 6 2 2" xfId="26759" xr:uid="{B591379A-E343-4656-8F56-1EED1E36B878}"/>
    <cellStyle name="Normal 7 9 6 2 3" xfId="32253" xr:uid="{4FECD72B-7392-4E22-B403-5DE275BAE98B}"/>
    <cellStyle name="Normal 7 9 6 2 4" xfId="37737" xr:uid="{1F02BE26-0309-4D62-AB5C-A513FD46AAB8}"/>
    <cellStyle name="Normal 7 9 6 3" xfId="24030" xr:uid="{9A0116C9-DA86-41FD-90ED-D85CA4690A66}"/>
    <cellStyle name="Normal 7 9 6 4" xfId="29524" xr:uid="{8416CEF3-2E51-41B7-8FF1-B2D48BB32C53}"/>
    <cellStyle name="Normal 7 9 6 5" xfId="35008" xr:uid="{F316C4AA-93BF-41FF-B714-7B960DB644B3}"/>
    <cellStyle name="Normal 70" xfId="7353" xr:uid="{B575987E-7F7A-4DBE-8CFC-AE7051253CE6}"/>
    <cellStyle name="Normal 70 2" xfId="9883" xr:uid="{A079B0B8-C5DB-481A-A54B-22EE011823C6}"/>
    <cellStyle name="Normal 70 2 2" xfId="21204" xr:uid="{505667A9-97C6-4C93-95B2-D1E2969E0B51}"/>
    <cellStyle name="Normal 70 2 2 2" xfId="26760" xr:uid="{D1BD7877-BE8D-4350-AD76-6703164989F7}"/>
    <cellStyle name="Normal 70 2 2 3" xfId="32254" xr:uid="{6702ECBE-FD49-4119-B90D-B04B2BD2D6CC}"/>
    <cellStyle name="Normal 70 2 2 4" xfId="37738" xr:uid="{2D68687A-66B8-4594-9D26-38EEA50A13C1}"/>
    <cellStyle name="Normal 70 2 3" xfId="24031" xr:uid="{2CAA0299-961E-45FB-B6BE-C47CCA050680}"/>
    <cellStyle name="Normal 70 2 4" xfId="29525" xr:uid="{661D723F-F0A7-4F02-9214-6D92315C7232}"/>
    <cellStyle name="Normal 70 2 5" xfId="35009" xr:uid="{63E63864-A6FF-4031-8C54-A1E75DCBB1CF}"/>
    <cellStyle name="Normal 70 3" xfId="20241" xr:uid="{36EFB97B-6267-4161-A8EC-9DD4B0D3F1CF}"/>
    <cellStyle name="Normal 70 3 2" xfId="25797" xr:uid="{4AF0719A-AB3B-4E4E-A9C9-AADADCFAB923}"/>
    <cellStyle name="Normal 70 3 3" xfId="31291" xr:uid="{184F9919-BC61-4B0C-8DE0-1E47D30F5336}"/>
    <cellStyle name="Normal 70 3 4" xfId="36775" xr:uid="{04A528D4-F146-4858-A8C7-EEB401FA03C8}"/>
    <cellStyle name="Normal 70 4" xfId="23068" xr:uid="{B5EFA750-6C9B-4E49-AC3B-548BB680BEFE}"/>
    <cellStyle name="Normal 70 5" xfId="28560" xr:uid="{AE6D1BA6-A661-412D-A3FB-D467B2A49A5E}"/>
    <cellStyle name="Normal 70 6" xfId="34044" xr:uid="{B39F9DA1-BAD4-4D03-90E7-3E175DA91C53}"/>
    <cellStyle name="Normal 700" xfId="40003" xr:uid="{F8E0D048-DA86-4330-B60C-AB8B624F6386}"/>
    <cellStyle name="Normal 701" xfId="40004" xr:uid="{7FAFE48C-5ACA-475D-AC72-61AD87486A5F}"/>
    <cellStyle name="Normal 702" xfId="40005" xr:uid="{369AB73B-CFE7-4E22-998C-732DB8EC81A9}"/>
    <cellStyle name="Normal 703" xfId="40006" xr:uid="{7DEA1C9C-EB16-4E29-AF0C-F7D645206231}"/>
    <cellStyle name="Normal 704" xfId="40007" xr:uid="{4CB2CF11-4B9F-4D54-85C9-CF61A440E36E}"/>
    <cellStyle name="Normal 705" xfId="40008" xr:uid="{36E196FF-A606-4780-981E-28D5F1F29426}"/>
    <cellStyle name="Normal 706" xfId="40009" xr:uid="{F8600937-1FB5-4D0D-8F87-EBB7AB5AC5AA}"/>
    <cellStyle name="Normal 707" xfId="40010" xr:uid="{3EEC5128-5EBF-4AB3-8951-7048B4F4D63C}"/>
    <cellStyle name="Normal 708" xfId="40011" xr:uid="{6BBAA4E2-3731-4E7F-8497-E97DB0345E07}"/>
    <cellStyle name="Normal 709" xfId="40012" xr:uid="{E95D4397-4501-468F-BD64-65D4A6CD791C}"/>
    <cellStyle name="Normal 71" xfId="6753" xr:uid="{62514679-56F5-49E5-AEA0-712C0231C5DA}"/>
    <cellStyle name="Normal 71 2" xfId="15164" xr:uid="{D0C042EE-2C86-4800-9DF2-7395D3EF6A4D}"/>
    <cellStyle name="Normal 71 2 2" xfId="22451" xr:uid="{A1A38D68-0872-45EA-97A1-6D96612D98EE}"/>
    <cellStyle name="Normal 71 2 2 2" xfId="28007" xr:uid="{C2AC71B9-56F5-4FEE-BFD9-2CD77BB8971A}"/>
    <cellStyle name="Normal 71 2 2 3" xfId="33501" xr:uid="{332B6823-059A-4FBD-8238-3F331540A559}"/>
    <cellStyle name="Normal 71 2 2 4" xfId="38985" xr:uid="{73C7A0D1-CE72-47DE-BB47-9088F82A6558}"/>
    <cellStyle name="Normal 71 2 3" xfId="25278" xr:uid="{E36FCD02-2EC5-4AB5-8FF8-5BBA8BF1D5F3}"/>
    <cellStyle name="Normal 71 2 4" xfId="30772" xr:uid="{EAC7C2E3-34D0-49BB-AD40-26761E721B73}"/>
    <cellStyle name="Normal 71 2 5" xfId="36256" xr:uid="{78DD8884-064E-4930-89E0-AFF3CEFEEBEE}"/>
    <cellStyle name="Normal 71 3" xfId="12097" xr:uid="{9E52EA7C-2E3C-4B1E-8628-FF9759C576BF}"/>
    <cellStyle name="Normal 71 4" xfId="17333" xr:uid="{415D2ADF-4E92-4BA6-A718-38F27973B057}"/>
    <cellStyle name="Normal 71 5" xfId="19563" xr:uid="{A61C4120-5A76-48CB-AA02-453C47FF61D2}"/>
    <cellStyle name="Normal 71 6" xfId="9884" xr:uid="{20E8792E-12AA-4EAA-A9DA-508A3B18B4CA}"/>
    <cellStyle name="Normal 71 6 2" xfId="21205" xr:uid="{A8C832B5-3D12-458E-BCC7-CCFF8DD507D7}"/>
    <cellStyle name="Normal 71 6 2 2" xfId="26761" xr:uid="{E43BAFDF-D046-4A51-A860-2A3CD035274D}"/>
    <cellStyle name="Normal 71 6 2 3" xfId="32255" xr:uid="{4F5CAB1D-42DE-40D3-AE83-C10FC8C1E09F}"/>
    <cellStyle name="Normal 71 6 2 4" xfId="37739" xr:uid="{5AE9313D-8474-4179-B689-B1D0AABAF41A}"/>
    <cellStyle name="Normal 71 6 3" xfId="24032" xr:uid="{7C9A73C4-CBFD-4876-AAED-EB662781A609}"/>
    <cellStyle name="Normal 71 6 4" xfId="29526" xr:uid="{43564979-FA28-42DB-BB57-1667FA5CD931}"/>
    <cellStyle name="Normal 71 6 5" xfId="35010" xr:uid="{FBE3950C-96EA-4803-B29B-979E6185BF2B}"/>
    <cellStyle name="Normal 710" xfId="40013" xr:uid="{CE3D1C18-0D0F-4513-A883-DB223937CD74}"/>
    <cellStyle name="Normal 711" xfId="40014" xr:uid="{DF467FDC-389E-4AD7-90B2-D16758C3BB9F}"/>
    <cellStyle name="Normal 712" xfId="40015" xr:uid="{D785FCBF-83A8-4C6A-A2AF-077E393FC5F2}"/>
    <cellStyle name="Normal 713" xfId="493" xr:uid="{9593B48A-CF24-4D70-A771-C590C72877E4}"/>
    <cellStyle name="Normal 713 2" xfId="40351" xr:uid="{28F600A0-F7C2-4639-AEE8-953C1305CA5B}"/>
    <cellStyle name="Normal 714" xfId="494" xr:uid="{75EE9BAD-CEDA-4F4A-8819-AB7368566C7B}"/>
    <cellStyle name="Normal 714 2" xfId="40352" xr:uid="{5D0F559C-B5AB-4C17-9CB4-6056D0816AF9}"/>
    <cellStyle name="Normal 715" xfId="495" xr:uid="{7D812593-0B8D-408C-9F09-A1D7DA1C487D}"/>
    <cellStyle name="Normal 715 2" xfId="40353" xr:uid="{1CC2DCA1-E31E-48D9-AC34-8FAF7D3745FA}"/>
    <cellStyle name="Normal 716" xfId="40016" xr:uid="{A52F57A0-D501-4E6A-A9E2-01A7F87F973B}"/>
    <cellStyle name="Normal 717" xfId="40017" xr:uid="{57CF0749-8870-4EF5-910A-3C7D0CD09A28}"/>
    <cellStyle name="Normal 718" xfId="40018" xr:uid="{11AAAA4E-57CA-444A-B23D-A6DA23F77A58}"/>
    <cellStyle name="Normal 719" xfId="40019" xr:uid="{4C960AD7-F9B9-4156-BFC7-5734715B2F83}"/>
    <cellStyle name="Normal 72" xfId="6754" xr:uid="{5D0A4A8C-AD66-4B6F-B14A-948BDDDE8730}"/>
    <cellStyle name="Normal 72 2" xfId="15165" xr:uid="{84E42B5D-C17E-4EB3-B652-44F0499C6440}"/>
    <cellStyle name="Normal 72 2 2" xfId="22452" xr:uid="{A36B6A62-DFEF-4C83-94DF-22C871FA99C4}"/>
    <cellStyle name="Normal 72 2 2 2" xfId="28008" xr:uid="{960CFB0A-DE9D-455A-98A5-B5ED9347B470}"/>
    <cellStyle name="Normal 72 2 2 3" xfId="33502" xr:uid="{C32E6A75-187B-4B6C-A2B8-4323546CA86D}"/>
    <cellStyle name="Normal 72 2 2 4" xfId="38986" xr:uid="{64013DF3-CB73-4904-AEEF-7D02E7A98D6B}"/>
    <cellStyle name="Normal 72 2 3" xfId="25279" xr:uid="{E70B85EB-025F-46D7-9317-00A110BBD608}"/>
    <cellStyle name="Normal 72 2 4" xfId="30773" xr:uid="{AE0F13FA-A130-42B1-A176-65968B5965C7}"/>
    <cellStyle name="Normal 72 2 5" xfId="36257" xr:uid="{418C8A8E-2F1F-476B-9924-962A64427D80}"/>
    <cellStyle name="Normal 72 3" xfId="12098" xr:uid="{F5B4BF68-B8C4-4C6A-8953-A97C84BD4491}"/>
    <cellStyle name="Normal 72 4" xfId="17334" xr:uid="{CC2A4822-F06A-4C3F-B4F3-E0FE2D9BCC4B}"/>
    <cellStyle name="Normal 72 5" xfId="19564" xr:uid="{3A5F847A-6FF0-4618-B1A5-44499A01ED2D}"/>
    <cellStyle name="Normal 72 6" xfId="9885" xr:uid="{CEE32D53-BBC2-415C-8AA8-C9A39AAF52FA}"/>
    <cellStyle name="Normal 72 6 2" xfId="21206" xr:uid="{D2CD441A-E529-4BE0-8C72-9BA81ADA1A30}"/>
    <cellStyle name="Normal 72 6 2 2" xfId="26762" xr:uid="{FBC4EBDC-AE75-4638-8379-E49F2DC80D7C}"/>
    <cellStyle name="Normal 72 6 2 3" xfId="32256" xr:uid="{9DD107B0-5D81-41D7-96AC-0FFDE78FBA44}"/>
    <cellStyle name="Normal 72 6 2 4" xfId="37740" xr:uid="{ED00CC9A-6F14-495A-BEC5-984DE59DC8B4}"/>
    <cellStyle name="Normal 72 6 3" xfId="24033" xr:uid="{8DB9B8AE-3F1A-4432-B8AC-AB6C078F0D35}"/>
    <cellStyle name="Normal 72 6 4" xfId="29527" xr:uid="{411105E8-E438-4A2D-B1E1-9DE9FF7813C4}"/>
    <cellStyle name="Normal 72 6 5" xfId="35011" xr:uid="{35DB6D2B-E3BB-4D78-925B-29AA03C7315E}"/>
    <cellStyle name="Normal 720" xfId="40020" xr:uid="{267F2464-1C0D-4BE5-A768-E4AE5A7D858C}"/>
    <cellStyle name="Normal 721" xfId="40021" xr:uid="{F3008EE5-5606-47F5-84D0-F4383F2E527D}"/>
    <cellStyle name="Normal 722" xfId="40022" xr:uid="{5C93DEC8-83F1-4A32-842C-4CF3BD472D6C}"/>
    <cellStyle name="Normal 723" xfId="40023" xr:uid="{E32DC3C7-AFC5-46D3-A25F-B4D92F7AD30F}"/>
    <cellStyle name="Normal 724" xfId="40024" xr:uid="{94D43A8E-AE54-480A-998D-1A1B300C7876}"/>
    <cellStyle name="Normal 725" xfId="40025" xr:uid="{937AC460-E3FC-43B2-AAD4-11567140A4D4}"/>
    <cellStyle name="Normal 726" xfId="40026" xr:uid="{CFE1D447-E48C-4FA5-AEF2-A2E0ED200125}"/>
    <cellStyle name="Normal 727" xfId="40027" xr:uid="{EB73DBE8-4997-499A-8582-53D12BCFEA23}"/>
    <cellStyle name="Normal 728" xfId="40028" xr:uid="{E68FA3C5-AD6B-4D12-9D3D-700F07546748}"/>
    <cellStyle name="Normal 729" xfId="40029" xr:uid="{A98D1208-79AF-494E-B699-37869EC32E40}"/>
    <cellStyle name="Normal 73" xfId="6755" xr:uid="{07DE0CC7-2B1F-47D8-8F98-768F8836AC0F}"/>
    <cellStyle name="Normal 73 2" xfId="15166" xr:uid="{2CB9C34C-472F-4A06-960B-4F7A881C4E88}"/>
    <cellStyle name="Normal 73 2 2" xfId="22453" xr:uid="{33ECD73B-C432-455A-8B19-D4295D0FA3C2}"/>
    <cellStyle name="Normal 73 2 2 2" xfId="28009" xr:uid="{51A0F1B6-9788-41B5-8BA0-BE6388B976E9}"/>
    <cellStyle name="Normal 73 2 2 3" xfId="33503" xr:uid="{EBA2A279-BCEB-4402-8AAB-26C67A88ECAB}"/>
    <cellStyle name="Normal 73 2 2 4" xfId="38987" xr:uid="{B481E5E9-6563-428D-9519-B2C5D8A95B14}"/>
    <cellStyle name="Normal 73 2 3" xfId="25280" xr:uid="{17CFF5C0-B787-4795-BB1E-6AD925CD45EA}"/>
    <cellStyle name="Normal 73 2 4" xfId="30774" xr:uid="{D0C37DC7-D77C-4060-8300-2997E88E97BA}"/>
    <cellStyle name="Normal 73 2 5" xfId="36258" xr:uid="{4DA8B285-ABD7-4977-A320-B6112AA18798}"/>
    <cellStyle name="Normal 73 3" xfId="12099" xr:uid="{D6F8D383-4C05-405C-983B-9A1C711A752A}"/>
    <cellStyle name="Normal 73 4" xfId="17335" xr:uid="{1778C99A-A221-4EAE-8C1C-D4AE920B9331}"/>
    <cellStyle name="Normal 73 5" xfId="19565" xr:uid="{6956580F-3108-4E91-8E60-A7D3447E0E88}"/>
    <cellStyle name="Normal 73 6" xfId="9886" xr:uid="{E4DE4DF7-5137-4548-8648-9532374CD88A}"/>
    <cellStyle name="Normal 73 6 2" xfId="21207" xr:uid="{FAA57BA8-1B69-4C81-AB07-E5B1725E11D8}"/>
    <cellStyle name="Normal 73 6 2 2" xfId="26763" xr:uid="{ACEC8FE3-84F4-427E-A2B2-55859239DF5B}"/>
    <cellStyle name="Normal 73 6 2 3" xfId="32257" xr:uid="{50786CAA-E588-4E70-8733-5BDCC945159F}"/>
    <cellStyle name="Normal 73 6 2 4" xfId="37741" xr:uid="{98696253-A1B1-4B27-A8AB-F1E028B1AE77}"/>
    <cellStyle name="Normal 73 6 3" xfId="24034" xr:uid="{C1B81065-9F22-46E3-8C12-5C56D98D699A}"/>
    <cellStyle name="Normal 73 6 4" xfId="29528" xr:uid="{E96EFDCF-00DD-4493-B2B6-422DE51478ED}"/>
    <cellStyle name="Normal 73 6 5" xfId="35012" xr:uid="{7C5B58F4-810B-46B5-83DC-757B49F80512}"/>
    <cellStyle name="Normal 730" xfId="40030" xr:uid="{453D6421-F129-4997-819D-DEEEF919F616}"/>
    <cellStyle name="Normal 731" xfId="40031" xr:uid="{1480CFE5-E4D0-495D-8ADD-5C9AF659A6F9}"/>
    <cellStyle name="Normal 732" xfId="40032" xr:uid="{4C95D57C-A452-47E0-8754-13E70E4534F4}"/>
    <cellStyle name="Normal 733" xfId="40033" xr:uid="{9D034A8C-97A7-422C-8C4A-1EF4B641D845}"/>
    <cellStyle name="Normal 734" xfId="40034" xr:uid="{431F9AB6-A832-43CB-9A48-4ECF8ABDE04A}"/>
    <cellStyle name="Normal 735" xfId="40035" xr:uid="{00AFB84E-5E48-424D-8A16-A2A047135799}"/>
    <cellStyle name="Normal 736" xfId="40036" xr:uid="{554C381B-DC5D-47AD-A71E-638F217293FB}"/>
    <cellStyle name="Normal 737" xfId="40037" xr:uid="{B6C9384F-8892-465E-AA9C-95F0E553C108}"/>
    <cellStyle name="Normal 738" xfId="40038" xr:uid="{9CB07EE3-BE0F-4145-9C6A-D0D93393CF38}"/>
    <cellStyle name="Normal 739" xfId="40039" xr:uid="{D906E94C-0AB5-48D5-A23D-2B3B5D9C27E2}"/>
    <cellStyle name="Normal 74" xfId="7354" xr:uid="{346B679B-8B8E-4A76-B02D-7C7BE50D9136}"/>
    <cellStyle name="Normal 74 2" xfId="9887" xr:uid="{37B416E9-87F8-413E-B013-021C21DEEDA5}"/>
    <cellStyle name="Normal 74 2 2" xfId="21208" xr:uid="{234856EE-13C1-4CBD-88C3-97DE101F74D2}"/>
    <cellStyle name="Normal 74 2 2 2" xfId="26764" xr:uid="{B9041A87-3969-4B3F-BF10-6D4B89E5C31A}"/>
    <cellStyle name="Normal 74 2 2 3" xfId="32258" xr:uid="{B7A184DB-9623-4F61-8574-03F2B67CAE85}"/>
    <cellStyle name="Normal 74 2 2 4" xfId="37742" xr:uid="{50948D8C-C1E0-46E2-8DEB-E83D155C7B5E}"/>
    <cellStyle name="Normal 74 2 3" xfId="24035" xr:uid="{14A8825D-1183-4544-8E52-3BEDCE4F989A}"/>
    <cellStyle name="Normal 74 2 4" xfId="29529" xr:uid="{57E79A88-D02E-43CE-9D83-E38838C7842E}"/>
    <cellStyle name="Normal 74 2 5" xfId="35013" xr:uid="{F38FD955-5B24-44AD-A001-5AACA89CAFD1}"/>
    <cellStyle name="Normal 74 3" xfId="20242" xr:uid="{68FDB490-AE12-40BD-B4AF-5B072FB792CC}"/>
    <cellStyle name="Normal 74 3 2" xfId="25798" xr:uid="{90B215BE-BFF4-4B3C-9C54-3CA038400458}"/>
    <cellStyle name="Normal 74 3 3" xfId="31292" xr:uid="{5F3ED51D-781B-4BB5-8F52-27B618139BFF}"/>
    <cellStyle name="Normal 74 3 4" xfId="36776" xr:uid="{6973F7AF-A47F-4EB0-98C4-8C963F9D8046}"/>
    <cellStyle name="Normal 74 4" xfId="23069" xr:uid="{CA83E1A6-079C-4BA7-A30A-D964E3E87CD3}"/>
    <cellStyle name="Normal 74 5" xfId="28561" xr:uid="{0285EC7E-E0B4-45EC-A684-90965292EE9F}"/>
    <cellStyle name="Normal 74 6" xfId="34045" xr:uid="{0C3F26B7-BF6A-49E9-AAEC-D48A3332E6BE}"/>
    <cellStyle name="Normal 740" xfId="40040" xr:uid="{685C78E0-EF04-4954-89B9-2E0284DF6B35}"/>
    <cellStyle name="Normal 741" xfId="40041" xr:uid="{ABF6D123-9D57-4D05-8D0F-91A0B68A0C8B}"/>
    <cellStyle name="Normal 742" xfId="40042" xr:uid="{3515DA37-2721-4BB4-899A-7EB9186FE7D7}"/>
    <cellStyle name="Normal 743" xfId="40043" xr:uid="{A72AA66D-39C7-4873-B7BD-F968782C0D9F}"/>
    <cellStyle name="Normal 744" xfId="513" xr:uid="{486A2058-C21A-4498-99CB-706FA0EF7F8D}"/>
    <cellStyle name="Normal 744 2" xfId="40370" xr:uid="{C70B6D73-5DE9-4BF0-B756-BB41023AC0D9}"/>
    <cellStyle name="Normal 745" xfId="40044" xr:uid="{B5D8E607-B63C-4B6F-BDAD-FD057DB49CD8}"/>
    <cellStyle name="Normal 746" xfId="40045" xr:uid="{579163BD-92BC-4A42-AEF1-9F3CDB8F6D7A}"/>
    <cellStyle name="Normal 747" xfId="40046" xr:uid="{01487534-70A4-4C18-91E9-18809FE4416C}"/>
    <cellStyle name="Normal 748" xfId="40047" xr:uid="{CF53603E-B59D-4E00-8350-15DC152094E8}"/>
    <cellStyle name="Normal 749" xfId="40048" xr:uid="{0C93D4DC-D3E6-4B25-BB7F-706B81A94DCA}"/>
    <cellStyle name="Normal 75" xfId="7355" xr:uid="{F9E500B4-1B6E-4064-B4C1-8537E672164C}"/>
    <cellStyle name="Normal 75 2" xfId="12626" xr:uid="{C16F149B-2C65-420F-9D24-36ABDC88173F}"/>
    <cellStyle name="Normal 75 2 2" xfId="21667" xr:uid="{189CCD82-0F44-467C-9043-5DE8A54B4609}"/>
    <cellStyle name="Normal 75 2 2 2" xfId="27223" xr:uid="{E3977612-F99A-4D00-95A5-023859ED75D7}"/>
    <cellStyle name="Normal 75 2 2 3" xfId="32717" xr:uid="{4DD13592-E8EC-4A4C-90FD-FECCC0077AB8}"/>
    <cellStyle name="Normal 75 2 2 4" xfId="38201" xr:uid="{F853A9B2-759E-448A-8EBE-459CEE794AAB}"/>
    <cellStyle name="Normal 75 2 3" xfId="24494" xr:uid="{CA18CC0C-169F-452C-9A32-3A6CBAB791C7}"/>
    <cellStyle name="Normal 75 2 4" xfId="29988" xr:uid="{8E4C8954-7B2F-4091-B520-18899141D742}"/>
    <cellStyle name="Normal 75 2 5" xfId="35472" xr:uid="{23818D15-92DB-48D0-8D2C-155D65CC35C2}"/>
    <cellStyle name="Normal 75 3" xfId="20243" xr:uid="{4A6C47C4-64B0-4239-8B03-2A68C4AD41DF}"/>
    <cellStyle name="Normal 75 3 2" xfId="25799" xr:uid="{7B5FECBD-C0CA-4FB5-8D76-6026A9E2D6B5}"/>
    <cellStyle name="Normal 75 3 3" xfId="31293" xr:uid="{7D0141FA-5045-4236-9AF2-1056E5B13E2D}"/>
    <cellStyle name="Normal 75 3 4" xfId="36777" xr:uid="{035621A8-CAFA-4D7A-B1DF-78CEED9A07C6}"/>
    <cellStyle name="Normal 75 4" xfId="23070" xr:uid="{57C795B6-53FE-4AED-9649-360DD9C5E0CE}"/>
    <cellStyle name="Normal 75 5" xfId="28562" xr:uid="{976D0900-72D0-4372-9F00-4FFD74D82AD6}"/>
    <cellStyle name="Normal 75 6" xfId="34046" xr:uid="{D7CC5794-20D2-4747-BB6D-E5F8530356EC}"/>
    <cellStyle name="Normal 750" xfId="40049" xr:uid="{0EE288B3-9DA3-47C5-B72C-0D93051EA8B7}"/>
    <cellStyle name="Normal 751" xfId="40050" xr:uid="{A87840F1-C3E2-4C5C-8E2B-4063C9537F12}"/>
    <cellStyle name="Normal 752" xfId="40051" xr:uid="{68361855-7588-4ADE-BE46-9412AF5B39ED}"/>
    <cellStyle name="Normal 753" xfId="40052" xr:uid="{BA57DBAA-941B-4067-A7EF-47F1497B7AEC}"/>
    <cellStyle name="Normal 754" xfId="40053" xr:uid="{16D98E84-3BD2-4F9C-91CE-A5D07594E15F}"/>
    <cellStyle name="Normal 755" xfId="40054" xr:uid="{C79F3B56-D578-4A56-8A8A-DC4629D3A288}"/>
    <cellStyle name="Normal 756" xfId="40055" xr:uid="{ED4D7DA8-BDB8-4866-ACD3-C14820FA0C59}"/>
    <cellStyle name="Normal 757" xfId="40056" xr:uid="{D655164B-9AC5-42C0-9855-58DAF021204F}"/>
    <cellStyle name="Normal 758" xfId="40057" xr:uid="{83E233CD-21D6-4637-86DB-4758A61AE18C}"/>
    <cellStyle name="Normal 759" xfId="40058" xr:uid="{928C5518-BA3B-4940-BD25-B24578AF372A}"/>
    <cellStyle name="Normal 76" xfId="7356" xr:uid="{2905DEFE-BBA7-475A-803D-F73489CA99A7}"/>
    <cellStyle name="Normal 76 2" xfId="20100" xr:uid="{F0352AB5-F575-4E8F-BB81-4CA910066625}"/>
    <cellStyle name="Normal 76 2 2" xfId="22834" xr:uid="{3F92598A-F959-4F4D-B4DA-6344D04B4EAA}"/>
    <cellStyle name="Normal 76 2 2 2" xfId="28390" xr:uid="{07E92525-02A8-446D-B9D3-91DD4C0883D2}"/>
    <cellStyle name="Normal 76 2 2 3" xfId="33884" xr:uid="{C4CF39CB-4B62-4686-843E-691DDFDCE235}"/>
    <cellStyle name="Normal 76 2 2 4" xfId="39368" xr:uid="{70DC4967-EFA4-45C3-BBC5-8DB44FE8FE4A}"/>
    <cellStyle name="Normal 76 2 3" xfId="25661" xr:uid="{CE5CEAB9-E050-4ECD-8062-DAF328E565A1}"/>
    <cellStyle name="Normal 76 2 4" xfId="31155" xr:uid="{72195207-B833-4273-93A9-F3E8EA353DE8}"/>
    <cellStyle name="Normal 76 2 5" xfId="36639" xr:uid="{7021F23B-D7D6-4808-B36A-AA7E9A3B2FD0}"/>
    <cellStyle name="Normal 76 3" xfId="10304" xr:uid="{8E00E766-63F0-440B-8132-F75610B5FEC6}"/>
    <cellStyle name="Normal 76 4" xfId="20244" xr:uid="{6FC44B50-74DC-4191-834E-505D16231D0B}"/>
    <cellStyle name="Normal 76 4 2" xfId="25800" xr:uid="{3D4B2430-F1AB-4E4A-BAF1-301E6AE559D7}"/>
    <cellStyle name="Normal 76 4 3" xfId="31294" xr:uid="{46962528-1893-488E-93A3-15629E4841F5}"/>
    <cellStyle name="Normal 76 4 4" xfId="36778" xr:uid="{7F6017CC-5CDE-4D74-89DF-DB8AF01A8037}"/>
    <cellStyle name="Normal 76 5" xfId="23071" xr:uid="{68468212-DF27-4BA9-A0CF-4D6473E04579}"/>
    <cellStyle name="Normal 76 6" xfId="28563" xr:uid="{D652329B-D791-4953-8729-6641DBBCD0A6}"/>
    <cellStyle name="Normal 76 7" xfId="34047" xr:uid="{B43DF7E0-071F-4665-9EA3-D47209BE27D4}"/>
    <cellStyle name="Normal 760" xfId="40059" xr:uid="{82AC3A89-3080-4A43-84E7-BF1FAA9628C5}"/>
    <cellStyle name="Normal 761" xfId="40060" xr:uid="{B71F853A-E8EE-4466-AE14-C2D4860C99F1}"/>
    <cellStyle name="Normal 762" xfId="40061" xr:uid="{1A12ECF4-D321-413D-8252-FD25010AB8EC}"/>
    <cellStyle name="Normal 763" xfId="40062" xr:uid="{9EA7D3A5-8FB0-4187-825F-DE5DA90AF931}"/>
    <cellStyle name="Normal 764" xfId="40063" xr:uid="{704409E8-B771-4087-AE71-7BB5AF2B9F5F}"/>
    <cellStyle name="Normal 765" xfId="40064" xr:uid="{BFBCA23D-8B9C-4426-9CD1-8A543153A1FD}"/>
    <cellStyle name="Normal 766" xfId="40065" xr:uid="{76D7CF79-77A4-4C02-B846-626579BF8990}"/>
    <cellStyle name="Normal 767" xfId="40066" xr:uid="{8E5C969C-1EC2-4D63-8BE2-883080A978FD}"/>
    <cellStyle name="Normal 768" xfId="40067" xr:uid="{3B9B196A-1AE0-4D5B-86CF-CCE37209F6C0}"/>
    <cellStyle name="Normal 769" xfId="40068" xr:uid="{0E1707BA-A603-4ECE-9EA3-28E4A0AFAEFF}"/>
    <cellStyle name="Normal 77" xfId="7357" xr:uid="{418ABEC2-8CBE-4D2E-97DD-9A1EA93787F0}"/>
    <cellStyle name="Normal 77 2" xfId="20101" xr:uid="{E592E8F6-F5FF-4CFD-9BFF-6A703DF37172}"/>
    <cellStyle name="Normal 77 2 2" xfId="22835" xr:uid="{B47231B3-7791-4094-8C54-210F84B2CA31}"/>
    <cellStyle name="Normal 77 2 2 2" xfId="28391" xr:uid="{9854CCE1-824C-4325-B248-94B91CFB76C1}"/>
    <cellStyle name="Normal 77 2 2 3" xfId="33885" xr:uid="{0CF37300-49EC-4ACA-86E3-71657B1E06B1}"/>
    <cellStyle name="Normal 77 2 2 4" xfId="39369" xr:uid="{E3EC0982-0E70-41A9-AAA8-A08A230AE609}"/>
    <cellStyle name="Normal 77 2 3" xfId="25662" xr:uid="{E27B8CA2-8719-4FAE-9E4C-3DB81EC600BF}"/>
    <cellStyle name="Normal 77 2 4" xfId="31156" xr:uid="{08EADF0F-97E6-4DA5-84B1-C32786CAC8C7}"/>
    <cellStyle name="Normal 77 2 5" xfId="36640" xr:uid="{953886CD-993C-44F3-A2E5-8E2FD6C4DD97}"/>
    <cellStyle name="Normal 77 3" xfId="15520" xr:uid="{24558253-87BD-4B6C-AD05-56989F97F9BD}"/>
    <cellStyle name="Normal 77 4" xfId="20245" xr:uid="{6BACAAB2-AE1A-4CB1-B797-C5FC9F270A7D}"/>
    <cellStyle name="Normal 77 4 2" xfId="25801" xr:uid="{C0E02579-ED57-4E4D-B2FC-3649035E08D7}"/>
    <cellStyle name="Normal 77 4 3" xfId="31295" xr:uid="{3202AAFD-F763-4B14-A8BD-069A1855A21E}"/>
    <cellStyle name="Normal 77 4 4" xfId="36779" xr:uid="{E0A78CBA-4F13-434F-BB11-BF957728E439}"/>
    <cellStyle name="Normal 77 5" xfId="23072" xr:uid="{89B5DD23-165F-4B83-A96C-E73117FDA091}"/>
    <cellStyle name="Normal 77 6" xfId="28564" xr:uid="{C96EF337-1C66-4363-A1DE-9FC4EC04D256}"/>
    <cellStyle name="Normal 77 7" xfId="34048" xr:uid="{2B2EDAA8-5A92-4720-ACF9-76B1934D3ECF}"/>
    <cellStyle name="Normal 770" xfId="40069" xr:uid="{CEE915DA-4583-486A-8C00-7DAF6432FB3E}"/>
    <cellStyle name="Normal 771" xfId="40070" xr:uid="{F499A4F2-98BD-4A72-823E-C575C3EC6678}"/>
    <cellStyle name="Normal 772" xfId="40071" xr:uid="{B717EF8A-4BED-4C24-9DE7-940F58F1773A}"/>
    <cellStyle name="Normal 773" xfId="40072" xr:uid="{B306B9B7-D282-46A7-BB21-8E52C5FF2FA9}"/>
    <cellStyle name="Normal 774" xfId="40073" xr:uid="{F687BB27-91A6-4613-B5D2-59FCF4F54008}"/>
    <cellStyle name="Normal 775" xfId="40074" xr:uid="{6C10DA8A-6381-46DD-A241-264A57CD59E9}"/>
    <cellStyle name="Normal 776" xfId="40075" xr:uid="{C90A374D-A71F-4BB5-A461-1E952B96B1A9}"/>
    <cellStyle name="Normal 777" xfId="40076" xr:uid="{7669F08E-89C0-41D7-AAD3-242B1D659FE9}"/>
    <cellStyle name="Normal 778" xfId="40077" xr:uid="{0EB55F0D-6B68-4AE3-A3D8-B1E357262734}"/>
    <cellStyle name="Normal 779" xfId="40078" xr:uid="{30690A5A-A45B-484F-9F2E-451934D340EA}"/>
    <cellStyle name="Normal 78" xfId="7358" xr:uid="{ED4BAE07-BBF6-4085-A893-C8AD3A69CCB0}"/>
    <cellStyle name="Normal 78 2" xfId="20102" xr:uid="{2045519F-3636-4905-BACD-BD4801E387C3}"/>
    <cellStyle name="Normal 78 2 2" xfId="22836" xr:uid="{0FA3FB3D-2F9F-43C7-B1CC-175037A5E712}"/>
    <cellStyle name="Normal 78 2 2 2" xfId="28392" xr:uid="{64D619CC-43BD-431A-B0F5-D3FA276A8631}"/>
    <cellStyle name="Normal 78 2 2 3" xfId="33886" xr:uid="{A7522121-815A-492E-A463-54195F06D584}"/>
    <cellStyle name="Normal 78 2 2 4" xfId="39370" xr:uid="{19D39D0C-B91C-4399-B7C0-246C9A85336E}"/>
    <cellStyle name="Normal 78 2 3" xfId="25663" xr:uid="{8C69D640-72AB-4326-88E4-EB9AE4FE610E}"/>
    <cellStyle name="Normal 78 2 4" xfId="31157" xr:uid="{B5DC09FF-1546-42C0-A606-B8FD89DDFF6E}"/>
    <cellStyle name="Normal 78 2 5" xfId="36641" xr:uid="{007494E9-3AC1-412D-A2E6-D6AD9AAAE573}"/>
    <cellStyle name="Normal 78 3" xfId="20246" xr:uid="{DE3896E4-892A-40DB-A464-1F6300B05281}"/>
    <cellStyle name="Normal 78 3 2" xfId="25802" xr:uid="{34F8CC8B-19DD-4203-8B8A-4E70A6DEE077}"/>
    <cellStyle name="Normal 78 3 3" xfId="31296" xr:uid="{0DBD2F5B-56EE-419A-ADC9-4D29087F4896}"/>
    <cellStyle name="Normal 78 3 4" xfId="36780" xr:uid="{E54DC83E-96DC-482E-8D9C-9129A26FE68E}"/>
    <cellStyle name="Normal 78 4" xfId="23073" xr:uid="{EBA1A310-B272-4742-983A-19AA0FE24538}"/>
    <cellStyle name="Normal 78 5" xfId="28565" xr:uid="{63E4360F-D6AB-4B93-AEB1-7F92B9C4E120}"/>
    <cellStyle name="Normal 78 6" xfId="34049" xr:uid="{4A2EA07C-255E-4A4A-8645-28F269CF8B0C}"/>
    <cellStyle name="Normal 780" xfId="40079" xr:uid="{FDE4F59C-4844-4902-84E1-62814A898BF5}"/>
    <cellStyle name="Normal 781" xfId="40080" xr:uid="{BA215316-A44C-4889-8C75-2E2E782EBB3D}"/>
    <cellStyle name="Normal 782" xfId="40081" xr:uid="{8D3B3992-1DA9-406E-9897-A09398452B2F}"/>
    <cellStyle name="Normal 783" xfId="40082" xr:uid="{9A5B2FC0-4D11-461E-892D-6F7CD44320CC}"/>
    <cellStyle name="Normal 784" xfId="40083" xr:uid="{75846531-B580-426F-AD1C-9C4FEAF1DC43}"/>
    <cellStyle name="Normal 785" xfId="40084" xr:uid="{C43951F6-0805-43A1-95D1-E32443ADDD36}"/>
    <cellStyle name="Normal 786" xfId="40085" xr:uid="{90858E2A-364E-43D6-AB7D-3D178190A427}"/>
    <cellStyle name="Normal 787" xfId="40086" xr:uid="{928B3DB9-785E-468D-B2BC-32366FC5A893}"/>
    <cellStyle name="Normal 788" xfId="40087" xr:uid="{DEC90A73-960A-4668-886E-C0E7CB1217EF}"/>
    <cellStyle name="Normal 789" xfId="40088" xr:uid="{3CDA9730-FC8D-4A76-B914-54C1FAE6D7EE}"/>
    <cellStyle name="Normal 79" xfId="7359" xr:uid="{B9E3CAF4-A03D-4FF7-9D41-4DC3E599926E}"/>
    <cellStyle name="Normal 79 2" xfId="20103" xr:uid="{916A7A59-3FA7-455F-9806-5F944F2281FE}"/>
    <cellStyle name="Normal 79 2 2" xfId="22837" xr:uid="{FB2FE613-858C-4B1F-887E-85B34317DFEC}"/>
    <cellStyle name="Normal 79 2 2 2" xfId="28393" xr:uid="{56472B30-E19E-49ED-994E-5B4C162B6FB8}"/>
    <cellStyle name="Normal 79 2 2 3" xfId="33887" xr:uid="{0DD89DC7-87EB-404F-90B1-D906A62A882C}"/>
    <cellStyle name="Normal 79 2 2 4" xfId="39371" xr:uid="{C52513A4-A962-470F-8A0A-E05705C5141E}"/>
    <cellStyle name="Normal 79 2 3" xfId="25664" xr:uid="{D4B65361-1719-46CC-A0C7-72F808F1D3CC}"/>
    <cellStyle name="Normal 79 2 4" xfId="31158" xr:uid="{404C9CA6-3423-4DD9-8864-72FEDFC800F8}"/>
    <cellStyle name="Normal 79 2 5" xfId="36642" xr:uid="{A5162CD7-9534-46CA-987A-ADD1B05463E9}"/>
    <cellStyle name="Normal 79 3" xfId="20247" xr:uid="{E925783D-554B-428F-BCF2-35F3F986463E}"/>
    <cellStyle name="Normal 79 3 2" xfId="25803" xr:uid="{E3D43245-A7E2-4ED2-88B8-6704D2779506}"/>
    <cellStyle name="Normal 79 3 3" xfId="31297" xr:uid="{714A6A9E-6C8D-4602-8861-409858109455}"/>
    <cellStyle name="Normal 79 3 4" xfId="36781" xr:uid="{BD9A1FF6-C52F-48D8-ABC6-B160A995004C}"/>
    <cellStyle name="Normal 79 4" xfId="23074" xr:uid="{86771F26-0C6B-4DA6-B4B4-FC6F8FD786CB}"/>
    <cellStyle name="Normal 79 5" xfId="28566" xr:uid="{F0EA9790-26B3-45EE-8961-5159F1E120C3}"/>
    <cellStyle name="Normal 79 6" xfId="34050" xr:uid="{00EA19C7-97BA-40B8-B5B7-FFC3EEE5A505}"/>
    <cellStyle name="Normal 790" xfId="40089" xr:uid="{78F3AA4B-AD93-4A5C-9650-5D0C3C55A4D5}"/>
    <cellStyle name="Normal 791" xfId="40090" xr:uid="{BD729C67-3D24-48C9-A501-C25716BB9D78}"/>
    <cellStyle name="Normal 792" xfId="40091" xr:uid="{57C06B6F-8BD6-42E3-B408-542008D3F9A0}"/>
    <cellStyle name="Normal 793" xfId="40092" xr:uid="{4F201072-1A14-4007-A523-3F3BE7EAC32E}"/>
    <cellStyle name="Normal 794" xfId="40093" xr:uid="{3D039E72-0A89-42B2-8C0B-BE64B21B340B}"/>
    <cellStyle name="Normal 795" xfId="40094" xr:uid="{8ADACFC6-CDCA-4055-8CC3-929066E58809}"/>
    <cellStyle name="Normal 796" xfId="40095" xr:uid="{6CE53394-030C-43FE-80C8-1C8229DF5F77}"/>
    <cellStyle name="Normal 797" xfId="40096" xr:uid="{0B9934B8-A0F8-4457-9D0C-7DF7D12C1884}"/>
    <cellStyle name="Normal 798" xfId="40097" xr:uid="{53F690C3-C378-4A5A-A9C1-56DBF4AD3FD1}"/>
    <cellStyle name="Normal 799" xfId="40098" xr:uid="{1458CFBA-6E5E-484D-90F0-ACBC2A9EFD0B}"/>
    <cellStyle name="Normal 8" xfId="536" xr:uid="{860B0793-225F-4CAC-8835-7C52E706B508}"/>
    <cellStyle name="Normal 8 10" xfId="6757" xr:uid="{C9311A63-81E4-4A71-B94A-FB6E43B07147}"/>
    <cellStyle name="Normal 8 10 2" xfId="15167" xr:uid="{1193F8FB-37D5-4A75-A4DD-4F0780497D29}"/>
    <cellStyle name="Normal 8 10 2 2" xfId="22454" xr:uid="{443F2110-46C8-4A42-9CBF-11C8A8A97DD6}"/>
    <cellStyle name="Normal 8 10 2 2 2" xfId="28010" xr:uid="{C4A2ADB1-57CB-4F37-AA76-AC8C8DFE2E27}"/>
    <cellStyle name="Normal 8 10 2 2 3" xfId="33504" xr:uid="{A8D0379B-9A09-479E-91AA-85E8DCFB2EBC}"/>
    <cellStyle name="Normal 8 10 2 2 4" xfId="38988" xr:uid="{611210DF-0745-4EAC-AF16-1A74406A0DB6}"/>
    <cellStyle name="Normal 8 10 2 3" xfId="25281" xr:uid="{42E581EB-1B63-4A2F-B3B9-CBF62EF5A08E}"/>
    <cellStyle name="Normal 8 10 2 4" xfId="30775" xr:uid="{8F076C85-B8F2-42A1-8EE0-CF4D197937E8}"/>
    <cellStyle name="Normal 8 10 2 5" xfId="36259" xr:uid="{2F22C81C-2528-4A6F-BC1C-7B94C26A831F}"/>
    <cellStyle name="Normal 8 10 3" xfId="12101" xr:uid="{2CD1C396-71B8-48DB-991A-05598A468462}"/>
    <cellStyle name="Normal 8 10 4" xfId="17337" xr:uid="{5217CA76-1FFA-49A5-9F01-F96EE1121FD4}"/>
    <cellStyle name="Normal 8 10 5" xfId="19567" xr:uid="{77F942D2-E2BF-47B6-A921-2FB34D6823BB}"/>
    <cellStyle name="Normal 8 10 6" xfId="9888" xr:uid="{916110F5-CD5A-42FF-8F13-BB7BF90BA921}"/>
    <cellStyle name="Normal 8 10 6 2" xfId="21209" xr:uid="{16DA6266-7955-4C49-8205-AA906118FBED}"/>
    <cellStyle name="Normal 8 10 6 2 2" xfId="26765" xr:uid="{15B48E89-11D6-4F29-A952-90362E57BA61}"/>
    <cellStyle name="Normal 8 10 6 2 3" xfId="32259" xr:uid="{304E5E6D-DBDF-4019-9028-CE8553D37FF0}"/>
    <cellStyle name="Normal 8 10 6 2 4" xfId="37743" xr:uid="{CACD2EEC-39AA-4AE6-B5AE-A1740E641678}"/>
    <cellStyle name="Normal 8 10 6 3" xfId="24036" xr:uid="{E3322898-EAE5-4501-B9E7-6F7F984DCBDD}"/>
    <cellStyle name="Normal 8 10 6 4" xfId="29530" xr:uid="{FA49670A-07EB-4E7A-BA14-585EA9A693D2}"/>
    <cellStyle name="Normal 8 10 6 5" xfId="35014" xr:uid="{0D63022B-3927-4BA4-8D4D-2B61B3C73AAC}"/>
    <cellStyle name="Normal 8 11" xfId="6758" xr:uid="{75D54589-3F82-4649-9289-7947139742FA}"/>
    <cellStyle name="Normal 8 11 2" xfId="15168" xr:uid="{B30BBA8D-D869-4A50-B0EF-01CF001F3400}"/>
    <cellStyle name="Normal 8 11 2 2" xfId="22455" xr:uid="{B41794CB-59BC-4507-ADE1-0195793F6DCE}"/>
    <cellStyle name="Normal 8 11 2 2 2" xfId="28011" xr:uid="{900F58AA-6515-4DDD-8363-4797C431B07D}"/>
    <cellStyle name="Normal 8 11 2 2 3" xfId="33505" xr:uid="{CC194983-AE4F-476A-9BA6-C0A3F6ACDCF4}"/>
    <cellStyle name="Normal 8 11 2 2 4" xfId="38989" xr:uid="{E9255229-83BE-4AC0-9604-A94178B15E87}"/>
    <cellStyle name="Normal 8 11 2 3" xfId="25282" xr:uid="{14360A1E-7EC7-46B6-8FD1-2C877D4EA4F9}"/>
    <cellStyle name="Normal 8 11 2 4" xfId="30776" xr:uid="{2BCBA01E-5293-4A13-987D-40BB52962D2D}"/>
    <cellStyle name="Normal 8 11 2 5" xfId="36260" xr:uid="{6F925433-593F-4B0A-B52F-0D85DCF7FB01}"/>
    <cellStyle name="Normal 8 11 3" xfId="12102" xr:uid="{B94D0E73-74FC-4F71-A9B9-7A98097496DB}"/>
    <cellStyle name="Normal 8 11 4" xfId="17338" xr:uid="{D9E05EF5-293A-4609-92A6-4C9A9C76C126}"/>
    <cellStyle name="Normal 8 11 5" xfId="19568" xr:uid="{A75C957E-E065-4BDC-8E1A-4359D71A5785}"/>
    <cellStyle name="Normal 8 11 6" xfId="9889" xr:uid="{77DB0E35-618B-4B99-B3C5-68D22ABA5C6E}"/>
    <cellStyle name="Normal 8 11 6 2" xfId="21210" xr:uid="{C560C4CA-FB71-44C2-8E0F-3B7D1E01F973}"/>
    <cellStyle name="Normal 8 11 6 2 2" xfId="26766" xr:uid="{6AED8A3F-F074-4228-B759-228A350019B9}"/>
    <cellStyle name="Normal 8 11 6 2 3" xfId="32260" xr:uid="{6DB5F504-0E0C-442E-BD34-96C755C2344C}"/>
    <cellStyle name="Normal 8 11 6 2 4" xfId="37744" xr:uid="{8401764A-FA63-455E-B8D7-5692B081529D}"/>
    <cellStyle name="Normal 8 11 6 3" xfId="24037" xr:uid="{706DEBD4-0C14-4651-B7E6-5F65EC8E94F5}"/>
    <cellStyle name="Normal 8 11 6 4" xfId="29531" xr:uid="{B6F9758C-0CDB-4F2B-A043-669BFB2F3932}"/>
    <cellStyle name="Normal 8 11 6 5" xfId="35015" xr:uid="{0CBAE650-0A91-486E-8C20-12576BB41931}"/>
    <cellStyle name="Normal 8 12" xfId="6759" xr:uid="{5536D429-AAA0-485B-B3AF-F44DE1FF3E0C}"/>
    <cellStyle name="Normal 8 12 2" xfId="15169" xr:uid="{D5A00E78-8C5C-425F-AAC2-B7BE0631C8FF}"/>
    <cellStyle name="Normal 8 12 2 2" xfId="22456" xr:uid="{78D7829B-D864-4A44-B082-ED1DCFF5FCAF}"/>
    <cellStyle name="Normal 8 12 2 2 2" xfId="28012" xr:uid="{3AD18163-654F-4FB8-8574-02E2C55C9EAA}"/>
    <cellStyle name="Normal 8 12 2 2 3" xfId="33506" xr:uid="{DAE452B5-78B7-40AF-8541-1B95B2C1A70A}"/>
    <cellStyle name="Normal 8 12 2 2 4" xfId="38990" xr:uid="{1730A341-C857-4CFC-8FC5-D25E1D80BD23}"/>
    <cellStyle name="Normal 8 12 2 3" xfId="25283" xr:uid="{67A0B003-449E-44F9-84AC-7111A54B9414}"/>
    <cellStyle name="Normal 8 12 2 4" xfId="30777" xr:uid="{CCCFDA40-9F48-4545-BB0A-C79091171086}"/>
    <cellStyle name="Normal 8 12 2 5" xfId="36261" xr:uid="{CBD9AB0D-28AD-45CF-9E07-6BFAFADBD437}"/>
    <cellStyle name="Normal 8 12 3" xfId="12103" xr:uid="{7CD4F8FA-0639-4437-9928-51EEB6C193A5}"/>
    <cellStyle name="Normal 8 12 4" xfId="17339" xr:uid="{4B852701-FF43-4457-A5A6-FB68D5CC18E0}"/>
    <cellStyle name="Normal 8 12 5" xfId="19569" xr:uid="{CE48F3C1-427F-4CA7-AD11-5684F9B263A4}"/>
    <cellStyle name="Normal 8 12 6" xfId="9890" xr:uid="{841170AE-BCDC-4C89-99B1-FC899D5729A1}"/>
    <cellStyle name="Normal 8 12 6 2" xfId="21211" xr:uid="{6D170957-4AF9-48A2-BCEC-2109969FEE7F}"/>
    <cellStyle name="Normal 8 12 6 2 2" xfId="26767" xr:uid="{8656AF2F-F195-4A88-9614-A4AE7EC4F997}"/>
    <cellStyle name="Normal 8 12 6 2 3" xfId="32261" xr:uid="{3F5DD986-2698-4E89-ACC8-CBC7C6536CE8}"/>
    <cellStyle name="Normal 8 12 6 2 4" xfId="37745" xr:uid="{C2BB118C-9631-4D23-913B-81E51338AC64}"/>
    <cellStyle name="Normal 8 12 6 3" xfId="24038" xr:uid="{488D12E3-5DF1-4B89-9C31-47294590F117}"/>
    <cellStyle name="Normal 8 12 6 4" xfId="29532" xr:uid="{E6BDD375-31D1-4639-A296-5DE0ABBC4E8F}"/>
    <cellStyle name="Normal 8 12 6 5" xfId="35016" xr:uid="{917318D8-DABA-4B3E-81FE-4634097EA9C0}"/>
    <cellStyle name="Normal 8 13" xfId="6760" xr:uid="{FB593B3A-7516-4A96-8EA1-540CA917651C}"/>
    <cellStyle name="Normal 8 13 2" xfId="15170" xr:uid="{CEDF9BEE-F6D2-41AC-BBCB-2181DF1941E6}"/>
    <cellStyle name="Normal 8 13 2 2" xfId="22457" xr:uid="{90E9110E-3328-4D2B-952F-F00F4B626EFE}"/>
    <cellStyle name="Normal 8 13 2 2 2" xfId="28013" xr:uid="{3DCC5C1B-8B53-4BA7-99C9-6D3B52C64891}"/>
    <cellStyle name="Normal 8 13 2 2 3" xfId="33507" xr:uid="{A32A43B7-36B2-4E1A-B35D-6495B179D069}"/>
    <cellStyle name="Normal 8 13 2 2 4" xfId="38991" xr:uid="{39ACB54E-537C-4CC3-844D-6DD74AAE7165}"/>
    <cellStyle name="Normal 8 13 2 3" xfId="25284" xr:uid="{11C504C3-CF2E-4291-871F-43F6EA79A555}"/>
    <cellStyle name="Normal 8 13 2 4" xfId="30778" xr:uid="{F8CF1810-7387-4423-B4A7-ACCBE9B63ED0}"/>
    <cellStyle name="Normal 8 13 2 5" xfId="36262" xr:uid="{00922C3E-EFB5-4450-86B3-D400FCE03A59}"/>
    <cellStyle name="Normal 8 13 3" xfId="12104" xr:uid="{C476A654-376E-4C04-94B3-542F4B5530E5}"/>
    <cellStyle name="Normal 8 13 4" xfId="17340" xr:uid="{D2D9F368-2511-47F0-9E3B-7673663DF807}"/>
    <cellStyle name="Normal 8 13 5" xfId="19570" xr:uid="{DD77AD83-2D77-47C0-9E72-AFAC2C951614}"/>
    <cellStyle name="Normal 8 13 6" xfId="9891" xr:uid="{9CAE2B95-B43B-49DE-B3EE-8021A2C460B4}"/>
    <cellStyle name="Normal 8 13 6 2" xfId="21212" xr:uid="{645F3A2B-95D0-4447-A57B-53E0B908739A}"/>
    <cellStyle name="Normal 8 13 6 2 2" xfId="26768" xr:uid="{B0F61218-E9B9-4D60-AECA-9D27956599FA}"/>
    <cellStyle name="Normal 8 13 6 2 3" xfId="32262" xr:uid="{FCE387E4-1EC0-4DDB-92DE-9D404468F450}"/>
    <cellStyle name="Normal 8 13 6 2 4" xfId="37746" xr:uid="{939B4718-4384-48CF-8F45-D467E86AEA0E}"/>
    <cellStyle name="Normal 8 13 6 3" xfId="24039" xr:uid="{A98E97CC-96BF-4CD0-A6C1-B95C82C6E242}"/>
    <cellStyle name="Normal 8 13 6 4" xfId="29533" xr:uid="{172F90AA-1404-456F-9893-50B234767D19}"/>
    <cellStyle name="Normal 8 13 6 5" xfId="35017" xr:uid="{F21073CF-0D70-4F57-A04F-9A1404729B73}"/>
    <cellStyle name="Normal 8 14" xfId="6761" xr:uid="{2D79D8E7-8C85-4473-88B3-10E0B89F9002}"/>
    <cellStyle name="Normal 8 14 2" xfId="15171" xr:uid="{F1D04548-EEAA-4594-A1D5-F4A0926BF604}"/>
    <cellStyle name="Normal 8 14 2 2" xfId="22458" xr:uid="{56E21930-61E2-40DA-AAE3-8EF82E7357B5}"/>
    <cellStyle name="Normal 8 14 2 2 2" xfId="28014" xr:uid="{C920B632-E42C-4039-89AF-54F7647B4E8F}"/>
    <cellStyle name="Normal 8 14 2 2 3" xfId="33508" xr:uid="{959953F6-28C2-4B12-BA2D-5CF8451EC89E}"/>
    <cellStyle name="Normal 8 14 2 2 4" xfId="38992" xr:uid="{69281C13-4ED4-4103-8F2D-C6C13612E68B}"/>
    <cellStyle name="Normal 8 14 2 3" xfId="25285" xr:uid="{094F3785-5721-4236-A4E6-E3A31C9244FE}"/>
    <cellStyle name="Normal 8 14 2 4" xfId="30779" xr:uid="{1FCEFA2E-11A1-482A-99F7-B176E95D65C8}"/>
    <cellStyle name="Normal 8 14 2 5" xfId="36263" xr:uid="{5CCB9D94-B7BB-44D4-BD44-5D3723B0E052}"/>
    <cellStyle name="Normal 8 14 3" xfId="12105" xr:uid="{487E13E0-A4C8-4EFB-A9DF-82780D21FBE8}"/>
    <cellStyle name="Normal 8 14 4" xfId="17341" xr:uid="{C8DD7F6C-C8EA-4283-ADA6-AD8862830331}"/>
    <cellStyle name="Normal 8 14 5" xfId="19571" xr:uid="{4A7FCAD8-8F19-4198-B688-4FE48987A5A3}"/>
    <cellStyle name="Normal 8 14 6" xfId="9892" xr:uid="{A35C8D31-D6C7-4670-98A5-E7AE47F214BC}"/>
    <cellStyle name="Normal 8 14 6 2" xfId="21213" xr:uid="{8AEE98A1-A7B4-4F9E-919D-ABDD209E0320}"/>
    <cellStyle name="Normal 8 14 6 2 2" xfId="26769" xr:uid="{10993C12-2C10-4030-964B-403E3DB53D81}"/>
    <cellStyle name="Normal 8 14 6 2 3" xfId="32263" xr:uid="{0A404A7E-6F91-483E-9A5B-4F6682A4CC2D}"/>
    <cellStyle name="Normal 8 14 6 2 4" xfId="37747" xr:uid="{FFFD97C6-B66E-4F0F-B637-92FDD101B6DA}"/>
    <cellStyle name="Normal 8 14 6 3" xfId="24040" xr:uid="{01479CFB-B71D-4C7B-9E1E-11A457452B96}"/>
    <cellStyle name="Normal 8 14 6 4" xfId="29534" xr:uid="{8FB5EF40-ABAC-4531-B375-3036E63BC9F1}"/>
    <cellStyle name="Normal 8 14 6 5" xfId="35018" xr:uid="{AA5458AE-3F63-47A8-A3E0-5B5100189A65}"/>
    <cellStyle name="Normal 8 15" xfId="6762" xr:uid="{DB6CF5D5-3FC1-43F9-81BA-88EF5CEC4761}"/>
    <cellStyle name="Normal 8 15 2" xfId="15172" xr:uid="{FD9CC9AF-D388-4421-8EA6-583AA1231EC4}"/>
    <cellStyle name="Normal 8 15 2 2" xfId="22459" xr:uid="{7381BCD1-D7A7-4865-807F-253728540447}"/>
    <cellStyle name="Normal 8 15 2 2 2" xfId="28015" xr:uid="{139EDA98-6B0B-4C22-921F-229D4398B5A3}"/>
    <cellStyle name="Normal 8 15 2 2 3" xfId="33509" xr:uid="{8C7301CB-9B85-46D9-BA53-28C0F4C6BF13}"/>
    <cellStyle name="Normal 8 15 2 2 4" xfId="38993" xr:uid="{8E8934A4-FD23-4271-8404-764480EDB203}"/>
    <cellStyle name="Normal 8 15 2 3" xfId="25286" xr:uid="{3F4F43E6-71D2-4C15-AD43-30045A391727}"/>
    <cellStyle name="Normal 8 15 2 4" xfId="30780" xr:uid="{C2614A8A-8C38-471D-94BD-626667249D57}"/>
    <cellStyle name="Normal 8 15 2 5" xfId="36264" xr:uid="{33D604B7-729F-444B-99B1-779661D9A895}"/>
    <cellStyle name="Normal 8 15 3" xfId="12106" xr:uid="{73C99281-5966-4536-96CB-AD6616A66BCB}"/>
    <cellStyle name="Normal 8 15 4" xfId="17342" xr:uid="{96875A31-DD76-474E-BB9F-7B35161DFF92}"/>
    <cellStyle name="Normal 8 15 5" xfId="19572" xr:uid="{BB6B8CBC-1352-4E98-A958-FF76E5876F8A}"/>
    <cellStyle name="Normal 8 15 6" xfId="9893" xr:uid="{3CEDE859-FF3E-496E-954B-0D1AB21E4DF9}"/>
    <cellStyle name="Normal 8 15 6 2" xfId="21214" xr:uid="{02E36537-FE7F-4BAB-8563-425FC1207564}"/>
    <cellStyle name="Normal 8 15 6 2 2" xfId="26770" xr:uid="{9091E597-82B1-4B94-BE0D-8B5D0B84E3F1}"/>
    <cellStyle name="Normal 8 15 6 2 3" xfId="32264" xr:uid="{35973D8A-D13D-46A0-A6EC-1FE08B5466A3}"/>
    <cellStyle name="Normal 8 15 6 2 4" xfId="37748" xr:uid="{2E257714-4718-4929-94A1-327D934FF5EF}"/>
    <cellStyle name="Normal 8 15 6 3" xfId="24041" xr:uid="{B752A892-C6F2-48CF-AF00-C1978EED508F}"/>
    <cellStyle name="Normal 8 15 6 4" xfId="29535" xr:uid="{03268E92-4A81-4858-8F36-EB28F6297E2B}"/>
    <cellStyle name="Normal 8 15 6 5" xfId="35019" xr:uid="{D60BD45E-8AD3-4967-9379-8D9B95B19999}"/>
    <cellStyle name="Normal 8 16" xfId="6763" xr:uid="{CAF30E29-B565-4A8D-8514-894BB9801845}"/>
    <cellStyle name="Normal 8 16 2" xfId="15173" xr:uid="{B081D129-5D70-402D-9C4D-C5AA27BEAA24}"/>
    <cellStyle name="Normal 8 16 2 2" xfId="22460" xr:uid="{9CF27E2C-74C7-4FF9-91BB-4E78C8855BD8}"/>
    <cellStyle name="Normal 8 16 2 2 2" xfId="28016" xr:uid="{D82FF6EF-2D98-466B-B39C-D874D613B5DE}"/>
    <cellStyle name="Normal 8 16 2 2 3" xfId="33510" xr:uid="{5E3B575F-8929-49FC-8D5D-7149791DC017}"/>
    <cellStyle name="Normal 8 16 2 2 4" xfId="38994" xr:uid="{19B58BCA-2393-41B7-9548-569423AC460B}"/>
    <cellStyle name="Normal 8 16 2 3" xfId="25287" xr:uid="{05D82DCF-4194-4238-8659-B0F9A4E7E520}"/>
    <cellStyle name="Normal 8 16 2 4" xfId="30781" xr:uid="{24B8F5BC-E523-4F0D-8704-8A13F1771FF5}"/>
    <cellStyle name="Normal 8 16 2 5" xfId="36265" xr:uid="{6D5DA94C-70DB-4858-945A-7E8878EB5E91}"/>
    <cellStyle name="Normal 8 16 3" xfId="12107" xr:uid="{556D9E1C-B650-4E00-A144-340EE8EC7238}"/>
    <cellStyle name="Normal 8 16 4" xfId="17343" xr:uid="{D851D2DA-C4AF-41F4-968C-8996331C1484}"/>
    <cellStyle name="Normal 8 16 5" xfId="19573" xr:uid="{ED76D2F9-60C2-4499-A270-A6F8D45D631B}"/>
    <cellStyle name="Normal 8 16 6" xfId="9894" xr:uid="{33801CC8-593E-4D3F-8F06-433377C27608}"/>
    <cellStyle name="Normal 8 16 6 2" xfId="21215" xr:uid="{11E2E97A-96A3-4974-9939-370CCA8608B5}"/>
    <cellStyle name="Normal 8 16 6 2 2" xfId="26771" xr:uid="{FFC57557-C45F-4AED-87B3-673CA89BED4D}"/>
    <cellStyle name="Normal 8 16 6 2 3" xfId="32265" xr:uid="{A081EA89-9FB1-48CE-AEF5-6B6FE619E52F}"/>
    <cellStyle name="Normal 8 16 6 2 4" xfId="37749" xr:uid="{C9E37380-6EE1-4628-A422-A774C671E8E1}"/>
    <cellStyle name="Normal 8 16 6 3" xfId="24042" xr:uid="{FC548DBD-D3AF-4089-98CA-F69A1A25B509}"/>
    <cellStyle name="Normal 8 16 6 4" xfId="29536" xr:uid="{C369381F-1896-491E-9D72-ACA6B5000FDB}"/>
    <cellStyle name="Normal 8 16 6 5" xfId="35020" xr:uid="{63E46B53-B6EA-459B-90A6-5C63641D1DAD}"/>
    <cellStyle name="Normal 8 17" xfId="6764" xr:uid="{61D10DE1-3E70-49EA-8B8E-DA4DCE8FE52C}"/>
    <cellStyle name="Normal 8 17 2" xfId="15174" xr:uid="{AD519DCD-CC07-4AD1-8956-1359232F63E3}"/>
    <cellStyle name="Normal 8 17 2 2" xfId="22461" xr:uid="{DD2448E2-9658-4D71-94F9-2D2593007E2E}"/>
    <cellStyle name="Normal 8 17 2 2 2" xfId="28017" xr:uid="{C45E4F74-BBA0-451F-BCAF-6019B834F2D5}"/>
    <cellStyle name="Normal 8 17 2 2 3" xfId="33511" xr:uid="{8319B94A-EEC6-4479-AD23-1302F8B9A385}"/>
    <cellStyle name="Normal 8 17 2 2 4" xfId="38995" xr:uid="{20127C47-BA93-4B7C-A37C-7D0120FE38D4}"/>
    <cellStyle name="Normal 8 17 2 3" xfId="25288" xr:uid="{02C325B7-C42D-4FAF-BF2F-9CA96BDDCBD5}"/>
    <cellStyle name="Normal 8 17 2 4" xfId="30782" xr:uid="{1D57A3E6-08D3-4E33-BBC0-7D5131E8811C}"/>
    <cellStyle name="Normal 8 17 2 5" xfId="36266" xr:uid="{98CA6B64-1872-467C-BF1B-7779661A58CC}"/>
    <cellStyle name="Normal 8 17 3" xfId="12108" xr:uid="{7278769D-0F82-4902-81DA-0C09BCB2D3E6}"/>
    <cellStyle name="Normal 8 17 4" xfId="17344" xr:uid="{B0B2C838-5A21-4F48-8A69-4AF8D69F2551}"/>
    <cellStyle name="Normal 8 17 5" xfId="19574" xr:uid="{726DA914-3710-4547-A674-DF35783ECC41}"/>
    <cellStyle name="Normal 8 17 6" xfId="9895" xr:uid="{51A31C23-52CB-4549-8B81-31D439DA8164}"/>
    <cellStyle name="Normal 8 17 6 2" xfId="21216" xr:uid="{2D0DD693-C115-4B90-B251-7C87C7961C14}"/>
    <cellStyle name="Normal 8 17 6 2 2" xfId="26772" xr:uid="{8E186541-CC67-4C87-9917-00CDDC0CAF1D}"/>
    <cellStyle name="Normal 8 17 6 2 3" xfId="32266" xr:uid="{C053D12A-B2AC-4499-9A8B-7E52961D7F7E}"/>
    <cellStyle name="Normal 8 17 6 2 4" xfId="37750" xr:uid="{C102A38F-6AF7-4FB6-8207-2C00EFCCEBDD}"/>
    <cellStyle name="Normal 8 17 6 3" xfId="24043" xr:uid="{9C500DAA-F9A1-4416-A941-3277A56276D1}"/>
    <cellStyle name="Normal 8 17 6 4" xfId="29537" xr:uid="{883900FC-0429-4181-8C88-98539C968A8A}"/>
    <cellStyle name="Normal 8 17 6 5" xfId="35021" xr:uid="{567B1384-308A-4AA2-8D7B-C6CDC8CBC849}"/>
    <cellStyle name="Normal 8 18" xfId="6765" xr:uid="{38E51C9F-C4A3-4122-80D2-B07889CE76F9}"/>
    <cellStyle name="Normal 8 18 2" xfId="15175" xr:uid="{6328335E-F489-42B9-8DEE-428C19219AAB}"/>
    <cellStyle name="Normal 8 18 2 2" xfId="22462" xr:uid="{A5002364-4D0B-4EFA-AC6B-C7A2B3FDFE07}"/>
    <cellStyle name="Normal 8 18 2 2 2" xfId="28018" xr:uid="{5070B3AF-146A-4A59-A5A2-0B8A86DE3E17}"/>
    <cellStyle name="Normal 8 18 2 2 3" xfId="33512" xr:uid="{72443274-D210-434A-B340-AC1F5A015DCA}"/>
    <cellStyle name="Normal 8 18 2 2 4" xfId="38996" xr:uid="{819BD177-7FAE-4FD6-844B-B1B7EB15720D}"/>
    <cellStyle name="Normal 8 18 2 3" xfId="25289" xr:uid="{C8360B00-DF49-4FF5-BBDE-2783E280C4F4}"/>
    <cellStyle name="Normal 8 18 2 4" xfId="30783" xr:uid="{0ADD7830-1F13-43A2-8BB6-6EEE1179FC9D}"/>
    <cellStyle name="Normal 8 18 2 5" xfId="36267" xr:uid="{3A54D169-AD04-47FC-B12B-320534A9F12C}"/>
    <cellStyle name="Normal 8 18 3" xfId="12109" xr:uid="{5A07B48C-A37F-4009-9647-A53C20751742}"/>
    <cellStyle name="Normal 8 18 4" xfId="17345" xr:uid="{EB22C482-DDA7-4FE5-8272-14F5FA3570D7}"/>
    <cellStyle name="Normal 8 18 5" xfId="19575" xr:uid="{FA2CD3D0-AC77-4D38-8DB7-6F7C623FF107}"/>
    <cellStyle name="Normal 8 18 6" xfId="9896" xr:uid="{5E244FDD-806C-4FF0-8443-5D16EE99AFAC}"/>
    <cellStyle name="Normal 8 18 6 2" xfId="21217" xr:uid="{B0FD6068-4D2F-4B19-AF9F-93814033542A}"/>
    <cellStyle name="Normal 8 18 6 2 2" xfId="26773" xr:uid="{78E54E6B-311C-492A-B1D4-F509CCAC19A7}"/>
    <cellStyle name="Normal 8 18 6 2 3" xfId="32267" xr:uid="{88C9DA6D-C040-461D-A78E-5F13FA9C5343}"/>
    <cellStyle name="Normal 8 18 6 2 4" xfId="37751" xr:uid="{BD09CCDC-C3BC-4971-8E99-CD0DD291C7A0}"/>
    <cellStyle name="Normal 8 18 6 3" xfId="24044" xr:uid="{31A07199-74DE-47EA-9592-46774AD52BF0}"/>
    <cellStyle name="Normal 8 18 6 4" xfId="29538" xr:uid="{C01E569D-1590-4F20-BF3E-78D0C21BDFBD}"/>
    <cellStyle name="Normal 8 18 6 5" xfId="35022" xr:uid="{F7030EDB-71EB-46A0-B022-D7360F409CD7}"/>
    <cellStyle name="Normal 8 19" xfId="6766" xr:uid="{CD9D9043-AFC1-44D9-9920-3ABCAA8D31E0}"/>
    <cellStyle name="Normal 8 19 2" xfId="15176" xr:uid="{D69A684D-AEFE-42D3-B88D-2543BECD3B51}"/>
    <cellStyle name="Normal 8 19 2 2" xfId="22463" xr:uid="{9186274F-798B-4785-B73D-0BFD6F9E39FE}"/>
    <cellStyle name="Normal 8 19 2 2 2" xfId="28019" xr:uid="{1FEEB557-1F2E-4FE6-8965-E849A801EF9C}"/>
    <cellStyle name="Normal 8 19 2 2 3" xfId="33513" xr:uid="{B15F3EB3-4973-411A-964C-4F5AAF80427E}"/>
    <cellStyle name="Normal 8 19 2 2 4" xfId="38997" xr:uid="{F1BF5CA5-FF30-4168-B6B4-8F69FE8C9CC7}"/>
    <cellStyle name="Normal 8 19 2 3" xfId="25290" xr:uid="{9A7C0AC4-0222-4B1A-A244-5DF41319FEE8}"/>
    <cellStyle name="Normal 8 19 2 4" xfId="30784" xr:uid="{9758783A-B855-4C11-AA8B-54DBF54CE2AA}"/>
    <cellStyle name="Normal 8 19 2 5" xfId="36268" xr:uid="{6518E7BD-5728-4F25-9A93-565C8D1BAC10}"/>
    <cellStyle name="Normal 8 19 3" xfId="12110" xr:uid="{C301253C-1F42-4247-A630-9AF32428D80D}"/>
    <cellStyle name="Normal 8 19 4" xfId="17346" xr:uid="{E3C55300-2EAF-4160-B6D1-EED4C22B9F24}"/>
    <cellStyle name="Normal 8 19 5" xfId="19576" xr:uid="{11DA21C9-65FD-47B2-8236-20E0CD1461AA}"/>
    <cellStyle name="Normal 8 19 6" xfId="9897" xr:uid="{9A37F893-73BB-4A0F-B3A6-257DF1F690C4}"/>
    <cellStyle name="Normal 8 19 6 2" xfId="21218" xr:uid="{B25A83F8-8A31-4CD2-9D6F-92A289952EF7}"/>
    <cellStyle name="Normal 8 19 6 2 2" xfId="26774" xr:uid="{8D6FF262-9D24-4618-AF1D-6449B4CAAFF8}"/>
    <cellStyle name="Normal 8 19 6 2 3" xfId="32268" xr:uid="{467E3A7C-9AF0-414E-8637-D27254818AD6}"/>
    <cellStyle name="Normal 8 19 6 2 4" xfId="37752" xr:uid="{12EC750E-1906-42F5-8F62-5F57FF87D2D4}"/>
    <cellStyle name="Normal 8 19 6 3" xfId="24045" xr:uid="{50AB9139-9A35-4C81-B5B0-C39611F86D1B}"/>
    <cellStyle name="Normal 8 19 6 4" xfId="29539" xr:uid="{D8E87D6B-5EBC-4E72-AE4E-F9BB4976FB7C}"/>
    <cellStyle name="Normal 8 19 6 5" xfId="35023" xr:uid="{AB026454-1DCC-4E54-B1ED-8F953E56E0F3}"/>
    <cellStyle name="Normal 8 2" xfId="794" xr:uid="{6CDD4A43-0822-4E49-9746-86D2CD8E8CB1}"/>
    <cellStyle name="Normal 8 2 2" xfId="15177" xr:uid="{7B1B1517-A60E-41B7-A4DF-7F1F6307CC05}"/>
    <cellStyle name="Normal 8 2 2 2" xfId="22464" xr:uid="{E37272A5-4FCC-452E-88E0-54A94C09345B}"/>
    <cellStyle name="Normal 8 2 2 2 2" xfId="28020" xr:uid="{19F5335D-01E1-44EF-9201-4A40C4AB7CF2}"/>
    <cellStyle name="Normal 8 2 2 2 3" xfId="33514" xr:uid="{E0FA4BD2-CA3C-4A75-AB54-3F63679DC22A}"/>
    <cellStyle name="Normal 8 2 2 2 4" xfId="38998" xr:uid="{AE30638A-0A21-42DD-B063-3F01E0A36809}"/>
    <cellStyle name="Normal 8 2 2 3" xfId="25291" xr:uid="{9AA1F328-4194-42CF-A98F-88496B15A600}"/>
    <cellStyle name="Normal 8 2 2 4" xfId="30785" xr:uid="{D0275430-9989-43C9-9611-2E0E9E72158F}"/>
    <cellStyle name="Normal 8 2 2 5" xfId="36269" xr:uid="{69A85D2E-304F-4AE4-912C-DC60044C87CD}"/>
    <cellStyle name="Normal 8 2 3" xfId="12111" xr:uid="{853D1552-7D5C-46B4-8311-25BB4A9566E8}"/>
    <cellStyle name="Normal 8 2 4" xfId="17347" xr:uid="{36D5C20F-048E-420F-AE6D-3B88B2D77051}"/>
    <cellStyle name="Normal 8 2 5" xfId="19577" xr:uid="{F1D2938D-AF72-4DC1-AE40-CFD10CD66A88}"/>
    <cellStyle name="Normal 8 2 6" xfId="9898" xr:uid="{FB0B528F-D844-4BC2-8C2F-691620FD8A93}"/>
    <cellStyle name="Normal 8 2 6 2" xfId="21219" xr:uid="{CCC13038-86FC-4330-9D2C-092C2709724E}"/>
    <cellStyle name="Normal 8 2 6 2 2" xfId="26775" xr:uid="{727AAD81-A4AC-4472-90BF-6182D5DEE850}"/>
    <cellStyle name="Normal 8 2 6 2 3" xfId="32269" xr:uid="{020CF3D7-C889-41A1-8230-CEE71A23F6FA}"/>
    <cellStyle name="Normal 8 2 6 2 4" xfId="37753" xr:uid="{DC0C942F-5E3D-4778-BB0A-604DEF76E0DC}"/>
    <cellStyle name="Normal 8 2 6 3" xfId="24046" xr:uid="{BFC05D7E-2B0A-4868-899B-0407C0510F7D}"/>
    <cellStyle name="Normal 8 2 6 4" xfId="29540" xr:uid="{49AD8C52-FF1B-4F75-86A7-DB8455D08BD7}"/>
    <cellStyle name="Normal 8 2 6 5" xfId="35024" xr:uid="{FCD20283-87BC-43C8-B8B4-08EF8750E951}"/>
    <cellStyle name="Normal 8 2 7" xfId="6767" xr:uid="{3E880F52-A7A7-4FFD-A3F6-633DF128DCB6}"/>
    <cellStyle name="Normal 8 20" xfId="6768" xr:uid="{8BBE1CD8-21B7-4E78-8A66-7B35308495D4}"/>
    <cellStyle name="Normal 8 20 2" xfId="15178" xr:uid="{8A8D4199-1176-4678-BE8D-E1655E4EC1EA}"/>
    <cellStyle name="Normal 8 20 2 2" xfId="22465" xr:uid="{C7F0F3DA-67AC-4274-85E3-091920585484}"/>
    <cellStyle name="Normal 8 20 2 2 2" xfId="28021" xr:uid="{0B6FC564-C70F-44AA-A21C-4A1CF688055A}"/>
    <cellStyle name="Normal 8 20 2 2 3" xfId="33515" xr:uid="{61A2768C-C5A7-4147-9787-86A549D3B007}"/>
    <cellStyle name="Normal 8 20 2 2 4" xfId="38999" xr:uid="{ADB8CF34-1CFC-4056-8BB7-43FACF3B3381}"/>
    <cellStyle name="Normal 8 20 2 3" xfId="25292" xr:uid="{A477029F-E42A-47F9-A896-921B41C9A7D3}"/>
    <cellStyle name="Normal 8 20 2 4" xfId="30786" xr:uid="{419B1D01-0E8E-444E-94C6-B6F25A029261}"/>
    <cellStyle name="Normal 8 20 2 5" xfId="36270" xr:uid="{C175E5CD-48CF-4118-B6AA-C7D9AAA88642}"/>
    <cellStyle name="Normal 8 20 3" xfId="12112" xr:uid="{3E5FCB06-C920-42E4-BB5C-F6E31CD1B0B0}"/>
    <cellStyle name="Normal 8 20 4" xfId="17348" xr:uid="{C42F6BCC-D90A-4D69-A9E6-45AAB534F95B}"/>
    <cellStyle name="Normal 8 20 5" xfId="19578" xr:uid="{DD76BC96-A389-4091-93FE-CB30976C5093}"/>
    <cellStyle name="Normal 8 20 6" xfId="9899" xr:uid="{03B1A2D6-9461-424A-8313-3C6E7A9E4E83}"/>
    <cellStyle name="Normal 8 20 6 2" xfId="21220" xr:uid="{DD08D140-FEBB-4BDC-9991-685EEAE729AD}"/>
    <cellStyle name="Normal 8 20 6 2 2" xfId="26776" xr:uid="{8E28D48F-5737-4EFD-8200-443B3B6BA9FD}"/>
    <cellStyle name="Normal 8 20 6 2 3" xfId="32270" xr:uid="{00C94A60-FA7C-492F-98D4-F13CDE67C7B5}"/>
    <cellStyle name="Normal 8 20 6 2 4" xfId="37754" xr:uid="{893FA579-9736-4C2B-ADF5-A8F2D9B07D30}"/>
    <cellStyle name="Normal 8 20 6 3" xfId="24047" xr:uid="{3273BD54-6215-48DF-9D7B-FB96B68987AF}"/>
    <cellStyle name="Normal 8 20 6 4" xfId="29541" xr:uid="{EEC9FCC6-9778-4E2A-9775-D0A5108ED36B}"/>
    <cellStyle name="Normal 8 20 6 5" xfId="35025" xr:uid="{72172596-8CA8-438B-8489-558BA1916485}"/>
    <cellStyle name="Normal 8 21" xfId="6769" xr:uid="{FDE49624-1D9B-4842-912E-7C99F34E51C1}"/>
    <cellStyle name="Normal 8 21 2" xfId="15179" xr:uid="{B2D2A286-21AA-43F9-9204-7AA46BF2AF6A}"/>
    <cellStyle name="Normal 8 21 2 2" xfId="22466" xr:uid="{2C611D8D-EFB2-48FD-B196-1D1C7CCFD869}"/>
    <cellStyle name="Normal 8 21 2 2 2" xfId="28022" xr:uid="{E2195762-D31C-47C8-BA51-C87D3D642960}"/>
    <cellStyle name="Normal 8 21 2 2 3" xfId="33516" xr:uid="{FC683B27-07A6-4551-881C-332A99372447}"/>
    <cellStyle name="Normal 8 21 2 2 4" xfId="39000" xr:uid="{0C7EEBF6-7EB6-418B-B126-EB49C9121E83}"/>
    <cellStyle name="Normal 8 21 2 3" xfId="25293" xr:uid="{40AF597F-262D-4A19-8F9F-7D563A6E424A}"/>
    <cellStyle name="Normal 8 21 2 4" xfId="30787" xr:uid="{F801EF37-A954-47A6-AE84-1295925690F7}"/>
    <cellStyle name="Normal 8 21 2 5" xfId="36271" xr:uid="{8032B781-5C64-4CCB-AFD7-86DB153494D4}"/>
    <cellStyle name="Normal 8 21 3" xfId="12113" xr:uid="{19410670-2DCE-4C91-8CAD-CE3BF7C3E103}"/>
    <cellStyle name="Normal 8 21 4" xfId="17349" xr:uid="{CF9929F1-F267-43B3-B35B-81E247C232F0}"/>
    <cellStyle name="Normal 8 21 5" xfId="19579" xr:uid="{65EB58E3-9540-4A7A-B78C-DEA213ABD101}"/>
    <cellStyle name="Normal 8 21 6" xfId="9900" xr:uid="{2ED223A1-BE72-4C89-8F6C-250267C0DDA0}"/>
    <cellStyle name="Normal 8 21 6 2" xfId="21221" xr:uid="{8121FA7B-A1F4-4C50-8EEA-6E65ECA063B1}"/>
    <cellStyle name="Normal 8 21 6 2 2" xfId="26777" xr:uid="{7FE62AF3-966D-4BB7-88C0-4D32B2B5464E}"/>
    <cellStyle name="Normal 8 21 6 2 3" xfId="32271" xr:uid="{575CC274-DD07-44A3-9DED-3DEB5AEE2765}"/>
    <cellStyle name="Normal 8 21 6 2 4" xfId="37755" xr:uid="{1E7D37EE-A31A-4DD1-8017-317745DAE443}"/>
    <cellStyle name="Normal 8 21 6 3" xfId="24048" xr:uid="{69F52F1C-330D-421A-9C78-B0AE907DF9EA}"/>
    <cellStyle name="Normal 8 21 6 4" xfId="29542" xr:uid="{3E1D8C36-564F-41B2-B926-92E36233C2B9}"/>
    <cellStyle name="Normal 8 21 6 5" xfId="35026" xr:uid="{A3F90A90-276E-4606-9880-C00CBA8962B0}"/>
    <cellStyle name="Normal 8 22" xfId="6770" xr:uid="{0D4E9199-7883-4192-BB15-505367062883}"/>
    <cellStyle name="Normal 8 22 2" xfId="15180" xr:uid="{30DCD6AF-F0EC-4A1E-AAD9-603CA17F5277}"/>
    <cellStyle name="Normal 8 22 2 2" xfId="22467" xr:uid="{4514BBBC-DEB5-4349-BC38-614CC432A501}"/>
    <cellStyle name="Normal 8 22 2 2 2" xfId="28023" xr:uid="{3F398CEB-5975-4DF5-8C58-58A8205A4BB4}"/>
    <cellStyle name="Normal 8 22 2 2 3" xfId="33517" xr:uid="{AB3A7D06-0524-40AA-BBFA-EE338C520D6F}"/>
    <cellStyle name="Normal 8 22 2 2 4" xfId="39001" xr:uid="{29E5670F-FF5F-4B65-9B69-4626FE312265}"/>
    <cellStyle name="Normal 8 22 2 3" xfId="25294" xr:uid="{B882E7E3-22FA-4952-91FD-6A98B9A86249}"/>
    <cellStyle name="Normal 8 22 2 4" xfId="30788" xr:uid="{57C76D2E-9BD8-486D-83CF-E366030CF911}"/>
    <cellStyle name="Normal 8 22 2 5" xfId="36272" xr:uid="{17790284-AD94-4B64-9ABE-4960B2C9706A}"/>
    <cellStyle name="Normal 8 22 3" xfId="12114" xr:uid="{A27BA898-E545-4D15-A1C4-4100EE598413}"/>
    <cellStyle name="Normal 8 22 4" xfId="17350" xr:uid="{5DE6E091-2C7D-4DF9-B64E-F1E3DE76BDBA}"/>
    <cellStyle name="Normal 8 22 5" xfId="19580" xr:uid="{12F4EA84-BA54-439B-ABCC-3658F9379BF0}"/>
    <cellStyle name="Normal 8 22 6" xfId="9901" xr:uid="{7D771A8E-E292-4423-80FC-07CB2A57B3AC}"/>
    <cellStyle name="Normal 8 22 6 2" xfId="21222" xr:uid="{188E459E-F29E-4C83-AA91-065C9CF0687D}"/>
    <cellStyle name="Normal 8 22 6 2 2" xfId="26778" xr:uid="{B6B2EB8D-6444-4524-95C9-AE2A5348C41D}"/>
    <cellStyle name="Normal 8 22 6 2 3" xfId="32272" xr:uid="{550D6320-2C98-4BDE-8DB1-AED0BF115B03}"/>
    <cellStyle name="Normal 8 22 6 2 4" xfId="37756" xr:uid="{A972CB6C-F597-4D36-A4D3-26C0D0A6C534}"/>
    <cellStyle name="Normal 8 22 6 3" xfId="24049" xr:uid="{D8FAB609-3186-4BB6-894A-AEA34A5A0789}"/>
    <cellStyle name="Normal 8 22 6 4" xfId="29543" xr:uid="{C2042153-BF90-4C71-B7AD-B80BC0270E2C}"/>
    <cellStyle name="Normal 8 22 6 5" xfId="35027" xr:uid="{D47D4199-6C9F-466E-A01E-0016623314A5}"/>
    <cellStyle name="Normal 8 23" xfId="6771" xr:uid="{E7687F3D-44A0-4443-83DD-836CC535A679}"/>
    <cellStyle name="Normal 8 23 2" xfId="15181" xr:uid="{803414E0-8672-4024-A6EC-C836C74B3551}"/>
    <cellStyle name="Normal 8 23 2 2" xfId="22468" xr:uid="{37C7A406-9D6B-494F-837C-3A1F9F249084}"/>
    <cellStyle name="Normal 8 23 2 2 2" xfId="28024" xr:uid="{37294D67-D161-4B8E-A6BE-583076071948}"/>
    <cellStyle name="Normal 8 23 2 2 3" xfId="33518" xr:uid="{063AA3B4-A3A6-4CC0-9003-5C4DD5DA2C52}"/>
    <cellStyle name="Normal 8 23 2 2 4" xfId="39002" xr:uid="{2D20FA48-E0BE-4D23-AD04-6D42980E1955}"/>
    <cellStyle name="Normal 8 23 2 3" xfId="25295" xr:uid="{6017E700-0FAE-4AE1-AC8A-155C9C3D4779}"/>
    <cellStyle name="Normal 8 23 2 4" xfId="30789" xr:uid="{76C1D48F-F405-43A6-AF47-D348AB256361}"/>
    <cellStyle name="Normal 8 23 2 5" xfId="36273" xr:uid="{388DBAB0-6E3D-43F4-A13F-C4F2DE8B7D80}"/>
    <cellStyle name="Normal 8 23 3" xfId="12115" xr:uid="{ADA5721C-A9A4-4FBD-B843-393B9B2790F8}"/>
    <cellStyle name="Normal 8 23 4" xfId="17351" xr:uid="{9C2B3048-7804-4E32-ACD1-CC6A1EE6E431}"/>
    <cellStyle name="Normal 8 23 5" xfId="19581" xr:uid="{11F22F90-1F69-4F53-AD21-88F635F2498D}"/>
    <cellStyle name="Normal 8 23 6" xfId="9902" xr:uid="{2A31349F-AA56-42AD-B4CE-8335142F0467}"/>
    <cellStyle name="Normal 8 23 6 2" xfId="21223" xr:uid="{11F941C2-8119-4E35-87CF-D1EF0BB06227}"/>
    <cellStyle name="Normal 8 23 6 2 2" xfId="26779" xr:uid="{19FC1A10-19EB-44D3-AE07-B0AC42B40609}"/>
    <cellStyle name="Normal 8 23 6 2 3" xfId="32273" xr:uid="{1AA9B21F-1809-45DC-9B89-77EB62E9801D}"/>
    <cellStyle name="Normal 8 23 6 2 4" xfId="37757" xr:uid="{4FC62739-C42D-4D5C-9085-49C69B9CA156}"/>
    <cellStyle name="Normal 8 23 6 3" xfId="24050" xr:uid="{A30F6C0E-31BD-4576-9357-C16DEDB02321}"/>
    <cellStyle name="Normal 8 23 6 4" xfId="29544" xr:uid="{9E5CABBD-2599-4038-B7C9-099E86079B73}"/>
    <cellStyle name="Normal 8 23 6 5" xfId="35028" xr:uid="{6E334376-190B-4C9C-8AA6-844B42151961}"/>
    <cellStyle name="Normal 8 24" xfId="6772" xr:uid="{42B3D45A-8919-427A-97F1-A67513A4DDCE}"/>
    <cellStyle name="Normal 8 24 2" xfId="15182" xr:uid="{11E15C3E-602A-4042-BECC-3E853EFFB10F}"/>
    <cellStyle name="Normal 8 24 2 2" xfId="22469" xr:uid="{8E56077A-35F2-4EEE-A83E-8033E70CD60D}"/>
    <cellStyle name="Normal 8 24 2 2 2" xfId="28025" xr:uid="{100928E8-D090-42FB-8549-E7C3BFA73A65}"/>
    <cellStyle name="Normal 8 24 2 2 3" xfId="33519" xr:uid="{4E4E8DDC-7842-4A12-B6C6-7B86713B4C19}"/>
    <cellStyle name="Normal 8 24 2 2 4" xfId="39003" xr:uid="{2B2FD413-4C0D-44AB-87FC-8B1999F96A46}"/>
    <cellStyle name="Normal 8 24 2 3" xfId="25296" xr:uid="{8676FE50-C699-4640-AD12-95D99EA3ABFD}"/>
    <cellStyle name="Normal 8 24 2 4" xfId="30790" xr:uid="{199E5799-9467-460C-87FC-7350C15A95F6}"/>
    <cellStyle name="Normal 8 24 2 5" xfId="36274" xr:uid="{B38FE1DA-339A-4D58-8C96-CE930A8C1A93}"/>
    <cellStyle name="Normal 8 24 3" xfId="12116" xr:uid="{D547A6FD-C6DC-44CA-AFCA-FE209DD061C0}"/>
    <cellStyle name="Normal 8 24 4" xfId="17352" xr:uid="{6AAC3417-B713-4B55-9B90-C759816A4309}"/>
    <cellStyle name="Normal 8 24 5" xfId="19582" xr:uid="{25FDFC01-AFA6-47FC-9618-2DC3FA47ED22}"/>
    <cellStyle name="Normal 8 24 6" xfId="9903" xr:uid="{41A11EB7-9F83-4DAB-8A7F-6B3AFAF5E83C}"/>
    <cellStyle name="Normal 8 24 6 2" xfId="21224" xr:uid="{A0A193CD-5DE1-418A-B5E0-E2EA1847C595}"/>
    <cellStyle name="Normal 8 24 6 2 2" xfId="26780" xr:uid="{5068CC5B-E9D3-4996-A37C-9324F47FC579}"/>
    <cellStyle name="Normal 8 24 6 2 3" xfId="32274" xr:uid="{E4DCC540-7B4A-4862-A12D-D4E480849079}"/>
    <cellStyle name="Normal 8 24 6 2 4" xfId="37758" xr:uid="{D5F8F7B0-5DEB-4828-95F4-E792A0DEFD1D}"/>
    <cellStyle name="Normal 8 24 6 3" xfId="24051" xr:uid="{A2D88286-A247-4BD3-A623-6D98A13D1300}"/>
    <cellStyle name="Normal 8 24 6 4" xfId="29545" xr:uid="{041FC8E3-BF56-4870-9F93-EC972B3BBD45}"/>
    <cellStyle name="Normal 8 24 6 5" xfId="35029" xr:uid="{3112BE3A-B02E-45D6-8042-48957497A88E}"/>
    <cellStyle name="Normal 8 25" xfId="6773" xr:uid="{F2BFF819-5752-45D4-985B-272279312FAB}"/>
    <cellStyle name="Normal 8 25 2" xfId="15183" xr:uid="{8E0175DE-94AE-41C6-A771-3ABF0FE65C5A}"/>
    <cellStyle name="Normal 8 25 2 2" xfId="22470" xr:uid="{CCE5EA53-A543-4E4F-8678-CE40D2C5C666}"/>
    <cellStyle name="Normal 8 25 2 2 2" xfId="28026" xr:uid="{3B508B92-B9B4-473F-985E-138772DF7B6B}"/>
    <cellStyle name="Normal 8 25 2 2 3" xfId="33520" xr:uid="{3A80F4DA-9739-4476-AA16-72E6A283C514}"/>
    <cellStyle name="Normal 8 25 2 2 4" xfId="39004" xr:uid="{275961C5-CE4D-4430-8E51-63659988289C}"/>
    <cellStyle name="Normal 8 25 2 3" xfId="25297" xr:uid="{36D75F45-260A-4F3C-AFB6-EAF39A923643}"/>
    <cellStyle name="Normal 8 25 2 4" xfId="30791" xr:uid="{4C67FC7F-21FA-4353-B950-BBB8D6346CF1}"/>
    <cellStyle name="Normal 8 25 2 5" xfId="36275" xr:uid="{686E3CD5-98B9-4421-B958-82E4CAD284CF}"/>
    <cellStyle name="Normal 8 25 3" xfId="12117" xr:uid="{1E55E1A9-AD07-467B-8D2C-499B2A66F9A5}"/>
    <cellStyle name="Normal 8 25 4" xfId="17353" xr:uid="{2D9FE58D-E65F-4922-9352-056E5306E9E4}"/>
    <cellStyle name="Normal 8 25 5" xfId="19583" xr:uid="{B18EDE40-E6F9-4746-AD09-C8B65014A301}"/>
    <cellStyle name="Normal 8 25 6" xfId="9904" xr:uid="{13D55A54-76FA-4A79-A3A0-E00A07534897}"/>
    <cellStyle name="Normal 8 25 6 2" xfId="21225" xr:uid="{9B1247E6-4DD7-4B71-B28B-73C5065224A8}"/>
    <cellStyle name="Normal 8 25 6 2 2" xfId="26781" xr:uid="{26CE3401-97C0-4542-9930-47FEB7F628E5}"/>
    <cellStyle name="Normal 8 25 6 2 3" xfId="32275" xr:uid="{6AA23ADA-87EA-4153-82E7-29CF21FF985E}"/>
    <cellStyle name="Normal 8 25 6 2 4" xfId="37759" xr:uid="{7A7566C7-6434-49E8-9700-D6B05B7DDA3C}"/>
    <cellStyle name="Normal 8 25 6 3" xfId="24052" xr:uid="{6AD89AB7-7D47-419F-91BA-E137C2F2D59B}"/>
    <cellStyle name="Normal 8 25 6 4" xfId="29546" xr:uid="{97E59D53-D095-4F68-B9FD-EF2323536408}"/>
    <cellStyle name="Normal 8 25 6 5" xfId="35030" xr:uid="{4E3AB5FD-66F1-4EE4-BF60-407EEAEC4C4C}"/>
    <cellStyle name="Normal 8 26" xfId="6774" xr:uid="{E1BCA829-C0B6-4544-990B-9D66A97C2583}"/>
    <cellStyle name="Normal 8 26 2" xfId="15184" xr:uid="{A7C7C98B-AF24-4227-92A5-8710469C8EB9}"/>
    <cellStyle name="Normal 8 26 2 2" xfId="22471" xr:uid="{75A76BA4-5E3B-4457-80B1-7944A82811EB}"/>
    <cellStyle name="Normal 8 26 2 2 2" xfId="28027" xr:uid="{D3AB8316-D067-4551-81B2-38CF00F3B588}"/>
    <cellStyle name="Normal 8 26 2 2 3" xfId="33521" xr:uid="{0584AD17-595C-436E-96EF-B0D671293996}"/>
    <cellStyle name="Normal 8 26 2 2 4" xfId="39005" xr:uid="{47B04648-D63C-4A04-9119-9CDA32A43ACF}"/>
    <cellStyle name="Normal 8 26 2 3" xfId="25298" xr:uid="{F90788E7-D583-44F2-BA9F-D8D455E38126}"/>
    <cellStyle name="Normal 8 26 2 4" xfId="30792" xr:uid="{9AC07A3D-86F6-4386-86B2-4848182EA105}"/>
    <cellStyle name="Normal 8 26 2 5" xfId="36276" xr:uid="{36A80C77-0E12-4C1E-9CA2-442765DAD2E9}"/>
    <cellStyle name="Normal 8 26 3" xfId="12118" xr:uid="{3764057B-D5AF-44B7-BD66-85BCC6F25F50}"/>
    <cellStyle name="Normal 8 26 4" xfId="17354" xr:uid="{64F02EDC-8CFC-4FC0-AED1-347F1519F8A5}"/>
    <cellStyle name="Normal 8 26 5" xfId="19584" xr:uid="{3293C482-50D1-426D-9E57-CFF14EAF9716}"/>
    <cellStyle name="Normal 8 26 6" xfId="9905" xr:uid="{A2D33276-DAA1-46E2-BCA4-A8CFB3FB979D}"/>
    <cellStyle name="Normal 8 26 6 2" xfId="21226" xr:uid="{33883268-EA6F-48E1-A98A-80C30D735EA0}"/>
    <cellStyle name="Normal 8 26 6 2 2" xfId="26782" xr:uid="{48A08517-3FDC-434E-9E60-1D2B1675C8CF}"/>
    <cellStyle name="Normal 8 26 6 2 3" xfId="32276" xr:uid="{803E2EED-2563-4914-B7F7-0F9350961D29}"/>
    <cellStyle name="Normal 8 26 6 2 4" xfId="37760" xr:uid="{1E66B561-A79D-45D1-A014-876C425C6AC5}"/>
    <cellStyle name="Normal 8 26 6 3" xfId="24053" xr:uid="{F9BCC3AB-B7A5-463C-B65E-80890106EE8C}"/>
    <cellStyle name="Normal 8 26 6 4" xfId="29547" xr:uid="{AA82392B-7ACB-4C2B-9499-B7F72AF6C758}"/>
    <cellStyle name="Normal 8 26 6 5" xfId="35031" xr:uid="{F51D9A82-4153-4F44-8A12-032880A94325}"/>
    <cellStyle name="Normal 8 27" xfId="6775" xr:uid="{4A5FBF6A-5B1E-4F2D-8D9B-A1D7CB502EC4}"/>
    <cellStyle name="Normal 8 27 2" xfId="15185" xr:uid="{92AB1338-0A9E-4B0F-BDFD-4DCAF9B6CEC3}"/>
    <cellStyle name="Normal 8 27 2 2" xfId="22472" xr:uid="{A51CB818-2023-45D9-B93A-0709A2770567}"/>
    <cellStyle name="Normal 8 27 2 2 2" xfId="28028" xr:uid="{98272727-A981-489E-A263-747A69BBA604}"/>
    <cellStyle name="Normal 8 27 2 2 3" xfId="33522" xr:uid="{D7C19965-3B45-44AC-AFF6-02984805FFD8}"/>
    <cellStyle name="Normal 8 27 2 2 4" xfId="39006" xr:uid="{60444F44-D672-4F86-9B0F-F151EEDCDCFF}"/>
    <cellStyle name="Normal 8 27 2 3" xfId="25299" xr:uid="{3879802D-46E2-4C82-B899-30AC0A5451EE}"/>
    <cellStyle name="Normal 8 27 2 4" xfId="30793" xr:uid="{F255B68B-024B-40EA-A28B-5AE9F37CB47D}"/>
    <cellStyle name="Normal 8 27 2 5" xfId="36277" xr:uid="{1F61CD1C-70BF-4D49-BA7D-68A2172A012A}"/>
    <cellStyle name="Normal 8 27 3" xfId="12119" xr:uid="{3248016B-29AC-4B23-9DC1-19557F1F4B4A}"/>
    <cellStyle name="Normal 8 27 4" xfId="17355" xr:uid="{CC81D50A-5AE2-4305-BB39-905D24B36F32}"/>
    <cellStyle name="Normal 8 27 5" xfId="19585" xr:uid="{D5D2C39D-0A4E-404F-8E9B-FDD24550CDAD}"/>
    <cellStyle name="Normal 8 27 6" xfId="9906" xr:uid="{84A925C0-1744-4F58-92F0-A8DB0A3817D2}"/>
    <cellStyle name="Normal 8 27 6 2" xfId="21227" xr:uid="{2A0568DA-3098-4214-839D-93F51763E367}"/>
    <cellStyle name="Normal 8 27 6 2 2" xfId="26783" xr:uid="{4F2FB9D7-7A1C-4006-BCE3-07EC2E588FDC}"/>
    <cellStyle name="Normal 8 27 6 2 3" xfId="32277" xr:uid="{32785808-A217-4E83-A3B4-B8E042AA0734}"/>
    <cellStyle name="Normal 8 27 6 2 4" xfId="37761" xr:uid="{74F1AF34-D045-455C-BA2B-28F9D8A00C23}"/>
    <cellStyle name="Normal 8 27 6 3" xfId="24054" xr:uid="{5FE1CA3D-93D9-4D09-B003-922C8A2A6824}"/>
    <cellStyle name="Normal 8 27 6 4" xfId="29548" xr:uid="{F80E0562-90C2-4FCE-AE55-059DD5A8ED21}"/>
    <cellStyle name="Normal 8 27 6 5" xfId="35032" xr:uid="{32A690E6-50B0-4FEC-8D53-697A488C61FC}"/>
    <cellStyle name="Normal 8 28" xfId="6776" xr:uid="{E311B6C5-FE31-4920-8110-F6B9B2C9DCCC}"/>
    <cellStyle name="Normal 8 28 2" xfId="15186" xr:uid="{14EDFC88-280B-49BC-B9C9-26103864E8E4}"/>
    <cellStyle name="Normal 8 28 2 2" xfId="22473" xr:uid="{DC4BA41D-0CC4-4ECB-84F4-3568E13F2A4E}"/>
    <cellStyle name="Normal 8 28 2 2 2" xfId="28029" xr:uid="{594F3AA7-24C1-4EFE-B79C-86EA1C1DDD8E}"/>
    <cellStyle name="Normal 8 28 2 2 3" xfId="33523" xr:uid="{07B4C579-D334-41A8-8422-4AD91F3309E8}"/>
    <cellStyle name="Normal 8 28 2 2 4" xfId="39007" xr:uid="{85593AF2-D867-4947-8A44-66951800A225}"/>
    <cellStyle name="Normal 8 28 2 3" xfId="25300" xr:uid="{F7A03AF1-0492-4401-8FA9-6EE988304D73}"/>
    <cellStyle name="Normal 8 28 2 4" xfId="30794" xr:uid="{15120DFC-5ECF-4E8C-91BB-14FBD57946A4}"/>
    <cellStyle name="Normal 8 28 2 5" xfId="36278" xr:uid="{105B5EE0-018E-46DB-AF47-BD16BDEF0AAC}"/>
    <cellStyle name="Normal 8 28 3" xfId="12120" xr:uid="{82B39B2B-E6F3-4FB5-8969-6D7C8E3E4D52}"/>
    <cellStyle name="Normal 8 28 4" xfId="17356" xr:uid="{10985A35-2814-4EAB-A535-94E669EEACC8}"/>
    <cellStyle name="Normal 8 28 5" xfId="19586" xr:uid="{C6C5B52A-32E4-4852-876E-FCEC9BB78FFE}"/>
    <cellStyle name="Normal 8 28 6" xfId="9907" xr:uid="{AC973533-37A5-4F5B-AAED-FBC9E2A2A4BD}"/>
    <cellStyle name="Normal 8 28 6 2" xfId="21228" xr:uid="{DE24EFF9-D9E1-46AF-88A2-4F38B0EF71F1}"/>
    <cellStyle name="Normal 8 28 6 2 2" xfId="26784" xr:uid="{DA35D7FA-4841-4912-BC22-90CCD40C91B9}"/>
    <cellStyle name="Normal 8 28 6 2 3" xfId="32278" xr:uid="{51CFC5F2-66A7-458D-A673-75F8DAC7C9EF}"/>
    <cellStyle name="Normal 8 28 6 2 4" xfId="37762" xr:uid="{948AE1BC-4C0B-4F09-AD8C-9B5422FD87B5}"/>
    <cellStyle name="Normal 8 28 6 3" xfId="24055" xr:uid="{E6300832-A86F-4696-9FD7-AD0D0F6A67CE}"/>
    <cellStyle name="Normal 8 28 6 4" xfId="29549" xr:uid="{9105E142-C32E-4504-A9C3-80341C41E1E4}"/>
    <cellStyle name="Normal 8 28 6 5" xfId="35033" xr:uid="{BCD3AB4E-1778-45EE-850C-FE9AD3BD3F9F}"/>
    <cellStyle name="Normal 8 29" xfId="6777" xr:uid="{EF7A8D02-D6BF-4213-8DD3-DF39B73A5631}"/>
    <cellStyle name="Normal 8 29 2" xfId="15187" xr:uid="{505C085F-C5C6-48BD-85DC-389DD4BEDF2F}"/>
    <cellStyle name="Normal 8 29 2 2" xfId="22474" xr:uid="{3D6053CC-77A0-4CE8-8452-EDEB3F442F3C}"/>
    <cellStyle name="Normal 8 29 2 2 2" xfId="28030" xr:uid="{7E72B25A-6288-45BE-8A68-18D6EE750D63}"/>
    <cellStyle name="Normal 8 29 2 2 3" xfId="33524" xr:uid="{883F5744-37FF-4FA8-8DC1-CE80EA03C896}"/>
    <cellStyle name="Normal 8 29 2 2 4" xfId="39008" xr:uid="{77FFAD78-EC39-4C12-800B-6F0A8B96AA0C}"/>
    <cellStyle name="Normal 8 29 2 3" xfId="25301" xr:uid="{AD6CC895-DA1D-46D8-8B40-C6BA5B8A70B8}"/>
    <cellStyle name="Normal 8 29 2 4" xfId="30795" xr:uid="{4A893D5C-38CA-4C5A-A4AD-0CB176860B57}"/>
    <cellStyle name="Normal 8 29 2 5" xfId="36279" xr:uid="{A0BEDFB1-AC82-4928-BD7E-2C823BB19DBF}"/>
    <cellStyle name="Normal 8 29 3" xfId="12121" xr:uid="{AA28C8E9-873D-4232-ABA7-673A54297471}"/>
    <cellStyle name="Normal 8 29 4" xfId="17357" xr:uid="{B9393488-CE86-4885-BCB9-05562BBA248C}"/>
    <cellStyle name="Normal 8 29 5" xfId="19587" xr:uid="{817492FE-1A16-4AE5-B323-E09879F7F0C6}"/>
    <cellStyle name="Normal 8 29 6" xfId="9908" xr:uid="{FC2C1246-885D-46A1-8E30-DCCF259A2C1B}"/>
    <cellStyle name="Normal 8 29 6 2" xfId="21229" xr:uid="{D29F8D5E-92A8-4D08-82B7-47CC9B49791F}"/>
    <cellStyle name="Normal 8 29 6 2 2" xfId="26785" xr:uid="{9CD86B7C-3232-455E-8304-CE1F04E3D9BB}"/>
    <cellStyle name="Normal 8 29 6 2 3" xfId="32279" xr:uid="{F5F3BE04-BFCA-4A27-B5CF-5E839185980F}"/>
    <cellStyle name="Normal 8 29 6 2 4" xfId="37763" xr:uid="{461FAACF-12BF-46AD-A62A-17E40E217107}"/>
    <cellStyle name="Normal 8 29 6 3" xfId="24056" xr:uid="{C4366FCB-1D53-4879-90AC-6342451A7ADE}"/>
    <cellStyle name="Normal 8 29 6 4" xfId="29550" xr:uid="{1C07510E-B267-4B17-BF04-FDF6BB7ED086}"/>
    <cellStyle name="Normal 8 29 6 5" xfId="35034" xr:uid="{3BAF1FB5-25CE-43CF-A623-696E30254E78}"/>
    <cellStyle name="Normal 8 3" xfId="6778" xr:uid="{4AF84024-98D7-4EB1-9D29-A59FFCFC0C50}"/>
    <cellStyle name="Normal 8 3 2" xfId="15188" xr:uid="{42750103-8DCF-461C-8FBD-EAE125377B7A}"/>
    <cellStyle name="Normal 8 3 2 2" xfId="22475" xr:uid="{8725A642-B077-420B-AAC7-39079DBDC2C4}"/>
    <cellStyle name="Normal 8 3 2 2 2" xfId="28031" xr:uid="{4B1C4042-CCD8-446E-89EF-DE2626F6D5CB}"/>
    <cellStyle name="Normal 8 3 2 2 3" xfId="33525" xr:uid="{5ECDB7EC-D97C-4333-BA37-E5BFCE7EA3A5}"/>
    <cellStyle name="Normal 8 3 2 2 4" xfId="39009" xr:uid="{44080D32-8E31-463E-AA45-3555CA0B3DBE}"/>
    <cellStyle name="Normal 8 3 2 3" xfId="25302" xr:uid="{D8B5F172-DCD3-4508-A210-B439F6D79421}"/>
    <cellStyle name="Normal 8 3 2 4" xfId="30796" xr:uid="{52CA6E53-A78B-4A0F-81F4-ECD23D7B2647}"/>
    <cellStyle name="Normal 8 3 2 5" xfId="36280" xr:uid="{A27E5C80-3FAB-4909-9D3F-166673CE7084}"/>
    <cellStyle name="Normal 8 3 3" xfId="12122" xr:uid="{11EF42D9-BAF4-4A81-BDC9-3BB646108DC5}"/>
    <cellStyle name="Normal 8 3 4" xfId="17358" xr:uid="{15CA80C9-EDBD-44E5-B987-A453948041E2}"/>
    <cellStyle name="Normal 8 3 5" xfId="19588" xr:uid="{B30EEE3B-459C-4467-86CA-7680E1A0C6CE}"/>
    <cellStyle name="Normal 8 3 6" xfId="9909" xr:uid="{C73C9E44-962C-4A5E-81FE-49AE6E45D3C0}"/>
    <cellStyle name="Normal 8 3 6 2" xfId="21230" xr:uid="{66490D32-734D-4568-A449-61503A6D2BF6}"/>
    <cellStyle name="Normal 8 3 6 2 2" xfId="26786" xr:uid="{B63A9087-2CAD-4157-B9D1-9F4968F3BA9B}"/>
    <cellStyle name="Normal 8 3 6 2 3" xfId="32280" xr:uid="{9BDFD541-9391-441A-923E-43A33E907A31}"/>
    <cellStyle name="Normal 8 3 6 2 4" xfId="37764" xr:uid="{7C7FBACE-0C48-436E-9B07-7359DFD88E26}"/>
    <cellStyle name="Normal 8 3 6 3" xfId="24057" xr:uid="{0E9CC5A4-0E26-454F-918F-1BB7D650BD4B}"/>
    <cellStyle name="Normal 8 3 6 4" xfId="29551" xr:uid="{64132655-17BF-4DB0-A5CB-A1E159EDC7C5}"/>
    <cellStyle name="Normal 8 3 6 5" xfId="35035" xr:uid="{6EC5EA56-F8F8-443F-85F2-AC27BCD04860}"/>
    <cellStyle name="Normal 8 30" xfId="6779" xr:uid="{157F8860-5FAF-40B9-9DBD-2ADB3CD30568}"/>
    <cellStyle name="Normal 8 30 2" xfId="15189" xr:uid="{8B97702F-300D-48A2-914E-172928D868E7}"/>
    <cellStyle name="Normal 8 30 2 2" xfId="22476" xr:uid="{AB98F8A4-EC3E-4DEB-85C7-258EB71BDBEE}"/>
    <cellStyle name="Normal 8 30 2 2 2" xfId="28032" xr:uid="{5E403C5F-A6F3-4F97-81B6-3AFF1FF2A3EA}"/>
    <cellStyle name="Normal 8 30 2 2 3" xfId="33526" xr:uid="{2EF5CE0F-6CCF-48D2-AE39-FBE33DAB04D5}"/>
    <cellStyle name="Normal 8 30 2 2 4" xfId="39010" xr:uid="{C2126AA8-CE77-42A1-BB04-0C0FD8665FB6}"/>
    <cellStyle name="Normal 8 30 2 3" xfId="25303" xr:uid="{1C7EDFAC-59A8-4F6B-A7A5-313882E3EE32}"/>
    <cellStyle name="Normal 8 30 2 4" xfId="30797" xr:uid="{D1AC6177-B9C5-44D6-812B-E3DC3E534B2D}"/>
    <cellStyle name="Normal 8 30 2 5" xfId="36281" xr:uid="{AF9DEFD5-7A5C-46B9-878B-1842B170F1D1}"/>
    <cellStyle name="Normal 8 30 3" xfId="12123" xr:uid="{9EDB98AB-5561-48B2-B0FE-D16E34B4DF8A}"/>
    <cellStyle name="Normal 8 30 4" xfId="17359" xr:uid="{05FA65C4-AA35-45E3-9269-396A1A80DE60}"/>
    <cellStyle name="Normal 8 30 5" xfId="19589" xr:uid="{E8288E83-6FB9-4912-94C4-B19FCED92CE4}"/>
    <cellStyle name="Normal 8 30 6" xfId="9910" xr:uid="{CA056A1C-FD14-467D-9482-3C78DA717DEB}"/>
    <cellStyle name="Normal 8 30 6 2" xfId="21231" xr:uid="{B9429CA4-19AB-46CB-BB57-28763CD87A6E}"/>
    <cellStyle name="Normal 8 30 6 2 2" xfId="26787" xr:uid="{5CFE7B77-89AC-41C9-87C8-23273F2CBFB1}"/>
    <cellStyle name="Normal 8 30 6 2 3" xfId="32281" xr:uid="{25240B00-B49B-414C-9F6D-2F5CC24A36D5}"/>
    <cellStyle name="Normal 8 30 6 2 4" xfId="37765" xr:uid="{137E4FCF-DA87-41E6-8DB6-DCE24B034B56}"/>
    <cellStyle name="Normal 8 30 6 3" xfId="24058" xr:uid="{F0AB5C08-0C74-49E5-89F9-919BD3F8059D}"/>
    <cellStyle name="Normal 8 30 6 4" xfId="29552" xr:uid="{8633F6D4-E727-4696-892C-A9C7DA0C62F2}"/>
    <cellStyle name="Normal 8 30 6 5" xfId="35036" xr:uid="{09441504-ED77-4341-9BBF-B055DE3B90FA}"/>
    <cellStyle name="Normal 8 31" xfId="6780" xr:uid="{BEA4DD65-3EB7-4A67-857C-1CC4E307F361}"/>
    <cellStyle name="Normal 8 31 2" xfId="15190" xr:uid="{E22C1750-42A8-4C93-8B8B-AF2BB741922A}"/>
    <cellStyle name="Normal 8 31 2 2" xfId="22477" xr:uid="{D8C95AAB-89D2-4FA6-ADE8-A97453D89CC4}"/>
    <cellStyle name="Normal 8 31 2 2 2" xfId="28033" xr:uid="{F8AEBC1F-AABD-4AF0-B003-3CA1A42E63DC}"/>
    <cellStyle name="Normal 8 31 2 2 3" xfId="33527" xr:uid="{1276B761-09C0-49ED-B82F-A6E6B45ED4CC}"/>
    <cellStyle name="Normal 8 31 2 2 4" xfId="39011" xr:uid="{386EB88A-C091-4D80-8600-FBC6169BCC55}"/>
    <cellStyle name="Normal 8 31 2 3" xfId="25304" xr:uid="{943BB565-53D2-4ACE-A305-0703368F78CE}"/>
    <cellStyle name="Normal 8 31 2 4" xfId="30798" xr:uid="{1A4F28F8-4564-48BD-92F3-4361C7CFFF47}"/>
    <cellStyle name="Normal 8 31 2 5" xfId="36282" xr:uid="{D3E06C5D-F271-4D80-8AA9-66DAC5F7DFC3}"/>
    <cellStyle name="Normal 8 31 3" xfId="12124" xr:uid="{5D801169-5BC1-48DC-AC9E-D54489F6BA89}"/>
    <cellStyle name="Normal 8 31 4" xfId="17360" xr:uid="{C5652F3F-E7CA-4E93-9454-2B92FA3ABD43}"/>
    <cellStyle name="Normal 8 31 5" xfId="19590" xr:uid="{C0904626-DF44-48C2-9A7D-2E341542DF81}"/>
    <cellStyle name="Normal 8 31 6" xfId="9911" xr:uid="{1D0FE9E4-4F69-4DA3-B69E-0ED8AB2DA3BD}"/>
    <cellStyle name="Normal 8 31 6 2" xfId="21232" xr:uid="{7ACBE3E2-4A0E-4758-A5AC-0FD0C5A9D8D5}"/>
    <cellStyle name="Normal 8 31 6 2 2" xfId="26788" xr:uid="{5D4F30A4-60A0-4B75-9FDD-FDB50A952E77}"/>
    <cellStyle name="Normal 8 31 6 2 3" xfId="32282" xr:uid="{469A8B8D-0C42-4F6C-B728-08C7D49E04D4}"/>
    <cellStyle name="Normal 8 31 6 2 4" xfId="37766" xr:uid="{9A9237DF-88DA-4318-8CB6-D2A8866F4F2F}"/>
    <cellStyle name="Normal 8 31 6 3" xfId="24059" xr:uid="{BDB7977C-88E7-4CEE-95F1-9CF6017A2B76}"/>
    <cellStyle name="Normal 8 31 6 4" xfId="29553" xr:uid="{9600587D-6EE0-4F1F-B16E-E4F190833D99}"/>
    <cellStyle name="Normal 8 31 6 5" xfId="35037" xr:uid="{9FD24A40-0C2F-4A1D-A1BF-FA6DA3E5DCAC}"/>
    <cellStyle name="Normal 8 32" xfId="6781" xr:uid="{D42EC837-63A3-4398-B962-C3806F53682D}"/>
    <cellStyle name="Normal 8 32 2" xfId="15191" xr:uid="{D2404A60-19C7-4624-9661-6D8D1D2DD072}"/>
    <cellStyle name="Normal 8 32 2 2" xfId="22478" xr:uid="{12EA484B-8F1D-4D42-B13A-51E52E61755C}"/>
    <cellStyle name="Normal 8 32 2 2 2" xfId="28034" xr:uid="{976FABBA-7159-4AD0-AB4F-DD9CA03503E5}"/>
    <cellStyle name="Normal 8 32 2 2 3" xfId="33528" xr:uid="{48D8D94D-8874-41BA-B020-4E4C28F26F46}"/>
    <cellStyle name="Normal 8 32 2 2 4" xfId="39012" xr:uid="{685E1412-146F-4EDA-B309-D61EFBA34E2D}"/>
    <cellStyle name="Normal 8 32 2 3" xfId="25305" xr:uid="{A545A3BF-B1B6-4FBD-BD6A-9720B21F6A98}"/>
    <cellStyle name="Normal 8 32 2 4" xfId="30799" xr:uid="{1A872A50-E1AD-4604-9692-20D2D53F197F}"/>
    <cellStyle name="Normal 8 32 2 5" xfId="36283" xr:uid="{281887AA-549F-452C-9933-1BD54C6BC6AD}"/>
    <cellStyle name="Normal 8 32 3" xfId="12125" xr:uid="{DF42E9F5-EFEE-4C9F-9A66-484D0C5D2C4A}"/>
    <cellStyle name="Normal 8 32 4" xfId="17361" xr:uid="{6770F1B2-BFC0-44CD-AFE7-8B93830237AE}"/>
    <cellStyle name="Normal 8 32 5" xfId="19591" xr:uid="{6DD842C9-1497-4182-B2B1-EF92CF70AACD}"/>
    <cellStyle name="Normal 8 32 6" xfId="9912" xr:uid="{10BECEE3-3A99-4A4D-B776-C05AE01BD8A7}"/>
    <cellStyle name="Normal 8 32 6 2" xfId="21233" xr:uid="{039603C8-5485-4573-9BF4-4D8D0793099C}"/>
    <cellStyle name="Normal 8 32 6 2 2" xfId="26789" xr:uid="{75F9B2DF-B222-4B4A-ADD9-78634692BA15}"/>
    <cellStyle name="Normal 8 32 6 2 3" xfId="32283" xr:uid="{C1A7BB48-1836-460D-8544-A5DB5DFC11CF}"/>
    <cellStyle name="Normal 8 32 6 2 4" xfId="37767" xr:uid="{2BBE23CE-C998-4F4B-9666-C568FC8D8F8D}"/>
    <cellStyle name="Normal 8 32 6 3" xfId="24060" xr:uid="{DCAD90C1-2925-41AE-AD30-D5ED67775A0D}"/>
    <cellStyle name="Normal 8 32 6 4" xfId="29554" xr:uid="{27368948-AE2C-4205-81BA-436AA4A3DE76}"/>
    <cellStyle name="Normal 8 32 6 5" xfId="35038" xr:uid="{3A9729C3-AAB3-4322-B4C5-3495643BFEE6}"/>
    <cellStyle name="Normal 8 33" xfId="6782" xr:uid="{9E13070B-DCC8-4AA4-9A56-C1960648C02F}"/>
    <cellStyle name="Normal 8 33 2" xfId="15192" xr:uid="{B775E6F7-A6A6-472A-B11C-3B9A2703343E}"/>
    <cellStyle name="Normal 8 33 2 2" xfId="22479" xr:uid="{F7236053-C6B1-412D-AB96-742E60D42D90}"/>
    <cellStyle name="Normal 8 33 2 2 2" xfId="28035" xr:uid="{F4E5F0AD-D61B-4953-840A-E28EDA04CECC}"/>
    <cellStyle name="Normal 8 33 2 2 3" xfId="33529" xr:uid="{FA3D0C01-703F-4D94-8053-9AFF0A9E331A}"/>
    <cellStyle name="Normal 8 33 2 2 4" xfId="39013" xr:uid="{E312E94F-B4CE-4D56-B193-DE878C5F2F66}"/>
    <cellStyle name="Normal 8 33 2 3" xfId="25306" xr:uid="{27515A88-3B4F-4294-8387-ABDFB50B6F43}"/>
    <cellStyle name="Normal 8 33 2 4" xfId="30800" xr:uid="{1939F80E-A1AC-474B-97C6-ACC0A6F089A5}"/>
    <cellStyle name="Normal 8 33 2 5" xfId="36284" xr:uid="{EF1CAC77-716F-41D5-9868-9BA65411FFAC}"/>
    <cellStyle name="Normal 8 33 3" xfId="12126" xr:uid="{90DEB676-2109-4B43-ADEA-4FAB41CD3EAB}"/>
    <cellStyle name="Normal 8 33 4" xfId="17362" xr:uid="{C2A1FB56-5148-4170-BC71-F565BADA1B43}"/>
    <cellStyle name="Normal 8 33 5" xfId="19592" xr:uid="{AA22BFB9-6497-48BE-9536-2844AAD14404}"/>
    <cellStyle name="Normal 8 33 6" xfId="9913" xr:uid="{C1028285-4DF7-40D1-9350-FCE1FDB26188}"/>
    <cellStyle name="Normal 8 33 6 2" xfId="21234" xr:uid="{F64E568E-EC4A-43B0-9AF0-16A56D359C11}"/>
    <cellStyle name="Normal 8 33 6 2 2" xfId="26790" xr:uid="{CDE00744-5F10-4383-BDB6-2CCEFFDDC616}"/>
    <cellStyle name="Normal 8 33 6 2 3" xfId="32284" xr:uid="{74AF3B0C-E535-4E08-B334-4374C9ECB458}"/>
    <cellStyle name="Normal 8 33 6 2 4" xfId="37768" xr:uid="{93828F82-EB72-4543-AE1A-4F93B42C1513}"/>
    <cellStyle name="Normal 8 33 6 3" xfId="24061" xr:uid="{4BC65C0F-1D08-4CB7-954B-CA61A3D41F0B}"/>
    <cellStyle name="Normal 8 33 6 4" xfId="29555" xr:uid="{BF16ACE0-520E-46F1-86FF-A60B7A7AE36F}"/>
    <cellStyle name="Normal 8 33 6 5" xfId="35039" xr:uid="{C1810645-C4A1-4B51-8F4D-7B1DBC24EB88}"/>
    <cellStyle name="Normal 8 34" xfId="6783" xr:uid="{96999747-B982-48E8-A2CE-6A52704D2D05}"/>
    <cellStyle name="Normal 8 34 2" xfId="15193" xr:uid="{A928E976-9707-450B-BA83-E90D0AF80420}"/>
    <cellStyle name="Normal 8 34 2 2" xfId="22480" xr:uid="{7731D26D-1AA7-43E9-B6C2-00A1F3AD3B30}"/>
    <cellStyle name="Normal 8 34 2 2 2" xfId="28036" xr:uid="{B467A0E6-EB4E-42A3-AC33-CF17F086E67A}"/>
    <cellStyle name="Normal 8 34 2 2 3" xfId="33530" xr:uid="{6476379F-D1B8-4919-A2B4-B9F901435664}"/>
    <cellStyle name="Normal 8 34 2 2 4" xfId="39014" xr:uid="{78338C8D-031C-4AF1-BF04-EF77CBAAEFB7}"/>
    <cellStyle name="Normal 8 34 2 3" xfId="25307" xr:uid="{ADA788B8-36C7-45DD-B145-9A79606AA004}"/>
    <cellStyle name="Normal 8 34 2 4" xfId="30801" xr:uid="{6A6F2CE0-9B7F-412A-A0E9-5CAC31CF3E16}"/>
    <cellStyle name="Normal 8 34 2 5" xfId="36285" xr:uid="{8FF67C8C-5E81-4492-AD95-6B6774771CBA}"/>
    <cellStyle name="Normal 8 34 3" xfId="12127" xr:uid="{B82C6285-C9D3-44F0-A58E-186FD1A193CD}"/>
    <cellStyle name="Normal 8 34 4" xfId="17363" xr:uid="{683490DD-DD89-44AD-8C63-55A383EE36B9}"/>
    <cellStyle name="Normal 8 34 5" xfId="19593" xr:uid="{AC484896-F795-4852-8E8C-8317197831D2}"/>
    <cellStyle name="Normal 8 34 6" xfId="9914" xr:uid="{55E66D81-0834-44F4-97BA-AE5BDF4F567D}"/>
    <cellStyle name="Normal 8 34 6 2" xfId="21235" xr:uid="{2C5EED18-47DA-4518-A70F-2A909DB94005}"/>
    <cellStyle name="Normal 8 34 6 2 2" xfId="26791" xr:uid="{538838BB-842A-467E-8478-B3AE3F9B6A33}"/>
    <cellStyle name="Normal 8 34 6 2 3" xfId="32285" xr:uid="{9B902F9B-ACA8-4CDA-BF99-4723582862C8}"/>
    <cellStyle name="Normal 8 34 6 2 4" xfId="37769" xr:uid="{BB9C3286-636E-48F5-994A-21F1E1AD9A68}"/>
    <cellStyle name="Normal 8 34 6 3" xfId="24062" xr:uid="{0CB07859-6C33-4AAA-994E-031D0D228D7D}"/>
    <cellStyle name="Normal 8 34 6 4" xfId="29556" xr:uid="{B1A4CE30-A9EC-48A8-BB6E-E242B93A50B4}"/>
    <cellStyle name="Normal 8 34 6 5" xfId="35040" xr:uid="{F53E8648-70EE-438D-9ED6-5F867112BF81}"/>
    <cellStyle name="Normal 8 35" xfId="6784" xr:uid="{4620F622-C7D9-4A92-9CE4-60C0ADFE3BC7}"/>
    <cellStyle name="Normal 8 35 2" xfId="15194" xr:uid="{E90848E3-31E3-4511-87E1-B2C25386D4C6}"/>
    <cellStyle name="Normal 8 35 2 2" xfId="22481" xr:uid="{AF45D206-80AA-4C33-9420-D8ED459E4FC5}"/>
    <cellStyle name="Normal 8 35 2 2 2" xfId="28037" xr:uid="{FEDFE03E-C04E-47C3-93E0-9DEED18F7497}"/>
    <cellStyle name="Normal 8 35 2 2 3" xfId="33531" xr:uid="{3BBEE119-0857-43BF-B8A2-645E4E6E1CA8}"/>
    <cellStyle name="Normal 8 35 2 2 4" xfId="39015" xr:uid="{C581B910-4253-43E4-9B15-43EAD73583B7}"/>
    <cellStyle name="Normal 8 35 2 3" xfId="25308" xr:uid="{80090F08-8C9B-40CE-8B41-1FACC73F71E6}"/>
    <cellStyle name="Normal 8 35 2 4" xfId="30802" xr:uid="{FA22DC1C-7D03-4BA4-ABAE-7CF4A07AE191}"/>
    <cellStyle name="Normal 8 35 2 5" xfId="36286" xr:uid="{D9B542DF-EF10-4705-9ED3-2E28C9B4D453}"/>
    <cellStyle name="Normal 8 35 3" xfId="12128" xr:uid="{21C11E21-CD56-4C12-BAAC-07785BB08FC6}"/>
    <cellStyle name="Normal 8 35 4" xfId="17364" xr:uid="{FE098D64-D12B-46DF-B546-2547E413C3F0}"/>
    <cellStyle name="Normal 8 35 5" xfId="19594" xr:uid="{E4254A67-79B9-4F6C-975C-31B965A91DA7}"/>
    <cellStyle name="Normal 8 35 6" xfId="9915" xr:uid="{6655FCD8-8340-480E-A019-C2A99E2AD482}"/>
    <cellStyle name="Normal 8 35 6 2" xfId="21236" xr:uid="{777CBE0C-1D8E-4F7F-AB55-D2B93BE2EF73}"/>
    <cellStyle name="Normal 8 35 6 2 2" xfId="26792" xr:uid="{89578E4F-4E23-4D8E-A312-1917E485C2DE}"/>
    <cellStyle name="Normal 8 35 6 2 3" xfId="32286" xr:uid="{FE98C0FB-5C60-4229-9173-CD30F05252D1}"/>
    <cellStyle name="Normal 8 35 6 2 4" xfId="37770" xr:uid="{8E035670-3448-44E9-8A07-885703325479}"/>
    <cellStyle name="Normal 8 35 6 3" xfId="24063" xr:uid="{D4CBB320-49C2-4EEF-B031-660E3D059CD0}"/>
    <cellStyle name="Normal 8 35 6 4" xfId="29557" xr:uid="{A73474F3-3216-41C0-8922-D7BBCC70995A}"/>
    <cellStyle name="Normal 8 35 6 5" xfId="35041" xr:uid="{0B0D0862-19AD-490A-85E7-8EAC05213C20}"/>
    <cellStyle name="Normal 8 36" xfId="6785" xr:uid="{3430834D-9BEC-4036-811A-36A0E577ACB8}"/>
    <cellStyle name="Normal 8 36 2" xfId="15195" xr:uid="{1F8AF380-3AED-450C-B9E9-310B4B7DE5DE}"/>
    <cellStyle name="Normal 8 36 2 2" xfId="22482" xr:uid="{5674F730-1A78-4007-87C2-D2C41A4B895B}"/>
    <cellStyle name="Normal 8 36 2 2 2" xfId="28038" xr:uid="{3B581736-4644-4043-BAE3-F76F260C07BC}"/>
    <cellStyle name="Normal 8 36 2 2 3" xfId="33532" xr:uid="{0782ED31-BE55-49D7-BBD9-4BAEA48527A6}"/>
    <cellStyle name="Normal 8 36 2 2 4" xfId="39016" xr:uid="{27B3F6A7-D493-4773-B0D8-C6D3E907856F}"/>
    <cellStyle name="Normal 8 36 2 3" xfId="25309" xr:uid="{54A136B8-A142-4AAB-BF80-06A8BA651FD1}"/>
    <cellStyle name="Normal 8 36 2 4" xfId="30803" xr:uid="{4AF31A44-5002-4A03-995D-C3A05D4CF34A}"/>
    <cellStyle name="Normal 8 36 2 5" xfId="36287" xr:uid="{560A6845-7152-46A2-B2C1-58EA619A5077}"/>
    <cellStyle name="Normal 8 36 3" xfId="12129" xr:uid="{E73C9498-176D-430C-8CBF-819E3405BEB5}"/>
    <cellStyle name="Normal 8 36 4" xfId="17365" xr:uid="{02ABDCB7-44E9-46BB-98D0-E8AFDE50351F}"/>
    <cellStyle name="Normal 8 36 5" xfId="19595" xr:uid="{ECCD5014-D369-4738-B4EE-1E19DF9B44A4}"/>
    <cellStyle name="Normal 8 36 6" xfId="9916" xr:uid="{4ED4FDB6-239A-44BC-99D0-4495D7013B5D}"/>
    <cellStyle name="Normal 8 36 6 2" xfId="21237" xr:uid="{E2207B92-4D64-4E79-9703-A4B1EE4E994C}"/>
    <cellStyle name="Normal 8 36 6 2 2" xfId="26793" xr:uid="{7AC95E6D-EEB4-4E4D-9133-C637697F4FCC}"/>
    <cellStyle name="Normal 8 36 6 2 3" xfId="32287" xr:uid="{10D55172-02C5-4082-9B3D-55B03069BCF9}"/>
    <cellStyle name="Normal 8 36 6 2 4" xfId="37771" xr:uid="{556B123F-88E6-4105-8BA8-CB44EF5F5A56}"/>
    <cellStyle name="Normal 8 36 6 3" xfId="24064" xr:uid="{86362663-ABD4-43F2-A172-140EC9C12744}"/>
    <cellStyle name="Normal 8 36 6 4" xfId="29558" xr:uid="{457DB4F9-3CAE-4144-A64D-69A33D32C94B}"/>
    <cellStyle name="Normal 8 36 6 5" xfId="35042" xr:uid="{4F440442-365E-4903-AFF4-1CB03F40F59A}"/>
    <cellStyle name="Normal 8 37" xfId="6786" xr:uid="{4A003606-69AA-432A-9C05-E11E9E1FB40C}"/>
    <cellStyle name="Normal 8 37 2" xfId="15196" xr:uid="{8F03C59F-70C9-4B76-8CFC-A02B932EC86A}"/>
    <cellStyle name="Normal 8 37 2 2" xfId="22483" xr:uid="{B4786266-53CE-493D-BBFF-AF290043A2E0}"/>
    <cellStyle name="Normal 8 37 2 2 2" xfId="28039" xr:uid="{88FFC37B-AFAB-4933-BA12-9CC08CDD5485}"/>
    <cellStyle name="Normal 8 37 2 2 3" xfId="33533" xr:uid="{7BA40C05-7894-4AFE-9CB1-56A97977BF65}"/>
    <cellStyle name="Normal 8 37 2 2 4" xfId="39017" xr:uid="{4DF7A8DC-815B-4327-95F5-234FB4CBD20E}"/>
    <cellStyle name="Normal 8 37 2 3" xfId="25310" xr:uid="{526222D3-0088-45B6-BE9F-9C2C2999F7F8}"/>
    <cellStyle name="Normal 8 37 2 4" xfId="30804" xr:uid="{51EB7B26-2486-47A6-9FBA-5A320F9C31AE}"/>
    <cellStyle name="Normal 8 37 2 5" xfId="36288" xr:uid="{B9027552-C28B-4587-A83C-6361ED14E70B}"/>
    <cellStyle name="Normal 8 37 3" xfId="12130" xr:uid="{C16C5DF9-57EC-4D3D-8EBB-EB82DCCA2575}"/>
    <cellStyle name="Normal 8 37 4" xfId="17366" xr:uid="{D48E0FF6-0079-4432-B8C8-52FCCC78872F}"/>
    <cellStyle name="Normal 8 37 5" xfId="19596" xr:uid="{7C5B7888-9B4E-4EDA-8C4F-665AB81A410A}"/>
    <cellStyle name="Normal 8 37 6" xfId="9917" xr:uid="{719BB743-B60F-4301-8173-514C3109711A}"/>
    <cellStyle name="Normal 8 37 6 2" xfId="21238" xr:uid="{5F91FA57-65DF-423F-B816-F5630034486E}"/>
    <cellStyle name="Normal 8 37 6 2 2" xfId="26794" xr:uid="{B21D3B57-2414-41E5-8DF3-61B6848B5D70}"/>
    <cellStyle name="Normal 8 37 6 2 3" xfId="32288" xr:uid="{23384859-8F4B-44D5-BE1B-599CEC3A7B7C}"/>
    <cellStyle name="Normal 8 37 6 2 4" xfId="37772" xr:uid="{5F16320C-5460-4D0A-87B7-C963F7206C0D}"/>
    <cellStyle name="Normal 8 37 6 3" xfId="24065" xr:uid="{02DB3D12-9B2B-47B8-9BAE-991CD731E0EC}"/>
    <cellStyle name="Normal 8 37 6 4" xfId="29559" xr:uid="{C4210D32-70C5-48ED-8404-14EC5227D281}"/>
    <cellStyle name="Normal 8 37 6 5" xfId="35043" xr:uid="{210079EE-05D7-4666-95BF-D32108D1F584}"/>
    <cellStyle name="Normal 8 38" xfId="6787" xr:uid="{991B17FB-3096-4F80-A3B7-2B1346A1D4FA}"/>
    <cellStyle name="Normal 8 38 2" xfId="15197" xr:uid="{40394F22-F0C8-4BAA-AD01-5EE6F522B42C}"/>
    <cellStyle name="Normal 8 38 2 2" xfId="22484" xr:uid="{A1DD58BA-359E-4B63-A8E9-1CC3325F3B59}"/>
    <cellStyle name="Normal 8 38 2 2 2" xfId="28040" xr:uid="{442B86F2-524A-4283-AD72-64B34EABEDFB}"/>
    <cellStyle name="Normal 8 38 2 2 3" xfId="33534" xr:uid="{3D8A7A67-B17D-4BCE-8F36-B5CCC042BCB4}"/>
    <cellStyle name="Normal 8 38 2 2 4" xfId="39018" xr:uid="{29772C39-1B48-4F0F-A6BB-E2D053916892}"/>
    <cellStyle name="Normal 8 38 2 3" xfId="25311" xr:uid="{CAB89D99-4389-4A09-80BB-E6B88DDB3881}"/>
    <cellStyle name="Normal 8 38 2 4" xfId="30805" xr:uid="{57E6EEB1-4579-49DD-B8BA-EBDE77A7E052}"/>
    <cellStyle name="Normal 8 38 2 5" xfId="36289" xr:uid="{A992C8D9-85DC-46B5-8C4A-34F20F64A8D2}"/>
    <cellStyle name="Normal 8 38 3" xfId="12131" xr:uid="{55B512AE-7071-4E44-B3D0-1349B80BD11A}"/>
    <cellStyle name="Normal 8 38 4" xfId="17367" xr:uid="{24123BC4-5836-4DFD-9EE1-1D41E4CDAA01}"/>
    <cellStyle name="Normal 8 38 5" xfId="19597" xr:uid="{E44600F1-E3A6-4E3D-BC8C-47CEC5327E8A}"/>
    <cellStyle name="Normal 8 38 6" xfId="9918" xr:uid="{2785F624-EBE9-45FD-BB75-D4289FAE165F}"/>
    <cellStyle name="Normal 8 38 6 2" xfId="21239" xr:uid="{BD3CC563-A960-4DA7-B608-2ADC3FDA73CE}"/>
    <cellStyle name="Normal 8 38 6 2 2" xfId="26795" xr:uid="{E80E2C63-F053-40D5-A528-5131240E1D3B}"/>
    <cellStyle name="Normal 8 38 6 2 3" xfId="32289" xr:uid="{E54678B0-BFF6-45F7-895D-C2F58A6E1071}"/>
    <cellStyle name="Normal 8 38 6 2 4" xfId="37773" xr:uid="{8F35B89A-05C3-453D-BBBC-76332924C3C7}"/>
    <cellStyle name="Normal 8 38 6 3" xfId="24066" xr:uid="{E7794264-56CE-49DE-AB2E-9E45D2C3BC0A}"/>
    <cellStyle name="Normal 8 38 6 4" xfId="29560" xr:uid="{8B885642-0F65-4863-A271-9F33D62A04ED}"/>
    <cellStyle name="Normal 8 38 6 5" xfId="35044" xr:uid="{8B13982F-A3FE-437B-AF63-5D065A88A942}"/>
    <cellStyle name="Normal 8 39" xfId="6788" xr:uid="{536CF75A-76FF-476C-89FE-1BAF3D4D921B}"/>
    <cellStyle name="Normal 8 39 2" xfId="15198" xr:uid="{DDAF530A-96A5-4969-93C4-BDAC1B951600}"/>
    <cellStyle name="Normal 8 39 2 2" xfId="22485" xr:uid="{0C2CE91C-462D-470B-AADE-8249F88632F7}"/>
    <cellStyle name="Normal 8 39 2 2 2" xfId="28041" xr:uid="{FAFABB4B-B4B4-470D-BC80-2F717AF3408D}"/>
    <cellStyle name="Normal 8 39 2 2 3" xfId="33535" xr:uid="{365DC524-2CF8-46D6-9E3C-1E8F24174215}"/>
    <cellStyle name="Normal 8 39 2 2 4" xfId="39019" xr:uid="{88378335-2580-4DFB-B577-976265D10F65}"/>
    <cellStyle name="Normal 8 39 2 3" xfId="25312" xr:uid="{94A7E5BF-E700-4AB3-A907-751451CEF3E8}"/>
    <cellStyle name="Normal 8 39 2 4" xfId="30806" xr:uid="{DFA170A9-F501-40E9-8070-DB8868B4603D}"/>
    <cellStyle name="Normal 8 39 2 5" xfId="36290" xr:uid="{6C020CC1-63EB-4C3F-8CFC-DE1CB4420678}"/>
    <cellStyle name="Normal 8 39 3" xfId="12132" xr:uid="{2C61B7AE-93CF-4F3B-A66F-AE5DEB5A3EB2}"/>
    <cellStyle name="Normal 8 39 4" xfId="17368" xr:uid="{EF97A837-DB75-419C-AC4B-004F2FF234E0}"/>
    <cellStyle name="Normal 8 39 5" xfId="19598" xr:uid="{92DDA4A4-766E-4619-8029-785D25057C33}"/>
    <cellStyle name="Normal 8 39 6" xfId="9919" xr:uid="{AF9C22AB-2F4A-40BD-9AFD-D288AE19FB9B}"/>
    <cellStyle name="Normal 8 39 6 2" xfId="21240" xr:uid="{F1906D7E-F912-4B2B-A933-23FB60A664C6}"/>
    <cellStyle name="Normal 8 39 6 2 2" xfId="26796" xr:uid="{1720BB01-7454-4AEF-B9C8-7C64BDB6FE6B}"/>
    <cellStyle name="Normal 8 39 6 2 3" xfId="32290" xr:uid="{D90212F3-13A4-402A-9DA0-17D6FD0F38F8}"/>
    <cellStyle name="Normal 8 39 6 2 4" xfId="37774" xr:uid="{7478C12F-8F0D-424D-B3C3-20FF480C5A74}"/>
    <cellStyle name="Normal 8 39 6 3" xfId="24067" xr:uid="{F89FD91D-5D94-4B1D-BDAB-FC8E16D41C8B}"/>
    <cellStyle name="Normal 8 39 6 4" xfId="29561" xr:uid="{6568F795-F4AD-4F95-9E54-774B4480B3EF}"/>
    <cellStyle name="Normal 8 39 6 5" xfId="35045" xr:uid="{FE038AB1-4625-4E2A-8CB6-6FE635D15F7B}"/>
    <cellStyle name="Normal 8 4" xfId="6789" xr:uid="{72FAF40A-3A09-41C2-B762-FCBE7B4EC9E0}"/>
    <cellStyle name="Normal 8 4 2" xfId="15199" xr:uid="{F6EAE116-8636-4F33-B5FC-566438E20EF8}"/>
    <cellStyle name="Normal 8 4 2 2" xfId="22486" xr:uid="{FA0F88F8-9655-4A1E-81DA-B4FE3E2FD331}"/>
    <cellStyle name="Normal 8 4 2 2 2" xfId="28042" xr:uid="{771A3EA7-994B-4AC4-AEB7-4E09C0D7F1C5}"/>
    <cellStyle name="Normal 8 4 2 2 3" xfId="33536" xr:uid="{5A38FB20-43B5-4220-AA6B-5A85418D8F19}"/>
    <cellStyle name="Normal 8 4 2 2 4" xfId="39020" xr:uid="{4DF9005C-45B4-49AD-B3B3-4A7D7A295FF1}"/>
    <cellStyle name="Normal 8 4 2 3" xfId="25313" xr:uid="{98B122F4-169A-49CC-ACC6-3C876E3E1D3E}"/>
    <cellStyle name="Normal 8 4 2 4" xfId="30807" xr:uid="{116245EE-20D9-4685-A8A5-B951C6E0D6EB}"/>
    <cellStyle name="Normal 8 4 2 5" xfId="36291" xr:uid="{B3AF7DF9-D2E5-4011-81D8-A15EEAB4AC59}"/>
    <cellStyle name="Normal 8 4 3" xfId="12133" xr:uid="{71B34B9F-80AD-4700-9E27-24251FE98640}"/>
    <cellStyle name="Normal 8 4 4" xfId="17369" xr:uid="{0937D78F-4FD9-468D-9E15-0389E2A17535}"/>
    <cellStyle name="Normal 8 4 5" xfId="19599" xr:uid="{A556D296-49DF-4AC5-A89F-1A90C3851F0D}"/>
    <cellStyle name="Normal 8 4 6" xfId="9920" xr:uid="{26B6A7BA-08FE-4610-A9EF-65D5030E82DA}"/>
    <cellStyle name="Normal 8 4 6 2" xfId="21241" xr:uid="{4E9338CB-343C-4B77-898C-CD3CE95D18FB}"/>
    <cellStyle name="Normal 8 4 6 2 2" xfId="26797" xr:uid="{FDF1A848-F2A6-4E34-B998-E85CE47D8A2E}"/>
    <cellStyle name="Normal 8 4 6 2 3" xfId="32291" xr:uid="{4A06DD6D-31A3-4C90-9EDA-400DAB1DDD0C}"/>
    <cellStyle name="Normal 8 4 6 2 4" xfId="37775" xr:uid="{361C733F-46E0-4E9F-BA4E-8EB33A055C58}"/>
    <cellStyle name="Normal 8 4 6 3" xfId="24068" xr:uid="{E8457B8B-178E-4196-9AF2-F4BEEF727C3F}"/>
    <cellStyle name="Normal 8 4 6 4" xfId="29562" xr:uid="{4E4F94AA-D15E-47B1-982D-AC4F8E3DFF2E}"/>
    <cellStyle name="Normal 8 4 6 5" xfId="35046" xr:uid="{3049A750-EC90-4E3A-AA2E-344186CDFD31}"/>
    <cellStyle name="Normal 8 40" xfId="6790" xr:uid="{FCBA2C45-F36E-40BD-9B91-7739252CF8B3}"/>
    <cellStyle name="Normal 8 40 2" xfId="15200" xr:uid="{6C425042-279A-4C00-B29D-2AEC9685A7D8}"/>
    <cellStyle name="Normal 8 40 2 2" xfId="22487" xr:uid="{CF3D9216-44A5-4E4B-A3F1-0E5AB988ED10}"/>
    <cellStyle name="Normal 8 40 2 2 2" xfId="28043" xr:uid="{8BE80C80-E761-4AF3-98F0-C4B2F405FC40}"/>
    <cellStyle name="Normal 8 40 2 2 3" xfId="33537" xr:uid="{763E0EA8-3997-48C5-9C7B-7FEFA2CF6956}"/>
    <cellStyle name="Normal 8 40 2 2 4" xfId="39021" xr:uid="{DF67B37F-0139-4545-8ED8-D86744F2D552}"/>
    <cellStyle name="Normal 8 40 2 3" xfId="25314" xr:uid="{68E99EBF-C625-4D69-ADF0-0A076DC8D103}"/>
    <cellStyle name="Normal 8 40 2 4" xfId="30808" xr:uid="{E15F0213-2D1A-45AD-BA4E-7B2FA3B3AFFF}"/>
    <cellStyle name="Normal 8 40 2 5" xfId="36292" xr:uid="{C6BD9293-09F9-4D51-911E-9D6443FBA2D5}"/>
    <cellStyle name="Normal 8 40 3" xfId="19600" xr:uid="{99794045-61E0-4F2B-B6A1-C7A5CE24441A}"/>
    <cellStyle name="Normal 8 40 4" xfId="9921" xr:uid="{33B883F3-6532-49E2-96F6-4BC882B98EA4}"/>
    <cellStyle name="Normal 8 40 4 2" xfId="21242" xr:uid="{8BB64053-5EC5-460C-94C4-2036DA2BD944}"/>
    <cellStyle name="Normal 8 40 4 2 2" xfId="26798" xr:uid="{2077236A-B6C8-4011-8D16-0498532BF7B3}"/>
    <cellStyle name="Normal 8 40 4 2 3" xfId="32292" xr:uid="{9634D5E6-37A8-4FD8-8035-E319265AC835}"/>
    <cellStyle name="Normal 8 40 4 2 4" xfId="37776" xr:uid="{BC41FDEB-C44A-4A78-B8F0-80C151EA0B47}"/>
    <cellStyle name="Normal 8 40 4 3" xfId="24069" xr:uid="{E074AE33-A295-418E-959D-C7ECDBA585E2}"/>
    <cellStyle name="Normal 8 40 4 4" xfId="29563" xr:uid="{2A9B7A3C-4F59-42CF-8CE8-0DDD3675AA1E}"/>
    <cellStyle name="Normal 8 40 4 5" xfId="35047" xr:uid="{AA7D1E2C-15FB-496F-9978-771935F11716}"/>
    <cellStyle name="Normal 8 41" xfId="7219" xr:uid="{0A0DEEC8-00C0-4C68-B678-1238E19FB1C2}"/>
    <cellStyle name="Normal 8 41 2" xfId="9922" xr:uid="{875EB6C9-81BE-445D-81B5-B28D65304F6F}"/>
    <cellStyle name="Normal 8 41 2 2" xfId="21243" xr:uid="{A08AA11C-AFF1-49E6-83C3-F1175866A632}"/>
    <cellStyle name="Normal 8 41 2 2 2" xfId="26799" xr:uid="{A2C9D537-FF3E-4882-A712-9AE0E825F042}"/>
    <cellStyle name="Normal 8 41 2 2 3" xfId="32293" xr:uid="{46C0CDF2-1732-40A5-B3F0-70ED9315FAB1}"/>
    <cellStyle name="Normal 8 41 2 2 4" xfId="37777" xr:uid="{36A190C8-F58C-4103-8327-CE7BF21AC5DC}"/>
    <cellStyle name="Normal 8 41 2 3" xfId="24070" xr:uid="{E5BD43C2-9C95-4F0E-8033-BE5FCE2EE90A}"/>
    <cellStyle name="Normal 8 41 2 4" xfId="29564" xr:uid="{780E40D4-8D52-4922-86FD-D7495407E7B4}"/>
    <cellStyle name="Normal 8 41 2 5" xfId="35048" xr:uid="{2FD8F949-B34C-4EBF-B4BF-A4B0EBBB1688}"/>
    <cellStyle name="Normal 8 41 3" xfId="20216" xr:uid="{0A6436FB-035E-496F-B77A-AE9CA0263DD3}"/>
    <cellStyle name="Normal 8 41 3 2" xfId="25772" xr:uid="{FF902DBC-114E-4758-B6E2-29EF529A9EF1}"/>
    <cellStyle name="Normal 8 41 3 3" xfId="31266" xr:uid="{7354C139-F383-4100-804B-219F76D431D3}"/>
    <cellStyle name="Normal 8 41 3 4" xfId="36750" xr:uid="{B9A52860-B8BD-4BBE-B1F8-F720657B3BBC}"/>
    <cellStyle name="Normal 8 41 4" xfId="23043" xr:uid="{3CA16503-0FD5-4C70-9869-34EEF2E15F4A}"/>
    <cellStyle name="Normal 8 41 5" xfId="28535" xr:uid="{3A2456CC-7B42-4C2F-A4FB-3D6A3723E813}"/>
    <cellStyle name="Normal 8 41 6" xfId="34019" xr:uid="{B76B6187-4BAE-4048-8E14-A2D9614955E9}"/>
    <cellStyle name="Normal 8 42" xfId="7350" xr:uid="{9398DE66-AEBA-4D27-90AC-AFD97555946C}"/>
    <cellStyle name="Normal 8 42 2" xfId="9923" xr:uid="{8337ECBB-5D02-440A-9BDB-CC12ABDAB440}"/>
    <cellStyle name="Normal 8 42 2 2" xfId="21244" xr:uid="{7D9E2455-FCCC-4CF0-9C9A-20CC7AEE9D5F}"/>
    <cellStyle name="Normal 8 42 2 2 2" xfId="26800" xr:uid="{766C76E2-86F3-48AA-A927-5C3FECFD74E8}"/>
    <cellStyle name="Normal 8 42 2 2 3" xfId="32294" xr:uid="{72BF1CD4-3875-490E-89C8-434C7C2AA7D7}"/>
    <cellStyle name="Normal 8 42 2 2 4" xfId="37778" xr:uid="{B4B0606D-2C62-49D3-B269-578F88ADC4C3}"/>
    <cellStyle name="Normal 8 42 2 3" xfId="24071" xr:uid="{F6541D2B-09AD-4733-AB6A-8DF85989F4C3}"/>
    <cellStyle name="Normal 8 42 2 4" xfId="29565" xr:uid="{0F95FAE1-2AC7-40AA-8C5B-6CAC838D131D}"/>
    <cellStyle name="Normal 8 42 2 5" xfId="35049" xr:uid="{8C065069-C173-464A-9E86-C151BBFB917B}"/>
    <cellStyle name="Normal 8 42 3" xfId="20238" xr:uid="{F9125006-0C02-4DFC-8D5B-8DA14509EF2A}"/>
    <cellStyle name="Normal 8 42 3 2" xfId="25794" xr:uid="{5BFB05E1-DF99-49ED-AB4C-3644601BE64F}"/>
    <cellStyle name="Normal 8 42 3 3" xfId="31288" xr:uid="{666FDFFB-A7EC-4B0F-BC5C-6F7B59A1F97F}"/>
    <cellStyle name="Normal 8 42 3 4" xfId="36772" xr:uid="{3B57E054-763F-421E-8BC7-7E5D469F3D41}"/>
    <cellStyle name="Normal 8 42 4" xfId="23065" xr:uid="{A560D221-4938-4CAD-8628-73BAB2CC4B59}"/>
    <cellStyle name="Normal 8 42 5" xfId="28557" xr:uid="{115A0ABA-6AA2-4E36-A63D-5764FC6A4669}"/>
    <cellStyle name="Normal 8 42 6" xfId="34041" xr:uid="{2CA0EAC3-724D-47C1-980F-35CBC3BB1651}"/>
    <cellStyle name="Normal 8 43" xfId="7440" xr:uid="{484FDF57-0A9F-4E3D-9A1B-C4BDAE924332}"/>
    <cellStyle name="Normal 8 43 2" xfId="9924" xr:uid="{8A3F6C8B-2873-4AB0-AEA3-899CB6536F08}"/>
    <cellStyle name="Normal 8 43 2 2" xfId="21245" xr:uid="{6F4B6565-103B-46B4-8A67-AEA3A374CF03}"/>
    <cellStyle name="Normal 8 43 2 2 2" xfId="26801" xr:uid="{E7A05063-7A11-44C5-97FA-491CAD690E29}"/>
    <cellStyle name="Normal 8 43 2 2 3" xfId="32295" xr:uid="{372123FA-DBD6-416D-BF07-5C964AFC7C8C}"/>
    <cellStyle name="Normal 8 43 2 2 4" xfId="37779" xr:uid="{1BEDFE0B-102E-4C84-90B9-041607E7DC64}"/>
    <cellStyle name="Normal 8 43 2 3" xfId="24072" xr:uid="{DD81C9AC-D341-4D20-A5AA-966C1DAF9862}"/>
    <cellStyle name="Normal 8 43 2 4" xfId="29566" xr:uid="{D1DE11B8-4345-4DB1-A9EF-DAAFA6690D0D}"/>
    <cellStyle name="Normal 8 43 2 5" xfId="35050" xr:uid="{A7797209-6725-42BE-A7F0-A84C97CA51B2}"/>
    <cellStyle name="Normal 8 43 3" xfId="20324" xr:uid="{E11C5D14-5EB7-461B-A20F-4DBFEF8023FF}"/>
    <cellStyle name="Normal 8 43 3 2" xfId="25880" xr:uid="{2526A512-527A-46BE-9C56-AE5B805D6180}"/>
    <cellStyle name="Normal 8 43 3 3" xfId="31374" xr:uid="{AF1FB8A7-912A-4780-AEAB-6681D1CFDA49}"/>
    <cellStyle name="Normal 8 43 3 4" xfId="36858" xr:uid="{9D5954D2-1CC9-4D52-82C9-2E0986C5BB7A}"/>
    <cellStyle name="Normal 8 43 4" xfId="23151" xr:uid="{E4891E52-E6B5-423D-8022-65D43CA69818}"/>
    <cellStyle name="Normal 8 43 5" xfId="28643" xr:uid="{9A4CFD2A-C25B-462C-A791-05CAD44AD1EE}"/>
    <cellStyle name="Normal 8 43 6" xfId="34127" xr:uid="{FC8A2E94-4AA7-4012-B247-A56F90DAC867}"/>
    <cellStyle name="Normal 8 44" xfId="7505" xr:uid="{91C71F9B-96C4-4C75-BE73-BC2ED1B6126E}"/>
    <cellStyle name="Normal 8 44 2" xfId="20389" xr:uid="{EC857C27-2A48-48EC-B588-C66713CA888A}"/>
    <cellStyle name="Normal 8 44 2 2" xfId="25945" xr:uid="{12550F37-F60A-4B39-A919-E07DD96189B4}"/>
    <cellStyle name="Normal 8 44 2 3" xfId="31439" xr:uid="{34C3EA0F-2467-43BB-9CA7-D7E2CCB0129E}"/>
    <cellStyle name="Normal 8 44 2 4" xfId="36923" xr:uid="{76C2DA82-4F01-4F33-BEEF-5A7EEE449124}"/>
    <cellStyle name="Normal 8 44 3" xfId="23216" xr:uid="{8B78A9DE-BFA9-44F6-A0A6-5FBA9D99DF9E}"/>
    <cellStyle name="Normal 8 44 4" xfId="28710" xr:uid="{D3B4E991-94E5-403D-A6D2-BA12F004F2EE}"/>
    <cellStyle name="Normal 8 44 5" xfId="34194" xr:uid="{14EC665E-CD8C-4006-BFFB-08F704AD328A}"/>
    <cellStyle name="Normal 8 45" xfId="12100" xr:uid="{518DAA45-6585-465C-A0F1-B4B32FAF3527}"/>
    <cellStyle name="Normal 8 46" xfId="17336" xr:uid="{CD183D3B-61EB-4F1E-8F2D-B83FD4FF5D5F}"/>
    <cellStyle name="Normal 8 47" xfId="19566" xr:uid="{7B5BA6AC-A410-4B96-B98E-E2C654D1A519}"/>
    <cellStyle name="Normal 8 48" xfId="22913" xr:uid="{44D405F8-C8F0-4D10-AF2B-B71D086238F3}"/>
    <cellStyle name="Normal 8 48 2" xfId="28459" xr:uid="{1CA9D4F7-5D4D-4502-A7D8-F506031E126F}"/>
    <cellStyle name="Normal 8 48 3" xfId="33947" xr:uid="{2DF31022-9994-49EB-AD01-5D0E92A7EDA9}"/>
    <cellStyle name="Normal 8 48 4" xfId="39431" xr:uid="{EB93A9FE-8FB8-4F26-AFC1-6616221C50E1}"/>
    <cellStyle name="Normal 8 49" xfId="6756" xr:uid="{A4965FDF-E1CE-4D6D-87B4-F3C71D4537E2}"/>
    <cellStyle name="Normal 8 5" xfId="6791" xr:uid="{E22DDCF7-6369-457B-B6B2-F83545A6CB71}"/>
    <cellStyle name="Normal 8 5 2" xfId="15201" xr:uid="{3C5B2393-3C78-4D7F-82F7-9E3E46C6EA26}"/>
    <cellStyle name="Normal 8 5 2 2" xfId="22488" xr:uid="{F283B0E6-8F73-44EC-AA66-FE37043D680C}"/>
    <cellStyle name="Normal 8 5 2 2 2" xfId="28044" xr:uid="{ABB1354D-E6DE-44A4-B7E9-F7A95D502BE8}"/>
    <cellStyle name="Normal 8 5 2 2 3" xfId="33538" xr:uid="{D645D33F-597B-43EF-A238-69795B5FC31D}"/>
    <cellStyle name="Normal 8 5 2 2 4" xfId="39022" xr:uid="{58D4B77A-4213-402A-91AB-8AA942ED6A6E}"/>
    <cellStyle name="Normal 8 5 2 3" xfId="25315" xr:uid="{8C69A022-2BEA-4AE4-9D2D-8DA817853BC9}"/>
    <cellStyle name="Normal 8 5 2 4" xfId="30809" xr:uid="{BD91C321-FE26-4B7D-8D94-C46B3FFB414C}"/>
    <cellStyle name="Normal 8 5 2 5" xfId="36293" xr:uid="{251D261F-0F24-44C9-9566-F855E19CA170}"/>
    <cellStyle name="Normal 8 5 3" xfId="12134" xr:uid="{33364FE9-1745-4194-872F-5280CC494F79}"/>
    <cellStyle name="Normal 8 5 4" xfId="17370" xr:uid="{53ED1EC7-B904-4383-9F81-BDCAAD04A0A0}"/>
    <cellStyle name="Normal 8 5 5" xfId="19601" xr:uid="{B9557150-8A3E-4907-8ADA-0736CF3B34B4}"/>
    <cellStyle name="Normal 8 5 6" xfId="9925" xr:uid="{493BC0E7-F3DB-4B09-86E5-9660AC7F87DF}"/>
    <cellStyle name="Normal 8 5 6 2" xfId="21246" xr:uid="{11A79C58-1CB0-4D9C-B92C-A87D1BB5518B}"/>
    <cellStyle name="Normal 8 5 6 2 2" xfId="26802" xr:uid="{ABE08368-1FB7-4DEC-B31A-4DE96912310F}"/>
    <cellStyle name="Normal 8 5 6 2 3" xfId="32296" xr:uid="{3614D300-3935-4AC8-9375-74B6FA8F1632}"/>
    <cellStyle name="Normal 8 5 6 2 4" xfId="37780" xr:uid="{02B1A2E2-35BF-44FC-893D-D27DE0BEF267}"/>
    <cellStyle name="Normal 8 5 6 3" xfId="24073" xr:uid="{95DF9143-E4D6-4CE2-99AF-9A832416BD19}"/>
    <cellStyle name="Normal 8 5 6 4" xfId="29567" xr:uid="{7F925ECA-47CB-46EB-9478-318B1EF1ACBD}"/>
    <cellStyle name="Normal 8 5 6 5" xfId="35051" xr:uid="{2000E9EE-C0EA-4C7E-A75C-259EF33CD22B}"/>
    <cellStyle name="Normal 8 6" xfId="6792" xr:uid="{67A97838-BA11-4B3B-A1B7-DEC6C243C505}"/>
    <cellStyle name="Normal 8 6 2" xfId="15202" xr:uid="{C500BAF0-4391-42FD-8773-FF62B1177405}"/>
    <cellStyle name="Normal 8 6 2 2" xfId="22489" xr:uid="{5628D24A-BF45-4503-8C9C-210B341CCE39}"/>
    <cellStyle name="Normal 8 6 2 2 2" xfId="28045" xr:uid="{B98C237B-1306-4FE6-88B3-270AA2E06EB9}"/>
    <cellStyle name="Normal 8 6 2 2 3" xfId="33539" xr:uid="{C1A94E4F-D915-42A9-82FD-CDBDCC921AA1}"/>
    <cellStyle name="Normal 8 6 2 2 4" xfId="39023" xr:uid="{0D70ADF2-562A-40C3-B8B4-CCE5F92ED563}"/>
    <cellStyle name="Normal 8 6 2 3" xfId="25316" xr:uid="{CC826B6E-DE82-4401-8EC0-06912DA821BB}"/>
    <cellStyle name="Normal 8 6 2 4" xfId="30810" xr:uid="{D8BA045D-C96F-427F-ACF8-DF6542B954F0}"/>
    <cellStyle name="Normal 8 6 2 5" xfId="36294" xr:uid="{AA5E0749-C372-4EE9-A94F-0D206B17ED6C}"/>
    <cellStyle name="Normal 8 6 3" xfId="12135" xr:uid="{A4797B51-D5DC-4E7C-BB54-035B3CD338FF}"/>
    <cellStyle name="Normal 8 6 4" xfId="17371" xr:uid="{9BB4243A-3D3A-4729-8B02-477AC82CE9A2}"/>
    <cellStyle name="Normal 8 6 5" xfId="19602" xr:uid="{A3FF46AB-DA73-488F-ACEC-5B421727335E}"/>
    <cellStyle name="Normal 8 6 6" xfId="9926" xr:uid="{B4A6F68B-D310-4D59-9276-99A666266C49}"/>
    <cellStyle name="Normal 8 6 6 2" xfId="21247" xr:uid="{1B08F618-EB92-4B2A-ACFE-3C274BC86019}"/>
    <cellStyle name="Normal 8 6 6 2 2" xfId="26803" xr:uid="{CA94179A-8948-4174-ACC8-79A2C5639C45}"/>
    <cellStyle name="Normal 8 6 6 2 3" xfId="32297" xr:uid="{AB95DE9D-0AAA-4272-8ADC-46B8E0AE3A95}"/>
    <cellStyle name="Normal 8 6 6 2 4" xfId="37781" xr:uid="{92F33D59-E09B-42E7-9291-0FD3B9B4F795}"/>
    <cellStyle name="Normal 8 6 6 3" xfId="24074" xr:uid="{3C4D8B92-07B2-405B-BC45-5086E1DA9CC3}"/>
    <cellStyle name="Normal 8 6 6 4" xfId="29568" xr:uid="{72638802-2B75-4E5E-8C0E-B4661BAC3320}"/>
    <cellStyle name="Normal 8 6 6 5" xfId="35052" xr:uid="{C0397FAF-6C93-43A7-A1E8-FF5BCAE0BFF2}"/>
    <cellStyle name="Normal 8 7" xfId="6793" xr:uid="{92A0387B-62DA-491C-AD14-9F742E29E274}"/>
    <cellStyle name="Normal 8 7 2" xfId="15203" xr:uid="{5CCCD11D-60AC-4599-9ADB-88B09FA2AAB9}"/>
    <cellStyle name="Normal 8 7 2 2" xfId="22490" xr:uid="{EC130003-ABDC-49E7-8B0C-6C87C1DD93C3}"/>
    <cellStyle name="Normal 8 7 2 2 2" xfId="28046" xr:uid="{95389C49-1304-4DCE-86C4-0FC3A00BE622}"/>
    <cellStyle name="Normal 8 7 2 2 3" xfId="33540" xr:uid="{7B5E624F-BCA8-4A4B-9A6E-F1DB53C34ECD}"/>
    <cellStyle name="Normal 8 7 2 2 4" xfId="39024" xr:uid="{C4C1D3FB-B98B-44D3-AC33-CC6DA901343E}"/>
    <cellStyle name="Normal 8 7 2 3" xfId="25317" xr:uid="{4C05D544-B202-4443-8B79-28A5CAF89C70}"/>
    <cellStyle name="Normal 8 7 2 4" xfId="30811" xr:uid="{B842CE6F-4244-4194-93A1-CD1F5A027EE1}"/>
    <cellStyle name="Normal 8 7 2 5" xfId="36295" xr:uid="{6D952629-ADDB-4BE4-8F54-778680926ED5}"/>
    <cellStyle name="Normal 8 7 3" xfId="12136" xr:uid="{F4F6F5A3-8AD1-4E47-9086-704108BD115C}"/>
    <cellStyle name="Normal 8 7 4" xfId="17372" xr:uid="{D16738E6-E075-4B69-80CC-16B0017ED813}"/>
    <cellStyle name="Normal 8 7 5" xfId="19603" xr:uid="{88E523C1-B944-43C2-92C8-90773645D2C2}"/>
    <cellStyle name="Normal 8 7 6" xfId="9927" xr:uid="{35E56770-9246-4B97-8403-F53685526B78}"/>
    <cellStyle name="Normal 8 7 6 2" xfId="21248" xr:uid="{734EF493-92A3-42BA-803F-FB810E897849}"/>
    <cellStyle name="Normal 8 7 6 2 2" xfId="26804" xr:uid="{6EC8860E-B318-4792-AB4F-560F8501B866}"/>
    <cellStyle name="Normal 8 7 6 2 3" xfId="32298" xr:uid="{C922A60B-00C3-4BBE-88DB-6F37D4A033C0}"/>
    <cellStyle name="Normal 8 7 6 2 4" xfId="37782" xr:uid="{BFE92B13-350C-416D-B7C4-332FB25A3D85}"/>
    <cellStyle name="Normal 8 7 6 3" xfId="24075" xr:uid="{B88B5D92-239D-4731-9B57-0C8889F8FF07}"/>
    <cellStyle name="Normal 8 7 6 4" xfId="29569" xr:uid="{B95A8AB2-C6D5-4D03-9DDE-1EB0846022E6}"/>
    <cellStyle name="Normal 8 7 6 5" xfId="35053" xr:uid="{5C2D5B4F-3695-4CAC-B433-E4E0307151B7}"/>
    <cellStyle name="Normal 8 8" xfId="6794" xr:uid="{DEED9375-1870-46E9-91C6-67696F7EEDAF}"/>
    <cellStyle name="Normal 8 8 2" xfId="15204" xr:uid="{E1A9DA29-FE28-4DBE-97D5-8473FD1DCD29}"/>
    <cellStyle name="Normal 8 8 2 2" xfId="22491" xr:uid="{D0FC15ED-1F82-4D0B-AC3F-E011960097A1}"/>
    <cellStyle name="Normal 8 8 2 2 2" xfId="28047" xr:uid="{A90B28C3-4BDB-49BA-9E8E-E75B560DE454}"/>
    <cellStyle name="Normal 8 8 2 2 3" xfId="33541" xr:uid="{4DB0B160-7DB4-4DC9-8AB3-49DA99CA9A77}"/>
    <cellStyle name="Normal 8 8 2 2 4" xfId="39025" xr:uid="{539CDD9B-A104-44C4-A43B-B6AD391A2223}"/>
    <cellStyle name="Normal 8 8 2 3" xfId="25318" xr:uid="{C90B66C2-484C-4150-8F17-BFA8B8AE8485}"/>
    <cellStyle name="Normal 8 8 2 4" xfId="30812" xr:uid="{96492EF2-C2E5-4993-BFDE-4F4C00FBF113}"/>
    <cellStyle name="Normal 8 8 2 5" xfId="36296" xr:uid="{0D434051-1F8D-430A-88B1-4C134083839D}"/>
    <cellStyle name="Normal 8 8 3" xfId="12137" xr:uid="{BEEAB72B-0599-4859-93DC-43BA0AC3FAF0}"/>
    <cellStyle name="Normal 8 8 4" xfId="17373" xr:uid="{D32CBEF2-0AD3-4CC4-808A-37CCE9735C22}"/>
    <cellStyle name="Normal 8 8 5" xfId="19604" xr:uid="{4F4BFD99-EDF5-4DD3-8705-D6148D6B95C3}"/>
    <cellStyle name="Normal 8 8 6" xfId="9928" xr:uid="{5A9CE621-F780-48E9-A6B3-0CE3E5E530A9}"/>
    <cellStyle name="Normal 8 8 6 2" xfId="21249" xr:uid="{146B89A0-9E60-437D-9B47-F3CF9E41D69B}"/>
    <cellStyle name="Normal 8 8 6 2 2" xfId="26805" xr:uid="{8BC8D705-7C5A-4F30-86D3-557A7CF6E4A6}"/>
    <cellStyle name="Normal 8 8 6 2 3" xfId="32299" xr:uid="{CF2D0797-B83D-439F-B9DE-B31864264BF1}"/>
    <cellStyle name="Normal 8 8 6 2 4" xfId="37783" xr:uid="{B9FA8F53-C889-449C-BEC3-89760850AB72}"/>
    <cellStyle name="Normal 8 8 6 3" xfId="24076" xr:uid="{697BCF74-C10A-470B-B4B2-9F8B7DA0B13F}"/>
    <cellStyle name="Normal 8 8 6 4" xfId="29570" xr:uid="{9E5C364C-6D2D-466C-AC08-3CEC95B6A670}"/>
    <cellStyle name="Normal 8 8 6 5" xfId="35054" xr:uid="{34E8DEE0-D6EB-4E05-B47E-50002776BFF2}"/>
    <cellStyle name="Normal 8 9" xfId="6795" xr:uid="{CCCB7A1A-BDC0-4B8A-98D2-D1E580CB41F3}"/>
    <cellStyle name="Normal 8 9 2" xfId="15205" xr:uid="{EBC790EF-7A73-454A-AC0D-31103649784B}"/>
    <cellStyle name="Normal 8 9 2 2" xfId="22492" xr:uid="{F81FCD37-6DA1-42DD-9F0F-A6E04DC2E4C0}"/>
    <cellStyle name="Normal 8 9 2 2 2" xfId="28048" xr:uid="{ED3DE53A-C92B-4AF1-9D9B-466B9FC476D6}"/>
    <cellStyle name="Normal 8 9 2 2 3" xfId="33542" xr:uid="{0FC887DA-E528-4166-8CFB-52A83330D901}"/>
    <cellStyle name="Normal 8 9 2 2 4" xfId="39026" xr:uid="{CAE44184-71EF-4231-9C90-92B0B2640113}"/>
    <cellStyle name="Normal 8 9 2 3" xfId="25319" xr:uid="{1CBDE8DF-4030-48CF-816D-9CBE21D521F9}"/>
    <cellStyle name="Normal 8 9 2 4" xfId="30813" xr:uid="{DE41B874-4658-42C0-9CCA-5ED8E6632BCA}"/>
    <cellStyle name="Normal 8 9 2 5" xfId="36297" xr:uid="{5AE4D4E3-376A-498F-A3AC-CD2841386585}"/>
    <cellStyle name="Normal 8 9 3" xfId="12138" xr:uid="{5B9CFC27-E9DF-41A9-A546-D09D1DE6FFF2}"/>
    <cellStyle name="Normal 8 9 4" xfId="17374" xr:uid="{6EA646D9-8A25-46B4-B550-D7E5F4BF8F20}"/>
    <cellStyle name="Normal 8 9 5" xfId="19605" xr:uid="{BC8561CB-3D44-4C6E-9DD6-32ADF49BCF67}"/>
    <cellStyle name="Normal 8 9 6" xfId="9929" xr:uid="{7B059BA4-4627-4E93-A6CD-7B332304DC36}"/>
    <cellStyle name="Normal 8 9 6 2" xfId="21250" xr:uid="{B8E59BEF-A211-481E-8818-73AB79536FDF}"/>
    <cellStyle name="Normal 8 9 6 2 2" xfId="26806" xr:uid="{C9DBEF26-C855-42EC-B8F4-025B0BC30299}"/>
    <cellStyle name="Normal 8 9 6 2 3" xfId="32300" xr:uid="{4409452D-FED7-400B-83BE-4C7D9FA5E4BB}"/>
    <cellStyle name="Normal 8 9 6 2 4" xfId="37784" xr:uid="{1809485C-6DDB-408D-8E97-537EA833BDFF}"/>
    <cellStyle name="Normal 8 9 6 3" xfId="24077" xr:uid="{5F480C7E-0790-4B3C-8253-E922800EB944}"/>
    <cellStyle name="Normal 8 9 6 4" xfId="29571" xr:uid="{75218A70-9A60-4F2A-99BC-4F7B2FD42917}"/>
    <cellStyle name="Normal 8 9 6 5" xfId="35055" xr:uid="{51272CBE-26DD-4813-9017-F6D44AE41DCD}"/>
    <cellStyle name="Normal 80" xfId="7360" xr:uid="{A02249CF-D9E9-459A-A2FD-720F4659C446}"/>
    <cellStyle name="Normal 80 2" xfId="20104" xr:uid="{D9981557-E7E0-4D27-B871-7838B73D7991}"/>
    <cellStyle name="Normal 80 2 2" xfId="22838" xr:uid="{FD7425D6-A7F5-4488-91B8-36D46A450170}"/>
    <cellStyle name="Normal 80 2 2 2" xfId="28394" xr:uid="{0783A88A-D334-4050-B65C-646E3583F44C}"/>
    <cellStyle name="Normal 80 2 2 3" xfId="33888" xr:uid="{A7AFA441-CF3D-4655-A8C5-3B31B0CE44E9}"/>
    <cellStyle name="Normal 80 2 2 4" xfId="39372" xr:uid="{8F1B04A9-D79C-49DD-9A7E-AB606B9AB1E8}"/>
    <cellStyle name="Normal 80 2 3" xfId="25665" xr:uid="{C541EE03-EE82-423F-BF0B-341F472F754C}"/>
    <cellStyle name="Normal 80 2 4" xfId="31159" xr:uid="{84F455AA-8C12-4440-8138-32BA13E13F98}"/>
    <cellStyle name="Normal 80 2 5" xfId="36643" xr:uid="{1390D417-FFCE-46BF-843B-9CEDCBF63A17}"/>
    <cellStyle name="Normal 80 3" xfId="20248" xr:uid="{5A5E2A62-58ED-49A1-96A7-4A33D57A4669}"/>
    <cellStyle name="Normal 80 3 2" xfId="25804" xr:uid="{A16C93A4-2B04-40CC-8F95-FF4108C60594}"/>
    <cellStyle name="Normal 80 3 3" xfId="31298" xr:uid="{3A991355-7864-421F-95F7-EB983CB9CB76}"/>
    <cellStyle name="Normal 80 3 4" xfId="36782" xr:uid="{81B88733-115F-4FD2-9D49-E4BA3E295B37}"/>
    <cellStyle name="Normal 80 4" xfId="23075" xr:uid="{01F50997-8AF4-43C3-9194-B845F3FE6BC5}"/>
    <cellStyle name="Normal 80 5" xfId="28567" xr:uid="{731E80F2-88EA-4781-9252-DF4147BD01F6}"/>
    <cellStyle name="Normal 80 6" xfId="34051" xr:uid="{4E3DBE0E-4764-48DD-BA2D-47597B3E6EAA}"/>
    <cellStyle name="Normal 800" xfId="40099" xr:uid="{521054FC-8AC8-473D-B543-F6C893DE5146}"/>
    <cellStyle name="Normal 801" xfId="40100" xr:uid="{AD733A88-625F-48C2-883C-0D69E281062C}"/>
    <cellStyle name="Normal 802" xfId="519" xr:uid="{41354B41-EE70-4193-9ADD-114278EF47A8}"/>
    <cellStyle name="Normal 802 2" xfId="40372" xr:uid="{E5860A3F-F2FC-425E-806F-CB354007A294}"/>
    <cellStyle name="Normal 803" xfId="40101" xr:uid="{790407A1-8846-43B2-B0CF-3D982B0B53AE}"/>
    <cellStyle name="Normal 804" xfId="40102" xr:uid="{B9723193-BD3B-48DC-A6BB-888795F9A2DD}"/>
    <cellStyle name="Normal 805" xfId="40103" xr:uid="{09326E66-1216-413B-BE48-78E5DDD4041B}"/>
    <cellStyle name="Normal 806" xfId="40104" xr:uid="{D7C93FC9-DC83-48D9-9BD8-91E45EA1131A}"/>
    <cellStyle name="Normal 807" xfId="40105" xr:uid="{083BFA54-152F-4DAB-AACE-A5FE709EC596}"/>
    <cellStyle name="Normal 808" xfId="40106" xr:uid="{56A375AA-8B84-461C-AC28-6636E49B6925}"/>
    <cellStyle name="Normal 809" xfId="40107" xr:uid="{6B0480D2-775D-4B96-9740-E64A3BF4ADE6}"/>
    <cellStyle name="Normal 81" xfId="7361" xr:uid="{91A52BA5-0EB4-4954-BB0A-CDE8A0B6021F}"/>
    <cellStyle name="Normal 81 2" xfId="20105" xr:uid="{40C419C0-687D-4439-96A0-D94C38C1B38F}"/>
    <cellStyle name="Normal 81 2 2" xfId="22839" xr:uid="{71C0EB76-3352-4CA3-BF13-7AA12BDBC036}"/>
    <cellStyle name="Normal 81 2 2 2" xfId="28395" xr:uid="{C2C62D29-D84C-49AD-9408-F5D23FB81D55}"/>
    <cellStyle name="Normal 81 2 2 3" xfId="33889" xr:uid="{66096B90-E534-45CE-A469-C2510616A6E1}"/>
    <cellStyle name="Normal 81 2 2 4" xfId="39373" xr:uid="{E3C710D6-3693-4A50-90C2-757FF9B70EBD}"/>
    <cellStyle name="Normal 81 2 3" xfId="25666" xr:uid="{4A78E871-DE6D-4907-BACE-9DC0CF50A0BF}"/>
    <cellStyle name="Normal 81 2 4" xfId="31160" xr:uid="{61E9B116-2BBE-40F1-8E7B-AB9EBB2E695E}"/>
    <cellStyle name="Normal 81 2 5" xfId="36644" xr:uid="{973EAF52-3870-4649-A051-6FEF8A20D47B}"/>
    <cellStyle name="Normal 81 3" xfId="20249" xr:uid="{50D26B05-95BB-4181-B48D-23584745174D}"/>
    <cellStyle name="Normal 81 3 2" xfId="25805" xr:uid="{341342B6-50D3-44C3-900D-5F75DC5A22F0}"/>
    <cellStyle name="Normal 81 3 3" xfId="31299" xr:uid="{CDBAF42D-DDE3-43A2-81BE-3B0DCF00A918}"/>
    <cellStyle name="Normal 81 3 4" xfId="36783" xr:uid="{CA473907-C6B3-4F5E-9C7B-D2C19D07222A}"/>
    <cellStyle name="Normal 81 4" xfId="23076" xr:uid="{F3065700-B748-4E67-9D8A-12A287EC34ED}"/>
    <cellStyle name="Normal 81 5" xfId="28568" xr:uid="{4D57D130-6D02-4958-BF08-8C4D29E80D07}"/>
    <cellStyle name="Normal 81 6" xfId="34052" xr:uid="{DBE3FBCB-D239-4279-A4F3-E5D678BF02F7}"/>
    <cellStyle name="Normal 810" xfId="40108" xr:uid="{62679665-FF7F-48AA-A0B3-413D5BD9B01C}"/>
    <cellStyle name="Normal 811" xfId="40109" xr:uid="{5D17A0E9-B852-4A24-98E1-74C2D22AA069}"/>
    <cellStyle name="Normal 812" xfId="40112" xr:uid="{2C3258B1-DAD2-47EB-AC5A-019ECF254B89}"/>
    <cellStyle name="Normal 813" xfId="40113" xr:uid="{1D1FF9AA-56CB-4768-BD49-46EEE0D56FE7}"/>
    <cellStyle name="Normal 814" xfId="40114" xr:uid="{D1575C3C-1FBE-4B82-B692-A4173B844D29}"/>
    <cellStyle name="Normal 815" xfId="40115" xr:uid="{DEE0B37B-BF59-4FC2-9CD3-9E985C360F1C}"/>
    <cellStyle name="Normal 816" xfId="40116" xr:uid="{66B595CD-1178-4694-B563-2DF24D4508C4}"/>
    <cellStyle name="Normal 817" xfId="40117" xr:uid="{0F50BD7D-B449-4DEA-80E5-E6D6E6747969}"/>
    <cellStyle name="Normal 818" xfId="40118" xr:uid="{276A33EB-7F91-4764-9191-AC0515BA5110}"/>
    <cellStyle name="Normal 819" xfId="40119" xr:uid="{A92A58B2-DEC9-499F-8AAC-379506E759C1}"/>
    <cellStyle name="Normal 82" xfId="7362" xr:uid="{6A765C56-5A0E-494B-8AFE-40FD0ABEFF45}"/>
    <cellStyle name="Normal 82 2" xfId="20106" xr:uid="{6919FC29-A801-4FC4-B04F-A7A8CB7862E9}"/>
    <cellStyle name="Normal 82 2 2" xfId="22840" xr:uid="{8580760E-9952-45C0-8D3E-3A60BE75433D}"/>
    <cellStyle name="Normal 82 2 2 2" xfId="28396" xr:uid="{BD33D56F-0150-4C8F-AE6E-B83E61F72938}"/>
    <cellStyle name="Normal 82 2 2 3" xfId="33890" xr:uid="{B750923C-7F2E-4249-B7C6-EC37D019A0E4}"/>
    <cellStyle name="Normal 82 2 2 4" xfId="39374" xr:uid="{0F12AC57-DC5F-4FE2-A8F2-C61EFBE76180}"/>
    <cellStyle name="Normal 82 2 3" xfId="25667" xr:uid="{4B8925AF-CFB8-4EC2-85B8-DFA1A1B27056}"/>
    <cellStyle name="Normal 82 2 4" xfId="31161" xr:uid="{EB65A3B1-A99C-4880-AD09-65C0DE6376C1}"/>
    <cellStyle name="Normal 82 2 5" xfId="36645" xr:uid="{FD0EC9CE-37E1-462B-97B3-9AF49B460F77}"/>
    <cellStyle name="Normal 82 3" xfId="20250" xr:uid="{55A4A0BD-E803-4E34-A5E5-914255C89F49}"/>
    <cellStyle name="Normal 82 3 2" xfId="25806" xr:uid="{018F1572-E369-459A-8928-E4E790832295}"/>
    <cellStyle name="Normal 82 3 3" xfId="31300" xr:uid="{907B9926-207E-460A-B931-C83991F89DD7}"/>
    <cellStyle name="Normal 82 3 4" xfId="36784" xr:uid="{330AE611-5241-454C-B7D6-0662B9D676F1}"/>
    <cellStyle name="Normal 82 4" xfId="23077" xr:uid="{D07F943D-1D6F-413E-BBD0-F6370D3ABB76}"/>
    <cellStyle name="Normal 82 5" xfId="28569" xr:uid="{67F9C735-C200-4EA0-9D30-42E215B9C3E0}"/>
    <cellStyle name="Normal 82 6" xfId="34053" xr:uid="{D5A10ECF-EDBB-40D8-8B42-F4A0B795274E}"/>
    <cellStyle name="Normal 820" xfId="40120" xr:uid="{6140C0C3-D368-49A0-9AF6-FD227BBACB04}"/>
    <cellStyle name="Normal 821" xfId="40121" xr:uid="{63CEE53F-4424-435C-B8C1-D836FE838422}"/>
    <cellStyle name="Normal 822" xfId="40122" xr:uid="{05FFB1F5-C62B-452C-AAEA-7F40707CC2DF}"/>
    <cellStyle name="Normal 823" xfId="40123" xr:uid="{89900BB2-0A3F-4F08-8DB3-046E6D70C86B}"/>
    <cellStyle name="Normal 824" xfId="40124" xr:uid="{8885D5D5-AF9E-42BA-8684-B2B680BEE8E3}"/>
    <cellStyle name="Normal 825" xfId="40125" xr:uid="{CA5EF7A0-D67F-431F-A532-FCD285A4B7F7}"/>
    <cellStyle name="Normal 826" xfId="40126" xr:uid="{DC37576A-5FDB-486D-9E6E-D3348394B140}"/>
    <cellStyle name="Normal 827" xfId="40127" xr:uid="{E93F5D5B-7974-492C-AFE0-5398D73D2095}"/>
    <cellStyle name="Normal 828" xfId="40128" xr:uid="{E4EA0916-AFDD-42D9-B8A6-24CFB0778299}"/>
    <cellStyle name="Normal 829" xfId="40129" xr:uid="{AB619602-5AE8-4F00-894A-CC1C74135A94}"/>
    <cellStyle name="Normal 83" xfId="7363" xr:uid="{9A8EF60A-2E2B-4AFE-ABD8-47E0AEE3F5E2}"/>
    <cellStyle name="Normal 830" xfId="40130" xr:uid="{833E4031-ED67-4332-95FA-A5C86CA46D8D}"/>
    <cellStyle name="Normal 831" xfId="40131" xr:uid="{95713008-08D4-4E8C-A383-263290982EF1}"/>
    <cellStyle name="Normal 832" xfId="40132" xr:uid="{EB5F599F-901D-4E9C-BB88-6D153E9749B7}"/>
    <cellStyle name="Normal 833" xfId="40133" xr:uid="{A107DFCF-1395-4B3F-A0DB-E36FA70B65F9}"/>
    <cellStyle name="Normal 834" xfId="40134" xr:uid="{DB1E0CC5-96AE-4FB9-A45E-D3B488B1A0A7}"/>
    <cellStyle name="Normal 835" xfId="40135" xr:uid="{7DA38727-9700-43A0-9ADE-04CC2270C9F4}"/>
    <cellStyle name="Normal 836" xfId="40136" xr:uid="{E36ED765-6930-4564-BB54-E4E8EE8DFEF0}"/>
    <cellStyle name="Normal 837" xfId="40137" xr:uid="{F262495B-D332-47B7-9AC0-63BE821ECFAD}"/>
    <cellStyle name="Normal 838" xfId="40138" xr:uid="{58BCEDB6-CD0A-4E69-8034-00D3DF73585A}"/>
    <cellStyle name="Normal 839" xfId="40139" xr:uid="{FD32361D-C18E-43C9-A25C-34C5DF9746C2}"/>
    <cellStyle name="Normal 84" xfId="7417" xr:uid="{B9061ECD-F2CD-4831-BB8C-880DB4C4D814}"/>
    <cellStyle name="Normal 84 2" xfId="20111" xr:uid="{5DD73D31-82C9-4F81-BFDA-32F13DBD84E9}"/>
    <cellStyle name="Normal 84 2 2" xfId="22845" xr:uid="{BB0683E6-ECE5-4FDF-A1F3-84E9EE59125E}"/>
    <cellStyle name="Normal 84 2 2 2" xfId="28401" xr:uid="{B27B2550-FC79-4591-9C91-878A9B7AA0CF}"/>
    <cellStyle name="Normal 84 2 2 3" xfId="33895" xr:uid="{75B7CE1C-0468-4C8D-B274-60961194C57D}"/>
    <cellStyle name="Normal 84 2 2 4" xfId="39379" xr:uid="{6D53A1FE-67BB-4836-BF43-8B3CF82579E2}"/>
    <cellStyle name="Normal 84 2 3" xfId="25672" xr:uid="{32C32C7A-3256-4A04-9389-AA9ECC0702FA}"/>
    <cellStyle name="Normal 84 2 4" xfId="31166" xr:uid="{C4DAAE60-F839-4761-9C7D-EBB13BE2322E}"/>
    <cellStyle name="Normal 84 2 5" xfId="36650" xr:uid="{AE720395-1A58-4F2C-92F7-397E3970A1E0}"/>
    <cellStyle name="Normal 84 3" xfId="20301" xr:uid="{DE4D2961-FCAE-4C3D-A0EC-97AB3027F3FB}"/>
    <cellStyle name="Normal 84 3 2" xfId="25857" xr:uid="{FA2B0A77-9A15-47C2-8B3E-70422745E8F8}"/>
    <cellStyle name="Normal 84 3 3" xfId="31351" xr:uid="{266CAEA0-02A1-4510-B819-C1B53783FCD1}"/>
    <cellStyle name="Normal 84 3 4" xfId="36835" xr:uid="{39019F00-7AB2-46C0-8B73-4DEE1208DDB3}"/>
    <cellStyle name="Normal 84 4" xfId="23128" xr:uid="{6758CCC3-D00A-4E04-AE97-DC27DBBD7591}"/>
    <cellStyle name="Normal 84 5" xfId="28620" xr:uid="{0F7C54B4-BACF-4D1D-BBF0-5C48BBA11346}"/>
    <cellStyle name="Normal 84 6" xfId="34104" xr:uid="{BF987191-5E32-4903-A323-E2CE2293BC40}"/>
    <cellStyle name="Normal 840" xfId="40140" xr:uid="{BECBE2F2-5CEB-409B-A80B-FE27F070F7E9}"/>
    <cellStyle name="Normal 841" xfId="40141" xr:uid="{8B2C347E-BF46-4B8F-97BB-69BECF7F1366}"/>
    <cellStyle name="Normal 842" xfId="40142" xr:uid="{D3B45136-A139-4994-916A-4A8F89C2833B}"/>
    <cellStyle name="Normal 843" xfId="40143" xr:uid="{FE442A58-A0ED-48F3-8965-3161C51A75E1}"/>
    <cellStyle name="Normal 844" xfId="40144" xr:uid="{4CA26B57-188D-418F-BFA0-FF768E11FD4B}"/>
    <cellStyle name="Normal 845" xfId="40145" xr:uid="{531258A9-EDDC-4B5E-99C6-3FCC06049C69}"/>
    <cellStyle name="Normal 846" xfId="40146" xr:uid="{D76210D4-38E5-4176-9186-991785938BCB}"/>
    <cellStyle name="Normal 847" xfId="40147" xr:uid="{5ACB043C-C965-40CC-86C7-15A10B72B05F}"/>
    <cellStyle name="Normal 848" xfId="40148" xr:uid="{39FDCD28-A04E-441F-B826-880691959BD9}"/>
    <cellStyle name="Normal 849" xfId="40149" xr:uid="{F0116AB8-81D5-4E68-9AAA-9349BC9016A8}"/>
    <cellStyle name="Normal 85" xfId="7418" xr:uid="{BC22409A-A44F-4075-B2DE-2811E0986E3E}"/>
    <cellStyle name="Normal 85 2" xfId="20112" xr:uid="{3FFE5A88-2623-455D-99D9-FB625AF4B337}"/>
    <cellStyle name="Normal 85 2 2" xfId="22846" xr:uid="{53A2EDF6-CCA2-4084-B5A0-57926E923C57}"/>
    <cellStyle name="Normal 85 2 2 2" xfId="28402" xr:uid="{3EABDC18-1CA7-4511-896B-8C803CC2CDF2}"/>
    <cellStyle name="Normal 85 2 2 3" xfId="33896" xr:uid="{B710E835-A8BE-4AF5-A242-DCC5192E02A1}"/>
    <cellStyle name="Normal 85 2 2 4" xfId="39380" xr:uid="{4F74A773-223B-4F61-A72B-AE03CCA07E8E}"/>
    <cellStyle name="Normal 85 2 3" xfId="25673" xr:uid="{92C0405D-189D-4742-9795-B6BFE4F46157}"/>
    <cellStyle name="Normal 85 2 4" xfId="31167" xr:uid="{2AC821EA-CF1D-4959-9EF3-17F19E08A81E}"/>
    <cellStyle name="Normal 85 2 5" xfId="36651" xr:uid="{C94519A6-698A-4C9E-99C2-6A771B152647}"/>
    <cellStyle name="Normal 85 3" xfId="20302" xr:uid="{827BD7AF-C6ED-4EAA-80A1-951B360A2AD3}"/>
    <cellStyle name="Normal 85 3 2" xfId="25858" xr:uid="{479FD83D-5C04-4B53-A8DA-439783E93A1F}"/>
    <cellStyle name="Normal 85 3 3" xfId="31352" xr:uid="{2C249B91-0AB6-4049-8B78-89ED0F9FE6C6}"/>
    <cellStyle name="Normal 85 3 4" xfId="36836" xr:uid="{C4407A85-AEFC-4C2E-B85C-D4DC8034192D}"/>
    <cellStyle name="Normal 85 4" xfId="23129" xr:uid="{29B98D27-BE7F-42E4-AAC9-F61A9BF4F677}"/>
    <cellStyle name="Normal 85 5" xfId="28621" xr:uid="{F5874F90-1751-4E2F-87EA-7577E905EDFC}"/>
    <cellStyle name="Normal 85 6" xfId="34105" xr:uid="{78AC7633-EB47-4D77-AA48-D637152B693D}"/>
    <cellStyle name="Normal 850" xfId="40150" xr:uid="{6DA06838-7CA3-4204-A666-631323A5851D}"/>
    <cellStyle name="Normal 851" xfId="40151" xr:uid="{95F9EC83-7011-4669-833E-A813D162AFA7}"/>
    <cellStyle name="Normal 852" xfId="40152" xr:uid="{E12DDD68-8B9D-4B1A-8EC8-F13D6F7DCFF7}"/>
    <cellStyle name="Normal 853" xfId="40153" xr:uid="{1F2E38D2-FAED-4BAB-ACAC-8677D66D5D74}"/>
    <cellStyle name="Normal 854" xfId="40154" xr:uid="{22DEB86D-4DFB-4F81-BB20-9136B19015C5}"/>
    <cellStyle name="Normal 855" xfId="40155" xr:uid="{2BAA5D86-6713-4F89-A682-A5B423E02477}"/>
    <cellStyle name="Normal 856" xfId="40158" xr:uid="{3A511737-365A-4EDC-9EB6-F50FDF6329FB}"/>
    <cellStyle name="Normal 857" xfId="40159" xr:uid="{DC403F2B-C018-4477-B35B-46C1E3D79E21}"/>
    <cellStyle name="Normal 858" xfId="40160" xr:uid="{4121EB0C-0E8F-41EF-A0E5-546581394A6E}"/>
    <cellStyle name="Normal 859" xfId="40161" xr:uid="{9D0F6799-9706-4535-8152-76AE902B5DC1}"/>
    <cellStyle name="Normal 86" xfId="7443" xr:uid="{2B1269CA-25EF-4528-AFED-89B32DA0E8A2}"/>
    <cellStyle name="Normal 86 2" xfId="20124" xr:uid="{51C1C08E-B375-4EE4-9E88-8B469252C50C}"/>
    <cellStyle name="Normal 86 2 2" xfId="22858" xr:uid="{AA9E8575-1B13-40EF-B247-8B857220FB73}"/>
    <cellStyle name="Normal 86 2 2 2" xfId="28414" xr:uid="{74DB0296-2A65-4D5C-98B8-3DD32E7E32CB}"/>
    <cellStyle name="Normal 86 2 2 3" xfId="33908" xr:uid="{102AC317-EDD7-487D-AF18-CF9ED95042D5}"/>
    <cellStyle name="Normal 86 2 2 4" xfId="39392" xr:uid="{4C28AD68-6430-455D-A927-340060D0EB1A}"/>
    <cellStyle name="Normal 86 2 3" xfId="25685" xr:uid="{6076EF3B-54C1-48B5-8487-6AAB53972D6C}"/>
    <cellStyle name="Normal 86 2 4" xfId="31179" xr:uid="{CD43C218-59C6-4DCF-9BDB-615173EB8520}"/>
    <cellStyle name="Normal 86 2 5" xfId="36663" xr:uid="{B59662C2-C12F-468D-B2AB-6FE8A05E6ACE}"/>
    <cellStyle name="Normal 86 3" xfId="20327" xr:uid="{C998E8F6-1F64-4F03-BC90-35D5A679BB7A}"/>
    <cellStyle name="Normal 86 3 2" xfId="25883" xr:uid="{DC6BA9A0-5E79-456C-8D36-282CA68272DC}"/>
    <cellStyle name="Normal 86 3 3" xfId="31377" xr:uid="{DBF20526-1992-4E3E-9C55-88877D01B763}"/>
    <cellStyle name="Normal 86 3 4" xfId="36861" xr:uid="{285755A3-F2A6-4D4C-A302-216408382020}"/>
    <cellStyle name="Normal 86 4" xfId="23154" xr:uid="{A213A379-B039-429A-A46F-44A780014DCC}"/>
    <cellStyle name="Normal 86 5" xfId="28646" xr:uid="{0800DA34-B8E6-4D92-9EF4-FFF38F48A652}"/>
    <cellStyle name="Normal 86 6" xfId="34130" xr:uid="{3B66ECE6-E1D4-4240-BA70-BB5DF18181B0}"/>
    <cellStyle name="Normal 860" xfId="40162" xr:uid="{231237EF-9F81-4BF3-A518-AB47544AD6D5}"/>
    <cellStyle name="Normal 861" xfId="40163" xr:uid="{26A1B5CF-4543-4EB8-8EFD-6C715255A5EE}"/>
    <cellStyle name="Normal 862" xfId="40164" xr:uid="{875EB4DF-2942-4AC7-BAA6-51F6F656265D}"/>
    <cellStyle name="Normal 863" xfId="40165" xr:uid="{133D2BD1-A89C-4CD7-B8E2-FFC78F9F28DD}"/>
    <cellStyle name="Normal 864" xfId="40166" xr:uid="{6C5D1A30-8ADA-4916-A4B8-458617F18272}"/>
    <cellStyle name="Normal 865" xfId="40167" xr:uid="{F1B90E00-B1BD-4BA0-ACB2-6EBBD2CFF1EE}"/>
    <cellStyle name="Normal 866" xfId="40168" xr:uid="{CA4FB989-81D1-4FA2-86BA-75F4C8C4845E}"/>
    <cellStyle name="Normal 867" xfId="40169" xr:uid="{F7A623BB-DCA7-452B-8C82-26E67C34B376}"/>
    <cellStyle name="Normal 868" xfId="40170" xr:uid="{FA02568F-D238-4959-96FB-4E45303A558F}"/>
    <cellStyle name="Normal 869" xfId="40171" xr:uid="{57209919-A1ED-4B56-998D-99E91F996029}"/>
    <cellStyle name="Normal 87" xfId="20133" xr:uid="{71E73EC0-0754-433C-8610-DCD0D9C4B983}"/>
    <cellStyle name="Normal 87 2" xfId="22867" xr:uid="{DC310241-5AF3-42B3-8402-32082E34EBA6}"/>
    <cellStyle name="Normal 87 2 2" xfId="28423" xr:uid="{48E48598-B4ED-4F04-9899-901CE19C2746}"/>
    <cellStyle name="Normal 87 2 3" xfId="33917" xr:uid="{67670837-0C9E-40B1-AB36-D9B5685568DD}"/>
    <cellStyle name="Normal 87 2 4" xfId="39401" xr:uid="{66C17CAA-D33A-431B-B225-B8AA574EAD58}"/>
    <cellStyle name="Normal 87 3" xfId="25694" xr:uid="{556BA691-ED0A-42B7-BE25-A9AAFADAF7A6}"/>
    <cellStyle name="Normal 87 4" xfId="31188" xr:uid="{4361EA53-18C2-447C-B8E9-B0FFF0C6B1C2}"/>
    <cellStyle name="Normal 87 5" xfId="36672" xr:uid="{1180E74A-73D5-45A3-B258-EAD3C7F4BA3A}"/>
    <cellStyle name="Normal 870" xfId="40172" xr:uid="{4C4633BA-AEA0-447F-AE3A-BA9281F90EF6}"/>
    <cellStyle name="Normal 871" xfId="40173" xr:uid="{23EDFC14-7829-4120-AC16-D4973EDC343A}"/>
    <cellStyle name="Normal 872" xfId="40174" xr:uid="{F69EAB3C-D983-43CD-9798-63B8CFD2F22E}"/>
    <cellStyle name="Normal 873" xfId="40175" xr:uid="{03673F8D-ACCF-4C08-BCDA-DFF2AE350667}"/>
    <cellStyle name="Normal 874" xfId="40176" xr:uid="{7EC3B2E0-AECE-47AC-9334-B0C1267A5A74}"/>
    <cellStyle name="Normal 875" xfId="40177" xr:uid="{6188C5D6-F602-40D0-8612-27474CC433A6}"/>
    <cellStyle name="Normal 876" xfId="40178" xr:uid="{16CAFA2C-220F-4A02-9342-8A8A61F62B6F}"/>
    <cellStyle name="Normal 877" xfId="40179" xr:uid="{55236066-7BD4-4A74-8B36-D3AFA1DA81FA}"/>
    <cellStyle name="Normal 878" xfId="40180" xr:uid="{A567C96E-BB6A-430C-89CB-BBB549570F7B}"/>
    <cellStyle name="Normal 879" xfId="40181" xr:uid="{77D6BF27-3569-4E7C-8528-210EE1A2F112}"/>
    <cellStyle name="Normal 88" xfId="20134" xr:uid="{1E53AFB6-57EC-48AC-8F37-A405F3A8E0FC}"/>
    <cellStyle name="Normal 88 2" xfId="22868" xr:uid="{D89252BC-273F-4A6E-B809-35333F9A8DF0}"/>
    <cellStyle name="Normal 88 2 2" xfId="28424" xr:uid="{99688965-0CA3-471B-8835-1F4A9926D99A}"/>
    <cellStyle name="Normal 88 2 3" xfId="33918" xr:uid="{0229D3C8-B4A7-4349-ADA7-09228F5D8467}"/>
    <cellStyle name="Normal 88 2 4" xfId="39402" xr:uid="{835DFD00-C58F-45B5-8ED9-F1B207638065}"/>
    <cellStyle name="Normal 88 3" xfId="25695" xr:uid="{331A3EAA-95E9-402C-9558-4A60C74ED29B}"/>
    <cellStyle name="Normal 88 4" xfId="31189" xr:uid="{932981F0-118D-4CCF-9D6A-5392BAB4B1E5}"/>
    <cellStyle name="Normal 88 5" xfId="36673" xr:uid="{49637228-87D7-4423-8510-65FDE90DCCF8}"/>
    <cellStyle name="Normal 880" xfId="40182" xr:uid="{83BDC883-23AE-44E7-9101-575AA43410E3}"/>
    <cellStyle name="Normal 881" xfId="40183" xr:uid="{FFC7578F-3B19-4F1B-9D89-8622997A4795}"/>
    <cellStyle name="Normal 882" xfId="40184" xr:uid="{19C7A992-5BA3-4777-9185-6E04C76F2511}"/>
    <cellStyle name="Normal 883" xfId="40185" xr:uid="{1FA69E56-38B6-43FE-ADE3-BD2EF6EC3A1E}"/>
    <cellStyle name="Normal 884" xfId="40186" xr:uid="{1910CB6B-7FA9-4A41-B703-4CAEA8FE0344}"/>
    <cellStyle name="Normal 885" xfId="40187" xr:uid="{BC564D27-1DF9-48E1-A0F7-0CC428788C67}"/>
    <cellStyle name="Normal 886" xfId="40188" xr:uid="{981EA02A-3C30-4E8F-83A2-09C011F9054C}"/>
    <cellStyle name="Normal 887" xfId="40189" xr:uid="{5AFD3C1E-F150-483E-8C2D-DA49445D7803}"/>
    <cellStyle name="Normal 888" xfId="40190" xr:uid="{B09C5D0F-FA14-4947-8488-29DC06195159}"/>
    <cellStyle name="Normal 889" xfId="40191" xr:uid="{BBC38B72-55ED-4B04-B9B6-5D4859C5985E}"/>
    <cellStyle name="Normal 89" xfId="20135" xr:uid="{CAB93B8F-928E-4BD8-AAFE-D8CE6BE07362}"/>
    <cellStyle name="Normal 89 2" xfId="22869" xr:uid="{C2836C90-EBA5-43C7-93DE-4169378B6A7D}"/>
    <cellStyle name="Normal 89 2 2" xfId="28425" xr:uid="{1CEDD8EF-7C66-4715-A692-A67683053E72}"/>
    <cellStyle name="Normal 89 2 3" xfId="33919" xr:uid="{CFF41829-D1F0-45DA-B460-EFFE6DBF6A8A}"/>
    <cellStyle name="Normal 89 2 4" xfId="39403" xr:uid="{EE162428-6CC6-484F-B71D-813038C0B425}"/>
    <cellStyle name="Normal 89 3" xfId="25696" xr:uid="{27B45208-8FD9-480F-A39C-D53E8301FF61}"/>
    <cellStyle name="Normal 89 4" xfId="31190" xr:uid="{F3DBAF80-1167-4448-ABF7-5ADC9910F53D}"/>
    <cellStyle name="Normal 89 5" xfId="36674" xr:uid="{68EF6D6A-224B-44EB-AEB3-8574A7B77EFD}"/>
    <cellStyle name="Normal 890" xfId="40192" xr:uid="{A8196532-7626-4C22-BAF2-BFBC37620148}"/>
    <cellStyle name="Normal 891" xfId="40193" xr:uid="{3FC27513-5A45-4490-94F1-B9E2CE31B5DB}"/>
    <cellStyle name="Normal 892" xfId="40194" xr:uid="{CFE003C1-7635-4FE2-ACDA-5B2336E7F955}"/>
    <cellStyle name="Normal 893" xfId="40195" xr:uid="{F65AB973-6D35-406C-ABCF-F33D399D659F}"/>
    <cellStyle name="Normal 894" xfId="40196" xr:uid="{C4216AE4-CD41-4542-8CA0-679BFAF452B5}"/>
    <cellStyle name="Normal 895" xfId="40197" xr:uid="{4CF7D329-5F2C-4BC2-A7F4-C61DB65F663A}"/>
    <cellStyle name="Normal 896" xfId="40198" xr:uid="{A6777DD3-346C-4BA3-A310-FD73B4B4892B}"/>
    <cellStyle name="Normal 897" xfId="40199" xr:uid="{2C161F4F-2865-4D9B-A426-7F6F9C649CB9}"/>
    <cellStyle name="Normal 898" xfId="40200" xr:uid="{E101863B-957F-4D2E-BE04-7C76D62CF1A2}"/>
    <cellStyle name="Normal 899" xfId="40201" xr:uid="{C748BC05-F335-4308-BCD4-60B2418684FA}"/>
    <cellStyle name="Normal 9" xfId="563" xr:uid="{A5F1D76D-DED2-473C-8738-A5754B3DCFA1}"/>
    <cellStyle name="Normal 9 10" xfId="6797" xr:uid="{96087EA2-79EA-436C-B9E4-2DBCA1DD02A5}"/>
    <cellStyle name="Normal 9 10 2" xfId="15206" xr:uid="{34208457-E4B7-4B89-B6A6-2DB0AB36DDA7}"/>
    <cellStyle name="Normal 9 10 2 2" xfId="22493" xr:uid="{2B7820C4-F02F-4734-A930-E7BF43A8D5AA}"/>
    <cellStyle name="Normal 9 10 2 2 2" xfId="28049" xr:uid="{59E88F1D-95DB-4770-872E-4D57C582064D}"/>
    <cellStyle name="Normal 9 10 2 2 3" xfId="33543" xr:uid="{E58D9BB4-2F58-410B-8CA1-83203B6F0DCB}"/>
    <cellStyle name="Normal 9 10 2 2 4" xfId="39027" xr:uid="{EFD90AE8-3569-4CDA-8DA0-B12F6DBC5FBD}"/>
    <cellStyle name="Normal 9 10 2 3" xfId="25320" xr:uid="{69FA8D3B-BD59-4DDA-9F8E-A0E2960FA0C2}"/>
    <cellStyle name="Normal 9 10 2 4" xfId="30814" xr:uid="{F7BFA4E9-8765-4BBF-99A2-F1601F2B66D6}"/>
    <cellStyle name="Normal 9 10 2 5" xfId="36298" xr:uid="{D7572222-A0E9-4A2F-93A9-FB3F7EE70A64}"/>
    <cellStyle name="Normal 9 10 3" xfId="12140" xr:uid="{5A029C0A-6465-41CA-8EAC-CEF2D2A2D709}"/>
    <cellStyle name="Normal 9 10 4" xfId="17376" xr:uid="{EF34E3C4-8C5E-4861-B339-CE07AD0DB3C1}"/>
    <cellStyle name="Normal 9 10 5" xfId="19607" xr:uid="{98C8C8BF-CA78-491C-9702-C1FDB50DE652}"/>
    <cellStyle name="Normal 9 10 6" xfId="9930" xr:uid="{91AC79DA-861A-4B06-9FA3-914023BAF2FE}"/>
    <cellStyle name="Normal 9 10 6 2" xfId="21251" xr:uid="{7424A629-E8B6-45B6-8058-30AD67AF1846}"/>
    <cellStyle name="Normal 9 10 6 2 2" xfId="26807" xr:uid="{20F0C82E-4CD2-4328-B2B7-E5B7813ED83F}"/>
    <cellStyle name="Normal 9 10 6 2 3" xfId="32301" xr:uid="{FD5F439D-2C63-4308-9E53-73CEB253A570}"/>
    <cellStyle name="Normal 9 10 6 2 4" xfId="37785" xr:uid="{5D1DD171-8C4A-4A0D-8899-E2EA0A81E89E}"/>
    <cellStyle name="Normal 9 10 6 3" xfId="24078" xr:uid="{DF526EA2-14C1-4DE1-A1CA-38F986F5D6B1}"/>
    <cellStyle name="Normal 9 10 6 4" xfId="29572" xr:uid="{C6C939DD-2E60-470E-8AFB-71B0EBF1390B}"/>
    <cellStyle name="Normal 9 10 6 5" xfId="35056" xr:uid="{0B92B25B-F3B7-4A6B-BF2F-7A67FF16982E}"/>
    <cellStyle name="Normal 9 11" xfId="6798" xr:uid="{EA788B92-B951-45A4-9960-4A5EAC70D040}"/>
    <cellStyle name="Normal 9 11 2" xfId="15207" xr:uid="{94468AC1-E0F6-4053-A8DB-672F081D3571}"/>
    <cellStyle name="Normal 9 11 2 2" xfId="22494" xr:uid="{08220772-430A-468A-8328-AAAECF763271}"/>
    <cellStyle name="Normal 9 11 2 2 2" xfId="28050" xr:uid="{F501AD06-9F9F-4E61-BDD0-E266319836BB}"/>
    <cellStyle name="Normal 9 11 2 2 3" xfId="33544" xr:uid="{CD6DF44C-BE12-45E5-B52E-1C7A06217E80}"/>
    <cellStyle name="Normal 9 11 2 2 4" xfId="39028" xr:uid="{470C95E7-D500-469F-8189-C0A87E581BA3}"/>
    <cellStyle name="Normal 9 11 2 3" xfId="25321" xr:uid="{EAFD1683-0184-4FA6-882F-38C9F775A58D}"/>
    <cellStyle name="Normal 9 11 2 4" xfId="30815" xr:uid="{1A92A286-2C94-4708-92D6-EAC24288E715}"/>
    <cellStyle name="Normal 9 11 2 5" xfId="36299" xr:uid="{FFB8BC24-9CCE-47F9-B81F-DA65A18190A3}"/>
    <cellStyle name="Normal 9 11 3" xfId="12141" xr:uid="{FDCEB100-A5CC-4F38-9AC8-B7D12F30B20A}"/>
    <cellStyle name="Normal 9 11 4" xfId="17377" xr:uid="{FDBF50E0-1CB9-4B48-828F-84CB4568C019}"/>
    <cellStyle name="Normal 9 11 5" xfId="19608" xr:uid="{4E475855-5C4B-49F8-9225-E23022F0ED61}"/>
    <cellStyle name="Normal 9 11 6" xfId="9931" xr:uid="{906D8326-0D40-41E7-9961-0DD870AE4B98}"/>
    <cellStyle name="Normal 9 11 6 2" xfId="21252" xr:uid="{77E44E9F-8691-4395-AC34-A2C3BA973EBD}"/>
    <cellStyle name="Normal 9 11 6 2 2" xfId="26808" xr:uid="{CFBEFA62-64D7-4AD0-8C91-EE7797871362}"/>
    <cellStyle name="Normal 9 11 6 2 3" xfId="32302" xr:uid="{39D2602A-CC8A-4A9B-9F73-59FB8D613540}"/>
    <cellStyle name="Normal 9 11 6 2 4" xfId="37786" xr:uid="{AC6F202F-D701-468F-A1A2-AC3E7D85F1A3}"/>
    <cellStyle name="Normal 9 11 6 3" xfId="24079" xr:uid="{299291F8-E43D-4410-870E-020DA8FCB2FF}"/>
    <cellStyle name="Normal 9 11 6 4" xfId="29573" xr:uid="{E7BDE9C2-FFB2-4FE6-93CB-398CBC2713EF}"/>
    <cellStyle name="Normal 9 11 6 5" xfId="35057" xr:uid="{134DAB36-9796-4B75-AFCF-7AEEC85AA485}"/>
    <cellStyle name="Normal 9 12" xfId="6799" xr:uid="{E3A5180B-578A-4D64-9C34-AD8051CA010F}"/>
    <cellStyle name="Normal 9 12 2" xfId="15208" xr:uid="{5AC19AA4-C45D-4941-8A7D-3B3F83296317}"/>
    <cellStyle name="Normal 9 12 2 2" xfId="22495" xr:uid="{FF246A37-CF00-45C2-B917-57BFA10E71BD}"/>
    <cellStyle name="Normal 9 12 2 2 2" xfId="28051" xr:uid="{3B8CE1A6-7B70-40E9-B338-C6D7103DA3F1}"/>
    <cellStyle name="Normal 9 12 2 2 3" xfId="33545" xr:uid="{82329932-6CB8-4BCE-8C0F-E01B1559B2BC}"/>
    <cellStyle name="Normal 9 12 2 2 4" xfId="39029" xr:uid="{08DCD3EA-2AAF-44B3-BAFB-BA5AD17457D4}"/>
    <cellStyle name="Normal 9 12 2 3" xfId="25322" xr:uid="{2E3E2C44-C2D5-4FB2-AE67-754681D022A0}"/>
    <cellStyle name="Normal 9 12 2 4" xfId="30816" xr:uid="{B1324F8E-B280-4943-A6CE-45A07A54DF9D}"/>
    <cellStyle name="Normal 9 12 2 5" xfId="36300" xr:uid="{292CEE5A-CBA5-4A1E-B666-D0436F43D4A8}"/>
    <cellStyle name="Normal 9 12 3" xfId="12142" xr:uid="{C8CF651D-1BF3-4265-8917-71D37C314685}"/>
    <cellStyle name="Normal 9 12 4" xfId="17378" xr:uid="{3DB35AA7-51C8-4A51-BCB6-8A99433C0152}"/>
    <cellStyle name="Normal 9 12 5" xfId="19609" xr:uid="{6225BCAA-D4EE-43BB-AA86-5455EBCC26AE}"/>
    <cellStyle name="Normal 9 12 6" xfId="9932" xr:uid="{D733FE6E-F400-446B-9288-3ECD74478B1A}"/>
    <cellStyle name="Normal 9 12 6 2" xfId="21253" xr:uid="{97A26CD6-473A-44F7-928F-3F8159057099}"/>
    <cellStyle name="Normal 9 12 6 2 2" xfId="26809" xr:uid="{DE9CA97A-941B-4AEB-A956-A4AD49ACAEB1}"/>
    <cellStyle name="Normal 9 12 6 2 3" xfId="32303" xr:uid="{2C958506-96AA-4EA4-9D84-A37A781DAA19}"/>
    <cellStyle name="Normal 9 12 6 2 4" xfId="37787" xr:uid="{9D2B030C-1034-4A00-B923-773B4C485CB1}"/>
    <cellStyle name="Normal 9 12 6 3" xfId="24080" xr:uid="{B6DC51D9-38F4-40E0-9784-77E6F461CADE}"/>
    <cellStyle name="Normal 9 12 6 4" xfId="29574" xr:uid="{F83FC23E-2D05-4E18-B3A8-34E0181D9042}"/>
    <cellStyle name="Normal 9 12 6 5" xfId="35058" xr:uid="{15002B46-BE5A-4694-B58C-740C252DEF79}"/>
    <cellStyle name="Normal 9 13" xfId="6800" xr:uid="{46F6CE77-8B15-4CF9-9727-838AA72F2468}"/>
    <cellStyle name="Normal 9 13 2" xfId="15209" xr:uid="{F86DDF46-1918-4BC7-9265-99D8237D74D8}"/>
    <cellStyle name="Normal 9 13 2 2" xfId="22496" xr:uid="{2248817A-3EB0-498E-B492-0B30D14FCCA1}"/>
    <cellStyle name="Normal 9 13 2 2 2" xfId="28052" xr:uid="{7E157247-4318-4F3B-B382-486AC0107624}"/>
    <cellStyle name="Normal 9 13 2 2 3" xfId="33546" xr:uid="{6B908AF3-0390-4B44-895A-1CB8159F0A7A}"/>
    <cellStyle name="Normal 9 13 2 2 4" xfId="39030" xr:uid="{322C12EE-DEA1-4FDD-902D-2EA1C4D41DE9}"/>
    <cellStyle name="Normal 9 13 2 3" xfId="25323" xr:uid="{4DD2B8FF-E696-4E0E-AEBB-4E04A0D80E4C}"/>
    <cellStyle name="Normal 9 13 2 4" xfId="30817" xr:uid="{1DA8ABDE-79FA-4961-82A2-982F2472E4C5}"/>
    <cellStyle name="Normal 9 13 2 5" xfId="36301" xr:uid="{E3471C5E-9F86-4497-BF8B-2A65D1C7348E}"/>
    <cellStyle name="Normal 9 13 3" xfId="12143" xr:uid="{F5FA7E0F-A5AB-4249-821E-8D498892EF16}"/>
    <cellStyle name="Normal 9 13 4" xfId="17379" xr:uid="{787B1194-8D82-42E1-89F7-B8D93FCBFC31}"/>
    <cellStyle name="Normal 9 13 5" xfId="19610" xr:uid="{8BB921C8-805B-44F6-9DDE-CB897C4CA273}"/>
    <cellStyle name="Normal 9 13 6" xfId="9933" xr:uid="{9D0564F3-64C8-4975-8F61-750B75583A79}"/>
    <cellStyle name="Normal 9 13 6 2" xfId="21254" xr:uid="{F2C0CE97-6C42-404F-A388-21D3CEDE5C1D}"/>
    <cellStyle name="Normal 9 13 6 2 2" xfId="26810" xr:uid="{B7346C93-00F7-410A-BB47-1F2481EF965D}"/>
    <cellStyle name="Normal 9 13 6 2 3" xfId="32304" xr:uid="{C9E27C83-B37C-41F4-8D65-D9951F0B0DCD}"/>
    <cellStyle name="Normal 9 13 6 2 4" xfId="37788" xr:uid="{15A178C2-B457-4E19-B1DF-76C223BF9602}"/>
    <cellStyle name="Normal 9 13 6 3" xfId="24081" xr:uid="{9BD5A553-8967-42C7-8EE3-DA51C5AB238A}"/>
    <cellStyle name="Normal 9 13 6 4" xfId="29575" xr:uid="{A4A83766-7692-44E3-9B4D-AC5201A660BF}"/>
    <cellStyle name="Normal 9 13 6 5" xfId="35059" xr:uid="{FC2B2BA8-D246-4190-AAD6-129DEEB37134}"/>
    <cellStyle name="Normal 9 14" xfId="6801" xr:uid="{3E710389-D14C-45B7-B375-EE2E4CB2A570}"/>
    <cellStyle name="Normal 9 14 2" xfId="15210" xr:uid="{E4D2F4FF-C1EF-443B-91D9-B092EDEABD16}"/>
    <cellStyle name="Normal 9 14 2 2" xfId="22497" xr:uid="{8D43F45A-995D-47DD-9EFA-7D30FA4C1BCD}"/>
    <cellStyle name="Normal 9 14 2 2 2" xfId="28053" xr:uid="{7AF84659-711C-4F5B-9FBC-0D9029D5DD2B}"/>
    <cellStyle name="Normal 9 14 2 2 3" xfId="33547" xr:uid="{5725A320-D279-464B-A177-4897596661F1}"/>
    <cellStyle name="Normal 9 14 2 2 4" xfId="39031" xr:uid="{8748265D-C3C8-4EE7-8663-97F08BB9F785}"/>
    <cellStyle name="Normal 9 14 2 3" xfId="25324" xr:uid="{BE44D2E3-664F-4159-AAC2-09DAF4A07324}"/>
    <cellStyle name="Normal 9 14 2 4" xfId="30818" xr:uid="{905BE53D-34E1-4AC3-A7BC-03CCB2BCF917}"/>
    <cellStyle name="Normal 9 14 2 5" xfId="36302" xr:uid="{33014971-9917-4142-8503-2D5E9E86A89A}"/>
    <cellStyle name="Normal 9 14 3" xfId="12144" xr:uid="{C2E81245-AFDC-4F22-95AF-672D7B9FFAFE}"/>
    <cellStyle name="Normal 9 14 4" xfId="17380" xr:uid="{EF47A115-7A49-4422-84DD-651AAA8EA8B0}"/>
    <cellStyle name="Normal 9 14 5" xfId="19611" xr:uid="{AE3178F3-24BB-45C4-B8BB-13B523E7110A}"/>
    <cellStyle name="Normal 9 14 6" xfId="9934" xr:uid="{015FC906-A9F1-4A2A-82CC-D392C1029558}"/>
    <cellStyle name="Normal 9 14 6 2" xfId="21255" xr:uid="{5CB6D094-E013-4FE0-BAFA-7EC5BD3F1018}"/>
    <cellStyle name="Normal 9 14 6 2 2" xfId="26811" xr:uid="{186B320B-4DDC-4795-801E-E0A07FE8CDB0}"/>
    <cellStyle name="Normal 9 14 6 2 3" xfId="32305" xr:uid="{96A4C418-20BD-4B37-BD4F-641ACD1F3680}"/>
    <cellStyle name="Normal 9 14 6 2 4" xfId="37789" xr:uid="{5894AEF0-CAA3-43EF-ACB5-3DB8B83ECFBE}"/>
    <cellStyle name="Normal 9 14 6 3" xfId="24082" xr:uid="{65CE9557-B678-4DEE-BBB2-3025337021D4}"/>
    <cellStyle name="Normal 9 14 6 4" xfId="29576" xr:uid="{87DFF547-2FD4-41D0-ADF8-89595A4E9A7E}"/>
    <cellStyle name="Normal 9 14 6 5" xfId="35060" xr:uid="{6B2E9AEA-EE6F-4BDB-9C19-28855217236D}"/>
    <cellStyle name="Normal 9 15" xfId="6802" xr:uid="{3CE0ABB2-1125-4174-8E39-216315D834AB}"/>
    <cellStyle name="Normal 9 15 2" xfId="15211" xr:uid="{00D687AD-BD31-40CD-A25A-DEE50D75B502}"/>
    <cellStyle name="Normal 9 15 2 2" xfId="22498" xr:uid="{EC54B228-EC88-40DF-9FAE-088F2E6C5BD1}"/>
    <cellStyle name="Normal 9 15 2 2 2" xfId="28054" xr:uid="{59A6BF3C-C5D6-4D6E-8EBA-B644C73C74B4}"/>
    <cellStyle name="Normal 9 15 2 2 3" xfId="33548" xr:uid="{E1E52E8D-D12C-47EC-9DEA-A7F2D9B708DA}"/>
    <cellStyle name="Normal 9 15 2 2 4" xfId="39032" xr:uid="{FEE949AF-67BA-4472-A128-C627CEF42084}"/>
    <cellStyle name="Normal 9 15 2 3" xfId="25325" xr:uid="{00EF4660-F686-464B-B66B-AC0F99F92FBF}"/>
    <cellStyle name="Normal 9 15 2 4" xfId="30819" xr:uid="{E0526148-29B2-438A-8BFD-BF1EB6C969EF}"/>
    <cellStyle name="Normal 9 15 2 5" xfId="36303" xr:uid="{C56F7300-6451-438E-99D4-7F248792560A}"/>
    <cellStyle name="Normal 9 15 3" xfId="12145" xr:uid="{FD5E4195-6C08-4CA1-8008-92A96B60E5CE}"/>
    <cellStyle name="Normal 9 15 4" xfId="17381" xr:uid="{18AE9F32-F502-4B0B-AC38-62895ED38796}"/>
    <cellStyle name="Normal 9 15 5" xfId="19612" xr:uid="{69412678-32C1-435A-A04B-E81F9D1D06D6}"/>
    <cellStyle name="Normal 9 15 6" xfId="9935" xr:uid="{206C2BA3-3ADF-4429-9800-E5B8F4995ED5}"/>
    <cellStyle name="Normal 9 15 6 2" xfId="21256" xr:uid="{2CB2A63F-D01C-4021-84D5-9305AFA7FC56}"/>
    <cellStyle name="Normal 9 15 6 2 2" xfId="26812" xr:uid="{5E524368-D2B5-48C0-A229-9BBBB37B5D65}"/>
    <cellStyle name="Normal 9 15 6 2 3" xfId="32306" xr:uid="{4C9295D5-3583-4684-B3EE-0986B4F74BB9}"/>
    <cellStyle name="Normal 9 15 6 2 4" xfId="37790" xr:uid="{8ACD8DB7-9FCB-4B3E-BF13-1534597DC79A}"/>
    <cellStyle name="Normal 9 15 6 3" xfId="24083" xr:uid="{6EABE861-644A-4060-8C67-F0EF8D5447FD}"/>
    <cellStyle name="Normal 9 15 6 4" xfId="29577" xr:uid="{2AB87268-5FAE-4348-8555-ED9A26618D61}"/>
    <cellStyle name="Normal 9 15 6 5" xfId="35061" xr:uid="{40C9F87F-AD6A-4C90-B60E-2A6E59B06C44}"/>
    <cellStyle name="Normal 9 16" xfId="6803" xr:uid="{3A110B5B-B335-4C63-A411-F6DFCA9A1B69}"/>
    <cellStyle name="Normal 9 16 2" xfId="15212" xr:uid="{13F59023-EF34-4830-9498-ACC6D5DFDAA9}"/>
    <cellStyle name="Normal 9 16 2 2" xfId="22499" xr:uid="{B238BD4B-8012-4EB1-8C80-653E716117A1}"/>
    <cellStyle name="Normal 9 16 2 2 2" xfId="28055" xr:uid="{30702C34-6BB8-4765-A715-6EEB065EBA18}"/>
    <cellStyle name="Normal 9 16 2 2 3" xfId="33549" xr:uid="{0E593F53-4098-46BD-AC8C-6F9B559EF074}"/>
    <cellStyle name="Normal 9 16 2 2 4" xfId="39033" xr:uid="{10621424-8724-4E63-BB00-664837A638FA}"/>
    <cellStyle name="Normal 9 16 2 3" xfId="25326" xr:uid="{33701A96-BEB1-4A27-AB9A-C7ACD556B4C5}"/>
    <cellStyle name="Normal 9 16 2 4" xfId="30820" xr:uid="{EF97533F-456F-472D-8021-DC34911FDA89}"/>
    <cellStyle name="Normal 9 16 2 5" xfId="36304" xr:uid="{AC9BB571-5B06-4BB2-99FA-E16A350FC33B}"/>
    <cellStyle name="Normal 9 16 3" xfId="12146" xr:uid="{CC7C7B52-9823-4FE3-BF8E-5892BA1DF58A}"/>
    <cellStyle name="Normal 9 16 4" xfId="17382" xr:uid="{72B6669A-39EC-48CD-926A-438EFFC3EFC3}"/>
    <cellStyle name="Normal 9 16 5" xfId="19613" xr:uid="{5100BE55-D86D-42F2-B184-0F4FEF036FDB}"/>
    <cellStyle name="Normal 9 16 6" xfId="9936" xr:uid="{C64B8AB5-5375-4917-B124-7A68E0662F98}"/>
    <cellStyle name="Normal 9 16 6 2" xfId="21257" xr:uid="{99852453-D2D8-45BF-A601-36FA6D44DBD8}"/>
    <cellStyle name="Normal 9 16 6 2 2" xfId="26813" xr:uid="{A4E9BDDE-0EF6-4AFA-A2C8-3E80985566EA}"/>
    <cellStyle name="Normal 9 16 6 2 3" xfId="32307" xr:uid="{6D6CDA29-2EB8-477F-8470-164674804C9E}"/>
    <cellStyle name="Normal 9 16 6 2 4" xfId="37791" xr:uid="{46CAFF19-1007-4CBC-911C-B0BE279EB123}"/>
    <cellStyle name="Normal 9 16 6 3" xfId="24084" xr:uid="{A0870DE2-B33D-4146-B605-6B419474DC7F}"/>
    <cellStyle name="Normal 9 16 6 4" xfId="29578" xr:uid="{9F45C5F5-3C14-4B49-8A56-28B6B0BB1787}"/>
    <cellStyle name="Normal 9 16 6 5" xfId="35062" xr:uid="{3586DE92-9790-4FE8-9C29-BB0D956EB7EC}"/>
    <cellStyle name="Normal 9 17" xfId="6804" xr:uid="{70F3E02F-07A4-4197-8FA9-4C1CA2CF1D11}"/>
    <cellStyle name="Normal 9 17 2" xfId="15213" xr:uid="{8636DA74-E10E-4446-BFF6-0F0AE90E2927}"/>
    <cellStyle name="Normal 9 17 2 2" xfId="22500" xr:uid="{39C45C4C-7E89-439A-95AB-119DC73911B0}"/>
    <cellStyle name="Normal 9 17 2 2 2" xfId="28056" xr:uid="{51AA3D23-9764-4551-B56A-F3E188BF1DBD}"/>
    <cellStyle name="Normal 9 17 2 2 3" xfId="33550" xr:uid="{31B3ACEF-F8ED-4E1C-B653-9C0EAEA4A4B6}"/>
    <cellStyle name="Normal 9 17 2 2 4" xfId="39034" xr:uid="{9C372517-1C6A-4F01-9C42-0E36BBBE9B34}"/>
    <cellStyle name="Normal 9 17 2 3" xfId="25327" xr:uid="{E7CFCAC0-379A-4DCC-8EFE-CCEBD23E96F6}"/>
    <cellStyle name="Normal 9 17 2 4" xfId="30821" xr:uid="{154E8D45-E46D-4FEF-8F4E-75392A7D2312}"/>
    <cellStyle name="Normal 9 17 2 5" xfId="36305" xr:uid="{1DE00E10-44CB-4DAB-AE9D-78DCA65F0C20}"/>
    <cellStyle name="Normal 9 17 3" xfId="12147" xr:uid="{40F9B98C-9BF7-4FCC-980D-034A1268B19C}"/>
    <cellStyle name="Normal 9 17 4" xfId="17383" xr:uid="{427570E6-13FB-4C6F-B814-60E7FBA7C456}"/>
    <cellStyle name="Normal 9 17 5" xfId="19614" xr:uid="{0553BACA-4AD7-4794-8E55-E5DFBE9861D4}"/>
    <cellStyle name="Normal 9 17 6" xfId="9937" xr:uid="{77F8C4FA-CCB8-4D69-BAD2-38B6B7C571B3}"/>
    <cellStyle name="Normal 9 17 6 2" xfId="21258" xr:uid="{9BD4691E-FF36-454A-999A-80D2C41BBCE2}"/>
    <cellStyle name="Normal 9 17 6 2 2" xfId="26814" xr:uid="{96BB5DB7-AFB9-4939-8ACE-397F30651FF3}"/>
    <cellStyle name="Normal 9 17 6 2 3" xfId="32308" xr:uid="{DFE78A4A-D8DF-49B6-B661-829EB1A823C5}"/>
    <cellStyle name="Normal 9 17 6 2 4" xfId="37792" xr:uid="{BE5ED5FF-0C26-4B07-BA4B-9B81B5B3283F}"/>
    <cellStyle name="Normal 9 17 6 3" xfId="24085" xr:uid="{C50AF9B7-589E-4106-B085-245554A30A32}"/>
    <cellStyle name="Normal 9 17 6 4" xfId="29579" xr:uid="{8764973E-4B95-457D-AD30-594597DCF295}"/>
    <cellStyle name="Normal 9 17 6 5" xfId="35063" xr:uid="{A69B6350-9D48-4365-BD81-FD86CDE65B59}"/>
    <cellStyle name="Normal 9 18" xfId="6805" xr:uid="{7174DB3F-51BF-4352-B703-115B3B31CD47}"/>
    <cellStyle name="Normal 9 18 2" xfId="15214" xr:uid="{BB47785B-5B45-4B41-AED2-4EDCF6DFB2A5}"/>
    <cellStyle name="Normal 9 18 2 2" xfId="22501" xr:uid="{36D3D4D8-9ED0-4ACF-BDC4-B789A8A00D27}"/>
    <cellStyle name="Normal 9 18 2 2 2" xfId="28057" xr:uid="{C9F17F2A-3167-4F38-9D31-981A095B9B61}"/>
    <cellStyle name="Normal 9 18 2 2 3" xfId="33551" xr:uid="{23048EEF-EC98-428C-A532-BF0E6A3F24EC}"/>
    <cellStyle name="Normal 9 18 2 2 4" xfId="39035" xr:uid="{D7A950F0-94CF-4F65-B10E-3CE7250B332E}"/>
    <cellStyle name="Normal 9 18 2 3" xfId="25328" xr:uid="{20EA95B8-6F40-42F4-A5D2-C033410F61FE}"/>
    <cellStyle name="Normal 9 18 2 4" xfId="30822" xr:uid="{574C8E68-DFF7-44F7-8A6B-E4CAC315DA53}"/>
    <cellStyle name="Normal 9 18 2 5" xfId="36306" xr:uid="{98664CBC-F656-4FB5-B6A7-B94412EF046A}"/>
    <cellStyle name="Normal 9 18 3" xfId="12148" xr:uid="{FC666AFE-5BAF-48A4-9CDA-B1A4647DC69A}"/>
    <cellStyle name="Normal 9 18 4" xfId="17384" xr:uid="{8577A10F-86C1-4F2A-B92F-CAA80804B057}"/>
    <cellStyle name="Normal 9 18 5" xfId="19615" xr:uid="{749A93BD-6FA6-44D2-A0F0-C4E9CEDB3885}"/>
    <cellStyle name="Normal 9 18 6" xfId="9938" xr:uid="{DF181D3A-B2B4-473E-8981-753DE3E0D95F}"/>
    <cellStyle name="Normal 9 18 6 2" xfId="21259" xr:uid="{2E4914A0-7FD4-4F50-AEDE-3F004E05C493}"/>
    <cellStyle name="Normal 9 18 6 2 2" xfId="26815" xr:uid="{CFB07049-BC8A-4509-A0A7-93C4DCA16613}"/>
    <cellStyle name="Normal 9 18 6 2 3" xfId="32309" xr:uid="{606BF064-31FB-49BE-81F6-EAFDBE3F8000}"/>
    <cellStyle name="Normal 9 18 6 2 4" xfId="37793" xr:uid="{2AA48255-9C89-44CD-A1DA-8F8FE4925CAD}"/>
    <cellStyle name="Normal 9 18 6 3" xfId="24086" xr:uid="{F7E775E1-6E39-4A5F-AC19-C54128B8BAB4}"/>
    <cellStyle name="Normal 9 18 6 4" xfId="29580" xr:uid="{886E6D2E-27BF-49B5-817F-450DE2BF335B}"/>
    <cellStyle name="Normal 9 18 6 5" xfId="35064" xr:uid="{FE219461-CCB6-4564-91A3-32205ABBCADF}"/>
    <cellStyle name="Normal 9 19" xfId="6806" xr:uid="{8B0CC32F-68E5-478F-AE4E-E0B2E86EBD24}"/>
    <cellStyle name="Normal 9 19 2" xfId="15215" xr:uid="{345C9BC7-65B8-4F3F-BD09-20F8F1A5435D}"/>
    <cellStyle name="Normal 9 19 2 2" xfId="22502" xr:uid="{EA43111F-A1EF-48C8-8FFD-1A5E46EC60A3}"/>
    <cellStyle name="Normal 9 19 2 2 2" xfId="28058" xr:uid="{F11760B7-BC1A-44C6-9873-60CAA93DF059}"/>
    <cellStyle name="Normal 9 19 2 2 3" xfId="33552" xr:uid="{FBCCC6CC-F173-4AB4-8DC9-9F959B5D64CD}"/>
    <cellStyle name="Normal 9 19 2 2 4" xfId="39036" xr:uid="{9D7558FD-4CC7-4558-99F5-2F7E61EE5DBD}"/>
    <cellStyle name="Normal 9 19 2 3" xfId="25329" xr:uid="{9D8C0F0D-F891-4473-8E3D-253C1E0BBD17}"/>
    <cellStyle name="Normal 9 19 2 4" xfId="30823" xr:uid="{2CAF3BE1-DC49-468A-8F34-D8DAABEFEB2E}"/>
    <cellStyle name="Normal 9 19 2 5" xfId="36307" xr:uid="{565BCC6E-54F9-45F6-A14D-7D9DB109FC1C}"/>
    <cellStyle name="Normal 9 19 3" xfId="12149" xr:uid="{C20CA374-0AAE-4087-BC72-51547DAECE7B}"/>
    <cellStyle name="Normal 9 19 4" xfId="17385" xr:uid="{61274DA9-9991-4B16-854D-E62535F49DB1}"/>
    <cellStyle name="Normal 9 19 5" xfId="19616" xr:uid="{B2B3A341-9EF7-4EFB-A9CD-AC41F44BB468}"/>
    <cellStyle name="Normal 9 19 6" xfId="9939" xr:uid="{927BB565-F76B-4065-9E5A-7EE69125BCE3}"/>
    <cellStyle name="Normal 9 19 6 2" xfId="21260" xr:uid="{D64C12EA-8FA0-4979-8354-29DCEA576D79}"/>
    <cellStyle name="Normal 9 19 6 2 2" xfId="26816" xr:uid="{4238A45F-FFC1-4EC6-8B65-D25087DEE66C}"/>
    <cellStyle name="Normal 9 19 6 2 3" xfId="32310" xr:uid="{F0DF07AB-9F96-4C26-9120-91CD77ED2AFA}"/>
    <cellStyle name="Normal 9 19 6 2 4" xfId="37794" xr:uid="{B5255FA8-8F6D-4147-AD12-24337034AEA7}"/>
    <cellStyle name="Normal 9 19 6 3" xfId="24087" xr:uid="{B5A7C1D4-F407-4744-87D1-3522546440FC}"/>
    <cellStyle name="Normal 9 19 6 4" xfId="29581" xr:uid="{6CE73F03-23E2-4288-ACE0-A14A9D0BA10A}"/>
    <cellStyle name="Normal 9 19 6 5" xfId="35065" xr:uid="{A9E416A6-1A7F-48CE-AB45-3D6E5651FFCF}"/>
    <cellStyle name="Normal 9 2" xfId="795" xr:uid="{88AFC71B-DA9B-4819-9AAE-C81F596E072D}"/>
    <cellStyle name="Normal 9 2 2" xfId="15216" xr:uid="{590CDF7C-64AF-407E-820C-D8E6B02BDF5F}"/>
    <cellStyle name="Normal 9 2 2 2" xfId="22503" xr:uid="{13177CBA-D7DD-43E6-9688-9138985DEE0C}"/>
    <cellStyle name="Normal 9 2 2 2 2" xfId="28059" xr:uid="{C19D9A87-40FC-479F-B755-FB6757AF88E8}"/>
    <cellStyle name="Normal 9 2 2 2 3" xfId="33553" xr:uid="{F495BA2D-D605-49F7-9B13-3AFF2C5F1196}"/>
    <cellStyle name="Normal 9 2 2 2 4" xfId="39037" xr:uid="{5ABBADE1-3455-4D24-966F-3AB13EA61DD2}"/>
    <cellStyle name="Normal 9 2 2 3" xfId="25330" xr:uid="{04D7B955-2ACA-4A9E-B3AD-9E1DF2C06CBE}"/>
    <cellStyle name="Normal 9 2 2 4" xfId="30824" xr:uid="{B266F330-F800-4344-A8FD-594272FF6A08}"/>
    <cellStyle name="Normal 9 2 2 5" xfId="36308" xr:uid="{898A85D8-FF15-4692-A5CF-12C4EB30FD56}"/>
    <cellStyle name="Normal 9 2 3" xfId="12150" xr:uid="{DF0A5EE9-11F5-4BA2-AEBF-12000F3F8DEB}"/>
    <cellStyle name="Normal 9 2 4" xfId="17386" xr:uid="{FB738CD8-CD0E-4F21-83B6-C886335E0614}"/>
    <cellStyle name="Normal 9 2 5" xfId="19617" xr:uid="{6C620B0C-E6F9-414E-8371-953B76C4AC56}"/>
    <cellStyle name="Normal 9 2 6" xfId="9940" xr:uid="{023C7944-347A-4125-8D2D-4BE8B8134066}"/>
    <cellStyle name="Normal 9 2 6 2" xfId="21261" xr:uid="{E86DE528-A3A0-434A-805A-39C1BE4EF216}"/>
    <cellStyle name="Normal 9 2 6 2 2" xfId="26817" xr:uid="{BA957656-4492-409C-94EC-F711912F1C9E}"/>
    <cellStyle name="Normal 9 2 6 2 3" xfId="32311" xr:uid="{185489A0-8451-46D3-8B2F-E54138E8DBE6}"/>
    <cellStyle name="Normal 9 2 6 2 4" xfId="37795" xr:uid="{744A0F00-155A-4270-8493-C9C6343B0500}"/>
    <cellStyle name="Normal 9 2 6 3" xfId="24088" xr:uid="{5D55EA61-F6AE-4147-9109-31C2D2611D11}"/>
    <cellStyle name="Normal 9 2 6 4" xfId="29582" xr:uid="{4DB75047-6868-48E2-B73E-742E58877CBC}"/>
    <cellStyle name="Normal 9 2 6 5" xfId="35066" xr:uid="{5975EACA-7161-4494-A393-6B70AAE5943A}"/>
    <cellStyle name="Normal 9 2 7" xfId="6807" xr:uid="{B343EAD4-E0C3-4D02-AC39-CC5F53AA093D}"/>
    <cellStyle name="Normal 9 20" xfId="6808" xr:uid="{830F7956-C71A-460F-A4A4-5802E6DD6ED4}"/>
    <cellStyle name="Normal 9 20 2" xfId="15217" xr:uid="{B7A80B60-F18B-404E-A2F8-75EB8A1AFBA9}"/>
    <cellStyle name="Normal 9 20 2 2" xfId="22504" xr:uid="{FE41AD01-18F6-4594-AB1F-6AFF8462C276}"/>
    <cellStyle name="Normal 9 20 2 2 2" xfId="28060" xr:uid="{D25919D7-6068-42E6-A7D3-FF0C4BC8317A}"/>
    <cellStyle name="Normal 9 20 2 2 3" xfId="33554" xr:uid="{E9116695-B705-4399-AA77-CAAAB923EC9A}"/>
    <cellStyle name="Normal 9 20 2 2 4" xfId="39038" xr:uid="{68EC1CBD-FC44-458C-9814-5906273CA913}"/>
    <cellStyle name="Normal 9 20 2 3" xfId="25331" xr:uid="{1A87A122-2D59-4896-BCAD-63FE5991492F}"/>
    <cellStyle name="Normal 9 20 2 4" xfId="30825" xr:uid="{C3D8D1C8-1268-4D42-9A9B-92D1207FE85D}"/>
    <cellStyle name="Normal 9 20 2 5" xfId="36309" xr:uid="{1302B60E-4A11-4177-B09E-1ED7CB767D2E}"/>
    <cellStyle name="Normal 9 20 3" xfId="12151" xr:uid="{9AAD3A10-6FE6-46C0-BA17-9595CFC804AE}"/>
    <cellStyle name="Normal 9 20 4" xfId="17387" xr:uid="{4920249B-5A0D-426F-88F5-D881717058BF}"/>
    <cellStyle name="Normal 9 20 5" xfId="19618" xr:uid="{C4D96702-6077-47EA-B45A-6FBCE37EC77E}"/>
    <cellStyle name="Normal 9 20 6" xfId="9941" xr:uid="{50007395-2C7A-4037-917B-CC1C5435D682}"/>
    <cellStyle name="Normal 9 20 6 2" xfId="21262" xr:uid="{89F629B4-B326-430B-B18B-EF31249CD571}"/>
    <cellStyle name="Normal 9 20 6 2 2" xfId="26818" xr:uid="{1F0481A3-371A-4DEE-B0DB-5AE96F2B249C}"/>
    <cellStyle name="Normal 9 20 6 2 3" xfId="32312" xr:uid="{164D7F35-EA91-47DA-A28D-16AC2C7D411E}"/>
    <cellStyle name="Normal 9 20 6 2 4" xfId="37796" xr:uid="{3AA34C46-EBEF-4008-83AB-DCF05E630312}"/>
    <cellStyle name="Normal 9 20 6 3" xfId="24089" xr:uid="{01E4AA35-5B8C-4323-8588-F62519E31753}"/>
    <cellStyle name="Normal 9 20 6 4" xfId="29583" xr:uid="{4AB623C9-A83C-4A11-B340-FF0E09ABB3F6}"/>
    <cellStyle name="Normal 9 20 6 5" xfId="35067" xr:uid="{A1F93376-ADAC-4038-9E17-A06DC2A0B3CB}"/>
    <cellStyle name="Normal 9 21" xfId="6809" xr:uid="{A013A36F-8554-464D-811E-FA518A756152}"/>
    <cellStyle name="Normal 9 21 2" xfId="15218" xr:uid="{62CC29E5-D20F-4519-8C1A-41370610A70B}"/>
    <cellStyle name="Normal 9 21 2 2" xfId="22505" xr:uid="{A713D1E8-58CC-4BE2-B94F-BD6846D9961F}"/>
    <cellStyle name="Normal 9 21 2 2 2" xfId="28061" xr:uid="{D68780B4-4EE4-47E8-8161-BD4F28E95CA7}"/>
    <cellStyle name="Normal 9 21 2 2 3" xfId="33555" xr:uid="{82F5FA88-D902-45B0-9840-8E3C35ED147F}"/>
    <cellStyle name="Normal 9 21 2 2 4" xfId="39039" xr:uid="{5349F868-DD3D-4DF3-8C96-7A10C2EFFC13}"/>
    <cellStyle name="Normal 9 21 2 3" xfId="25332" xr:uid="{FF17F549-473D-45D5-88B0-6F4FD0443820}"/>
    <cellStyle name="Normal 9 21 2 4" xfId="30826" xr:uid="{59383526-A18A-4CB1-BECA-8ADD9C8E67FC}"/>
    <cellStyle name="Normal 9 21 2 5" xfId="36310" xr:uid="{5CD79451-3D8F-400D-96B6-80F154FBD66A}"/>
    <cellStyle name="Normal 9 21 3" xfId="12152" xr:uid="{EA5E33AC-1DE3-46DD-B202-E650DA9EC82B}"/>
    <cellStyle name="Normal 9 21 4" xfId="17388" xr:uid="{033ED3F3-0E09-469D-80C3-0A9F31068EE4}"/>
    <cellStyle name="Normal 9 21 5" xfId="19619" xr:uid="{9380C550-55B7-4CA2-B4AB-B3A917C5E317}"/>
    <cellStyle name="Normal 9 21 6" xfId="9942" xr:uid="{0646A242-67D4-4D38-B758-1C97D3B6E2B5}"/>
    <cellStyle name="Normal 9 21 6 2" xfId="21263" xr:uid="{DD8B611A-040F-4541-902C-C3385EFD1454}"/>
    <cellStyle name="Normal 9 21 6 2 2" xfId="26819" xr:uid="{8D2D0739-3185-4050-BD90-AE81AFBFF173}"/>
    <cellStyle name="Normal 9 21 6 2 3" xfId="32313" xr:uid="{A04F1C5F-E755-418B-9A86-01AEC9421064}"/>
    <cellStyle name="Normal 9 21 6 2 4" xfId="37797" xr:uid="{CADD348C-5743-43EA-98D6-485AFB7C7E3B}"/>
    <cellStyle name="Normal 9 21 6 3" xfId="24090" xr:uid="{42045A3D-544E-4921-9C2B-A365933775F6}"/>
    <cellStyle name="Normal 9 21 6 4" xfId="29584" xr:uid="{897043FC-F52B-4BC0-A99B-1D2E9D2B1EEE}"/>
    <cellStyle name="Normal 9 21 6 5" xfId="35068" xr:uid="{5771378D-6C13-402B-94C8-6B3ADB66A6FF}"/>
    <cellStyle name="Normal 9 22" xfId="6810" xr:uid="{DB86C493-17F7-4DBD-B051-DEA5A1466C1F}"/>
    <cellStyle name="Normal 9 22 2" xfId="15219" xr:uid="{FB6245EC-4CC5-4706-AACA-FEBBA3341395}"/>
    <cellStyle name="Normal 9 22 2 2" xfId="22506" xr:uid="{4DDD532C-0813-4D45-AB59-96F4F49A7D21}"/>
    <cellStyle name="Normal 9 22 2 2 2" xfId="28062" xr:uid="{6AC0E0E5-7834-486F-8B21-116C8938E9D3}"/>
    <cellStyle name="Normal 9 22 2 2 3" xfId="33556" xr:uid="{9DB85C6F-EE57-485D-9B19-3C33D818FF87}"/>
    <cellStyle name="Normal 9 22 2 2 4" xfId="39040" xr:uid="{A867F658-29D7-4BA1-AB78-DB3CC4A09261}"/>
    <cellStyle name="Normal 9 22 2 3" xfId="25333" xr:uid="{6C2DEB03-DA34-430B-9F2D-D7C89E6DDE40}"/>
    <cellStyle name="Normal 9 22 2 4" xfId="30827" xr:uid="{F570B36B-C672-4533-949B-82DC0F95C58E}"/>
    <cellStyle name="Normal 9 22 2 5" xfId="36311" xr:uid="{2C6FF629-0558-49F1-871D-7350DF6056E0}"/>
    <cellStyle name="Normal 9 22 3" xfId="12153" xr:uid="{15EF4FB6-6FCD-4748-9F9B-DDFD033E0B61}"/>
    <cellStyle name="Normal 9 22 4" xfId="17389" xr:uid="{7BC2633B-1D52-4A7D-8332-F05D576C7E2F}"/>
    <cellStyle name="Normal 9 22 5" xfId="19620" xr:uid="{88DB816C-D928-486F-9232-4DDC94B26262}"/>
    <cellStyle name="Normal 9 22 6" xfId="9943" xr:uid="{DDFA9910-297C-48C1-9CF0-FBD93A962827}"/>
    <cellStyle name="Normal 9 22 6 2" xfId="21264" xr:uid="{D9899865-2765-4260-B513-73B993A1CCC8}"/>
    <cellStyle name="Normal 9 22 6 2 2" xfId="26820" xr:uid="{A91D22C6-5F38-4B32-84F0-13E9BAD34DF0}"/>
    <cellStyle name="Normal 9 22 6 2 3" xfId="32314" xr:uid="{A60C90A6-23E0-4108-8D39-B726C80CBBD5}"/>
    <cellStyle name="Normal 9 22 6 2 4" xfId="37798" xr:uid="{3B8012BB-A78E-488A-91D7-AF8E18474809}"/>
    <cellStyle name="Normal 9 22 6 3" xfId="24091" xr:uid="{B8A6599D-1BCD-4B90-86E0-587FFAD7A971}"/>
    <cellStyle name="Normal 9 22 6 4" xfId="29585" xr:uid="{D2C00F22-45EF-4844-A762-84BF11C9DF33}"/>
    <cellStyle name="Normal 9 22 6 5" xfId="35069" xr:uid="{A4C15C6B-6B6D-4A51-9FAD-A6002D9E3824}"/>
    <cellStyle name="Normal 9 23" xfId="6811" xr:uid="{CE9BA9AC-3D77-4D68-BD1A-7158B352532D}"/>
    <cellStyle name="Normal 9 23 2" xfId="15220" xr:uid="{87595587-18CB-4FC1-BCF5-2DD365DE30B3}"/>
    <cellStyle name="Normal 9 23 2 2" xfId="22507" xr:uid="{37488B39-8364-4490-9B3A-7A1137724D32}"/>
    <cellStyle name="Normal 9 23 2 2 2" xfId="28063" xr:uid="{568E8CE6-EC78-41E2-99BE-B853D808AB02}"/>
    <cellStyle name="Normal 9 23 2 2 3" xfId="33557" xr:uid="{4924D18F-1284-40E7-BF38-948CDCB842D0}"/>
    <cellStyle name="Normal 9 23 2 2 4" xfId="39041" xr:uid="{924A419F-2507-44B6-86BA-AF0CFD872839}"/>
    <cellStyle name="Normal 9 23 2 3" xfId="25334" xr:uid="{9F18CAD8-E3F3-4FAE-B24C-ABE88DA848BB}"/>
    <cellStyle name="Normal 9 23 2 4" xfId="30828" xr:uid="{EA962C7D-4621-4793-9A04-D1A02EAE3E80}"/>
    <cellStyle name="Normal 9 23 2 5" xfId="36312" xr:uid="{1D5FDAA5-6D7C-483D-9838-192746248AC6}"/>
    <cellStyle name="Normal 9 23 3" xfId="12154" xr:uid="{BCAD0FB4-78D2-411E-84AF-C31B46A1AEC2}"/>
    <cellStyle name="Normal 9 23 4" xfId="17390" xr:uid="{07DF6429-DF51-4F2A-A065-E6A1E3C8CE5A}"/>
    <cellStyle name="Normal 9 23 5" xfId="19621" xr:uid="{BC3C3ACC-E2B3-4308-9E98-8FC5948B160D}"/>
    <cellStyle name="Normal 9 23 6" xfId="9944" xr:uid="{AF7AE49B-B8CC-4086-A2C4-5E6D4018AEE2}"/>
    <cellStyle name="Normal 9 23 6 2" xfId="21265" xr:uid="{536D7F76-8AB8-409B-BF8C-B4C8FDF98C67}"/>
    <cellStyle name="Normal 9 23 6 2 2" xfId="26821" xr:uid="{3B8AF471-0496-48D9-A085-D27408293DAC}"/>
    <cellStyle name="Normal 9 23 6 2 3" xfId="32315" xr:uid="{DCFADFCB-59E9-435A-BD6D-90377BB070F1}"/>
    <cellStyle name="Normal 9 23 6 2 4" xfId="37799" xr:uid="{05137EED-0589-49DA-9B7D-631A5BA3304F}"/>
    <cellStyle name="Normal 9 23 6 3" xfId="24092" xr:uid="{A2250E31-1746-4DB0-AE2D-62DD94FE2733}"/>
    <cellStyle name="Normal 9 23 6 4" xfId="29586" xr:uid="{744EA34F-2E74-4DB4-AE3C-5B2892E32857}"/>
    <cellStyle name="Normal 9 23 6 5" xfId="35070" xr:uid="{6D06CCFD-E094-431D-9A88-B2DAF34C370A}"/>
    <cellStyle name="Normal 9 24" xfId="6812" xr:uid="{8256C6B5-F111-4793-A4B5-D5C4F3E967F8}"/>
    <cellStyle name="Normal 9 24 2" xfId="15221" xr:uid="{0CCFF691-A1A6-4441-ACA4-BC38381BB573}"/>
    <cellStyle name="Normal 9 24 2 2" xfId="22508" xr:uid="{F974E496-899B-472F-B9EF-624384D1C3AC}"/>
    <cellStyle name="Normal 9 24 2 2 2" xfId="28064" xr:uid="{375C6C04-FDDA-4587-B8C9-5C52381C4C2D}"/>
    <cellStyle name="Normal 9 24 2 2 3" xfId="33558" xr:uid="{C48B2963-7407-4198-959A-D1456E73B0A3}"/>
    <cellStyle name="Normal 9 24 2 2 4" xfId="39042" xr:uid="{510404B2-5E9E-4954-9746-E8544D1D7AC8}"/>
    <cellStyle name="Normal 9 24 2 3" xfId="25335" xr:uid="{96C98978-B72B-4912-A09E-ADC43A5AA272}"/>
    <cellStyle name="Normal 9 24 2 4" xfId="30829" xr:uid="{C592277E-8524-4445-A29A-777959330932}"/>
    <cellStyle name="Normal 9 24 2 5" xfId="36313" xr:uid="{1379915B-C74F-43A6-B018-8E6BCED3D25A}"/>
    <cellStyle name="Normal 9 24 3" xfId="12155" xr:uid="{9C7A4D60-E56E-4641-834F-AEF5601385D7}"/>
    <cellStyle name="Normal 9 24 4" xfId="17391" xr:uid="{CD0A5398-B7D9-4748-82ED-3D9271C094AA}"/>
    <cellStyle name="Normal 9 24 5" xfId="19622" xr:uid="{E9915161-1E2A-4425-854D-9007C19497E6}"/>
    <cellStyle name="Normal 9 24 6" xfId="9945" xr:uid="{DC3E2A93-5FF2-40CF-9120-8EBE54EFCB28}"/>
    <cellStyle name="Normal 9 24 6 2" xfId="21266" xr:uid="{9175CDDD-65EF-4E85-B00E-2FBBFBE775A5}"/>
    <cellStyle name="Normal 9 24 6 2 2" xfId="26822" xr:uid="{D2EB98A4-2E19-418B-8FB4-57E37FAFB924}"/>
    <cellStyle name="Normal 9 24 6 2 3" xfId="32316" xr:uid="{D315BAFC-66AC-40FF-8EA1-DAA6707C00C0}"/>
    <cellStyle name="Normal 9 24 6 2 4" xfId="37800" xr:uid="{5C0BBF7D-5234-4C06-BEDB-75111270910E}"/>
    <cellStyle name="Normal 9 24 6 3" xfId="24093" xr:uid="{9DF1278F-0F54-49B3-A517-D5A06B89BC33}"/>
    <cellStyle name="Normal 9 24 6 4" xfId="29587" xr:uid="{D8E17819-4915-4F3B-8F53-0FF671677EB7}"/>
    <cellStyle name="Normal 9 24 6 5" xfId="35071" xr:uid="{8E05B0EC-A8BD-4A46-98B8-768105C71C5C}"/>
    <cellStyle name="Normal 9 25" xfId="6813" xr:uid="{6BE53BA7-2027-4CE8-8405-750CB22995F6}"/>
    <cellStyle name="Normal 9 25 2" xfId="15222" xr:uid="{1BFC0A74-5513-49F7-B60F-B13D30C939CA}"/>
    <cellStyle name="Normal 9 25 2 2" xfId="22509" xr:uid="{A6D047C4-838F-4F6E-9D35-4C02BEB57309}"/>
    <cellStyle name="Normal 9 25 2 2 2" xfId="28065" xr:uid="{47B413A8-664A-45EB-A187-F99A976A0EC6}"/>
    <cellStyle name="Normal 9 25 2 2 3" xfId="33559" xr:uid="{2FA70A9B-57CC-4EC5-910B-0428EE036D97}"/>
    <cellStyle name="Normal 9 25 2 2 4" xfId="39043" xr:uid="{4362E6AE-801C-417D-A2BD-C720918F6306}"/>
    <cellStyle name="Normal 9 25 2 3" xfId="25336" xr:uid="{169466CC-5F6F-4424-A2D5-FD1688DBFD00}"/>
    <cellStyle name="Normal 9 25 2 4" xfId="30830" xr:uid="{3A4FE0F4-3945-4DB8-8478-1EA31A3643C9}"/>
    <cellStyle name="Normal 9 25 2 5" xfId="36314" xr:uid="{4250B6F4-C5B9-49A7-BD23-4A272930C3AD}"/>
    <cellStyle name="Normal 9 25 3" xfId="12156" xr:uid="{117EDEA1-D2B2-48A0-BA66-361D57F2F2B8}"/>
    <cellStyle name="Normal 9 25 4" xfId="17392" xr:uid="{7BB33A2C-E36C-4C46-BD39-F9CC8EF3FE01}"/>
    <cellStyle name="Normal 9 25 5" xfId="19623" xr:uid="{1E4520BB-0425-4BC5-908B-EC96D2677784}"/>
    <cellStyle name="Normal 9 25 6" xfId="9946" xr:uid="{190C4D07-74A3-4164-8F10-67D4FE417F57}"/>
    <cellStyle name="Normal 9 25 6 2" xfId="21267" xr:uid="{FFE51DF8-3B20-4F39-B213-DE8087263FC4}"/>
    <cellStyle name="Normal 9 25 6 2 2" xfId="26823" xr:uid="{C2343F8A-77BA-4768-97BD-D69151B1C157}"/>
    <cellStyle name="Normal 9 25 6 2 3" xfId="32317" xr:uid="{55AF8F8F-25D4-401B-9EDD-2A61D3469263}"/>
    <cellStyle name="Normal 9 25 6 2 4" xfId="37801" xr:uid="{BEC62CBB-85F1-41E1-86C4-1221E4DB50A2}"/>
    <cellStyle name="Normal 9 25 6 3" xfId="24094" xr:uid="{B0CFED86-752C-4BAE-9007-16FA1BC97F7C}"/>
    <cellStyle name="Normal 9 25 6 4" xfId="29588" xr:uid="{5276516E-A7BA-450C-9B3E-B07BC39748AA}"/>
    <cellStyle name="Normal 9 25 6 5" xfId="35072" xr:uid="{74F89BA6-7C4C-4602-B01B-A127543D5B72}"/>
    <cellStyle name="Normal 9 26" xfId="6814" xr:uid="{08BB8000-A120-42BE-B83A-2123C26247DF}"/>
    <cellStyle name="Normal 9 26 2" xfId="15223" xr:uid="{9DF466AB-5B20-494F-A255-103B4C645014}"/>
    <cellStyle name="Normal 9 26 2 2" xfId="22510" xr:uid="{EF103418-6452-47C5-B825-F21D6B936756}"/>
    <cellStyle name="Normal 9 26 2 2 2" xfId="28066" xr:uid="{F115968F-0C62-4B7D-AB42-07874B45D763}"/>
    <cellStyle name="Normal 9 26 2 2 3" xfId="33560" xr:uid="{ED42BEF2-14C6-4758-8873-FC9F3A85E024}"/>
    <cellStyle name="Normal 9 26 2 2 4" xfId="39044" xr:uid="{6D58985B-242A-464A-94B1-4A0CF906A540}"/>
    <cellStyle name="Normal 9 26 2 3" xfId="25337" xr:uid="{4A5AE6AE-5478-4E8D-9C58-8CF59485817C}"/>
    <cellStyle name="Normal 9 26 2 4" xfId="30831" xr:uid="{F5CDF8B0-E2E7-4820-93DE-A2184B36C7FA}"/>
    <cellStyle name="Normal 9 26 2 5" xfId="36315" xr:uid="{5E2F9D9D-3B83-4276-8B9C-4375CF0C6C3B}"/>
    <cellStyle name="Normal 9 26 3" xfId="12157" xr:uid="{77304769-D3FF-4EC5-B594-93843299A681}"/>
    <cellStyle name="Normal 9 26 4" xfId="17393" xr:uid="{25F8A68B-9400-4867-B974-4B073A30D424}"/>
    <cellStyle name="Normal 9 26 5" xfId="19624" xr:uid="{D5E1FFC5-6735-43B2-871F-BB232C6FC54D}"/>
    <cellStyle name="Normal 9 26 6" xfId="9947" xr:uid="{11B2D916-99EB-4F3E-A466-14DF4AAB5C94}"/>
    <cellStyle name="Normal 9 26 6 2" xfId="21268" xr:uid="{C0E3E879-6545-4E0B-BD71-AAD1168138FD}"/>
    <cellStyle name="Normal 9 26 6 2 2" xfId="26824" xr:uid="{486083A4-D4EF-48AC-BE6C-A5DB46BAB8B8}"/>
    <cellStyle name="Normal 9 26 6 2 3" xfId="32318" xr:uid="{6FA26D4E-91F1-41A6-8BBB-85F92D33B02D}"/>
    <cellStyle name="Normal 9 26 6 2 4" xfId="37802" xr:uid="{A7400478-4FDC-45A1-9EB3-5B690C5941F3}"/>
    <cellStyle name="Normal 9 26 6 3" xfId="24095" xr:uid="{883F01D2-CB0E-43D2-8855-756746D27552}"/>
    <cellStyle name="Normal 9 26 6 4" xfId="29589" xr:uid="{9F6D8A68-BBC5-4946-B586-956E5C03E648}"/>
    <cellStyle name="Normal 9 26 6 5" xfId="35073" xr:uid="{D0DD4060-590C-4F3C-93DA-DC7B6104E3A9}"/>
    <cellStyle name="Normal 9 27" xfId="6815" xr:uid="{07756A77-8D13-44C7-AE6F-D365E3D9A0CE}"/>
    <cellStyle name="Normal 9 27 2" xfId="15224" xr:uid="{D241C754-B896-4924-B7E2-5BD6F454463F}"/>
    <cellStyle name="Normal 9 27 2 2" xfId="22511" xr:uid="{4BCB0660-B6E4-47AB-8EFD-40864D3037B8}"/>
    <cellStyle name="Normal 9 27 2 2 2" xfId="28067" xr:uid="{3DBA9026-4DE9-43D9-BDC8-8A0A20C279EA}"/>
    <cellStyle name="Normal 9 27 2 2 3" xfId="33561" xr:uid="{52883983-4BA7-44CE-901A-DD44615A01C2}"/>
    <cellStyle name="Normal 9 27 2 2 4" xfId="39045" xr:uid="{7FC54E95-0C45-426B-98A4-DC50733B3C70}"/>
    <cellStyle name="Normal 9 27 2 3" xfId="25338" xr:uid="{45D22209-095E-41CA-B054-DE5E479BB42C}"/>
    <cellStyle name="Normal 9 27 2 4" xfId="30832" xr:uid="{D294020F-4440-467C-B02F-6C06FD0D0313}"/>
    <cellStyle name="Normal 9 27 2 5" xfId="36316" xr:uid="{BBF578BE-123D-4571-9E63-F6E8D29E57B9}"/>
    <cellStyle name="Normal 9 27 3" xfId="12158" xr:uid="{D26ECBFC-E8B5-46F1-B037-5BEB85FF8023}"/>
    <cellStyle name="Normal 9 27 4" xfId="17394" xr:uid="{882F8594-14F9-4F06-BB1C-9E92E45CD633}"/>
    <cellStyle name="Normal 9 27 5" xfId="19625" xr:uid="{6F9A28BF-0DE7-4DC2-B127-E337F1736023}"/>
    <cellStyle name="Normal 9 27 6" xfId="9948" xr:uid="{BECCC0FA-6227-42B7-807E-E031137D68CE}"/>
    <cellStyle name="Normal 9 27 6 2" xfId="21269" xr:uid="{15F9753D-CA31-482F-8D3E-2A66A395EA9B}"/>
    <cellStyle name="Normal 9 27 6 2 2" xfId="26825" xr:uid="{7B8A21D6-217F-46B1-A049-116016F2311C}"/>
    <cellStyle name="Normal 9 27 6 2 3" xfId="32319" xr:uid="{0D6C6B89-2405-47A7-BB67-E0CB8EF862B2}"/>
    <cellStyle name="Normal 9 27 6 2 4" xfId="37803" xr:uid="{9648F9B4-CA4F-4A1F-8254-3DBB2770680C}"/>
    <cellStyle name="Normal 9 27 6 3" xfId="24096" xr:uid="{1A15E9ED-2A8F-4756-ADA0-BC347BBA26DD}"/>
    <cellStyle name="Normal 9 27 6 4" xfId="29590" xr:uid="{C196AB34-179B-4E73-A058-F5AC8E791F1C}"/>
    <cellStyle name="Normal 9 27 6 5" xfId="35074" xr:uid="{98BD415B-A755-4525-8647-FBF09D2C46A3}"/>
    <cellStyle name="Normal 9 28" xfId="6816" xr:uid="{13AA06C4-8E26-40DF-9DEA-C65C67E221E8}"/>
    <cellStyle name="Normal 9 28 2" xfId="15225" xr:uid="{43CBD327-F62E-4C34-A65E-93A6E35DC242}"/>
    <cellStyle name="Normal 9 28 2 2" xfId="22512" xr:uid="{E2452DAA-C08F-4026-98C2-849C4F32F525}"/>
    <cellStyle name="Normal 9 28 2 2 2" xfId="28068" xr:uid="{F138DB0F-C323-461C-AC80-CB78B27AC3A0}"/>
    <cellStyle name="Normal 9 28 2 2 3" xfId="33562" xr:uid="{7A589ECC-396E-4B69-8CE0-E302A43EF226}"/>
    <cellStyle name="Normal 9 28 2 2 4" xfId="39046" xr:uid="{C893FADF-90C4-427A-AEDF-3AB19140FD91}"/>
    <cellStyle name="Normal 9 28 2 3" xfId="25339" xr:uid="{7C2FD2EF-B0A7-4AC2-98C1-911B605FB764}"/>
    <cellStyle name="Normal 9 28 2 4" xfId="30833" xr:uid="{07F6F3EC-96DB-49BF-9961-52D135D93D1B}"/>
    <cellStyle name="Normal 9 28 2 5" xfId="36317" xr:uid="{A3B1E822-D3D5-4C79-A4AF-07CD6BF138D5}"/>
    <cellStyle name="Normal 9 28 3" xfId="12159" xr:uid="{DAA529B9-2471-4878-A9F0-5BB6C8A8A686}"/>
    <cellStyle name="Normal 9 28 4" xfId="17395" xr:uid="{8F7DC59D-2E05-4016-9615-CCCBA769B84D}"/>
    <cellStyle name="Normal 9 28 5" xfId="19626" xr:uid="{348B97F4-3ECD-49A7-AE0E-A65864A8767A}"/>
    <cellStyle name="Normal 9 28 6" xfId="9949" xr:uid="{D671FADE-A9D6-4BD4-ADB3-C6BC6750DA94}"/>
    <cellStyle name="Normal 9 28 6 2" xfId="21270" xr:uid="{D59D11B4-88D2-4C84-8E11-FFF58F33FE86}"/>
    <cellStyle name="Normal 9 28 6 2 2" xfId="26826" xr:uid="{5B07DEB2-EA0B-4E14-8610-C509D41B537C}"/>
    <cellStyle name="Normal 9 28 6 2 3" xfId="32320" xr:uid="{9167ACE0-4175-41B3-8284-7679DEFD0806}"/>
    <cellStyle name="Normal 9 28 6 2 4" xfId="37804" xr:uid="{566CBC71-3B8D-4EF6-ABAA-11D5E08A02A9}"/>
    <cellStyle name="Normal 9 28 6 3" xfId="24097" xr:uid="{2988EEBF-FD06-487C-B331-686B3AB7DDA2}"/>
    <cellStyle name="Normal 9 28 6 4" xfId="29591" xr:uid="{9823D8C8-020E-4025-977F-D54993599BFA}"/>
    <cellStyle name="Normal 9 28 6 5" xfId="35075" xr:uid="{89D1FCFD-882A-4017-BCA6-0130E5258F6C}"/>
    <cellStyle name="Normal 9 29" xfId="6817" xr:uid="{B0925055-98D0-499E-867C-C617C24A18CA}"/>
    <cellStyle name="Normal 9 29 2" xfId="15226" xr:uid="{755AEF69-A935-46AC-A4C5-F431D2540160}"/>
    <cellStyle name="Normal 9 29 2 2" xfId="22513" xr:uid="{FFCA80C4-B8BB-4359-ACA1-4FF46B053CCF}"/>
    <cellStyle name="Normal 9 29 2 2 2" xfId="28069" xr:uid="{0D385DB1-8AD6-46DD-A223-77CB535FA82E}"/>
    <cellStyle name="Normal 9 29 2 2 3" xfId="33563" xr:uid="{A5F97379-27D7-4CBD-9801-005EAFA16C7B}"/>
    <cellStyle name="Normal 9 29 2 2 4" xfId="39047" xr:uid="{CDCC33D6-79BB-4991-A9F9-D83AEB897A20}"/>
    <cellStyle name="Normal 9 29 2 3" xfId="25340" xr:uid="{16DA567C-57CB-4105-AB4D-2425006438ED}"/>
    <cellStyle name="Normal 9 29 2 4" xfId="30834" xr:uid="{553175A6-80CC-4000-84C9-71993DF89C90}"/>
    <cellStyle name="Normal 9 29 2 5" xfId="36318" xr:uid="{E97EF7E6-E893-4369-ADC5-780894A82826}"/>
    <cellStyle name="Normal 9 29 3" xfId="12160" xr:uid="{4A7D7EE0-2398-4FEB-A952-CC736951626D}"/>
    <cellStyle name="Normal 9 29 4" xfId="17396" xr:uid="{2665CD50-7427-40EA-9404-7AE1D7D8A602}"/>
    <cellStyle name="Normal 9 29 5" xfId="19627" xr:uid="{8F6B7690-2D65-4063-BD9A-65C5755A3583}"/>
    <cellStyle name="Normal 9 29 6" xfId="9950" xr:uid="{973275BF-324E-4961-A727-5339795582C6}"/>
    <cellStyle name="Normal 9 29 6 2" xfId="21271" xr:uid="{3C962485-CC6E-46F5-9690-CBD31F7E5273}"/>
    <cellStyle name="Normal 9 29 6 2 2" xfId="26827" xr:uid="{01584781-4F4B-4D2B-AE26-9C4E5F713C3F}"/>
    <cellStyle name="Normal 9 29 6 2 3" xfId="32321" xr:uid="{222AA989-95DD-49F3-8335-D80DCE3B3994}"/>
    <cellStyle name="Normal 9 29 6 2 4" xfId="37805" xr:uid="{4C98A1E0-057B-406E-90D5-65C52408E64E}"/>
    <cellStyle name="Normal 9 29 6 3" xfId="24098" xr:uid="{5352881D-F9B3-45F4-8F9C-2103ADB595F3}"/>
    <cellStyle name="Normal 9 29 6 4" xfId="29592" xr:uid="{8FFDD207-8BFD-4103-BF42-87866DB00153}"/>
    <cellStyle name="Normal 9 29 6 5" xfId="35076" xr:uid="{466F5574-5B6A-4DF1-88EA-A86CD8B57B0B}"/>
    <cellStyle name="Normal 9 3" xfId="6818" xr:uid="{1CBCBF94-7B43-41A5-AD23-AA32355CEEB0}"/>
    <cellStyle name="Normal 9 3 2" xfId="15227" xr:uid="{AF4E8BF6-6DFC-45FC-97ED-0054E3EBACC4}"/>
    <cellStyle name="Normal 9 3 2 2" xfId="22514" xr:uid="{36962B62-7BB3-476C-841C-B7F913730C3B}"/>
    <cellStyle name="Normal 9 3 2 2 2" xfId="28070" xr:uid="{15FFC72B-5DDD-4A5E-9723-9BD22A2F02E5}"/>
    <cellStyle name="Normal 9 3 2 2 3" xfId="33564" xr:uid="{4C67B15D-32EF-4A6B-870E-06A4EAC7FCC5}"/>
    <cellStyle name="Normal 9 3 2 2 4" xfId="39048" xr:uid="{453BDD0E-F5BE-4254-86C4-CDD91768CAFC}"/>
    <cellStyle name="Normal 9 3 2 3" xfId="25341" xr:uid="{8DBBF323-E4F1-49F2-9334-CC54CE6E3E7E}"/>
    <cellStyle name="Normal 9 3 2 4" xfId="30835" xr:uid="{074D3CA8-A5C3-4C0A-B779-285DA103AEFE}"/>
    <cellStyle name="Normal 9 3 2 5" xfId="36319" xr:uid="{006F018B-8EAC-40F7-91FB-E75096A02D73}"/>
    <cellStyle name="Normal 9 3 3" xfId="12161" xr:uid="{C2336D15-F917-4269-A8EA-E29CC67D1ED4}"/>
    <cellStyle name="Normal 9 3 4" xfId="17397" xr:uid="{2F89B3E2-B738-4C13-8804-A39E5BAE1259}"/>
    <cellStyle name="Normal 9 3 5" xfId="19628" xr:uid="{EDF9D332-16E6-4D5C-A46F-65D366A3F211}"/>
    <cellStyle name="Normal 9 3 6" xfId="9951" xr:uid="{CDFA8F9C-69D0-437D-92E3-B4592A8FA889}"/>
    <cellStyle name="Normal 9 3 6 2" xfId="21272" xr:uid="{A84F13EF-775A-4E7E-A62E-7AFD66715773}"/>
    <cellStyle name="Normal 9 3 6 2 2" xfId="26828" xr:uid="{7CC5C17F-5318-43D9-8BD8-8679EE1503B2}"/>
    <cellStyle name="Normal 9 3 6 2 3" xfId="32322" xr:uid="{0F013EDF-F625-4A63-9B27-FD81AC961AB2}"/>
    <cellStyle name="Normal 9 3 6 2 4" xfId="37806" xr:uid="{BEE77EBD-54D7-4C39-86FF-C5CA6285452C}"/>
    <cellStyle name="Normal 9 3 6 3" xfId="24099" xr:uid="{714F4CA6-419C-4A46-8D84-8812FC1A31B8}"/>
    <cellStyle name="Normal 9 3 6 4" xfId="29593" xr:uid="{9CEA4513-BC5E-4DC2-8F81-F3A0E1559C3A}"/>
    <cellStyle name="Normal 9 3 6 5" xfId="35077" xr:uid="{BC29410B-5E5C-4317-BB42-2B27FFCA616D}"/>
    <cellStyle name="Normal 9 30" xfId="6819" xr:uid="{6A3F97E1-1FFA-431C-BEE9-34B4E5584BFC}"/>
    <cellStyle name="Normal 9 30 2" xfId="15228" xr:uid="{6E564652-0BCA-43D6-A1F0-AB06B0E4ABEC}"/>
    <cellStyle name="Normal 9 30 2 2" xfId="22515" xr:uid="{EF487151-7A18-4C6B-AA33-961B1B6A9975}"/>
    <cellStyle name="Normal 9 30 2 2 2" xfId="28071" xr:uid="{DB7C0AE2-62C4-4EF6-9C62-9961FBA0B09C}"/>
    <cellStyle name="Normal 9 30 2 2 3" xfId="33565" xr:uid="{EF1A4804-754C-4AE2-82FA-356A3471DB41}"/>
    <cellStyle name="Normal 9 30 2 2 4" xfId="39049" xr:uid="{05598E0B-E955-4965-8764-37DFB9B68899}"/>
    <cellStyle name="Normal 9 30 2 3" xfId="25342" xr:uid="{B1EA1118-81C6-452A-AEF4-0CF71CA3B794}"/>
    <cellStyle name="Normal 9 30 2 4" xfId="30836" xr:uid="{CCA77EB1-6D00-42C1-88E4-4911A298B79A}"/>
    <cellStyle name="Normal 9 30 2 5" xfId="36320" xr:uid="{9292F5A3-0E49-49B2-94FC-D3CA68777B9C}"/>
    <cellStyle name="Normal 9 30 3" xfId="12162" xr:uid="{1947DF56-2AEF-40BA-91A8-2C6F25488C48}"/>
    <cellStyle name="Normal 9 30 4" xfId="17398" xr:uid="{4EDD82ED-B644-49AB-AD5F-642BD52DB426}"/>
    <cellStyle name="Normal 9 30 5" xfId="19629" xr:uid="{FB8765EC-AB14-4C50-A1F5-E23F9B549BE6}"/>
    <cellStyle name="Normal 9 30 6" xfId="9952" xr:uid="{48313BB5-47F1-4C06-808D-601B8FE4981D}"/>
    <cellStyle name="Normal 9 30 6 2" xfId="21273" xr:uid="{5E8547E9-190E-4A13-B77D-772EA6430796}"/>
    <cellStyle name="Normal 9 30 6 2 2" xfId="26829" xr:uid="{90A0C9DD-27CB-41FD-800D-CFC15F700E13}"/>
    <cellStyle name="Normal 9 30 6 2 3" xfId="32323" xr:uid="{BC3CAF4E-08C6-4057-93B4-9A2DA4BBDB05}"/>
    <cellStyle name="Normal 9 30 6 2 4" xfId="37807" xr:uid="{BDDAAF41-6524-409E-B613-F4AC2A4D2B52}"/>
    <cellStyle name="Normal 9 30 6 3" xfId="24100" xr:uid="{BEF05829-3046-4900-8D89-D37849951C66}"/>
    <cellStyle name="Normal 9 30 6 4" xfId="29594" xr:uid="{38C938DA-F765-430B-B94D-0CAE99A1C1FF}"/>
    <cellStyle name="Normal 9 30 6 5" xfId="35078" xr:uid="{41004EF3-E788-424F-A113-A2377291B305}"/>
    <cellStyle name="Normal 9 31" xfId="6820" xr:uid="{16C7114C-8BD5-4627-9270-7350CDA80557}"/>
    <cellStyle name="Normal 9 31 2" xfId="15229" xr:uid="{4C0C0E28-883D-4AFF-89B1-610F642797F7}"/>
    <cellStyle name="Normal 9 31 2 2" xfId="22516" xr:uid="{AE92E39D-046C-43E2-80EA-71CB90E930EF}"/>
    <cellStyle name="Normal 9 31 2 2 2" xfId="28072" xr:uid="{0AB237AE-BA20-4E92-A8D0-B1E2433F44B8}"/>
    <cellStyle name="Normal 9 31 2 2 3" xfId="33566" xr:uid="{35068E68-3E7A-4318-961C-508E9539875A}"/>
    <cellStyle name="Normal 9 31 2 2 4" xfId="39050" xr:uid="{2B08C497-2B95-4ED5-96F8-FACF983B5459}"/>
    <cellStyle name="Normal 9 31 2 3" xfId="25343" xr:uid="{F4B90FC3-9D04-4E4B-9092-ECC01CB561C6}"/>
    <cellStyle name="Normal 9 31 2 4" xfId="30837" xr:uid="{1B4F6708-589C-4B54-84A2-A5F89A5D1132}"/>
    <cellStyle name="Normal 9 31 2 5" xfId="36321" xr:uid="{073BBE45-E17D-4E92-9A8E-22899DD5FC66}"/>
    <cellStyle name="Normal 9 31 3" xfId="12163" xr:uid="{722E6080-FB6C-4BF3-97F4-61A1262A3BC5}"/>
    <cellStyle name="Normal 9 31 4" xfId="17399" xr:uid="{06E27F02-4AB2-4158-8974-9A7BFE87896D}"/>
    <cellStyle name="Normal 9 31 5" xfId="19630" xr:uid="{4641AB3A-D14E-4185-822A-847F71B50D34}"/>
    <cellStyle name="Normal 9 31 6" xfId="9953" xr:uid="{44ECE9E1-1AAC-47DC-A5BB-9168E25032F4}"/>
    <cellStyle name="Normal 9 31 6 2" xfId="21274" xr:uid="{A666FF59-AF26-4DFC-A741-E6ACE367E20D}"/>
    <cellStyle name="Normal 9 31 6 2 2" xfId="26830" xr:uid="{1B06EE2C-A3BA-41E1-907C-16B00FA3EA4B}"/>
    <cellStyle name="Normal 9 31 6 2 3" xfId="32324" xr:uid="{37331486-C5AC-48A1-8C13-5D996D2797E5}"/>
    <cellStyle name="Normal 9 31 6 2 4" xfId="37808" xr:uid="{49686A29-63EF-4D1D-8EDD-81685E485BE1}"/>
    <cellStyle name="Normal 9 31 6 3" xfId="24101" xr:uid="{D9416C68-A3AE-431E-ADCF-54DF5C8E781B}"/>
    <cellStyle name="Normal 9 31 6 4" xfId="29595" xr:uid="{D58F1BC8-E001-4050-A634-A1D67295BDC0}"/>
    <cellStyle name="Normal 9 31 6 5" xfId="35079" xr:uid="{9BF8269F-A215-44EC-B63E-AD4A092B2C2B}"/>
    <cellStyle name="Normal 9 32" xfId="6821" xr:uid="{C41B878D-B942-490F-B766-5F09495EE0CE}"/>
    <cellStyle name="Normal 9 32 2" xfId="15230" xr:uid="{312ABCEC-DBA6-439F-A245-8FB8F8D8577E}"/>
    <cellStyle name="Normal 9 32 2 2" xfId="22517" xr:uid="{630C3A54-7848-4791-8502-ACD76BDA745B}"/>
    <cellStyle name="Normal 9 32 2 2 2" xfId="28073" xr:uid="{BE706BAA-478E-40DE-BFE1-D3CC985C0ABE}"/>
    <cellStyle name="Normal 9 32 2 2 3" xfId="33567" xr:uid="{679A735A-6E79-489F-9B7E-985BC8906E5D}"/>
    <cellStyle name="Normal 9 32 2 2 4" xfId="39051" xr:uid="{E0E70781-8DD3-4BEA-8A0A-2E903CEE49C0}"/>
    <cellStyle name="Normal 9 32 2 3" xfId="25344" xr:uid="{1A25DB64-84EB-45BA-AFB5-860FDBDAFF23}"/>
    <cellStyle name="Normal 9 32 2 4" xfId="30838" xr:uid="{C40595A4-7198-40C9-A443-FD281634258E}"/>
    <cellStyle name="Normal 9 32 2 5" xfId="36322" xr:uid="{8E46816E-7BCC-4083-B4E0-24153BA4787E}"/>
    <cellStyle name="Normal 9 32 3" xfId="12164" xr:uid="{23C4D65F-2F42-479E-A6AB-32336687DFF6}"/>
    <cellStyle name="Normal 9 32 4" xfId="17400" xr:uid="{C9686231-0212-4B28-BA1D-F15F93729404}"/>
    <cellStyle name="Normal 9 32 5" xfId="19631" xr:uid="{E8B79830-7B12-4847-A432-F3EF8ED41B8B}"/>
    <cellStyle name="Normal 9 32 6" xfId="9954" xr:uid="{E550A587-0799-4958-8268-9EE143B401BB}"/>
    <cellStyle name="Normal 9 32 6 2" xfId="21275" xr:uid="{894619E2-7EFB-4F9A-A325-35C0D4524C83}"/>
    <cellStyle name="Normal 9 32 6 2 2" xfId="26831" xr:uid="{893114A7-E737-4867-944A-86842761C715}"/>
    <cellStyle name="Normal 9 32 6 2 3" xfId="32325" xr:uid="{CEB5AFB8-102C-4678-B63A-AFF6111F6716}"/>
    <cellStyle name="Normal 9 32 6 2 4" xfId="37809" xr:uid="{FB6683DD-B267-43AA-A97C-7E5F18EC4E21}"/>
    <cellStyle name="Normal 9 32 6 3" xfId="24102" xr:uid="{ACAF810E-5AFB-4CDE-9E2D-ECCFD1A77265}"/>
    <cellStyle name="Normal 9 32 6 4" xfId="29596" xr:uid="{721F57B1-E071-4C3B-8490-2C0D187F3A6D}"/>
    <cellStyle name="Normal 9 32 6 5" xfId="35080" xr:uid="{1CAB1FC0-B543-4781-BD65-316130067397}"/>
    <cellStyle name="Normal 9 33" xfId="6822" xr:uid="{CFC8FA5B-C4C9-4844-A8D3-2F705AF5239F}"/>
    <cellStyle name="Normal 9 33 2" xfId="15231" xr:uid="{1F68EF4A-786A-4747-9561-4B0C378820CB}"/>
    <cellStyle name="Normal 9 33 2 2" xfId="22518" xr:uid="{113D6611-A9A2-4579-A3BE-6B3FFF25E8CB}"/>
    <cellStyle name="Normal 9 33 2 2 2" xfId="28074" xr:uid="{C6577920-1F1E-4A23-BD38-1219A31802E8}"/>
    <cellStyle name="Normal 9 33 2 2 3" xfId="33568" xr:uid="{02309520-B59F-464A-A928-DA7D7645F451}"/>
    <cellStyle name="Normal 9 33 2 2 4" xfId="39052" xr:uid="{E2146299-4F0C-4C40-A843-3276B8366ACB}"/>
    <cellStyle name="Normal 9 33 2 3" xfId="25345" xr:uid="{CC407102-8C9E-4E77-A863-73F17B738C48}"/>
    <cellStyle name="Normal 9 33 2 4" xfId="30839" xr:uid="{16DA1404-BA29-4590-898D-63DE22A08FB1}"/>
    <cellStyle name="Normal 9 33 2 5" xfId="36323" xr:uid="{0D06CE48-3ABE-4CAA-9F7F-3024B12FC474}"/>
    <cellStyle name="Normal 9 33 3" xfId="12165" xr:uid="{C5F12B54-0B8E-4E21-B2C8-B002728CCC73}"/>
    <cellStyle name="Normal 9 33 4" xfId="17401" xr:uid="{FA108277-F558-40FB-8477-DEF0F0068422}"/>
    <cellStyle name="Normal 9 33 5" xfId="19632" xr:uid="{B0D916A2-F5EA-4078-95D5-B4B85A3E7101}"/>
    <cellStyle name="Normal 9 33 6" xfId="9955" xr:uid="{84A96DDB-C9D7-48C0-9F06-A7FA0CE323AB}"/>
    <cellStyle name="Normal 9 33 6 2" xfId="21276" xr:uid="{3B623950-4080-44AA-A72F-3A8CA6637857}"/>
    <cellStyle name="Normal 9 33 6 2 2" xfId="26832" xr:uid="{25A30761-E8B8-42E7-B7B6-C62DBC63B6EB}"/>
    <cellStyle name="Normal 9 33 6 2 3" xfId="32326" xr:uid="{E26E4A9C-53DD-42BB-9EFB-F4B769DB281A}"/>
    <cellStyle name="Normal 9 33 6 2 4" xfId="37810" xr:uid="{B880D0EC-67AC-4B8A-879D-D28D5D6145F2}"/>
    <cellStyle name="Normal 9 33 6 3" xfId="24103" xr:uid="{F37A4999-E4C3-4250-B394-9CA732636271}"/>
    <cellStyle name="Normal 9 33 6 4" xfId="29597" xr:uid="{39B1FBC4-4DCF-444C-83C7-BC619C8901CC}"/>
    <cellStyle name="Normal 9 33 6 5" xfId="35081" xr:uid="{36F41119-7823-4106-820E-6F0C2ABC51D8}"/>
    <cellStyle name="Normal 9 34" xfId="6823" xr:uid="{FA4651E6-7AF2-41B2-94BE-2CA1B7BD41E1}"/>
    <cellStyle name="Normal 9 34 2" xfId="15232" xr:uid="{100F0F70-D468-40EA-9764-C05F74CD8F9F}"/>
    <cellStyle name="Normal 9 34 2 2" xfId="22519" xr:uid="{FCF3E645-7B6C-40C2-8880-92C1E0D7B817}"/>
    <cellStyle name="Normal 9 34 2 2 2" xfId="28075" xr:uid="{1DA18150-D786-4ADA-AD01-6FDA59C2A80B}"/>
    <cellStyle name="Normal 9 34 2 2 3" xfId="33569" xr:uid="{4D22F000-6191-4EA2-9F60-8535AFC4C2F4}"/>
    <cellStyle name="Normal 9 34 2 2 4" xfId="39053" xr:uid="{CF25576D-2970-4E72-919E-73850BACD9A6}"/>
    <cellStyle name="Normal 9 34 2 3" xfId="25346" xr:uid="{853A3607-EE5A-4297-9129-E8FC948668C4}"/>
    <cellStyle name="Normal 9 34 2 4" xfId="30840" xr:uid="{A2D64359-6CC4-4DF4-A8F9-85C4810D1823}"/>
    <cellStyle name="Normal 9 34 2 5" xfId="36324" xr:uid="{2F0F9B6F-697D-4AF8-84FD-C4EF01B1D042}"/>
    <cellStyle name="Normal 9 34 3" xfId="12166" xr:uid="{1F6E81CB-BE8B-44F8-9D92-9495C2F968FC}"/>
    <cellStyle name="Normal 9 34 4" xfId="17402" xr:uid="{A4523AB6-F82D-4B1D-BE70-CB67160B5E23}"/>
    <cellStyle name="Normal 9 34 5" xfId="19633" xr:uid="{3BF332CE-E78D-4BB9-B317-C05EF7C4948B}"/>
    <cellStyle name="Normal 9 34 6" xfId="9956" xr:uid="{6F0E522E-A29F-4A85-8117-A9C4C39B1DAF}"/>
    <cellStyle name="Normal 9 34 6 2" xfId="21277" xr:uid="{018B61E5-0BDB-4C04-A62B-1B1A85F70ED0}"/>
    <cellStyle name="Normal 9 34 6 2 2" xfId="26833" xr:uid="{531D26D7-DD4F-4B6F-B491-13CB16460CAC}"/>
    <cellStyle name="Normal 9 34 6 2 3" xfId="32327" xr:uid="{EB529E0D-34E7-47DA-AB94-3BD3B40F1F70}"/>
    <cellStyle name="Normal 9 34 6 2 4" xfId="37811" xr:uid="{FE61049E-D5D7-4CFE-855F-535DBC5E2960}"/>
    <cellStyle name="Normal 9 34 6 3" xfId="24104" xr:uid="{56D1A8AC-7F62-462F-9AED-44B73AE14889}"/>
    <cellStyle name="Normal 9 34 6 4" xfId="29598" xr:uid="{D79E203A-EE02-4D9B-A83E-D2C56300F3B5}"/>
    <cellStyle name="Normal 9 34 6 5" xfId="35082" xr:uid="{E2E6538A-4F8B-4D25-AAB8-A9FA70B9BA70}"/>
    <cellStyle name="Normal 9 35" xfId="6824" xr:uid="{CB28FAF5-0E45-42A5-9B72-9D9CEFB77C29}"/>
    <cellStyle name="Normal 9 35 2" xfId="15233" xr:uid="{2567591E-58F5-4BC5-8522-C9FCBF16A82B}"/>
    <cellStyle name="Normal 9 35 2 2" xfId="22520" xr:uid="{A7373091-5AEB-48FF-8065-74A4A4A0B760}"/>
    <cellStyle name="Normal 9 35 2 2 2" xfId="28076" xr:uid="{ABDFE848-EDFC-4CC8-97D9-D5FD8E387DF9}"/>
    <cellStyle name="Normal 9 35 2 2 3" xfId="33570" xr:uid="{C249FCCE-A8CC-444F-B373-0518109CB434}"/>
    <cellStyle name="Normal 9 35 2 2 4" xfId="39054" xr:uid="{4DA98079-EB95-4E22-956B-90CA3DBF81D3}"/>
    <cellStyle name="Normal 9 35 2 3" xfId="25347" xr:uid="{E36A43E0-40AB-4946-BF4F-FF48710DC6DA}"/>
    <cellStyle name="Normal 9 35 2 4" xfId="30841" xr:uid="{B09E8E3F-A4EC-41E6-9CB4-5E02904FEC15}"/>
    <cellStyle name="Normal 9 35 2 5" xfId="36325" xr:uid="{B2F40253-3690-468A-8536-ABC61D370B99}"/>
    <cellStyle name="Normal 9 35 3" xfId="12167" xr:uid="{E57AFD92-A84E-43CC-AF25-CD08C48A7942}"/>
    <cellStyle name="Normal 9 35 4" xfId="17403" xr:uid="{DBA524C2-CE0D-4661-A400-0CF2C31E1946}"/>
    <cellStyle name="Normal 9 35 5" xfId="19634" xr:uid="{D8881AE6-C190-4E87-92E1-964B28971E94}"/>
    <cellStyle name="Normal 9 35 6" xfId="9957" xr:uid="{52CF5F5C-728D-4D81-87B0-C84A680D5C13}"/>
    <cellStyle name="Normal 9 35 6 2" xfId="21278" xr:uid="{1DD2F6B1-F504-4039-886F-F476E23C4FF1}"/>
    <cellStyle name="Normal 9 35 6 2 2" xfId="26834" xr:uid="{1F4E19C5-0332-41F0-B0E5-190565FFFA31}"/>
    <cellStyle name="Normal 9 35 6 2 3" xfId="32328" xr:uid="{56B8624E-FE16-44D8-A47B-87B0CA4B993C}"/>
    <cellStyle name="Normal 9 35 6 2 4" xfId="37812" xr:uid="{0CE89EBB-C668-4557-91C2-6F8450B75FB9}"/>
    <cellStyle name="Normal 9 35 6 3" xfId="24105" xr:uid="{14E96437-A68E-42EF-9C24-6F2B1B468B98}"/>
    <cellStyle name="Normal 9 35 6 4" xfId="29599" xr:uid="{D14C1371-EC71-49A2-BF6C-7DBA84B30B69}"/>
    <cellStyle name="Normal 9 35 6 5" xfId="35083" xr:uid="{804B764B-3A7E-463D-A0AE-F053DCD371AB}"/>
    <cellStyle name="Normal 9 36" xfId="6825" xr:uid="{12060F7F-2862-4754-8172-F37C1299B750}"/>
    <cellStyle name="Normal 9 36 2" xfId="15234" xr:uid="{0ECE6B0E-8AC0-499C-A153-378AF99C957D}"/>
    <cellStyle name="Normal 9 36 2 2" xfId="22521" xr:uid="{B0DBE359-814E-4093-952E-FBB6FDABF314}"/>
    <cellStyle name="Normal 9 36 2 2 2" xfId="28077" xr:uid="{5A7F192B-DB36-43F3-8D07-21FA44C26981}"/>
    <cellStyle name="Normal 9 36 2 2 3" xfId="33571" xr:uid="{A04C7BFF-E553-41F4-81ED-31246F0C1BD4}"/>
    <cellStyle name="Normal 9 36 2 2 4" xfId="39055" xr:uid="{C9C5A4E5-BA5A-4D73-8824-B318D23C064D}"/>
    <cellStyle name="Normal 9 36 2 3" xfId="25348" xr:uid="{CC5DF04A-85BA-4656-9BB7-6CB37BADAA90}"/>
    <cellStyle name="Normal 9 36 2 4" xfId="30842" xr:uid="{EA88825A-25CE-47D6-B35A-74ECB4B94A68}"/>
    <cellStyle name="Normal 9 36 2 5" xfId="36326" xr:uid="{E5B47ADE-49E2-4893-B0FA-3495309ACF96}"/>
    <cellStyle name="Normal 9 36 3" xfId="12168" xr:uid="{B5BD816C-ABE9-4371-A60C-E8D7DDA82E6B}"/>
    <cellStyle name="Normal 9 36 4" xfId="17404" xr:uid="{9E84AC74-F4AA-4C26-A687-59918032240C}"/>
    <cellStyle name="Normal 9 36 5" xfId="19635" xr:uid="{615C0923-4C40-4D05-B269-9EC61BE48CCF}"/>
    <cellStyle name="Normal 9 36 6" xfId="9958" xr:uid="{9AF6FC1E-4EFC-48CA-9C5F-F221574102E7}"/>
    <cellStyle name="Normal 9 36 6 2" xfId="21279" xr:uid="{5F58EEDC-AE91-46AB-9183-13E563D9DC92}"/>
    <cellStyle name="Normal 9 36 6 2 2" xfId="26835" xr:uid="{1C6573F6-D4ED-463A-B11A-3333E738BF1D}"/>
    <cellStyle name="Normal 9 36 6 2 3" xfId="32329" xr:uid="{9927D7D9-7F6B-4847-82BF-19DD7226FAA5}"/>
    <cellStyle name="Normal 9 36 6 2 4" xfId="37813" xr:uid="{7ADD0491-F423-4095-9D7A-D35D9D444CAC}"/>
    <cellStyle name="Normal 9 36 6 3" xfId="24106" xr:uid="{D9F7FF2D-36FD-4C68-8E3F-B4BBD1FC8BC4}"/>
    <cellStyle name="Normal 9 36 6 4" xfId="29600" xr:uid="{E07CF102-9B37-4A88-A4EB-D4BE00F2BDF6}"/>
    <cellStyle name="Normal 9 36 6 5" xfId="35084" xr:uid="{E86B5D51-EF3C-43BB-9394-BC01010F3BC3}"/>
    <cellStyle name="Normal 9 37" xfId="6826" xr:uid="{05760751-5DAD-4966-823E-25DA5A40A5BE}"/>
    <cellStyle name="Normal 9 37 2" xfId="15235" xr:uid="{A8895C96-6E7C-48C1-95C2-406D6756E536}"/>
    <cellStyle name="Normal 9 37 2 2" xfId="22522" xr:uid="{504760BE-4140-48F2-8601-D7655691AD07}"/>
    <cellStyle name="Normal 9 37 2 2 2" xfId="28078" xr:uid="{177032BD-CEC1-4E78-AD0B-7F1B989E9EB0}"/>
    <cellStyle name="Normal 9 37 2 2 3" xfId="33572" xr:uid="{9B10110B-8DFF-4A2D-83F8-CAFB418C05A1}"/>
    <cellStyle name="Normal 9 37 2 2 4" xfId="39056" xr:uid="{DA5F586F-39A9-44CD-9F26-5077C5D9BC54}"/>
    <cellStyle name="Normal 9 37 2 3" xfId="25349" xr:uid="{58838754-70C5-4542-8388-9084D7DC8FC6}"/>
    <cellStyle name="Normal 9 37 2 4" xfId="30843" xr:uid="{1AFCF141-74C2-4D83-82FB-308068CFAE6A}"/>
    <cellStyle name="Normal 9 37 2 5" xfId="36327" xr:uid="{A2D9EB98-9390-4B92-A0EA-AF751F45738E}"/>
    <cellStyle name="Normal 9 37 3" xfId="12169" xr:uid="{005C1862-2723-427C-A90C-CF2B462D1EFD}"/>
    <cellStyle name="Normal 9 37 4" xfId="17405" xr:uid="{32104F91-A2BE-4E7C-853A-5F580B4939D8}"/>
    <cellStyle name="Normal 9 37 5" xfId="19636" xr:uid="{7D35BFA0-7D6D-43A6-AB6A-73DAC15F7D93}"/>
    <cellStyle name="Normal 9 37 6" xfId="9959" xr:uid="{84942C33-BD62-4B60-A25C-0321F7B5EEB6}"/>
    <cellStyle name="Normal 9 37 6 2" xfId="21280" xr:uid="{EE1FF268-ABEC-4970-B062-8F265F2B111B}"/>
    <cellStyle name="Normal 9 37 6 2 2" xfId="26836" xr:uid="{6948C4B2-A598-4E51-93A1-E307CD837DD3}"/>
    <cellStyle name="Normal 9 37 6 2 3" xfId="32330" xr:uid="{FF252AF1-ED0A-4D43-86AB-70DA41B44BFD}"/>
    <cellStyle name="Normal 9 37 6 2 4" xfId="37814" xr:uid="{E4F2AC82-908B-4379-96F5-19A97A0022A7}"/>
    <cellStyle name="Normal 9 37 6 3" xfId="24107" xr:uid="{DE242501-0E10-4C0D-BB29-A1F4E970D5BF}"/>
    <cellStyle name="Normal 9 37 6 4" xfId="29601" xr:uid="{3B4A425B-EF04-4445-95FB-A6743A3230D9}"/>
    <cellStyle name="Normal 9 37 6 5" xfId="35085" xr:uid="{E613C3B4-DEA3-41E0-9198-BD24C1A9AC13}"/>
    <cellStyle name="Normal 9 38" xfId="6827" xr:uid="{7F81C6E5-7C76-419A-97F8-DAED06923CE5}"/>
    <cellStyle name="Normal 9 38 2" xfId="15236" xr:uid="{9F927644-174C-47A4-B649-6EC6BD004EE2}"/>
    <cellStyle name="Normal 9 38 2 2" xfId="22523" xr:uid="{17B952C1-CF7C-44D9-8699-1D1F6DA728EB}"/>
    <cellStyle name="Normal 9 38 2 2 2" xfId="28079" xr:uid="{0A0A45D8-1A1D-4E37-8233-BC397095595A}"/>
    <cellStyle name="Normal 9 38 2 2 3" xfId="33573" xr:uid="{F707388E-62CF-4340-A715-CD3E8E107D0D}"/>
    <cellStyle name="Normal 9 38 2 2 4" xfId="39057" xr:uid="{75239344-8A33-404A-BC38-0BC24B094E6A}"/>
    <cellStyle name="Normal 9 38 2 3" xfId="25350" xr:uid="{C65C9BCA-6954-474D-9C9E-8505A99DB581}"/>
    <cellStyle name="Normal 9 38 2 4" xfId="30844" xr:uid="{1373FFA6-F2EC-40B3-8DA8-D00D67BFD125}"/>
    <cellStyle name="Normal 9 38 2 5" xfId="36328" xr:uid="{C57E0847-57E4-4E0A-AEC4-3DC3CF2E3C7B}"/>
    <cellStyle name="Normal 9 38 3" xfId="12170" xr:uid="{0C357D6D-DA45-4D0A-8FD7-DAEA6215A22D}"/>
    <cellStyle name="Normal 9 38 4" xfId="17406" xr:uid="{F5748CFB-A81E-46A9-BCBB-1890A9658AF7}"/>
    <cellStyle name="Normal 9 38 5" xfId="19637" xr:uid="{F5E842F5-7C00-41AD-9BDA-15EBCA549CF8}"/>
    <cellStyle name="Normal 9 38 6" xfId="9960" xr:uid="{618FE5C0-DB0E-4FF0-A0A3-6E5718DF332C}"/>
    <cellStyle name="Normal 9 38 6 2" xfId="21281" xr:uid="{01D235DC-B8DF-4388-9BBB-6E0BE53EBEF7}"/>
    <cellStyle name="Normal 9 38 6 2 2" xfId="26837" xr:uid="{0E2B01CE-C008-421C-95D3-4E0A36301110}"/>
    <cellStyle name="Normal 9 38 6 2 3" xfId="32331" xr:uid="{2AF37B62-2EE6-41D4-8EA9-4F2744DDC231}"/>
    <cellStyle name="Normal 9 38 6 2 4" xfId="37815" xr:uid="{6041E35C-5554-4D56-A4FC-CC0397FF6B11}"/>
    <cellStyle name="Normal 9 38 6 3" xfId="24108" xr:uid="{9744B499-E4E9-4D1F-99A9-C25DABA6D61A}"/>
    <cellStyle name="Normal 9 38 6 4" xfId="29602" xr:uid="{343754F2-2320-448A-9DC3-383ADE6336BE}"/>
    <cellStyle name="Normal 9 38 6 5" xfId="35086" xr:uid="{3C1CE995-F29F-4EB3-868D-E90665187649}"/>
    <cellStyle name="Normal 9 39" xfId="6828" xr:uid="{BB7348FC-8FBB-4F79-AC91-807DC09C747E}"/>
    <cellStyle name="Normal 9 39 2" xfId="15237" xr:uid="{6409F633-985F-4904-8365-8CA2E52ED6C4}"/>
    <cellStyle name="Normal 9 39 2 2" xfId="22524" xr:uid="{73062583-BA8F-417E-8621-CCE892D06BFE}"/>
    <cellStyle name="Normal 9 39 2 2 2" xfId="28080" xr:uid="{DEB3E68E-C368-44BE-B832-8BC174D49424}"/>
    <cellStyle name="Normal 9 39 2 2 3" xfId="33574" xr:uid="{1812E7AF-F7E8-40B9-820D-2CECDED4F846}"/>
    <cellStyle name="Normal 9 39 2 2 4" xfId="39058" xr:uid="{B73DC02C-0C3E-495F-B000-49865A21012B}"/>
    <cellStyle name="Normal 9 39 2 3" xfId="25351" xr:uid="{E9D018EA-49EB-4250-A745-7FAC36F1F8B4}"/>
    <cellStyle name="Normal 9 39 2 4" xfId="30845" xr:uid="{9C7D3C19-1CED-412C-9D65-1CD55AC37453}"/>
    <cellStyle name="Normal 9 39 2 5" xfId="36329" xr:uid="{F6F2BC22-F305-4E3C-8DA7-4CD388B42309}"/>
    <cellStyle name="Normal 9 39 3" xfId="12171" xr:uid="{66D91730-CEBB-4E10-99F3-713410CBF0BB}"/>
    <cellStyle name="Normal 9 39 4" xfId="17407" xr:uid="{B847603A-6398-4F66-8364-558A549C482A}"/>
    <cellStyle name="Normal 9 39 5" xfId="19638" xr:uid="{C12FF0FA-DD8E-497D-878A-3790715A9282}"/>
    <cellStyle name="Normal 9 39 6" xfId="9961" xr:uid="{A82A8224-823D-4AE8-90C5-713921C660C0}"/>
    <cellStyle name="Normal 9 39 6 2" xfId="21282" xr:uid="{3D401C7F-2FE5-4C53-87DC-29E3D205C7AB}"/>
    <cellStyle name="Normal 9 39 6 2 2" xfId="26838" xr:uid="{5B637069-FBA2-4518-AE05-829431E31ACD}"/>
    <cellStyle name="Normal 9 39 6 2 3" xfId="32332" xr:uid="{BDA66326-800B-4EC9-96A9-0B5EB05D6F2E}"/>
    <cellStyle name="Normal 9 39 6 2 4" xfId="37816" xr:uid="{4E9FC8FB-1FB1-437A-9CA9-9A803B817781}"/>
    <cellStyle name="Normal 9 39 6 3" xfId="24109" xr:uid="{DEB6D181-B519-4B9F-BD45-C6691DCF6A63}"/>
    <cellStyle name="Normal 9 39 6 4" xfId="29603" xr:uid="{92E2F9CC-19A0-40BD-9575-C275EC4280EB}"/>
    <cellStyle name="Normal 9 39 6 5" xfId="35087" xr:uid="{E89150C9-C4F9-49BE-A466-9DBD03E3816D}"/>
    <cellStyle name="Normal 9 4" xfId="6829" xr:uid="{1CB9AF85-9733-4144-B127-96EE95678814}"/>
    <cellStyle name="Normal 9 4 2" xfId="15238" xr:uid="{F5C693CE-9695-47F7-8FA8-D9C33ECD2DBC}"/>
    <cellStyle name="Normal 9 4 2 2" xfId="22525" xr:uid="{3B3D2967-17AA-49E6-9C5E-D66C81326619}"/>
    <cellStyle name="Normal 9 4 2 2 2" xfId="28081" xr:uid="{EC8CE9D4-DDDD-48CA-97DC-731ECD127A3B}"/>
    <cellStyle name="Normal 9 4 2 2 3" xfId="33575" xr:uid="{E86BF11F-4A53-4D50-A420-8E2ABC456219}"/>
    <cellStyle name="Normal 9 4 2 2 4" xfId="39059" xr:uid="{9517F9A2-B2C1-4F34-A269-D216AC2E4FF2}"/>
    <cellStyle name="Normal 9 4 2 3" xfId="25352" xr:uid="{7920A94C-E127-4F8F-A332-29168A35432B}"/>
    <cellStyle name="Normal 9 4 2 4" xfId="30846" xr:uid="{EB6D35F3-D88F-4DAA-9405-AEF02487E58D}"/>
    <cellStyle name="Normal 9 4 2 5" xfId="36330" xr:uid="{C4EB3D32-5CE3-4966-9261-42BDBB834F91}"/>
    <cellStyle name="Normal 9 4 3" xfId="12172" xr:uid="{7F45CA78-71A9-4E89-ACD9-DD1BCD9D0132}"/>
    <cellStyle name="Normal 9 4 4" xfId="17408" xr:uid="{417DC366-0432-49C7-A6C4-033BEB6DA806}"/>
    <cellStyle name="Normal 9 4 5" xfId="19639" xr:uid="{0C59CD42-AF61-4271-A31C-08D1AC346359}"/>
    <cellStyle name="Normal 9 4 6" xfId="9962" xr:uid="{E4DC850A-539B-4BE6-8E2C-16176816AF79}"/>
    <cellStyle name="Normal 9 4 6 2" xfId="21283" xr:uid="{F8E6FE30-3127-419B-98BE-22ED75FA1607}"/>
    <cellStyle name="Normal 9 4 6 2 2" xfId="26839" xr:uid="{BED19C0F-3B89-4CD2-A5B3-6E2B6ED2BE4A}"/>
    <cellStyle name="Normal 9 4 6 2 3" xfId="32333" xr:uid="{12F46383-CDBD-4A93-82AB-1CF68D69F1A9}"/>
    <cellStyle name="Normal 9 4 6 2 4" xfId="37817" xr:uid="{21E17946-0E52-4732-966D-349AEA591880}"/>
    <cellStyle name="Normal 9 4 6 3" xfId="24110" xr:uid="{5581B0B5-4595-45EE-8439-F7736B824521}"/>
    <cellStyle name="Normal 9 4 6 4" xfId="29604" xr:uid="{895FCF2A-C033-4B3F-ABCB-EB4FC00087AD}"/>
    <cellStyle name="Normal 9 4 6 5" xfId="35088" xr:uid="{415FE745-C187-46DE-874B-91D871226CE1}"/>
    <cellStyle name="Normal 9 40" xfId="6830" xr:uid="{B3BBD274-431D-4C6D-8007-EB24B815EC3E}"/>
    <cellStyle name="Normal 9 40 2" xfId="15239" xr:uid="{76DAD132-AC63-4F30-8234-129FDAF88352}"/>
    <cellStyle name="Normal 9 40 2 2" xfId="22526" xr:uid="{73E95028-8466-4AA6-9286-47C55A41FE34}"/>
    <cellStyle name="Normal 9 40 2 2 2" xfId="28082" xr:uid="{3A913567-8F61-470C-828F-B39284219ACA}"/>
    <cellStyle name="Normal 9 40 2 2 3" xfId="33576" xr:uid="{842231EB-DB92-4F28-845C-78078B4A6AD6}"/>
    <cellStyle name="Normal 9 40 2 2 4" xfId="39060" xr:uid="{EB6E790D-CC4C-4C38-B1BD-82596B474E04}"/>
    <cellStyle name="Normal 9 40 2 3" xfId="25353" xr:uid="{0517D5F2-2EAC-4876-A75E-5A6292024735}"/>
    <cellStyle name="Normal 9 40 2 4" xfId="30847" xr:uid="{C95CF313-7083-41D4-9E1D-2BBD07FC8873}"/>
    <cellStyle name="Normal 9 40 2 5" xfId="36331" xr:uid="{FC0C9769-2332-47B9-9EFD-F112F8188F02}"/>
    <cellStyle name="Normal 9 40 3" xfId="19640" xr:uid="{72979BA9-7B41-4C74-A753-CB45D97A898A}"/>
    <cellStyle name="Normal 9 40 4" xfId="9963" xr:uid="{1F09429F-B04E-4650-B9C3-88C9FA3959DA}"/>
    <cellStyle name="Normal 9 40 4 2" xfId="21284" xr:uid="{3C46FF2E-7A5E-42FF-BD2D-26DE853D5044}"/>
    <cellStyle name="Normal 9 40 4 2 2" xfId="26840" xr:uid="{11409EA6-07B3-445C-8735-25D9695551F5}"/>
    <cellStyle name="Normal 9 40 4 2 3" xfId="32334" xr:uid="{B55346FC-4955-404B-8E9D-5E2B87D5449C}"/>
    <cellStyle name="Normal 9 40 4 2 4" xfId="37818" xr:uid="{100CE2E2-A7A6-4E94-829C-5CD51A56D4BE}"/>
    <cellStyle name="Normal 9 40 4 3" xfId="24111" xr:uid="{0EE48EEC-110F-445E-A27D-B2D5439D72B6}"/>
    <cellStyle name="Normal 9 40 4 4" xfId="29605" xr:uid="{F6BE2AB9-5FED-4BB0-A83B-EBACBF9092AE}"/>
    <cellStyle name="Normal 9 40 4 5" xfId="35089" xr:uid="{BD0767AF-BB53-4B39-A887-BA2E4AC9D243}"/>
    <cellStyle name="Normal 9 41" xfId="7220" xr:uid="{7C2A67D7-B52D-47F0-AE5B-99FDE61F0CC7}"/>
    <cellStyle name="Normal 9 41 2" xfId="9964" xr:uid="{9D062783-DD7B-44B7-8EA5-D19F49190410}"/>
    <cellStyle name="Normal 9 41 2 2" xfId="21285" xr:uid="{9398EF9A-0396-4CEC-B5EF-DF6CE0D5629E}"/>
    <cellStyle name="Normal 9 41 2 2 2" xfId="26841" xr:uid="{B5303911-FED7-4571-9AD3-09B9AA4B8D99}"/>
    <cellStyle name="Normal 9 41 2 2 3" xfId="32335" xr:uid="{188B7206-5323-4EF9-AC5C-8763221C338F}"/>
    <cellStyle name="Normal 9 41 2 2 4" xfId="37819" xr:uid="{74B8E443-877B-485E-A52E-14FC35030361}"/>
    <cellStyle name="Normal 9 41 2 3" xfId="24112" xr:uid="{19A33460-82E9-4F90-9815-44DCC28BE6AE}"/>
    <cellStyle name="Normal 9 41 2 4" xfId="29606" xr:uid="{ACECBAFC-F40A-4C95-814C-E30E46036516}"/>
    <cellStyle name="Normal 9 41 2 5" xfId="35090" xr:uid="{FC943A2C-E9DE-4423-B094-393AB7663396}"/>
    <cellStyle name="Normal 9 41 3" xfId="20217" xr:uid="{3B314834-969E-4D4D-947B-D9471BFB176D}"/>
    <cellStyle name="Normal 9 41 3 2" xfId="25773" xr:uid="{E45798FF-E7E6-44F5-978F-8CE77058AD90}"/>
    <cellStyle name="Normal 9 41 3 3" xfId="31267" xr:uid="{E40FA3D9-45C7-4F2B-B480-39D8B0AB77D4}"/>
    <cellStyle name="Normal 9 41 3 4" xfId="36751" xr:uid="{9F2BAAC7-76B9-4028-B976-5383F28BD5CB}"/>
    <cellStyle name="Normal 9 41 4" xfId="23044" xr:uid="{5688EF60-25E8-4797-8D23-DB28D6A12A91}"/>
    <cellStyle name="Normal 9 41 5" xfId="28536" xr:uid="{F4BDA614-1B66-4C38-83BA-2ED372354B02}"/>
    <cellStyle name="Normal 9 41 6" xfId="34020" xr:uid="{C3EBDD09-A707-4FAC-A7A3-B2711AF23CFD}"/>
    <cellStyle name="Normal 9 42" xfId="7351" xr:uid="{DA5FD4AC-0AF0-4788-A333-098F1DB46193}"/>
    <cellStyle name="Normal 9 42 2" xfId="9965" xr:uid="{E7BCE46D-DF22-4922-B0DF-E91A2287B652}"/>
    <cellStyle name="Normal 9 42 2 2" xfId="21286" xr:uid="{2D6BE034-A5D9-4E2F-A59D-27ADD7FF4D78}"/>
    <cellStyle name="Normal 9 42 2 2 2" xfId="26842" xr:uid="{DC88840B-4B09-44B9-8BDA-C51B3CD90D5D}"/>
    <cellStyle name="Normal 9 42 2 2 3" xfId="32336" xr:uid="{9E1AFB6E-29A1-40BC-A2AD-AA08786E5AD8}"/>
    <cellStyle name="Normal 9 42 2 2 4" xfId="37820" xr:uid="{BED577D9-85AE-4275-B44D-79BC1B92BA8B}"/>
    <cellStyle name="Normal 9 42 2 3" xfId="24113" xr:uid="{73DE151C-E2E0-4232-8541-174A886C986C}"/>
    <cellStyle name="Normal 9 42 2 4" xfId="29607" xr:uid="{CEB058C7-A748-41DC-8234-3ACD20C11640}"/>
    <cellStyle name="Normal 9 42 2 5" xfId="35091" xr:uid="{54CB3D36-478C-4258-9634-F9E03298431F}"/>
    <cellStyle name="Normal 9 42 3" xfId="20239" xr:uid="{D2627542-1059-4D25-A82B-0AD9C59D8DCB}"/>
    <cellStyle name="Normal 9 42 3 2" xfId="25795" xr:uid="{A08D8C31-CDD2-4DAC-97E7-F8BFBDC5E783}"/>
    <cellStyle name="Normal 9 42 3 3" xfId="31289" xr:uid="{FD05F245-B0B8-4009-B7CC-8F8482BA2396}"/>
    <cellStyle name="Normal 9 42 3 4" xfId="36773" xr:uid="{D907C7D2-1978-4479-B51D-5C68B502D344}"/>
    <cellStyle name="Normal 9 42 4" xfId="23066" xr:uid="{83086E88-D5E0-4DF3-A332-AC6515C8A3FF}"/>
    <cellStyle name="Normal 9 42 5" xfId="28558" xr:uid="{F7B8C0E4-0BEA-4FDA-90FF-25AC7402507B}"/>
    <cellStyle name="Normal 9 42 6" xfId="34042" xr:uid="{B7482B0F-DB22-4330-9411-CD459B981C36}"/>
    <cellStyle name="Normal 9 43" xfId="7441" xr:uid="{E57F1359-0AE0-4FDF-A14E-A98DB15FC08A}"/>
    <cellStyle name="Normal 9 43 2" xfId="9966" xr:uid="{2EDAA1E6-C87E-4E2B-8049-F30082190A7E}"/>
    <cellStyle name="Normal 9 43 2 2" xfId="21287" xr:uid="{8A3C0376-1D6F-4710-94CA-9236B3803843}"/>
    <cellStyle name="Normal 9 43 2 2 2" xfId="26843" xr:uid="{3BF0D612-2132-483F-929E-4452C262CD8E}"/>
    <cellStyle name="Normal 9 43 2 2 3" xfId="32337" xr:uid="{EE0148F4-1B8E-46BF-A111-4776E57D48BF}"/>
    <cellStyle name="Normal 9 43 2 2 4" xfId="37821" xr:uid="{8D6EFE6D-A7BC-4BF5-B268-57B9AED981AA}"/>
    <cellStyle name="Normal 9 43 2 3" xfId="24114" xr:uid="{B4BCB5C9-F1E9-4D5A-8B5A-5AF2D10B05FE}"/>
    <cellStyle name="Normal 9 43 2 4" xfId="29608" xr:uid="{E424EB1D-3903-4610-B85A-14CC40A1FE24}"/>
    <cellStyle name="Normal 9 43 2 5" xfId="35092" xr:uid="{B95EFF17-457A-442D-A0AF-974B114F1734}"/>
    <cellStyle name="Normal 9 43 3" xfId="20325" xr:uid="{03727329-61EA-42C5-8A82-DD2FEA526BB9}"/>
    <cellStyle name="Normal 9 43 3 2" xfId="25881" xr:uid="{83D77538-27AE-4E58-8FAC-87CBEB49928F}"/>
    <cellStyle name="Normal 9 43 3 3" xfId="31375" xr:uid="{8C120AB9-D4F2-433A-8A12-C0163AAF09C2}"/>
    <cellStyle name="Normal 9 43 3 4" xfId="36859" xr:uid="{192F6959-BBEA-4F1A-A6E3-7E5197346EA7}"/>
    <cellStyle name="Normal 9 43 4" xfId="23152" xr:uid="{27F2483E-404E-47C2-AA1A-FD3ED9A6066B}"/>
    <cellStyle name="Normal 9 43 5" xfId="28644" xr:uid="{A879A7C4-2EC7-4902-8FFE-EC6E75E46B59}"/>
    <cellStyle name="Normal 9 43 6" xfId="34128" xr:uid="{BF6CFFD5-510F-47CA-BD55-903AB53C9E5F}"/>
    <cellStyle name="Normal 9 44" xfId="7506" xr:uid="{995446D4-F705-48EB-94E2-7AF675405BB6}"/>
    <cellStyle name="Normal 9 44 2" xfId="20390" xr:uid="{CEA3BDB4-34EB-4F9D-945C-C87EFFDCC4F6}"/>
    <cellStyle name="Normal 9 44 2 2" xfId="25946" xr:uid="{1C92688E-D979-4F70-AC15-DFF51824197E}"/>
    <cellStyle name="Normal 9 44 2 3" xfId="31440" xr:uid="{612C5854-22FE-4BDB-A387-1AD1F10D3EFF}"/>
    <cellStyle name="Normal 9 44 2 4" xfId="36924" xr:uid="{7648C4B7-9789-411A-9A73-436F3AB17290}"/>
    <cellStyle name="Normal 9 44 3" xfId="23217" xr:uid="{A1B53E36-A792-47E4-A4CD-58ED69AF8194}"/>
    <cellStyle name="Normal 9 44 4" xfId="28711" xr:uid="{16C31183-1FAF-4BF9-BEB7-908AB5E7F570}"/>
    <cellStyle name="Normal 9 44 5" xfId="34195" xr:uid="{A8A76CA2-8B57-4CD7-96C0-8411BC01407B}"/>
    <cellStyle name="Normal 9 45" xfId="12139" xr:uid="{67E266A4-20E1-478E-8A75-E233396D54C2}"/>
    <cellStyle name="Normal 9 46" xfId="17375" xr:uid="{BF0E5A1F-E025-47D2-AD37-77E0308B17C6}"/>
    <cellStyle name="Normal 9 47" xfId="19606" xr:uid="{11F57E04-D9F9-442E-B568-9AE8D1541E40}"/>
    <cellStyle name="Normal 9 48" xfId="22914" xr:uid="{A67FCE65-7F9B-4C31-9869-FD40FE7FA2D8}"/>
    <cellStyle name="Normal 9 48 2" xfId="28460" xr:uid="{93996D7D-1130-4C26-8481-B0A2E4FAEE02}"/>
    <cellStyle name="Normal 9 48 3" xfId="33948" xr:uid="{5F4555F7-ACEB-495E-A483-093E128C460E}"/>
    <cellStyle name="Normal 9 48 4" xfId="39432" xr:uid="{A833C44F-203B-450F-9E63-F281C760A753}"/>
    <cellStyle name="Normal 9 49" xfId="6796" xr:uid="{8128046E-1E34-4A5D-A997-540C175166BB}"/>
    <cellStyle name="Normal 9 5" xfId="6831" xr:uid="{F278B7F5-3D24-426E-B54D-6450A7495F3A}"/>
    <cellStyle name="Normal 9 5 2" xfId="15240" xr:uid="{3049DC72-8DA6-4169-9035-38802BDDDD6B}"/>
    <cellStyle name="Normal 9 5 2 2" xfId="22527" xr:uid="{66270DC7-DFAB-46B5-89FE-E5C34C9C8193}"/>
    <cellStyle name="Normal 9 5 2 2 2" xfId="28083" xr:uid="{B5878DBF-13ED-4176-82E3-2B3175F83F91}"/>
    <cellStyle name="Normal 9 5 2 2 3" xfId="33577" xr:uid="{5914917F-B330-4115-A429-304156253A47}"/>
    <cellStyle name="Normal 9 5 2 2 4" xfId="39061" xr:uid="{27BE2F91-2379-4997-9CD1-9E4D1E80F1AA}"/>
    <cellStyle name="Normal 9 5 2 3" xfId="25354" xr:uid="{4ACDD358-D671-47CE-812D-841071D44EC3}"/>
    <cellStyle name="Normal 9 5 2 4" xfId="30848" xr:uid="{80B27C6E-96A8-455F-9F82-5D708478A93E}"/>
    <cellStyle name="Normal 9 5 2 5" xfId="36332" xr:uid="{B7937691-A692-4ABA-8191-F9CB055BE74C}"/>
    <cellStyle name="Normal 9 5 3" xfId="12173" xr:uid="{428B4C72-E2F7-4FF3-A233-7FDDAB5B82E5}"/>
    <cellStyle name="Normal 9 5 4" xfId="17409" xr:uid="{DE97780F-FF61-4649-AD91-7ECB8E57B09C}"/>
    <cellStyle name="Normal 9 5 5" xfId="19641" xr:uid="{B64F95CD-A954-4AD4-A628-F5E6264D92B3}"/>
    <cellStyle name="Normal 9 5 6" xfId="9967" xr:uid="{EE27F4E4-1420-4ABF-B4F2-C613234DEADF}"/>
    <cellStyle name="Normal 9 5 6 2" xfId="21288" xr:uid="{9675A003-D67B-4E22-BC19-78781755CDD3}"/>
    <cellStyle name="Normal 9 5 6 2 2" xfId="26844" xr:uid="{049DE5BF-D0EC-434B-8473-DF34FBCD5A0E}"/>
    <cellStyle name="Normal 9 5 6 2 3" xfId="32338" xr:uid="{9FFFC842-3843-4BFE-87C4-06F5E4FE48DF}"/>
    <cellStyle name="Normal 9 5 6 2 4" xfId="37822" xr:uid="{D6E2FA89-84BB-444D-B2E0-53DE19B254EF}"/>
    <cellStyle name="Normal 9 5 6 3" xfId="24115" xr:uid="{3D65159A-9CA9-4011-B762-44E7A0E07486}"/>
    <cellStyle name="Normal 9 5 6 4" xfId="29609" xr:uid="{FB89F1C8-A92C-479D-82BE-8B83FCF9A2BB}"/>
    <cellStyle name="Normal 9 5 6 5" xfId="35093" xr:uid="{021B1273-BC72-4CDD-8CF4-385F325EEDDE}"/>
    <cellStyle name="Normal 9 6" xfId="6832" xr:uid="{1C7BE51C-A0BB-40C8-8C07-5730D06C1BCE}"/>
    <cellStyle name="Normal 9 6 2" xfId="15241" xr:uid="{2B731E0B-EE39-4B9E-A76D-5CE0275741F1}"/>
    <cellStyle name="Normal 9 6 2 2" xfId="22528" xr:uid="{03D2F42E-F297-4494-ACAB-31CFA26C5643}"/>
    <cellStyle name="Normal 9 6 2 2 2" xfId="28084" xr:uid="{AB1AB794-1592-4F86-A7E6-9F240A43A699}"/>
    <cellStyle name="Normal 9 6 2 2 3" xfId="33578" xr:uid="{70EA0DD2-0AC1-40DD-931F-192F93EC41C0}"/>
    <cellStyle name="Normal 9 6 2 2 4" xfId="39062" xr:uid="{CA810F3B-FFD6-432E-A346-22749C93BA36}"/>
    <cellStyle name="Normal 9 6 2 3" xfId="25355" xr:uid="{FD0F932D-53E7-497D-9238-BA01A8BA331D}"/>
    <cellStyle name="Normal 9 6 2 4" xfId="30849" xr:uid="{C03423D2-60DD-408E-A981-19D7CB5AFF89}"/>
    <cellStyle name="Normal 9 6 2 5" xfId="36333" xr:uid="{9F88243B-A73D-4294-A8B8-3DD9FC706625}"/>
    <cellStyle name="Normal 9 6 3" xfId="12174" xr:uid="{0049E36F-E9D8-4716-9AC0-D4BD483191B2}"/>
    <cellStyle name="Normal 9 6 4" xfId="17410" xr:uid="{8F2CB9B5-250A-4570-B18F-201881A0029E}"/>
    <cellStyle name="Normal 9 6 5" xfId="19642" xr:uid="{74EDE036-0B06-4279-9E1B-8E3ADA8CDC8F}"/>
    <cellStyle name="Normal 9 6 6" xfId="9968" xr:uid="{2A452628-1CE6-431B-8BF3-C436C66488A2}"/>
    <cellStyle name="Normal 9 6 6 2" xfId="21289" xr:uid="{9BD2A039-3CB2-47CC-976D-02E9D062D1E4}"/>
    <cellStyle name="Normal 9 6 6 2 2" xfId="26845" xr:uid="{3685BE83-F89C-4EE4-9D80-3DFCB0DC0313}"/>
    <cellStyle name="Normal 9 6 6 2 3" xfId="32339" xr:uid="{8557A324-DE37-479A-A28F-C9B83929B7DE}"/>
    <cellStyle name="Normal 9 6 6 2 4" xfId="37823" xr:uid="{95910068-E3B1-4FC1-8BF5-27F871894813}"/>
    <cellStyle name="Normal 9 6 6 3" xfId="24116" xr:uid="{AECA6EDA-B646-4EA5-9F9F-2AAB63214C86}"/>
    <cellStyle name="Normal 9 6 6 4" xfId="29610" xr:uid="{B1480A0F-57AF-48D7-B7F3-C275DC138054}"/>
    <cellStyle name="Normal 9 6 6 5" xfId="35094" xr:uid="{8B82C87E-3AB0-4452-B70C-0963B576DE97}"/>
    <cellStyle name="Normal 9 7" xfId="6833" xr:uid="{B2B03BF8-A0D7-4027-8EDF-4B7520082BF4}"/>
    <cellStyle name="Normal 9 7 2" xfId="15242" xr:uid="{19DA11F8-D000-46CC-8932-B84097585B53}"/>
    <cellStyle name="Normal 9 7 2 2" xfId="22529" xr:uid="{29D5FA7A-0ECA-469F-B940-B86405A6B946}"/>
    <cellStyle name="Normal 9 7 2 2 2" xfId="28085" xr:uid="{ECD7B987-ED3F-49C6-A5BE-C9811B2AEEC7}"/>
    <cellStyle name="Normal 9 7 2 2 3" xfId="33579" xr:uid="{DD2731D4-4B22-4E6C-BF20-28F37190F094}"/>
    <cellStyle name="Normal 9 7 2 2 4" xfId="39063" xr:uid="{238564CE-CBA0-4DC8-89D5-32A2BF5A6D72}"/>
    <cellStyle name="Normal 9 7 2 3" xfId="25356" xr:uid="{D4EF7D9C-A755-47A0-8032-E3B942066BCC}"/>
    <cellStyle name="Normal 9 7 2 4" xfId="30850" xr:uid="{5020337B-E042-4586-BA23-E5178925C83F}"/>
    <cellStyle name="Normal 9 7 2 5" xfId="36334" xr:uid="{FC7CA292-548D-4D12-9EBE-D93B9D17F247}"/>
    <cellStyle name="Normal 9 7 3" xfId="12175" xr:uid="{A96C3FBF-906E-4A60-B7D1-372955474E26}"/>
    <cellStyle name="Normal 9 7 4" xfId="17411" xr:uid="{FC64C231-78B0-447D-AAFD-11F85F3BEF24}"/>
    <cellStyle name="Normal 9 7 5" xfId="19643" xr:uid="{AC20703E-C9F6-4C26-A2BA-11EA4EAB749B}"/>
    <cellStyle name="Normal 9 7 6" xfId="9969" xr:uid="{4AD79234-9E61-4946-9B4A-3C1492090225}"/>
    <cellStyle name="Normal 9 7 6 2" xfId="21290" xr:uid="{5C00202A-9C57-4E55-8993-2FD0B371CEB3}"/>
    <cellStyle name="Normal 9 7 6 2 2" xfId="26846" xr:uid="{7CAA52D8-2584-4BEC-9B98-494D32CC1268}"/>
    <cellStyle name="Normal 9 7 6 2 3" xfId="32340" xr:uid="{19B84913-7179-4046-B7D8-0B4C8C46E217}"/>
    <cellStyle name="Normal 9 7 6 2 4" xfId="37824" xr:uid="{244A9FC1-84CA-4151-8DB6-E211550ADD0F}"/>
    <cellStyle name="Normal 9 7 6 3" xfId="24117" xr:uid="{F394C20C-B671-46F8-9C1E-562D2F2349CB}"/>
    <cellStyle name="Normal 9 7 6 4" xfId="29611" xr:uid="{6384FAB9-4BAE-4C88-89DD-5993EA0D01B5}"/>
    <cellStyle name="Normal 9 7 6 5" xfId="35095" xr:uid="{2A936AD8-80EB-4A72-9F35-0A168C1ED45D}"/>
    <cellStyle name="Normal 9 8" xfId="6834" xr:uid="{CC7C4967-38EC-4AC2-A898-640BC9938C18}"/>
    <cellStyle name="Normal 9 8 2" xfId="15243" xr:uid="{9F3202E3-C11F-49B2-9513-329C74D46BC0}"/>
    <cellStyle name="Normal 9 8 2 2" xfId="22530" xr:uid="{BCCD9FAE-FE3D-404C-8C81-B75378304A48}"/>
    <cellStyle name="Normal 9 8 2 2 2" xfId="28086" xr:uid="{F9226EF9-7509-41EB-A485-0C45E07C7BDE}"/>
    <cellStyle name="Normal 9 8 2 2 3" xfId="33580" xr:uid="{1DF51BB4-91E2-40DE-86CB-A02B46E057D8}"/>
    <cellStyle name="Normal 9 8 2 2 4" xfId="39064" xr:uid="{9E6CA9B1-BEC5-4860-8AB0-297714B23FB3}"/>
    <cellStyle name="Normal 9 8 2 3" xfId="25357" xr:uid="{7F763331-BDEE-47E2-86C1-99E7C53F67BA}"/>
    <cellStyle name="Normal 9 8 2 4" xfId="30851" xr:uid="{A75E20C1-55A6-4E4D-8216-6C98DA7272EC}"/>
    <cellStyle name="Normal 9 8 2 5" xfId="36335" xr:uid="{217D7253-32B2-4EE2-AD84-6323A2FA0E67}"/>
    <cellStyle name="Normal 9 8 3" xfId="12176" xr:uid="{202215DD-5660-491D-8037-4643FF225AD4}"/>
    <cellStyle name="Normal 9 8 4" xfId="17412" xr:uid="{DDAD174E-B297-4F5F-9619-67FDE12F27E4}"/>
    <cellStyle name="Normal 9 8 5" xfId="19644" xr:uid="{1373C179-2013-44F8-B131-D6EC4945FE31}"/>
    <cellStyle name="Normal 9 8 6" xfId="9970" xr:uid="{BABA3ACD-7D80-442E-8221-C5774D4D696D}"/>
    <cellStyle name="Normal 9 8 6 2" xfId="21291" xr:uid="{A7CAFE54-ABCE-44F0-B238-9FF19B1E168C}"/>
    <cellStyle name="Normal 9 8 6 2 2" xfId="26847" xr:uid="{4C57CD4F-EFC3-495B-9018-033E092E2629}"/>
    <cellStyle name="Normal 9 8 6 2 3" xfId="32341" xr:uid="{74F0BC62-8120-4D79-860D-12577D0CFA0C}"/>
    <cellStyle name="Normal 9 8 6 2 4" xfId="37825" xr:uid="{40143E28-9564-4861-8D60-76FBDD48F495}"/>
    <cellStyle name="Normal 9 8 6 3" xfId="24118" xr:uid="{896B4485-D7F3-4D2F-9A69-FCC1E2818A9E}"/>
    <cellStyle name="Normal 9 8 6 4" xfId="29612" xr:uid="{8940B974-7885-426B-9800-65F2C1FA491A}"/>
    <cellStyle name="Normal 9 8 6 5" xfId="35096" xr:uid="{D547893B-5BFC-46DD-9924-2037714EF1E9}"/>
    <cellStyle name="Normal 9 9" xfId="6835" xr:uid="{EF4DC45E-D97E-4305-9D83-35F8F45C7B6F}"/>
    <cellStyle name="Normal 9 9 2" xfId="15244" xr:uid="{FAE7EA10-BDB8-4987-9FD2-1E379896E41B}"/>
    <cellStyle name="Normal 9 9 2 2" xfId="22531" xr:uid="{66570475-D6D7-4C7B-A4C9-BCB1E20A38EB}"/>
    <cellStyle name="Normal 9 9 2 2 2" xfId="28087" xr:uid="{416052B0-2714-406D-B1E6-414BF13C916E}"/>
    <cellStyle name="Normal 9 9 2 2 3" xfId="33581" xr:uid="{F885D7C2-CCE3-4E35-9A07-F822BF87DDA8}"/>
    <cellStyle name="Normal 9 9 2 2 4" xfId="39065" xr:uid="{74033B44-1365-47D1-A69D-BB25AC99C37F}"/>
    <cellStyle name="Normal 9 9 2 3" xfId="25358" xr:uid="{FCB8750A-7F3E-4D80-B4ED-45FA361BE3A1}"/>
    <cellStyle name="Normal 9 9 2 4" xfId="30852" xr:uid="{6B4B4023-957C-47FE-8302-FFEE9E6EBA17}"/>
    <cellStyle name="Normal 9 9 2 5" xfId="36336" xr:uid="{C32A1AAE-201F-4341-AE54-4B5555165FE4}"/>
    <cellStyle name="Normal 9 9 3" xfId="12177" xr:uid="{C5C8A07C-4F97-471B-9697-F06DF18B20D3}"/>
    <cellStyle name="Normal 9 9 4" xfId="17413" xr:uid="{D7A4B7FA-13BF-49CE-9C96-E15738F5F2CA}"/>
    <cellStyle name="Normal 9 9 5" xfId="19645" xr:uid="{1A886EFB-14A4-4247-AEAF-1BC09B65275C}"/>
    <cellStyle name="Normal 9 9 6" xfId="9971" xr:uid="{C55DB8A6-FDD3-4C31-9588-6D50DC4BC8EF}"/>
    <cellStyle name="Normal 9 9 6 2" xfId="21292" xr:uid="{6A22D5BF-8ECC-4A99-845E-D47FF746B818}"/>
    <cellStyle name="Normal 9 9 6 2 2" xfId="26848" xr:uid="{47356813-747C-47E7-8FA1-9DDB14EF1BEA}"/>
    <cellStyle name="Normal 9 9 6 2 3" xfId="32342" xr:uid="{17EFF4CF-EBF4-46FF-9BB5-2672A59F122E}"/>
    <cellStyle name="Normal 9 9 6 2 4" xfId="37826" xr:uid="{27AE857F-32F8-40D4-95F8-C5CDEA7203CD}"/>
    <cellStyle name="Normal 9 9 6 3" xfId="24119" xr:uid="{87D6BC64-0600-4315-BBF6-0B184365F696}"/>
    <cellStyle name="Normal 9 9 6 4" xfId="29613" xr:uid="{81AB8445-3BF7-4011-8D09-6387B946979D}"/>
    <cellStyle name="Normal 9 9 6 5" xfId="35097" xr:uid="{C234524C-20A4-4B17-BD38-92A93462A3A5}"/>
    <cellStyle name="Normal 90" xfId="20136" xr:uid="{8F8F680A-ADF1-4585-8639-F89F29800A28}"/>
    <cellStyle name="Normal 90 2" xfId="22870" xr:uid="{7575F982-2FEB-4C23-9370-CBDFBC1B2C9B}"/>
    <cellStyle name="Normal 90 2 2" xfId="28426" xr:uid="{195712F9-1E91-47A5-B177-0E98BD8BCBAE}"/>
    <cellStyle name="Normal 90 2 3" xfId="33920" xr:uid="{F8DA661F-67DD-46BC-A8CE-43753C73AFA4}"/>
    <cellStyle name="Normal 90 2 4" xfId="39404" xr:uid="{3EA61383-8A71-4339-845B-B6FF97209C71}"/>
    <cellStyle name="Normal 90 3" xfId="25697" xr:uid="{694106F6-0A25-450E-A1BB-020F9E0BDCCE}"/>
    <cellStyle name="Normal 90 4" xfId="31191" xr:uid="{B71EE879-67C7-4194-BDEB-4184552E2EBE}"/>
    <cellStyle name="Normal 90 5" xfId="36675" xr:uid="{18257AE4-B19B-4EED-900C-A05D1F852A1D}"/>
    <cellStyle name="Normal 900" xfId="40202" xr:uid="{8056BFA6-DE13-4D9A-B8C3-F2C8195F27EE}"/>
    <cellStyle name="Normal 901" xfId="40203" xr:uid="{E6C5C1B2-E0A7-44C4-AD51-7CEBFD41F28C}"/>
    <cellStyle name="Normal 902" xfId="40204" xr:uid="{A2D2B02A-CCFD-4093-8566-5324DB706A02}"/>
    <cellStyle name="Normal 903" xfId="40205" xr:uid="{950ADA38-6F66-4BEA-91F9-BC0FF8B7FC93}"/>
    <cellStyle name="Normal 904" xfId="40206" xr:uid="{496FE15F-EE72-4FE4-AF4F-3B87905FFCDE}"/>
    <cellStyle name="Normal 905" xfId="40207" xr:uid="{8A64AC1A-EE02-467C-AB57-80B0EAB01B59}"/>
    <cellStyle name="Normal 906" xfId="40208" xr:uid="{4E7411D3-FFAD-4C5A-A434-F20D10C60FD0}"/>
    <cellStyle name="Normal 907" xfId="40209" xr:uid="{AF512A3A-758D-42F4-8B2B-1B29B21971C3}"/>
    <cellStyle name="Normal 908" xfId="40210" xr:uid="{5BBC5601-62CD-44B1-A0C0-E33DD00168ED}"/>
    <cellStyle name="Normal 909" xfId="40211" xr:uid="{CDFE137B-20B4-40C1-B616-A4A8ED39A3E7}"/>
    <cellStyle name="Normal 91" xfId="20138" xr:uid="{F736DCB2-676D-42DA-86F8-D740BF6F7EAC}"/>
    <cellStyle name="Normal 91 2" xfId="22872" xr:uid="{B032192E-DA9C-46D4-AC07-967F50980222}"/>
    <cellStyle name="Normal 91 2 2" xfId="28428" xr:uid="{EF008C69-F7F7-4682-8663-FB237FE5D1F2}"/>
    <cellStyle name="Normal 91 2 3" xfId="33922" xr:uid="{F93B0E87-117E-4403-B0CD-34678ABB69A1}"/>
    <cellStyle name="Normal 91 2 4" xfId="39406" xr:uid="{01D414DD-BC3B-4B45-9D88-B1096388B898}"/>
    <cellStyle name="Normal 91 3" xfId="25699" xr:uid="{099451D3-9312-4938-9CF1-542576138999}"/>
    <cellStyle name="Normal 91 4" xfId="31193" xr:uid="{55964368-3948-4523-86A7-79D7781EF833}"/>
    <cellStyle name="Normal 91 5" xfId="36677" xr:uid="{93E399A5-79A7-4967-BEE9-FEF133E61257}"/>
    <cellStyle name="Normal 910" xfId="40213" xr:uid="{91EB0FEC-86AE-470B-9974-83FAE2B803ED}"/>
    <cellStyle name="Normal 911" xfId="40214" xr:uid="{A61859FB-FA7F-4702-80E9-193AF7E17847}"/>
    <cellStyle name="Normal 912" xfId="40215" xr:uid="{8704044F-2112-47B2-900C-FE0422788617}"/>
    <cellStyle name="Normal 913" xfId="40216" xr:uid="{CAA363C2-026A-4971-AF95-407C6950D47C}"/>
    <cellStyle name="Normal 914" xfId="40217" xr:uid="{C0109ABD-335E-415F-ABEA-F394945BCD38}"/>
    <cellStyle name="Normal 915" xfId="40218" xr:uid="{C65B4317-3A76-4366-B4F7-1BFEC349D6D5}"/>
    <cellStyle name="Normal 916" xfId="40219" xr:uid="{7AA06941-75B6-4F74-A886-6592E07F5B9A}"/>
    <cellStyle name="Normal 917" xfId="40220" xr:uid="{F3E2B8DE-EE65-40CA-9FCF-AE12B9E21489}"/>
    <cellStyle name="Normal 918" xfId="40221" xr:uid="{31053279-A060-428E-9B70-292069C83D7C}"/>
    <cellStyle name="Normal 919" xfId="40222" xr:uid="{7DB45AB6-816D-42C5-B1EC-26F228906FC3}"/>
    <cellStyle name="Normal 92" xfId="20145" xr:uid="{2CC04005-A66E-4F5D-B85C-2C720D284D06}"/>
    <cellStyle name="Normal 920" xfId="40223" xr:uid="{1A33B336-3EAF-4C40-BFE9-4718353BA1CC}"/>
    <cellStyle name="Normal 921" xfId="40224" xr:uid="{1034A742-706A-40F1-A6DA-9825692E2311}"/>
    <cellStyle name="Normal 922" xfId="40225" xr:uid="{49C94849-2DF7-49F4-9722-CDF635ECA10D}"/>
    <cellStyle name="Normal 923" xfId="40226" xr:uid="{C347E207-5FE5-4821-9A3E-718F838704DF}"/>
    <cellStyle name="Normal 924" xfId="40227" xr:uid="{04FB3357-22B1-40C5-A7A7-B1AE0A7EAE1A}"/>
    <cellStyle name="Normal 925" xfId="40228" xr:uid="{DFE9A3D1-1168-4A09-8C45-4D44BFC6970F}"/>
    <cellStyle name="Normal 926" xfId="40229" xr:uid="{EC8D36CE-26D2-4014-8BC1-794645FC8A62}"/>
    <cellStyle name="Normal 927" xfId="40230" xr:uid="{4D63CDEB-F026-4257-AE80-B659F260233A}"/>
    <cellStyle name="Normal 928" xfId="40231" xr:uid="{89C81CB4-9166-49C4-A89E-E69D0D2C2D36}"/>
    <cellStyle name="Normal 929" xfId="40232" xr:uid="{9117AEC1-771B-43E2-8C1D-807C0ED052D8}"/>
    <cellStyle name="Normal 93" xfId="20139" xr:uid="{3E48B384-83B8-41F0-85C3-E764CF29DC5C}"/>
    <cellStyle name="Normal 93 2" xfId="25700" xr:uid="{68D8E8B6-0C27-482F-A6A1-D9F215CD924B}"/>
    <cellStyle name="Normal 93 3" xfId="31194" xr:uid="{5A795D87-4562-4393-875A-F64CC1146188}"/>
    <cellStyle name="Normal 93 4" xfId="36678" xr:uid="{24344D34-641E-4E58-AFB5-3111EC8B9897}"/>
    <cellStyle name="Normal 930" xfId="40233" xr:uid="{41202786-EBC9-48A2-A951-E8F78FD3B075}"/>
    <cellStyle name="Normal 931" xfId="40234" xr:uid="{F290BD26-8C33-4BE3-8744-C9A1A14E088E}"/>
    <cellStyle name="Normal 932" xfId="40235" xr:uid="{5843EA40-ABC4-48D4-9A5A-108ADD42BC19}"/>
    <cellStyle name="Normal 933" xfId="40236" xr:uid="{6921CD58-0DBF-4709-9ED8-03CF54BCE6E0}"/>
    <cellStyle name="Normal 934" xfId="40237" xr:uid="{EDC744F8-6245-44EA-9DCF-7E2540F23502}"/>
    <cellStyle name="Normal 935" xfId="40238" xr:uid="{195BAA59-5486-47B0-8740-C12D7ED2F24A}"/>
    <cellStyle name="Normal 936" xfId="40239" xr:uid="{F810EC3A-F15B-4A33-ABF7-D2B6BB88594A}"/>
    <cellStyle name="Normal 937" xfId="40240" xr:uid="{3501CC35-1CAF-4CAE-945C-E537D8BBCEE4}"/>
    <cellStyle name="Normal 938" xfId="40241" xr:uid="{10917490-22E9-4D29-ADF3-EFC5751EB6B2}"/>
    <cellStyle name="Normal 939" xfId="40242" xr:uid="{290D9941-30EC-44C5-A5AF-C693BB943B05}"/>
    <cellStyle name="Normal 94" xfId="22882" xr:uid="{81276F34-2833-4467-801E-F2DE7A34DDBA}"/>
    <cellStyle name="Normal 94 2" xfId="28429" xr:uid="{25E7F4ED-D4EF-4060-B427-3A6C534C65C5}"/>
    <cellStyle name="Normal 94 3" xfId="33923" xr:uid="{F6460353-C874-427B-9565-E5FA23C9B27C}"/>
    <cellStyle name="Normal 94 4" xfId="39407" xr:uid="{62628CE7-38CB-4A20-A864-A91B9ACE975D}"/>
    <cellStyle name="Normal 940" xfId="40243" xr:uid="{69E4665B-798A-4E29-A2AC-D90CD53C57CB}"/>
    <cellStyle name="Normal 941" xfId="40244" xr:uid="{94219DC4-B976-4B2B-BA87-DB149AC0D6FA}"/>
    <cellStyle name="Normal 942" xfId="40245" xr:uid="{958A92E2-EE45-4BE6-8F29-3AA063D2EE78}"/>
    <cellStyle name="Normal 943" xfId="40246" xr:uid="{5690BD81-79AC-45F9-84DD-AE7830CE17A6}"/>
    <cellStyle name="Normal 944" xfId="457" xr:uid="{9F3ECC01-2EFF-41CB-BF7E-2AACDD11E913}"/>
    <cellStyle name="Normal 944 2" xfId="40316" xr:uid="{6E66FA65-BA8B-4C59-8402-B395BA352198}"/>
    <cellStyle name="Normal 945" xfId="40247" xr:uid="{F4FB8B6B-6323-4707-9E0E-92FD274587E0}"/>
    <cellStyle name="Normal 946" xfId="40248" xr:uid="{129F1CC6-B6B6-4B0F-8091-DEE8C0B3FF26}"/>
    <cellStyle name="Normal 947" xfId="459" xr:uid="{8A378EAA-079D-425D-BA96-91DD7B8C32EA}"/>
    <cellStyle name="Normal 947 2" xfId="40318" xr:uid="{97EEC89A-2910-41B9-8B5B-8FFEB33B855B}"/>
    <cellStyle name="Normal 948" xfId="40249" xr:uid="{5A872184-1F08-4549-B9E6-EB467513E174}"/>
    <cellStyle name="Normal 949" xfId="40250" xr:uid="{FE6A2063-05B9-43CB-9784-A68D80794012}"/>
    <cellStyle name="Normal 95" xfId="22883" xr:uid="{84E34C59-7E5E-4BBD-A044-34FBE685EBFD}"/>
    <cellStyle name="Normal 95 2" xfId="28430" xr:uid="{7990C435-1B32-419E-B840-339B42E858CD}"/>
    <cellStyle name="Normal 95 3" xfId="33924" xr:uid="{DBAAFF82-837D-4D60-9AA7-A047F63ED82A}"/>
    <cellStyle name="Normal 95 4" xfId="39408" xr:uid="{D95C238B-E377-4744-9BA1-587105FFBC51}"/>
    <cellStyle name="Normal 950" xfId="40251" xr:uid="{4D5850E3-1CCF-47C8-B95B-8A3230E22BE5}"/>
    <cellStyle name="Normal 951" xfId="40252" xr:uid="{36BA510F-CE82-4D6E-998B-4C2E1B552392}"/>
    <cellStyle name="Normal 952" xfId="487" xr:uid="{F6958E14-9AC6-46E5-BBAF-F896BE9EF4B9}"/>
    <cellStyle name="Normal 952 2" xfId="40345" xr:uid="{695C8B95-2B89-43FD-8016-316DA9C3FC6A}"/>
    <cellStyle name="Normal 953" xfId="40253" xr:uid="{3AF5078E-9760-404F-A54F-B4E52906291C}"/>
    <cellStyle name="Normal 954" xfId="40254" xr:uid="{062CF753-94D6-4B44-AD8E-CE51667C52B5}"/>
    <cellStyle name="Normal 955" xfId="40255" xr:uid="{FDB7C526-127C-4ABF-BEAE-7D3B5D7E871C}"/>
    <cellStyle name="Normal 956" xfId="40256" xr:uid="{75D05577-768B-4510-8BFF-30DC80639788}"/>
    <cellStyle name="Normal 957" xfId="499" xr:uid="{7D2CE760-1D10-4389-9093-ACEC6982C13D}"/>
    <cellStyle name="Normal 957 2" xfId="40357" xr:uid="{918594CC-1A94-4679-A732-438308002D13}"/>
    <cellStyle name="Normal 958" xfId="500" xr:uid="{C6347B6F-2D80-4111-AA44-2263B78EA426}"/>
    <cellStyle name="Normal 958 2" xfId="40358" xr:uid="{E3B13702-79C3-405A-8F85-D3E2002B4EBA}"/>
    <cellStyle name="Normal 959" xfId="501" xr:uid="{97AE2287-39C0-4BB2-85A8-EF7815CA52EE}"/>
    <cellStyle name="Normal 959 2" xfId="40359" xr:uid="{5C68C241-380B-4B17-A698-A5CBA88B14F6}"/>
    <cellStyle name="Normal 96" xfId="22884" xr:uid="{1455B799-0F68-454D-A95A-B6BA911AB68D}"/>
    <cellStyle name="Normal 96 2" xfId="28431" xr:uid="{04484FEA-08C3-46B9-B4C8-645DE168D06E}"/>
    <cellStyle name="Normal 96 3" xfId="33925" xr:uid="{52C5CE67-1822-45F6-898D-C2C62D080A0A}"/>
    <cellStyle name="Normal 96 4" xfId="39409" xr:uid="{9F9CA709-E277-437A-8D59-7B04A2AC6DCD}"/>
    <cellStyle name="Normal 960" xfId="502" xr:uid="{7E353110-CB41-4A48-A01F-517466D2F4E2}"/>
    <cellStyle name="Normal 960 2" xfId="40360" xr:uid="{31BC65D2-875C-434A-89DE-1AA1E0E91917}"/>
    <cellStyle name="Normal 961" xfId="504" xr:uid="{871D918F-7A8C-49FF-B6A8-FC71ED7A20D4}"/>
    <cellStyle name="Normal 961 2" xfId="40362" xr:uid="{01ADC1BC-EE97-4B39-A1AB-9BCAD3A78AA5}"/>
    <cellStyle name="Normal 962" xfId="505" xr:uid="{5C9535A3-5669-4D63-9F26-7F7BCCBAEE0C}"/>
    <cellStyle name="Normal 962 2" xfId="40363" xr:uid="{11CEE2B0-FE62-4824-8AA9-CD86DE4D1046}"/>
    <cellStyle name="Normal 963" xfId="506" xr:uid="{4671A7CD-4A03-44F9-891A-5E944A91F281}"/>
    <cellStyle name="Normal 963 2" xfId="40364" xr:uid="{16D8C4DE-D829-4C5E-B7FB-B3E591219F50}"/>
    <cellStyle name="Normal 964" xfId="508" xr:uid="{CA32583D-B632-4775-9700-B565680653F6}"/>
    <cellStyle name="Normal 964 2" xfId="40366" xr:uid="{44C4C082-A925-46B9-9A67-358AE7F4B286}"/>
    <cellStyle name="Normal 965" xfId="509" xr:uid="{F01B8FD8-33FC-46A3-A0E3-07C7B73A8F43}"/>
    <cellStyle name="Normal 965 2" xfId="40367" xr:uid="{3BE61A26-BDBA-4A82-AC92-F4DDFEEFF737}"/>
    <cellStyle name="Normal 966" xfId="510" xr:uid="{CBF70F84-B4C9-4263-8C50-47D2C3535583}"/>
    <cellStyle name="Normal 966 2" xfId="40368" xr:uid="{8885E576-A82F-43F9-9843-F54D9A03F7DD}"/>
    <cellStyle name="Normal 967" xfId="511" xr:uid="{73EF1BA0-6E5E-4C68-A810-0A6131FD3A08}"/>
    <cellStyle name="Normal 967 2" xfId="40369" xr:uid="{0C660BEA-361E-4612-AD8E-0A387D12B015}"/>
    <cellStyle name="Normal 968" xfId="40257" xr:uid="{FF267C44-73B7-4E45-9DA4-F2B8CD9BCA2D}"/>
    <cellStyle name="Normal 969" xfId="40258" xr:uid="{DA42E3B1-18C3-47DA-AA49-5F27512B404D}"/>
    <cellStyle name="Normal 97" xfId="22885" xr:uid="{96F3441F-21DA-4E8A-AB74-539C9AD3CCFF}"/>
    <cellStyle name="Normal 97 2" xfId="28432" xr:uid="{634F1879-5A08-4164-B2A7-6CE3B54AC822}"/>
    <cellStyle name="Normal 97 3" xfId="33926" xr:uid="{C715C8E3-1472-4798-A92E-FFA5254DFF48}"/>
    <cellStyle name="Normal 97 4" xfId="39410" xr:uid="{D3575ACA-294C-42A3-A62A-75154156620B}"/>
    <cellStyle name="Normal 970" xfId="40259" xr:uid="{AE947107-4892-4895-B2F9-FAFF643FBAEC}"/>
    <cellStyle name="Normal 971" xfId="480" xr:uid="{F611BA39-3E21-4DE5-890B-DB9DADE6DB93}"/>
    <cellStyle name="Normal 971 2" xfId="40338" xr:uid="{B5D545E6-ED59-4E72-BB89-A9663C30270C}"/>
    <cellStyle name="Normal 972" xfId="40260" xr:uid="{42C764D3-A8C2-4428-9461-9D0E8CBA19B0}"/>
    <cellStyle name="Normal 973" xfId="40261" xr:uid="{CD0C7BE2-51E8-4C49-A62C-3682EDBDD568}"/>
    <cellStyle name="Normal 974" xfId="40262" xr:uid="{C98CC0A0-4AE1-4DD8-A426-0DEE7368C3DF}"/>
    <cellStyle name="Normal 975" xfId="40263" xr:uid="{1794067A-F8E2-43CE-86EE-D205501A537A}"/>
    <cellStyle name="Normal 976" xfId="40264" xr:uid="{9D93118C-8972-4DF4-A022-13229D0E2BD8}"/>
    <cellStyle name="Normal 977" xfId="40265" xr:uid="{DFF8EB49-6467-4E73-BBF6-A359931D5FFE}"/>
    <cellStyle name="Normal 978" xfId="40266" xr:uid="{CD2D7A8E-DB3E-47E9-B050-726BA78540E1}"/>
    <cellStyle name="Normal 979" xfId="40267" xr:uid="{4C2E5875-4FA0-41B0-9575-C3090570CCBC}"/>
    <cellStyle name="Normal 98" xfId="22886" xr:uid="{F4FE8B9F-0F93-4BD9-B62F-17907B554EF7}"/>
    <cellStyle name="Normal 98 2" xfId="28433" xr:uid="{2484B41F-1EB7-40C7-9338-639D43FF8C33}"/>
    <cellStyle name="Normal 98 3" xfId="33927" xr:uid="{C7FCB1C5-2105-495F-AEDE-F639B77EA93A}"/>
    <cellStyle name="Normal 98 4" xfId="39411" xr:uid="{7560A64E-5187-478B-9693-E774A5821FBF}"/>
    <cellStyle name="Normal 980" xfId="40268" xr:uid="{E5FDC55B-0E7E-4EAF-8515-6497F10BE739}"/>
    <cellStyle name="Normal 981" xfId="40269" xr:uid="{59A37D1A-A3A9-4EF4-9254-E7973AD0D170}"/>
    <cellStyle name="Normal 982" xfId="40270" xr:uid="{AA1C38C2-CE5F-4B72-AA74-EA54212325CF}"/>
    <cellStyle name="Normal 983" xfId="40271" xr:uid="{15FF72B3-507F-4BF3-AFDA-E3800AA87CD4}"/>
    <cellStyle name="Normal 984" xfId="40272" xr:uid="{025182FA-FEDB-443B-AC01-694EE240CF13}"/>
    <cellStyle name="Normal 985" xfId="40273" xr:uid="{ECFB8D9F-ED87-4846-95DF-D900CC48A723}"/>
    <cellStyle name="Normal 986" xfId="477" xr:uid="{6CD3578F-1813-4BBF-A6EC-D4D4975231D6}"/>
    <cellStyle name="Normal 986 2" xfId="40335" xr:uid="{4ED6C7AC-19E9-489B-A639-BC90B73CB294}"/>
    <cellStyle name="Normal 987" xfId="40274" xr:uid="{6ED38131-5EB1-4D81-817B-609D4F47C512}"/>
    <cellStyle name="Normal 988" xfId="40275" xr:uid="{B3EEB111-8B17-4D4D-9033-522DAA907491}"/>
    <cellStyle name="Normal 989" xfId="40276" xr:uid="{8AA188D5-701A-4872-A202-C4531BF80230}"/>
    <cellStyle name="Normal 99" xfId="22887" xr:uid="{FD691D91-ED80-4EF1-8AE9-CAF73BEEAC29}"/>
    <cellStyle name="Normal 99 2" xfId="28434" xr:uid="{CD6ADA90-2C10-416F-806B-5EEF6220F0DF}"/>
    <cellStyle name="Normal 99 3" xfId="33928" xr:uid="{8C5E12C8-EDBC-401A-BCA6-671328ED5E0B}"/>
    <cellStyle name="Normal 99 4" xfId="39412" xr:uid="{6BEF9465-8DE2-4FDA-B01E-CB83A75A1E38}"/>
    <cellStyle name="Normal 990" xfId="40277" xr:uid="{EF123188-D623-4F87-A730-36485A90552C}"/>
    <cellStyle name="Normal 991" xfId="40278" xr:uid="{3B2D26DC-3FC5-4B52-9750-A13C82AB429A}"/>
    <cellStyle name="Normal 992" xfId="40279" xr:uid="{128FA606-1B61-4D5F-A6F5-32B2D7A694D5}"/>
    <cellStyle name="Normal 993" xfId="40280" xr:uid="{81D3B00B-8566-4A4A-A6B7-7C5B21BD4D3E}"/>
    <cellStyle name="Normal 994" xfId="40281" xr:uid="{1FCCD1B9-F59A-4F01-990F-C5AF8BB083EB}"/>
    <cellStyle name="Normal 995" xfId="40282" xr:uid="{1FF8A8D9-0042-4BD4-816F-C1186613D877}"/>
    <cellStyle name="Normal 996" xfId="40283" xr:uid="{4395AC9F-959A-4CC7-AE33-70437E39688F}"/>
    <cellStyle name="Normal 997" xfId="40284" xr:uid="{97D12776-867C-46BD-8232-627BCDC3FECA}"/>
    <cellStyle name="Normal 998" xfId="40285" xr:uid="{06AF20C0-B5E3-4FF4-A080-247398B9FE42}"/>
    <cellStyle name="Normal 999" xfId="40286" xr:uid="{9600F3DA-A1E0-4979-B2E1-0D85BA50AABB}"/>
    <cellStyle name="Normal_Estados Fiscal 1999" xfId="44" xr:uid="{00000000-0005-0000-0000-0000D3000000}"/>
    <cellStyle name="Notas" xfId="15" builtinId="10" customBuiltin="1"/>
    <cellStyle name="Notas 2" xfId="796" xr:uid="{80A05AA2-0970-44DA-ADCB-193D58A72455}"/>
    <cellStyle name="Notas 2 2" xfId="6837" xr:uid="{008A813A-5994-42DA-8493-5FF1C8833500}"/>
    <cellStyle name="Notas 2 2 2" xfId="6838" xr:uid="{892716FE-DF82-4506-B51A-A393A8D0CC1F}"/>
    <cellStyle name="Notas 2 2 2 2" xfId="15247" xr:uid="{8F027990-A480-44AB-BE2E-A31A153AD2F7}"/>
    <cellStyle name="Notas 2 2 2 2 2" xfId="22534" xr:uid="{36161F33-91F0-42EC-BF44-D9D621024779}"/>
    <cellStyle name="Notas 2 2 2 2 2 2" xfId="28090" xr:uid="{5C585115-05F1-4108-A0E0-109FEDE49A5B}"/>
    <cellStyle name="Notas 2 2 2 2 2 3" xfId="33584" xr:uid="{CAB4DDDB-169E-430F-BC68-190A85509A6B}"/>
    <cellStyle name="Notas 2 2 2 2 2 4" xfId="39068" xr:uid="{F6F66435-654A-4A30-8F74-704C3816C6D6}"/>
    <cellStyle name="Notas 2 2 2 2 3" xfId="25361" xr:uid="{0CD0A1D2-A26A-4134-A13F-E12168CFD9AF}"/>
    <cellStyle name="Notas 2 2 2 2 4" xfId="30855" xr:uid="{8EF1D9A4-BF3F-41AB-9072-4FB30C10EBD0}"/>
    <cellStyle name="Notas 2 2 2 2 5" xfId="36339" xr:uid="{4356AB0C-A308-4054-8DA8-F833D27D736E}"/>
    <cellStyle name="Notas 2 2 2 3" xfId="12180" xr:uid="{62DDF6F4-25D8-41E4-AEB8-96D88EF0D5F3}"/>
    <cellStyle name="Notas 2 2 2 4" xfId="17416" xr:uid="{6CEDC021-8097-44A6-AFAA-F7685B4C69BA}"/>
    <cellStyle name="Notas 2 2 2 5" xfId="19648" xr:uid="{E95823EA-0B0A-4FE1-8EBC-31D93CAAA5AD}"/>
    <cellStyle name="Notas 2 2 2 6" xfId="9974" xr:uid="{57596085-D780-4904-A57C-908E09B56446}"/>
    <cellStyle name="Notas 2 2 2 6 2" xfId="21295" xr:uid="{AEACF1DF-3B70-445F-9989-398F3AEF450B}"/>
    <cellStyle name="Notas 2 2 2 6 2 2" xfId="26851" xr:uid="{204AFCDF-7438-46AF-A74B-CEEC1BC91A13}"/>
    <cellStyle name="Notas 2 2 2 6 2 3" xfId="32345" xr:uid="{517B73B9-D07E-4DAE-A4F4-6453DB7DBC94}"/>
    <cellStyle name="Notas 2 2 2 6 2 4" xfId="37829" xr:uid="{82AB612D-A059-42E0-905A-46B9FF743C34}"/>
    <cellStyle name="Notas 2 2 2 6 3" xfId="24122" xr:uid="{5353436F-0EBF-4F32-AF5D-2C09FD444168}"/>
    <cellStyle name="Notas 2 2 2 6 4" xfId="29616" xr:uid="{105C39AE-9D07-44EA-AACB-F40BF963B037}"/>
    <cellStyle name="Notas 2 2 2 6 5" xfId="35100" xr:uid="{64492E60-D45C-4DB6-B69C-B7EA650CE59C}"/>
    <cellStyle name="Notas 2 2 3" xfId="15246" xr:uid="{006B4137-8192-4B96-98AD-423B94029AE8}"/>
    <cellStyle name="Notas 2 2 3 2" xfId="22533" xr:uid="{8BA09327-34F2-4933-8A82-EAD933D31DFF}"/>
    <cellStyle name="Notas 2 2 3 2 2" xfId="28089" xr:uid="{34744EF1-174E-4468-887A-817E20CBEB4F}"/>
    <cellStyle name="Notas 2 2 3 2 3" xfId="33583" xr:uid="{A2A57508-45AA-44EC-AA61-8A697D1927CA}"/>
    <cellStyle name="Notas 2 2 3 2 4" xfId="39067" xr:uid="{BAE8D115-28BB-4982-8705-8E83B9281F52}"/>
    <cellStyle name="Notas 2 2 3 3" xfId="25360" xr:uid="{5EA2E323-9F6D-4C5F-86C0-8263807EEC9F}"/>
    <cellStyle name="Notas 2 2 3 4" xfId="30854" xr:uid="{9FE40FAA-5D2E-4898-8F05-25B0E296E1A8}"/>
    <cellStyle name="Notas 2 2 3 5" xfId="36338" xr:uid="{97A566B2-874C-4AC3-850E-3F8C41319B46}"/>
    <cellStyle name="Notas 2 2 4" xfId="12179" xr:uid="{1C4F468C-83A6-4365-B703-DBF2FA3D584A}"/>
    <cellStyle name="Notas 2 2 5" xfId="17415" xr:uid="{E759DDDE-E60D-4828-99EC-6470DCD630F3}"/>
    <cellStyle name="Notas 2 2 6" xfId="19647" xr:uid="{73E4890C-DD93-4CC6-A9BB-5575872DFCC3}"/>
    <cellStyle name="Notas 2 2 7" xfId="9973" xr:uid="{B56CFBF8-39B3-4A5A-945D-5A3097C70216}"/>
    <cellStyle name="Notas 2 2 7 2" xfId="21294" xr:uid="{9406D3E6-4404-4C0F-85EA-FC7DF4CC13E4}"/>
    <cellStyle name="Notas 2 2 7 2 2" xfId="26850" xr:uid="{E1C54CC2-3D8A-4EE6-8577-FE8BEAE8F4C5}"/>
    <cellStyle name="Notas 2 2 7 2 3" xfId="32344" xr:uid="{DDCAA62E-8189-4AAA-88D6-56B6832A5716}"/>
    <cellStyle name="Notas 2 2 7 2 4" xfId="37828" xr:uid="{CECD1450-C4C8-4DF1-AA7A-1D295D4B4853}"/>
    <cellStyle name="Notas 2 2 7 3" xfId="24121" xr:uid="{0719641A-0887-4A8F-8F2D-9BB45E3ED1E5}"/>
    <cellStyle name="Notas 2 2 7 4" xfId="29615" xr:uid="{FC0F60DA-E9E3-40B3-B336-189818754285}"/>
    <cellStyle name="Notas 2 2 7 5" xfId="35099" xr:uid="{72BD2F00-D931-4ECF-BD2F-C1599154CB82}"/>
    <cellStyle name="Notas 2 3" xfId="6839" xr:uid="{36793FAC-C54C-406A-B589-ACD37A5C298C}"/>
    <cellStyle name="Notas 2 3 2" xfId="6840" xr:uid="{CE017050-68CC-4710-8595-8C1A4CAD2C42}"/>
    <cellStyle name="Notas 2 3 2 2" xfId="15249" xr:uid="{624BD255-7D78-4297-961A-ACA749FFF025}"/>
    <cellStyle name="Notas 2 3 2 2 2" xfId="22536" xr:uid="{00D19EA6-3AA8-4397-A211-A713C431767C}"/>
    <cellStyle name="Notas 2 3 2 2 2 2" xfId="28092" xr:uid="{AC9E8C7F-9EAC-4DC2-BC59-CA7D62A22178}"/>
    <cellStyle name="Notas 2 3 2 2 2 3" xfId="33586" xr:uid="{2A759B36-653B-4BB4-A365-9E856BCC6414}"/>
    <cellStyle name="Notas 2 3 2 2 2 4" xfId="39070" xr:uid="{AE36925C-E222-4FCD-B64E-8554F856EF95}"/>
    <cellStyle name="Notas 2 3 2 2 3" xfId="25363" xr:uid="{46FB4E3D-09BF-4B85-8004-6123C05992C4}"/>
    <cellStyle name="Notas 2 3 2 2 4" xfId="30857" xr:uid="{E7BFB0A9-79DA-4D17-B833-F738C4AFC5B0}"/>
    <cellStyle name="Notas 2 3 2 2 5" xfId="36341" xr:uid="{E2FEE94F-8803-4589-9B53-6135C0180860}"/>
    <cellStyle name="Notas 2 3 2 3" xfId="12182" xr:uid="{FC85025F-5242-47DB-B926-34DD557EC58D}"/>
    <cellStyle name="Notas 2 3 2 4" xfId="17418" xr:uid="{248A7FAE-9D11-4082-9B0B-941D2F35A274}"/>
    <cellStyle name="Notas 2 3 2 5" xfId="19650" xr:uid="{D83FD9B2-0395-4B85-A688-58CE2E4785E0}"/>
    <cellStyle name="Notas 2 3 2 6" xfId="9976" xr:uid="{E8243BC1-81BD-4425-88AD-BD91BE75C2A8}"/>
    <cellStyle name="Notas 2 3 2 6 2" xfId="21297" xr:uid="{91763394-62DC-4785-9BDE-D0576D11A76A}"/>
    <cellStyle name="Notas 2 3 2 6 2 2" xfId="26853" xr:uid="{93736848-9E74-4CAE-99E6-B59A01C1F526}"/>
    <cellStyle name="Notas 2 3 2 6 2 3" xfId="32347" xr:uid="{4FAC63C7-CC54-4F8A-8465-5A92472A83FB}"/>
    <cellStyle name="Notas 2 3 2 6 2 4" xfId="37831" xr:uid="{891E8BAD-9BA7-456A-91FE-FADA94DC3AAB}"/>
    <cellStyle name="Notas 2 3 2 6 3" xfId="24124" xr:uid="{A5F3EF71-D2C9-4668-9807-23ACFA78B1A2}"/>
    <cellStyle name="Notas 2 3 2 6 4" xfId="29618" xr:uid="{B1862E1D-38C2-42F4-BAFA-ABC9E667B004}"/>
    <cellStyle name="Notas 2 3 2 6 5" xfId="35102" xr:uid="{81AB1C36-3C87-4CD0-A2DC-287B362026CC}"/>
    <cellStyle name="Notas 2 3 3" xfId="15248" xr:uid="{643AC8C7-1F46-4292-8FEE-08ECC850AD83}"/>
    <cellStyle name="Notas 2 3 3 2" xfId="22535" xr:uid="{86A05E9A-9F82-45E6-A63F-0401FD5549FA}"/>
    <cellStyle name="Notas 2 3 3 2 2" xfId="28091" xr:uid="{88BDDF76-20C5-44AC-8C28-0D7F695C2376}"/>
    <cellStyle name="Notas 2 3 3 2 3" xfId="33585" xr:uid="{D6C7EED2-8510-4C58-BFBA-62E827C46F79}"/>
    <cellStyle name="Notas 2 3 3 2 4" xfId="39069" xr:uid="{F57BF7B2-72DD-449B-A7A3-37166B8D044C}"/>
    <cellStyle name="Notas 2 3 3 3" xfId="25362" xr:uid="{12AD39BC-7EC5-442A-A522-A6B020AD9A12}"/>
    <cellStyle name="Notas 2 3 3 4" xfId="30856" xr:uid="{755C6370-03F4-4A5C-BAF2-23B72EDE9C97}"/>
    <cellStyle name="Notas 2 3 3 5" xfId="36340" xr:uid="{A5A635DB-8937-417C-ACDB-87CE259BA46E}"/>
    <cellStyle name="Notas 2 3 4" xfId="12181" xr:uid="{249A875D-62D0-40D0-B502-B08D12573446}"/>
    <cellStyle name="Notas 2 3 5" xfId="17417" xr:uid="{EA57C69F-77E4-4746-8750-C6AF2C0166EF}"/>
    <cellStyle name="Notas 2 3 6" xfId="19649" xr:uid="{40066C07-D7AC-4EEB-A956-BBE4718088E0}"/>
    <cellStyle name="Notas 2 3 7" xfId="9975" xr:uid="{BF82DDC8-5450-415E-AE13-B526C64345EF}"/>
    <cellStyle name="Notas 2 3 7 2" xfId="21296" xr:uid="{147FEAD1-81F6-44CA-89FD-9ADABD2D928F}"/>
    <cellStyle name="Notas 2 3 7 2 2" xfId="26852" xr:uid="{83B6CB62-7BF9-445F-A851-91C7894AF866}"/>
    <cellStyle name="Notas 2 3 7 2 3" xfId="32346" xr:uid="{2A8D61D3-513A-4F7D-87F5-7E8BFE8AF0D7}"/>
    <cellStyle name="Notas 2 3 7 2 4" xfId="37830" xr:uid="{C1152F27-9E77-4E01-A097-A67B444AB292}"/>
    <cellStyle name="Notas 2 3 7 3" xfId="24123" xr:uid="{1D6FCF80-1DAB-436F-B8F5-2D718E858459}"/>
    <cellStyle name="Notas 2 3 7 4" xfId="29617" xr:uid="{15514BAF-974E-4642-BEDF-7A1FA2F7BDE0}"/>
    <cellStyle name="Notas 2 3 7 5" xfId="35101" xr:uid="{D2C77220-EB39-429E-AC13-55752658ACFE}"/>
    <cellStyle name="Notas 2 4" xfId="15245" xr:uid="{B4948CFA-3679-459C-876C-BF1B5306EA03}"/>
    <cellStyle name="Notas 2 4 2" xfId="22532" xr:uid="{DC7A584A-097C-4C3C-92F4-1F62EA5886B9}"/>
    <cellStyle name="Notas 2 4 2 2" xfId="28088" xr:uid="{018EB292-BAFB-414A-B15C-C1B1EED0282C}"/>
    <cellStyle name="Notas 2 4 2 3" xfId="33582" xr:uid="{3652143F-D1BE-49CF-8C4B-A4EA87D47164}"/>
    <cellStyle name="Notas 2 4 2 4" xfId="39066" xr:uid="{20778B2B-9DAC-4C38-B07B-7695604CA985}"/>
    <cellStyle name="Notas 2 4 3" xfId="25359" xr:uid="{DB6C97C5-BA7D-4DDF-868B-23EA51767193}"/>
    <cellStyle name="Notas 2 4 4" xfId="30853" xr:uid="{27381FB9-9040-4A1F-B434-867724AF8A1B}"/>
    <cellStyle name="Notas 2 4 5" xfId="36337" xr:uid="{CE7AB600-EAFB-45BD-8C36-C9AAD8EBC83E}"/>
    <cellStyle name="Notas 2 5" xfId="12178" xr:uid="{2D3270C9-B66E-46B1-BF16-2B21CEBE1FFA}"/>
    <cellStyle name="Notas 2 6" xfId="17414" xr:uid="{FB88F82B-B05A-4F6F-B993-AD538AE1C521}"/>
    <cellStyle name="Notas 2 7" xfId="19646" xr:uid="{09E3C1E4-795A-47A0-8C25-2A8DD9E0DE9C}"/>
    <cellStyle name="Notas 2 8" xfId="9972" xr:uid="{36A85170-BA09-42DF-82D5-EAE42D464FAC}"/>
    <cellStyle name="Notas 2 8 2" xfId="21293" xr:uid="{1F6ADF7C-F667-47AF-A359-D71C42075B0C}"/>
    <cellStyle name="Notas 2 8 2 2" xfId="26849" xr:uid="{43B099C1-A693-4127-8DC5-ED69AB387D27}"/>
    <cellStyle name="Notas 2 8 2 3" xfId="32343" xr:uid="{0D4ADA06-EB86-4A70-9067-DD85323D1DA0}"/>
    <cellStyle name="Notas 2 8 2 4" xfId="37827" xr:uid="{F566FD55-676E-4F45-AB38-29612F9F7C10}"/>
    <cellStyle name="Notas 2 8 3" xfId="24120" xr:uid="{6B69AD28-5C54-4AAA-91A8-4C2B8DE5CF22}"/>
    <cellStyle name="Notas 2 8 4" xfId="29614" xr:uid="{81941E2C-EAD6-4429-8B2A-A5646205B664}"/>
    <cellStyle name="Notas 2 8 5" xfId="35098" xr:uid="{0006C287-6FA4-4371-97A3-BA1CACE8F8F9}"/>
    <cellStyle name="Notas 2 9" xfId="6836" xr:uid="{ABAB4B8D-4DE0-4FCC-874C-4E99C1FF0384}"/>
    <cellStyle name="Notas 3" xfId="797" xr:uid="{D2434FCB-3B56-4420-A25C-59A298D56DA0}"/>
    <cellStyle name="Notas 3 2" xfId="6842" xr:uid="{3661AF45-3F3E-4A55-89FC-2A7C19D8D6F2}"/>
    <cellStyle name="Notas 3 2 2" xfId="15251" xr:uid="{4357632E-4AE0-4E42-9E87-2C7FAABD8401}"/>
    <cellStyle name="Notas 3 2 2 2" xfId="22538" xr:uid="{21206F92-F73E-4E95-812D-C7567E6F79A9}"/>
    <cellStyle name="Notas 3 2 2 2 2" xfId="28094" xr:uid="{542F1C70-8698-4AA1-BF72-530316749B5A}"/>
    <cellStyle name="Notas 3 2 2 2 3" xfId="33588" xr:uid="{5FCF9CFC-632C-4C8F-98C6-B51CD8FAFB9F}"/>
    <cellStyle name="Notas 3 2 2 2 4" xfId="39072" xr:uid="{954F184F-5C5E-48A3-9848-83856429AF94}"/>
    <cellStyle name="Notas 3 2 2 3" xfId="25365" xr:uid="{AD0B76A3-A707-4732-AD2B-DD8A55B6D62E}"/>
    <cellStyle name="Notas 3 2 2 4" xfId="30859" xr:uid="{16222397-23D5-4ABF-8518-30C68EAA50AF}"/>
    <cellStyle name="Notas 3 2 2 5" xfId="36343" xr:uid="{C6D806A6-5722-4ED0-B91B-300301C41D60}"/>
    <cellStyle name="Notas 3 2 3" xfId="12184" xr:uid="{AB65A9FD-57D9-495A-8848-FD95ACA830F4}"/>
    <cellStyle name="Notas 3 2 4" xfId="17420" xr:uid="{D5D368E8-C025-4FB3-82E1-112C65703871}"/>
    <cellStyle name="Notas 3 2 5" xfId="19652" xr:uid="{BB32904B-E491-4381-94C4-E89C36CB23C5}"/>
    <cellStyle name="Notas 3 2 6" xfId="9978" xr:uid="{69985519-0153-419F-B32E-572E5239A278}"/>
    <cellStyle name="Notas 3 2 6 2" xfId="21299" xr:uid="{2E7FE46D-C451-4923-9803-7292B2299420}"/>
    <cellStyle name="Notas 3 2 6 2 2" xfId="26855" xr:uid="{42D42976-4C48-4D18-A23E-B61A66126212}"/>
    <cellStyle name="Notas 3 2 6 2 3" xfId="32349" xr:uid="{0E898CB2-1367-4C84-8E0C-211D4C1BE846}"/>
    <cellStyle name="Notas 3 2 6 2 4" xfId="37833" xr:uid="{6C106C16-45F7-4D52-A970-4F66FDCEB86F}"/>
    <cellStyle name="Notas 3 2 6 3" xfId="24126" xr:uid="{515C8E18-2081-4EC9-824F-AAAD71F98565}"/>
    <cellStyle name="Notas 3 2 6 4" xfId="29620" xr:uid="{5A7D11D2-CD7F-4FC5-B6AD-10E8390796CE}"/>
    <cellStyle name="Notas 3 2 6 5" xfId="35104" xr:uid="{0C13F2C7-16E9-4D16-BABD-2F33A2E91334}"/>
    <cellStyle name="Notas 3 3" xfId="15250" xr:uid="{923C0F66-C621-4C07-BA82-A20E13455596}"/>
    <cellStyle name="Notas 3 3 2" xfId="22537" xr:uid="{D2728474-9839-4343-8DAA-971391564291}"/>
    <cellStyle name="Notas 3 3 2 2" xfId="28093" xr:uid="{D2709725-0247-420D-A416-6BFBE4A8E928}"/>
    <cellStyle name="Notas 3 3 2 3" xfId="33587" xr:uid="{7098D97A-F8A1-4995-A351-3FB2D80615BD}"/>
    <cellStyle name="Notas 3 3 2 4" xfId="39071" xr:uid="{E3057E97-E57E-4B7B-ACA8-1D9FD2845CC9}"/>
    <cellStyle name="Notas 3 3 3" xfId="25364" xr:uid="{D241BD05-058D-4A68-8114-FC436850B3E7}"/>
    <cellStyle name="Notas 3 3 4" xfId="30858" xr:uid="{29FB8EAD-7CBC-4726-8BFE-1214D481503B}"/>
    <cellStyle name="Notas 3 3 5" xfId="36342" xr:uid="{DBFE9B06-6A0C-4334-B6C2-F386F4985133}"/>
    <cellStyle name="Notas 3 4" xfId="12183" xr:uid="{C3E25C18-342E-49CA-8565-811E3C1A408D}"/>
    <cellStyle name="Notas 3 5" xfId="17419" xr:uid="{7B403D0A-C172-48BB-8076-989217A91A60}"/>
    <cellStyle name="Notas 3 6" xfId="19651" xr:uid="{36932200-126A-4597-9FA5-6B13A7D5DF6E}"/>
    <cellStyle name="Notas 3 7" xfId="9977" xr:uid="{795CC06F-4C2A-44C7-8656-7B6ABA310316}"/>
    <cellStyle name="Notas 3 7 2" xfId="21298" xr:uid="{DE0AA941-406D-4DF1-9714-D73330D80A91}"/>
    <cellStyle name="Notas 3 7 2 2" xfId="26854" xr:uid="{1E01CAE2-9B13-4C46-B8CB-192B56F29819}"/>
    <cellStyle name="Notas 3 7 2 3" xfId="32348" xr:uid="{7DF220C9-F05C-45E8-910A-A22F58E112A5}"/>
    <cellStyle name="Notas 3 7 2 4" xfId="37832" xr:uid="{E979EDEA-14AA-45A4-B6E9-12CF7A2993E1}"/>
    <cellStyle name="Notas 3 7 3" xfId="24125" xr:uid="{9EB66F06-70E1-4914-A1FD-3EE3E68B57F4}"/>
    <cellStyle name="Notas 3 7 4" xfId="29619" xr:uid="{8AA95984-1562-4DE6-9B53-8446C72A4721}"/>
    <cellStyle name="Notas 3 7 5" xfId="35103" xr:uid="{6EE8C8CD-6AA3-4BEF-94F8-AF2C25A01092}"/>
    <cellStyle name="Notas 3 8" xfId="6841" xr:uid="{47229F3B-9263-4939-861C-0C1D54063DDD}"/>
    <cellStyle name="Notas 4" xfId="798" xr:uid="{6793AF8B-FC30-45C5-88D3-AAD599D0E1F8}"/>
    <cellStyle name="Notas 4 2" xfId="15252" xr:uid="{BB4D9BC6-1A75-456D-B672-F5C3B182851B}"/>
    <cellStyle name="Notas 4 2 2" xfId="22539" xr:uid="{67EBDB18-87C8-4A6D-A78A-7A550F2686AB}"/>
    <cellStyle name="Notas 4 2 2 2" xfId="28095" xr:uid="{62C20E59-CE4E-4714-92F9-F5D89399128B}"/>
    <cellStyle name="Notas 4 2 2 3" xfId="33589" xr:uid="{841C2820-FA1A-43ED-8C1C-6B501E28E26C}"/>
    <cellStyle name="Notas 4 2 2 4" xfId="39073" xr:uid="{5F5C309C-EA84-49EB-BBD4-9BA96644055C}"/>
    <cellStyle name="Notas 4 2 3" xfId="25366" xr:uid="{6BC7EF6E-3FE7-4B48-9069-121C18833DC2}"/>
    <cellStyle name="Notas 4 2 4" xfId="30860" xr:uid="{9DDEBFE0-2EA6-4D89-A559-6B617A68B610}"/>
    <cellStyle name="Notas 4 2 5" xfId="36344" xr:uid="{A7589FAC-3650-4409-BE8A-04FA66A90A1D}"/>
    <cellStyle name="Notas 4 3" xfId="12185" xr:uid="{BE44334D-24B0-45AB-829F-7CB9206055C8}"/>
    <cellStyle name="Notas 4 4" xfId="17421" xr:uid="{114F7249-543D-4CD3-B7C6-0E6E913CE77C}"/>
    <cellStyle name="Notas 4 5" xfId="19653" xr:uid="{92414880-A832-44A5-A625-CC605E4F6EF3}"/>
    <cellStyle name="Notas 4 6" xfId="9979" xr:uid="{A1965C68-54FF-47D4-B655-D7BBEF0BAD61}"/>
    <cellStyle name="Notas 4 6 2" xfId="21300" xr:uid="{2BC6228C-8562-449B-89F9-6D1B7EEDD725}"/>
    <cellStyle name="Notas 4 6 2 2" xfId="26856" xr:uid="{913425C6-EC32-4907-85E7-41F85DA77773}"/>
    <cellStyle name="Notas 4 6 2 3" xfId="32350" xr:uid="{41B2744E-497E-467F-8AC4-95C588EA745B}"/>
    <cellStyle name="Notas 4 6 2 4" xfId="37834" xr:uid="{14616FD0-145C-4CBA-90A0-39D87C661D86}"/>
    <cellStyle name="Notas 4 6 3" xfId="24127" xr:uid="{191426A6-BE96-4414-8508-CE78F2C0A34C}"/>
    <cellStyle name="Notas 4 6 4" xfId="29621" xr:uid="{D916FDDA-6434-466C-9B69-A9E7CA3607DA}"/>
    <cellStyle name="Notas 4 6 5" xfId="35105" xr:uid="{7340D2E6-6247-46B5-97F7-984F5E59BDC4}"/>
    <cellStyle name="Notas 4 7" xfId="6843" xr:uid="{1B19B472-03F3-497B-B42B-688D5F210D3C}"/>
    <cellStyle name="Notas 5" xfId="799" xr:uid="{B76D1682-79D7-4B43-B517-151D26AB8902}"/>
    <cellStyle name="Notas 5 2" xfId="15253" xr:uid="{978B149A-5CA9-4639-9E19-3B0A2DA12E0F}"/>
    <cellStyle name="Notas 5 2 2" xfId="22540" xr:uid="{52509085-1465-4720-9A3B-20D37F30CF21}"/>
    <cellStyle name="Notas 5 2 2 2" xfId="28096" xr:uid="{68809684-5AE7-4D1C-B59A-467FA174D30C}"/>
    <cellStyle name="Notas 5 2 2 3" xfId="33590" xr:uid="{BF0C535C-2927-4165-B145-4CC2047AEF84}"/>
    <cellStyle name="Notas 5 2 2 4" xfId="39074" xr:uid="{9EC3678B-6EF2-4D97-A9B7-43F1546B3680}"/>
    <cellStyle name="Notas 5 2 3" xfId="25367" xr:uid="{32529B1C-3FEE-4D02-BD11-BF9987031B88}"/>
    <cellStyle name="Notas 5 2 4" xfId="30861" xr:uid="{E26E6A52-9EBB-451E-BD9E-5E3DAF8646DD}"/>
    <cellStyle name="Notas 5 2 5" xfId="36345" xr:uid="{CE3F0E8E-96FA-4C5B-8ADC-3CB2754D15F6}"/>
    <cellStyle name="Notas 5 3" xfId="12186" xr:uid="{D22DA227-2A98-42C9-AB38-F7A2B568AD7E}"/>
    <cellStyle name="Notas 5 4" xfId="17422" xr:uid="{E573C7FE-098E-4E59-944D-A69889367769}"/>
    <cellStyle name="Notas 5 5" xfId="19654" xr:uid="{6E88452D-C7F0-4F05-BB0C-4FA551BD8195}"/>
    <cellStyle name="Notas 5 6" xfId="9980" xr:uid="{4F7D80AD-C4A7-4270-AC43-734F14939853}"/>
    <cellStyle name="Notas 5 6 2" xfId="21301" xr:uid="{85318630-B740-4045-8298-C8B29F75D19F}"/>
    <cellStyle name="Notas 5 6 2 2" xfId="26857" xr:uid="{B043902F-CDD1-4AED-BA63-0FBA3F59103F}"/>
    <cellStyle name="Notas 5 6 2 3" xfId="32351" xr:uid="{AC52ADE4-8CCF-4C7E-9866-1B3EC0D109AC}"/>
    <cellStyle name="Notas 5 6 2 4" xfId="37835" xr:uid="{463E0509-543F-455C-98F6-9F19E37E4C73}"/>
    <cellStyle name="Notas 5 6 3" xfId="24128" xr:uid="{D8E18A7B-1023-4ABE-9E2D-05A36500BEA5}"/>
    <cellStyle name="Notas 5 6 4" xfId="29622" xr:uid="{62D8AD7E-8FF3-4A50-B58B-B3C6CF5F6131}"/>
    <cellStyle name="Notas 5 6 5" xfId="35106" xr:uid="{4687B6F7-4FD8-4804-98FF-303D00DED63E}"/>
    <cellStyle name="Notas 5 7" xfId="6844" xr:uid="{182E9162-7048-4DF4-9922-B2EC389DFA91}"/>
    <cellStyle name="Notas 6" xfId="800" xr:uid="{F5928D45-16E7-4E88-A789-D8805AAB14FC}"/>
    <cellStyle name="Notas 7" xfId="801" xr:uid="{76866F23-AFBA-45C0-BFF7-D82360283CED}"/>
    <cellStyle name="Note" xfId="6845" xr:uid="{4A9EC977-0FBA-48ED-A56A-EEEA89D07FE8}"/>
    <cellStyle name="Note 10" xfId="17423" xr:uid="{4E01010A-A04B-483C-A88F-D8CCE7F94F0D}"/>
    <cellStyle name="Note 11" xfId="19655" xr:uid="{A33E596F-B143-4ACF-BABF-585CB735E279}"/>
    <cellStyle name="Note 12" xfId="9981" xr:uid="{8F2A90AD-04AA-48C3-B2EE-7651E8CCFFB9}"/>
    <cellStyle name="Note 12 2" xfId="21302" xr:uid="{D0ED45C7-48FA-40DE-A924-D8260AFE776E}"/>
    <cellStyle name="Note 12 2 2" xfId="26858" xr:uid="{EA8BF589-11D9-490B-B5C3-FF6727554B60}"/>
    <cellStyle name="Note 12 2 3" xfId="32352" xr:uid="{CE376EAE-EC2D-462B-A911-4B0114995A73}"/>
    <cellStyle name="Note 12 2 4" xfId="37836" xr:uid="{727F4377-9E35-43F3-9F36-EC301B0B3C72}"/>
    <cellStyle name="Note 12 3" xfId="24129" xr:uid="{7F61A281-6126-477D-8A45-87D59D9CAE8C}"/>
    <cellStyle name="Note 12 4" xfId="29623" xr:uid="{1E359899-EACB-4420-8197-A4D04939E418}"/>
    <cellStyle name="Note 12 5" xfId="35107" xr:uid="{0C8F521E-59D8-44A3-A71D-A65127CA3E60}"/>
    <cellStyle name="Note 2" xfId="6846" xr:uid="{882608D3-05C8-4152-BF4F-09C0F023383D}"/>
    <cellStyle name="Note 2 2" xfId="15255" xr:uid="{58A8766F-4E25-42BF-B4BA-C5A72C0AB3C4}"/>
    <cellStyle name="Note 2 2 2" xfId="22542" xr:uid="{ED106FDB-485F-4988-8722-6C5DEC79E10E}"/>
    <cellStyle name="Note 2 2 2 2" xfId="28098" xr:uid="{0B08C610-5717-4B31-9193-1829EACD5317}"/>
    <cellStyle name="Note 2 2 2 3" xfId="33592" xr:uid="{2E1D89FA-1150-4410-A101-7F3E5F202F39}"/>
    <cellStyle name="Note 2 2 2 4" xfId="39076" xr:uid="{C60CB1CF-C7C0-43E0-940B-1CFA5B10ABC0}"/>
    <cellStyle name="Note 2 2 3" xfId="25369" xr:uid="{F592FB2F-370D-4361-9FCF-417C2F19B57C}"/>
    <cellStyle name="Note 2 2 4" xfId="30863" xr:uid="{89183B47-2413-4A83-97D0-6F470CBCFA8A}"/>
    <cellStyle name="Note 2 2 5" xfId="36347" xr:uid="{BEE8B0CE-8EA5-4460-AFB6-C20A8EBFAD66}"/>
    <cellStyle name="Note 2 3" xfId="12188" xr:uid="{064E5F78-23E4-43BB-B3A1-FC08B85CDEF0}"/>
    <cellStyle name="Note 2 4" xfId="17424" xr:uid="{6FE5CA2E-EB6B-43BF-9AFD-A8B0F33D6C8C}"/>
    <cellStyle name="Note 2 5" xfId="19656" xr:uid="{03A4EBB7-4270-42D1-9519-7037033B29C1}"/>
    <cellStyle name="Note 2 6" xfId="9982" xr:uid="{1912EF9E-EAE5-41FF-96AA-C85F5DF41602}"/>
    <cellStyle name="Note 2 6 2" xfId="21303" xr:uid="{C0C304F4-C268-4878-8F81-DFF26829AE08}"/>
    <cellStyle name="Note 2 6 2 2" xfId="26859" xr:uid="{3EB27741-D6A4-4190-A69F-CF97ACABEDFC}"/>
    <cellStyle name="Note 2 6 2 3" xfId="32353" xr:uid="{3F88F241-D0A4-40E2-91DC-D592BF2C055E}"/>
    <cellStyle name="Note 2 6 2 4" xfId="37837" xr:uid="{FDC39663-216C-43B9-BBDC-E4D255943CBE}"/>
    <cellStyle name="Note 2 6 3" xfId="24130" xr:uid="{22BBBF82-E4CD-4B8D-935D-9D1355E1A07F}"/>
    <cellStyle name="Note 2 6 4" xfId="29624" xr:uid="{37970288-0446-42E1-A029-28EFC6879656}"/>
    <cellStyle name="Note 2 6 5" xfId="35108" xr:uid="{34482561-2849-4B14-A624-3A9BA391D17C}"/>
    <cellStyle name="Note 3" xfId="6847" xr:uid="{AF1E9558-124F-4ABF-A998-03B296D833C4}"/>
    <cellStyle name="Note 3 2" xfId="15256" xr:uid="{997BD675-78F5-4612-8AFF-8B857E9B506E}"/>
    <cellStyle name="Note 3 2 2" xfId="22543" xr:uid="{6AC4DD2A-7768-4474-AD5E-AAE2F556A91B}"/>
    <cellStyle name="Note 3 2 2 2" xfId="28099" xr:uid="{9F5849D4-955C-4C0C-B8B8-5B5BD76A47DD}"/>
    <cellStyle name="Note 3 2 2 3" xfId="33593" xr:uid="{E9F7B145-7A9A-4EEF-9E91-DBCF6431C139}"/>
    <cellStyle name="Note 3 2 2 4" xfId="39077" xr:uid="{167C524C-84D8-4F77-BD1E-842AF4AE6A38}"/>
    <cellStyle name="Note 3 2 3" xfId="25370" xr:uid="{6ACA82D4-A4E7-4464-A625-2DA1745735B4}"/>
    <cellStyle name="Note 3 2 4" xfId="30864" xr:uid="{477B04A2-7102-40E5-A3A6-B9D9EE10A497}"/>
    <cellStyle name="Note 3 2 5" xfId="36348" xr:uid="{884FF3BB-5BC7-4289-A3C1-846AACD34EED}"/>
    <cellStyle name="Note 3 3" xfId="12189" xr:uid="{235606B9-951C-4378-8884-E56C15AD1383}"/>
    <cellStyle name="Note 3 4" xfId="17425" xr:uid="{25C6D26C-E03F-496A-9949-0DD5F838D5E7}"/>
    <cellStyle name="Note 3 5" xfId="19657" xr:uid="{8D2CE983-60CF-4C2D-A9FC-2E535238F55A}"/>
    <cellStyle name="Note 3 6" xfId="9983" xr:uid="{468A8965-BF8D-4077-9067-E22728DBCC08}"/>
    <cellStyle name="Note 3 6 2" xfId="21304" xr:uid="{AF9C9F50-A875-4366-A277-BF9EFB77C741}"/>
    <cellStyle name="Note 3 6 2 2" xfId="26860" xr:uid="{FD55CCD9-E6C7-4892-B7BD-44CBCAB1A832}"/>
    <cellStyle name="Note 3 6 2 3" xfId="32354" xr:uid="{489A682E-633F-4115-B20E-EF3E1BCE62D2}"/>
    <cellStyle name="Note 3 6 2 4" xfId="37838" xr:uid="{EF67636C-C1DF-4740-B107-039A27EE9B5F}"/>
    <cellStyle name="Note 3 6 3" xfId="24131" xr:uid="{0634BF42-1129-45A8-B541-3E833DBD6D92}"/>
    <cellStyle name="Note 3 6 4" xfId="29625" xr:uid="{9C3E037E-CA79-4D50-BDA5-F2A0534C5467}"/>
    <cellStyle name="Note 3 6 5" xfId="35109" xr:uid="{5C9A6D2B-2937-47D6-90CE-490ABEA9AE6C}"/>
    <cellStyle name="Note 4" xfId="6848" xr:uid="{F908904F-7ACC-40EC-806C-1F42F0892C8D}"/>
    <cellStyle name="Note 4 2" xfId="15257" xr:uid="{B7B9E7A0-0D89-422F-B21A-90B7DC63D732}"/>
    <cellStyle name="Note 4 2 2" xfId="22544" xr:uid="{176FCF71-8E0B-42B4-AF08-88D3598039FB}"/>
    <cellStyle name="Note 4 2 2 2" xfId="28100" xr:uid="{15225231-89AD-4FB7-8684-8F36CF722D8B}"/>
    <cellStyle name="Note 4 2 2 3" xfId="33594" xr:uid="{DDAF7EAE-EBE1-496C-A4C9-38FF73833067}"/>
    <cellStyle name="Note 4 2 2 4" xfId="39078" xr:uid="{64954BA5-DDF5-4F20-AC82-48CE208A7047}"/>
    <cellStyle name="Note 4 2 3" xfId="25371" xr:uid="{215614B3-AF0C-41C0-B636-AC086D9E4C8D}"/>
    <cellStyle name="Note 4 2 4" xfId="30865" xr:uid="{3B61B6CF-232E-4C52-A559-BE0F1A08A463}"/>
    <cellStyle name="Note 4 2 5" xfId="36349" xr:uid="{40F844D5-D15B-47D7-B160-54A909715C41}"/>
    <cellStyle name="Note 4 3" xfId="12190" xr:uid="{E3F8E2F1-1820-447B-84A1-DC007CF17FAF}"/>
    <cellStyle name="Note 4 4" xfId="17426" xr:uid="{C77A3D8E-3BB2-4F82-B42B-813FCA33A957}"/>
    <cellStyle name="Note 4 5" xfId="19658" xr:uid="{6FAA528E-8432-4EA8-8882-8CC005D23658}"/>
    <cellStyle name="Note 4 6" xfId="9984" xr:uid="{54D24955-7F6A-4E55-91B7-D15967CD6790}"/>
    <cellStyle name="Note 4 6 2" xfId="21305" xr:uid="{AD753465-11D5-4F67-A747-E945EEAA5731}"/>
    <cellStyle name="Note 4 6 2 2" xfId="26861" xr:uid="{7EEEBACE-401A-4960-B90D-CE8479A3A39B}"/>
    <cellStyle name="Note 4 6 2 3" xfId="32355" xr:uid="{3947BD57-E2D5-4D75-BDEA-CB169057B5FC}"/>
    <cellStyle name="Note 4 6 2 4" xfId="37839" xr:uid="{81E4CDCB-1653-4273-9D31-16805C8D2EAA}"/>
    <cellStyle name="Note 4 6 3" xfId="24132" xr:uid="{70E1B4A2-57CA-4CEA-8710-AAA74F9D2392}"/>
    <cellStyle name="Note 4 6 4" xfId="29626" xr:uid="{88305DDA-110A-4019-AE27-9BF7D378B46E}"/>
    <cellStyle name="Note 4 6 5" xfId="35110" xr:uid="{D5942125-15B6-46CD-9CA9-851EB6D4FA10}"/>
    <cellStyle name="Note 5" xfId="6849" xr:uid="{375318BC-D755-4DD5-BF1F-B0ACEF29D406}"/>
    <cellStyle name="Note 5 2" xfId="15258" xr:uid="{6F2B634C-997E-452B-B25F-1E31180DE784}"/>
    <cellStyle name="Note 5 2 2" xfId="22545" xr:uid="{59546028-DE6C-4C84-8C4C-AC2CBA8EFFA1}"/>
    <cellStyle name="Note 5 2 2 2" xfId="28101" xr:uid="{4B3D9964-BE02-46E4-A63A-7768403EB035}"/>
    <cellStyle name="Note 5 2 2 3" xfId="33595" xr:uid="{56976A2D-B761-4B70-8042-B883FAE841E5}"/>
    <cellStyle name="Note 5 2 2 4" xfId="39079" xr:uid="{19C4514D-DC24-45D7-A11B-58AC28F22EE5}"/>
    <cellStyle name="Note 5 2 3" xfId="25372" xr:uid="{D69B2840-C2EB-4DDD-8E83-E80E824A0FE3}"/>
    <cellStyle name="Note 5 2 4" xfId="30866" xr:uid="{4771092C-60F4-4530-984F-F80FF35C6C2D}"/>
    <cellStyle name="Note 5 2 5" xfId="36350" xr:uid="{AA047161-64B1-4FEC-BAB4-04E621B89D35}"/>
    <cellStyle name="Note 5 3" xfId="12593" xr:uid="{4CBE84EE-0D1A-476F-A287-F9209B5393BB}"/>
    <cellStyle name="Note 5 4" xfId="19659" xr:uid="{1DEECC03-2246-4EB2-B1FD-1DCBE1F38B7F}"/>
    <cellStyle name="Note 5 5" xfId="9985" xr:uid="{72A0FFFB-54FD-4083-AB38-271C86FFFFED}"/>
    <cellStyle name="Note 5 5 2" xfId="21306" xr:uid="{1CF66EE7-6355-45DC-93B7-9C00A69B411B}"/>
    <cellStyle name="Note 5 5 2 2" xfId="26862" xr:uid="{E47115DD-7855-4BD5-BDD2-F2622DB9C039}"/>
    <cellStyle name="Note 5 5 2 3" xfId="32356" xr:uid="{9AC06D35-0BCD-4F77-92AB-C78EA4727B71}"/>
    <cellStyle name="Note 5 5 2 4" xfId="37840" xr:uid="{119403F6-5311-49D3-B973-FA4F0B970FF5}"/>
    <cellStyle name="Note 5 5 3" xfId="24133" xr:uid="{B7708CBF-89CE-4E82-B6B6-492878850000}"/>
    <cellStyle name="Note 5 5 4" xfId="29627" xr:uid="{E9691E03-A032-4ADD-B389-474D886D33F4}"/>
    <cellStyle name="Note 5 5 5" xfId="35111" xr:uid="{FBAFB70E-0306-43BC-AEDE-4F6077D6D2CF}"/>
    <cellStyle name="Note 6" xfId="7221" xr:uid="{DF802B3B-4121-4F4C-8301-5A4DFEC018D9}"/>
    <cellStyle name="Note 6 2" xfId="20003" xr:uid="{C4A6C2D0-B551-4F12-878B-BF9FE59FE568}"/>
    <cellStyle name="Note 6 3" xfId="9986" xr:uid="{E0F64AB4-56A5-4180-87C5-B291A590C85B}"/>
    <cellStyle name="Note 6 3 2" xfId="21307" xr:uid="{13EACFAB-FE30-49F0-8983-9DB001A5ED2C}"/>
    <cellStyle name="Note 6 3 2 2" xfId="26863" xr:uid="{29EA9C41-D286-44DC-88E4-96A601E1131B}"/>
    <cellStyle name="Note 6 3 2 3" xfId="32357" xr:uid="{9B4E260D-A3A3-41DC-83DF-C26BFA24146A}"/>
    <cellStyle name="Note 6 3 2 4" xfId="37841" xr:uid="{E559797A-3D30-4328-BEC1-FBFB4AC118DD}"/>
    <cellStyle name="Note 6 3 3" xfId="24134" xr:uid="{47717335-2CDD-4777-9517-14D58F156E4A}"/>
    <cellStyle name="Note 6 3 4" xfId="29628" xr:uid="{B125C5B1-AEFC-4FBE-96E4-4755704175B5}"/>
    <cellStyle name="Note 6 3 5" xfId="35112" xr:uid="{4B5FDC10-8DFC-4E4B-A5E2-979E9F5A17EE}"/>
    <cellStyle name="Note 7" xfId="9987" xr:uid="{47D05AD8-5629-4156-8F87-BB227B36EADF}"/>
    <cellStyle name="Note 7 2" xfId="21308" xr:uid="{F9A2B55A-DE75-476B-A0B7-22C36FC66EE2}"/>
    <cellStyle name="Note 7 2 2" xfId="26864" xr:uid="{0E7B1A95-54A4-44A4-9F9E-F5D91CF54881}"/>
    <cellStyle name="Note 7 2 3" xfId="32358" xr:uid="{E3E63CB4-FC21-4F60-8207-14E0CBD40DF6}"/>
    <cellStyle name="Note 7 2 4" xfId="37842" xr:uid="{D03A7CCB-F6D0-4557-84EC-4B0C8287107C}"/>
    <cellStyle name="Note 7 3" xfId="24135" xr:uid="{A3D138C2-E9B6-4EDC-8488-A08BCD687B23}"/>
    <cellStyle name="Note 7 4" xfId="29629" xr:uid="{0545DA6C-3719-4CC6-AA2E-9E184EF198D2}"/>
    <cellStyle name="Note 7 5" xfId="35113" xr:uid="{E4272B3E-80FA-469C-8B1D-E90FAD280346}"/>
    <cellStyle name="Note 8" xfId="15254" xr:uid="{F57FA31B-9E23-4D9A-89F3-4FD35E60CF42}"/>
    <cellStyle name="Note 8 2" xfId="22541" xr:uid="{5DA019FA-85F5-4F17-A1B0-4EAB49051F7A}"/>
    <cellStyle name="Note 8 2 2" xfId="28097" xr:uid="{F0341AB2-B395-404A-8061-BA03F52E2AE9}"/>
    <cellStyle name="Note 8 2 3" xfId="33591" xr:uid="{32B0D3F8-4842-4C1C-AC6C-C73B15B9234A}"/>
    <cellStyle name="Note 8 2 4" xfId="39075" xr:uid="{D7DDBAC9-70DD-4FE6-AB49-5FE8DBFFD9EC}"/>
    <cellStyle name="Note 8 3" xfId="25368" xr:uid="{EE0A6BE3-87D8-4D6E-A71A-4126A70375F7}"/>
    <cellStyle name="Note 8 4" xfId="30862" xr:uid="{66988A62-BEDD-4575-A362-427BF9CD0D0E}"/>
    <cellStyle name="Note 8 5" xfId="36346" xr:uid="{780D7960-9467-41E0-A5F6-D92D0A80E6FE}"/>
    <cellStyle name="Note 9" xfId="12187" xr:uid="{785321CF-92D0-429F-963B-1C065099E3BB}"/>
    <cellStyle name="Output" xfId="6850" xr:uid="{0CD9A9ED-06A4-41C6-A403-A79EE44889BF}"/>
    <cellStyle name="Output 10" xfId="9989" xr:uid="{6E614DFD-9203-4D64-B14D-0DCC974FAB1A}"/>
    <cellStyle name="Output 10 2" xfId="21310" xr:uid="{FDFB0EC4-46C0-4B7A-9A66-7B681619C491}"/>
    <cellStyle name="Output 10 2 2" xfId="26866" xr:uid="{1C414C73-96B6-4B39-9487-7EDBC83CA5F5}"/>
    <cellStyle name="Output 10 2 3" xfId="32360" xr:uid="{AF43BCBD-4231-459B-ADAE-C3CDED768432}"/>
    <cellStyle name="Output 10 2 4" xfId="37844" xr:uid="{3E6BA7E7-CC92-415A-A504-EBEE45A22451}"/>
    <cellStyle name="Output 10 3" xfId="24137" xr:uid="{D58324E6-1FAC-4C47-A0DE-98996D508E1C}"/>
    <cellStyle name="Output 10 4" xfId="29631" xr:uid="{66EB81FE-1606-4E2E-BFEF-21ADF24605B0}"/>
    <cellStyle name="Output 10 5" xfId="35115" xr:uid="{D544F380-0DE2-46C9-AFB4-79A19E6461CF}"/>
    <cellStyle name="Output 11" xfId="15259" xr:uid="{4E9960B5-E627-478C-94DA-F9D1F65CE5DD}"/>
    <cellStyle name="Output 11 2" xfId="22546" xr:uid="{BAC776C7-1CE4-4C77-B575-387F0AB7AA6B}"/>
    <cellStyle name="Output 11 2 2" xfId="28102" xr:uid="{36B4DF36-E3E4-461B-AFA9-268BBB30E549}"/>
    <cellStyle name="Output 11 2 3" xfId="33596" xr:uid="{B4B00D0D-3D8F-441E-91EC-CB3F0810B449}"/>
    <cellStyle name="Output 11 2 4" xfId="39080" xr:uid="{43C47BBB-2FDB-4B3C-8240-19E02ABC3F8E}"/>
    <cellStyle name="Output 11 3" xfId="25373" xr:uid="{60CA82FD-424A-4D62-AF66-8A181EE5E44E}"/>
    <cellStyle name="Output 11 4" xfId="30867" xr:uid="{8CCEFF3C-9FFA-402C-9E59-696F086AC166}"/>
    <cellStyle name="Output 11 5" xfId="36351" xr:uid="{7511798B-2FF9-4FE9-AE05-1DA77B7B3384}"/>
    <cellStyle name="Output 12" xfId="12191" xr:uid="{1F06BAF2-6978-4048-8718-9F62003A0171}"/>
    <cellStyle name="Output 13" xfId="17427" xr:uid="{44F43361-BD6E-4689-885F-ADFBC1D91C10}"/>
    <cellStyle name="Output 14" xfId="19660" xr:uid="{01976018-C82F-44FD-AA2D-0E0900ECCB6A}"/>
    <cellStyle name="Output 15" xfId="9988" xr:uid="{7AA52FD8-30BF-4C1E-A939-6C00A7F99B20}"/>
    <cellStyle name="Output 15 2" xfId="21309" xr:uid="{6F82D6F9-3552-4367-8730-7C84791AA7E3}"/>
    <cellStyle name="Output 15 2 2" xfId="26865" xr:uid="{F6489F36-7E62-46E9-888A-0F18BB940081}"/>
    <cellStyle name="Output 15 2 3" xfId="32359" xr:uid="{9560BF9E-0B44-43C4-A5A6-ACF131962D14}"/>
    <cellStyle name="Output 15 2 4" xfId="37843" xr:uid="{0E9CCA1A-BDA1-4CDC-A324-4E4652DAC3D3}"/>
    <cellStyle name="Output 15 3" xfId="24136" xr:uid="{4CE01122-EA89-48EC-B245-DD6358BF35A1}"/>
    <cellStyle name="Output 15 4" xfId="29630" xr:uid="{EDEB1A69-3471-4131-8AAD-D159E690566F}"/>
    <cellStyle name="Output 15 5" xfId="35114" xr:uid="{A9FCDBCF-B0E2-46D8-95AE-01607873625F}"/>
    <cellStyle name="Output 2" xfId="6851" xr:uid="{AE35C54D-DD67-4E75-9AA8-E5A1CCD9A281}"/>
    <cellStyle name="Output 2 10" xfId="17428" xr:uid="{67D0C653-035A-495D-95B1-E303F089C8C3}"/>
    <cellStyle name="Output 2 11" xfId="19661" xr:uid="{A6A5EC64-9D0D-47AE-B366-E3ECCE3DA382}"/>
    <cellStyle name="Output 2 12" xfId="9990" xr:uid="{80E9139C-85A5-4A83-99B4-909B19D82433}"/>
    <cellStyle name="Output 2 12 2" xfId="21311" xr:uid="{342ABA8F-6795-418B-8612-9DF13B2E5077}"/>
    <cellStyle name="Output 2 12 2 2" xfId="26867" xr:uid="{125431B3-3085-4772-AF1E-431E2505A871}"/>
    <cellStyle name="Output 2 12 2 3" xfId="32361" xr:uid="{AB03AE5E-3335-476F-B275-2C28019DD3F4}"/>
    <cellStyle name="Output 2 12 2 4" xfId="37845" xr:uid="{A353EF4E-4BA3-47BC-934C-A4FCD89D2D67}"/>
    <cellStyle name="Output 2 12 3" xfId="24138" xr:uid="{6E3599AF-1299-47C1-8981-2914E6334AF4}"/>
    <cellStyle name="Output 2 12 4" xfId="29632" xr:uid="{2FFAE12B-2F2F-4369-8BCD-2B7F97A1A29D}"/>
    <cellStyle name="Output 2 12 5" xfId="35116" xr:uid="{4CD2CE03-5F20-4E3B-BC44-55A74C3B04F7}"/>
    <cellStyle name="Output 2 2" xfId="6852" xr:uid="{02238689-B988-4CE8-8A92-8D03A64730CD}"/>
    <cellStyle name="Output 2 2 2" xfId="6853" xr:uid="{795651E2-B873-4332-828C-D90E6C4EAD24}"/>
    <cellStyle name="Output 2 2 2 2" xfId="15262" xr:uid="{48711AA7-D290-405E-A350-6711E94933FC}"/>
    <cellStyle name="Output 2 2 2 2 2" xfId="22549" xr:uid="{555757F7-7687-4DA8-9746-BBEC45D8B74B}"/>
    <cellStyle name="Output 2 2 2 2 2 2" xfId="28105" xr:uid="{C876F352-237D-432F-8D13-B8871959B5C9}"/>
    <cellStyle name="Output 2 2 2 2 2 3" xfId="33599" xr:uid="{1613D1A5-FB7D-4FAC-A94A-EC07089CBBAE}"/>
    <cellStyle name="Output 2 2 2 2 2 4" xfId="39083" xr:uid="{44DB3C0D-2C34-43C3-A53C-7B1E70BE679F}"/>
    <cellStyle name="Output 2 2 2 2 3" xfId="25376" xr:uid="{ECE42269-9722-440C-B36E-23856C8104D4}"/>
    <cellStyle name="Output 2 2 2 2 4" xfId="30870" xr:uid="{D5AB4A12-8609-4DA7-8B05-66273D90438A}"/>
    <cellStyle name="Output 2 2 2 2 5" xfId="36354" xr:uid="{619A2570-A1E9-4DA0-8647-37A3A20C4B3F}"/>
    <cellStyle name="Output 2 2 2 3" xfId="12194" xr:uid="{C845E04F-41FA-4A86-93BA-5C89453E6FAB}"/>
    <cellStyle name="Output 2 2 2 4" xfId="17430" xr:uid="{91073429-45FA-4DE0-B1B7-9E5FF2EDCF3F}"/>
    <cellStyle name="Output 2 2 2 5" xfId="19663" xr:uid="{B03BE5B5-CC84-4D8C-B343-F8CD4CFE08D5}"/>
    <cellStyle name="Output 2 2 2 6" xfId="9992" xr:uid="{41F2D438-E12E-4BFD-B935-FD933418B841}"/>
    <cellStyle name="Output 2 2 2 6 2" xfId="21313" xr:uid="{284D4605-D1E7-43E1-B2F3-B5A582752A53}"/>
    <cellStyle name="Output 2 2 2 6 2 2" xfId="26869" xr:uid="{D6F4C9C4-6355-417C-A864-7FBC91316FA1}"/>
    <cellStyle name="Output 2 2 2 6 2 3" xfId="32363" xr:uid="{D8706B1A-3E9F-4FAE-AD24-4508E5717136}"/>
    <cellStyle name="Output 2 2 2 6 2 4" xfId="37847" xr:uid="{BBDD5AB8-0618-4A27-84B8-51153CC5ABBB}"/>
    <cellStyle name="Output 2 2 2 6 3" xfId="24140" xr:uid="{5AB7FF7D-DADE-4042-8CF2-7504E2B810FD}"/>
    <cellStyle name="Output 2 2 2 6 4" xfId="29634" xr:uid="{369A5F6B-4528-4AAD-845A-0FFCDB97F38C}"/>
    <cellStyle name="Output 2 2 2 6 5" xfId="35118" xr:uid="{0BFF7ACE-06A3-46EC-AFF2-E375FA3C3A88}"/>
    <cellStyle name="Output 2 2 3" xfId="15261" xr:uid="{F4D27D77-0A14-4BC7-B8DC-D44CF7DCD984}"/>
    <cellStyle name="Output 2 2 3 2" xfId="22548" xr:uid="{A6B53493-49F2-4268-8272-F9177F040488}"/>
    <cellStyle name="Output 2 2 3 2 2" xfId="28104" xr:uid="{051E6096-5739-4280-BC77-54EE81D743B2}"/>
    <cellStyle name="Output 2 2 3 2 3" xfId="33598" xr:uid="{FC723578-7356-4C29-94A8-246DD17EB442}"/>
    <cellStyle name="Output 2 2 3 2 4" xfId="39082" xr:uid="{30230A5D-4ABE-4CBF-BB84-11EBCCA13E2C}"/>
    <cellStyle name="Output 2 2 3 3" xfId="25375" xr:uid="{8BC0C640-ACB4-4B35-A2DC-5CC6FC02E359}"/>
    <cellStyle name="Output 2 2 3 4" xfId="30869" xr:uid="{202D3A60-BC09-4497-8903-2AE134618730}"/>
    <cellStyle name="Output 2 2 3 5" xfId="36353" xr:uid="{B1FFE516-91B4-4A18-8807-1F59CCF5FB33}"/>
    <cellStyle name="Output 2 2 4" xfId="12193" xr:uid="{6E19516E-FA60-480E-B9B1-D80996920B77}"/>
    <cellStyle name="Output 2 2 5" xfId="17429" xr:uid="{6F27389D-B0EC-4B22-934B-8812787BD90C}"/>
    <cellStyle name="Output 2 2 6" xfId="19662" xr:uid="{6356F9C5-3AA2-438A-9155-56C608A501D5}"/>
    <cellStyle name="Output 2 2 7" xfId="9991" xr:uid="{32A1DBDF-3FDB-49D8-A85E-80C9949A3834}"/>
    <cellStyle name="Output 2 2 7 2" xfId="21312" xr:uid="{13311DC7-BF0E-4DC3-83F3-630FF96784C9}"/>
    <cellStyle name="Output 2 2 7 2 2" xfId="26868" xr:uid="{0CC88B49-7B98-4447-B24F-198AEB0666D0}"/>
    <cellStyle name="Output 2 2 7 2 3" xfId="32362" xr:uid="{BFBBC62B-FDDC-4D93-971D-47FAE0594997}"/>
    <cellStyle name="Output 2 2 7 2 4" xfId="37846" xr:uid="{B9C1DAF5-E50F-489B-8F3F-DBFD73BADEBA}"/>
    <cellStyle name="Output 2 2 7 3" xfId="24139" xr:uid="{D9994392-67AA-4C93-8471-46D260147FF2}"/>
    <cellStyle name="Output 2 2 7 4" xfId="29633" xr:uid="{FA7D9F1F-D736-4405-A9BF-6D58C1E8F530}"/>
    <cellStyle name="Output 2 2 7 5" xfId="35117" xr:uid="{B0EEA426-1D3E-4FAC-82A9-3D97582E474D}"/>
    <cellStyle name="Output 2 3" xfId="6854" xr:uid="{E7D6FA6C-B034-492A-9606-B6E8CCC5D425}"/>
    <cellStyle name="Output 2 3 2" xfId="15263" xr:uid="{AD388461-9417-4084-A414-25AB24F5C657}"/>
    <cellStyle name="Output 2 3 2 2" xfId="22550" xr:uid="{A6E9FA92-90FA-41DE-ABC4-8834AE9C7938}"/>
    <cellStyle name="Output 2 3 2 2 2" xfId="28106" xr:uid="{D0EDAB4B-9D5D-44C8-ACB1-BD50E7871067}"/>
    <cellStyle name="Output 2 3 2 2 3" xfId="33600" xr:uid="{23B05982-7DFE-447D-BF11-0C50115A4032}"/>
    <cellStyle name="Output 2 3 2 2 4" xfId="39084" xr:uid="{F8498779-1D69-41C1-A74A-47DED766E959}"/>
    <cellStyle name="Output 2 3 2 3" xfId="25377" xr:uid="{83EED2E5-9BC5-4B95-A5D1-9CA946E967B0}"/>
    <cellStyle name="Output 2 3 2 4" xfId="30871" xr:uid="{96CC217D-BEBA-4B45-B2FC-B4943C3ECA97}"/>
    <cellStyle name="Output 2 3 2 5" xfId="36355" xr:uid="{630BC1CA-3C70-4C00-8850-385A3351F749}"/>
    <cellStyle name="Output 2 3 3" xfId="12195" xr:uid="{021A678F-7906-4F6C-BE60-2E8C0E4B8862}"/>
    <cellStyle name="Output 2 3 4" xfId="17431" xr:uid="{7E6C42AE-386B-4730-B2D6-03897D332049}"/>
    <cellStyle name="Output 2 3 5" xfId="19664" xr:uid="{312E6F90-3842-4B96-A3E4-6C3571200D4F}"/>
    <cellStyle name="Output 2 3 6" xfId="9993" xr:uid="{4160641A-72FC-424C-AC3E-B484540A78AB}"/>
    <cellStyle name="Output 2 3 6 2" xfId="21314" xr:uid="{161DB7EC-D9B4-4D5D-B8A0-235EDBB8AD07}"/>
    <cellStyle name="Output 2 3 6 2 2" xfId="26870" xr:uid="{734757E7-0D4F-4403-B8CC-79571583C09B}"/>
    <cellStyle name="Output 2 3 6 2 3" xfId="32364" xr:uid="{849F89B0-9B1A-4F30-9B36-B2A1C8AF2E30}"/>
    <cellStyle name="Output 2 3 6 2 4" xfId="37848" xr:uid="{7C080D84-2824-443F-BDD1-0ACC3BD1474C}"/>
    <cellStyle name="Output 2 3 6 3" xfId="24141" xr:uid="{1A6CB1BF-048E-4DFC-B064-A865610C32C1}"/>
    <cellStyle name="Output 2 3 6 4" xfId="29635" xr:uid="{7FE03E11-5760-4254-AE1B-A73E1F0CBC2E}"/>
    <cellStyle name="Output 2 3 6 5" xfId="35119" xr:uid="{4C4BCFD0-760E-4C35-AB37-8704708B0C01}"/>
    <cellStyle name="Output 2 4" xfId="6855" xr:uid="{6BB7878F-8D0E-46A8-93B9-F2760EE43244}"/>
    <cellStyle name="Output 2 4 2" xfId="15264" xr:uid="{1AFF4FC5-1D09-4024-9652-44FFB52A5E51}"/>
    <cellStyle name="Output 2 4 2 2" xfId="22551" xr:uid="{804776D7-E214-40AB-8856-62A4060C7345}"/>
    <cellStyle name="Output 2 4 2 2 2" xfId="28107" xr:uid="{A0052E31-B3BD-4046-9184-E1DC5F122941}"/>
    <cellStyle name="Output 2 4 2 2 3" xfId="33601" xr:uid="{EEF7AC5E-37CB-46A9-9BD7-84C8A67EC7D9}"/>
    <cellStyle name="Output 2 4 2 2 4" xfId="39085" xr:uid="{B76B5C6A-FEDA-4523-8037-6C4704AEEBDA}"/>
    <cellStyle name="Output 2 4 2 3" xfId="25378" xr:uid="{55BFB97D-0DDF-46B6-AF4E-BE5553DA91DE}"/>
    <cellStyle name="Output 2 4 2 4" xfId="30872" xr:uid="{410E0CE1-AA65-459D-9CD3-D080A3406F9F}"/>
    <cellStyle name="Output 2 4 2 5" xfId="36356" xr:uid="{CA8B003A-FA5C-4356-8D99-BEEE6C083BE2}"/>
    <cellStyle name="Output 2 4 3" xfId="12196" xr:uid="{2E3530C0-F06C-4B23-934F-B4E4E8736ECC}"/>
    <cellStyle name="Output 2 4 4" xfId="17432" xr:uid="{D672BE05-AB98-4C44-AECA-530010FC4E5B}"/>
    <cellStyle name="Output 2 4 5" xfId="19665" xr:uid="{5390E036-6D18-4D02-AF24-B6F7C0B9FC34}"/>
    <cellStyle name="Output 2 4 6" xfId="9994" xr:uid="{50E732A5-8283-47A2-8C38-58032559C00C}"/>
    <cellStyle name="Output 2 4 6 2" xfId="21315" xr:uid="{A3CBF8D7-8F62-4F6D-B618-D7476DB1A09A}"/>
    <cellStyle name="Output 2 4 6 2 2" xfId="26871" xr:uid="{377400DE-E688-4A6B-8E50-168FB86FA7F3}"/>
    <cellStyle name="Output 2 4 6 2 3" xfId="32365" xr:uid="{3394449D-75D0-46FF-A2CC-5F2D5F3D6F8E}"/>
    <cellStyle name="Output 2 4 6 2 4" xfId="37849" xr:uid="{F73BCDD5-E08C-427B-A2D2-A7C61C4F061F}"/>
    <cellStyle name="Output 2 4 6 3" xfId="24142" xr:uid="{56C0BAB9-2A8C-4060-A9F4-F9678EDEF946}"/>
    <cellStyle name="Output 2 4 6 4" xfId="29636" xr:uid="{A0748FD1-05E7-4E3C-A60B-D0F5C424EAAE}"/>
    <cellStyle name="Output 2 4 6 5" xfId="35120" xr:uid="{0C0B80AE-9E37-411A-BD2B-A581229564FF}"/>
    <cellStyle name="Output 2 5" xfId="6856" xr:uid="{01B30CEF-765E-42F3-9DE5-F85817634488}"/>
    <cellStyle name="Output 2 5 2" xfId="15265" xr:uid="{730EF028-943F-43F5-8660-E98579E40676}"/>
    <cellStyle name="Output 2 5 2 2" xfId="22552" xr:uid="{68F3986D-419A-4672-80A0-A71BEED150F8}"/>
    <cellStyle name="Output 2 5 2 2 2" xfId="28108" xr:uid="{52C529E0-3EF8-4043-9522-1A762582A8CF}"/>
    <cellStyle name="Output 2 5 2 2 3" xfId="33602" xr:uid="{2B84AC31-3B60-4B53-84ED-CE9D3699FD96}"/>
    <cellStyle name="Output 2 5 2 2 4" xfId="39086" xr:uid="{85D20DFD-1A97-48D0-850D-DF31F29E90D3}"/>
    <cellStyle name="Output 2 5 2 3" xfId="25379" xr:uid="{C0558499-1F24-491D-9A61-655494355D58}"/>
    <cellStyle name="Output 2 5 2 4" xfId="30873" xr:uid="{7F78F044-D5AC-4CDB-8610-45FEDE667DA7}"/>
    <cellStyle name="Output 2 5 2 5" xfId="36357" xr:uid="{86654F8A-4F97-43D5-94C9-03F264FE0A60}"/>
    <cellStyle name="Output 2 5 3" xfId="12595" xr:uid="{76B88ED0-3D4A-4111-B744-84E1780C2DA9}"/>
    <cellStyle name="Output 2 5 4" xfId="19666" xr:uid="{A2407354-087B-4D71-9BFC-3CE3F156A07A}"/>
    <cellStyle name="Output 2 5 5" xfId="9995" xr:uid="{DF887DD0-4C07-4EC2-BDB1-DB4BA734F901}"/>
    <cellStyle name="Output 2 5 5 2" xfId="21316" xr:uid="{4E259C81-B3F5-4795-8C33-F96C5549C0B5}"/>
    <cellStyle name="Output 2 5 5 2 2" xfId="26872" xr:uid="{CEAECAAD-DEDC-4DF3-969E-D90CBD58965A}"/>
    <cellStyle name="Output 2 5 5 2 3" xfId="32366" xr:uid="{8E44C01B-C51D-42F0-A192-1344ABACCDDC}"/>
    <cellStyle name="Output 2 5 5 2 4" xfId="37850" xr:uid="{8EB88E2E-36EC-4606-A772-51238A59CF79}"/>
    <cellStyle name="Output 2 5 5 3" xfId="24143" xr:uid="{05526C44-B63E-4AC8-AB99-B5D98995E93D}"/>
    <cellStyle name="Output 2 5 5 4" xfId="29637" xr:uid="{F5C3E8F5-1B2E-4389-BEA9-EEF0D7101669}"/>
    <cellStyle name="Output 2 5 5 5" xfId="35121" xr:uid="{297BDFC0-432B-4D26-B83B-24B478EA2DE6}"/>
    <cellStyle name="Output 2 6" xfId="7322" xr:uid="{EFDEF333-50B3-4F5D-AB9E-3DA8A786BB2F}"/>
    <cellStyle name="Output 2 6 2" xfId="20084" xr:uid="{10599DAD-AFFB-428D-9624-14079E058BCB}"/>
    <cellStyle name="Output 2 6 3" xfId="9996" xr:uid="{E1D25B73-9A74-4F0D-B2B3-5A4AA9418F60}"/>
    <cellStyle name="Output 2 6 3 2" xfId="21317" xr:uid="{7EFAD496-A5AD-48A9-90EE-8D86C7503C0D}"/>
    <cellStyle name="Output 2 6 3 2 2" xfId="26873" xr:uid="{DCACC5AC-D25C-460E-AD61-4266DC3A0A85}"/>
    <cellStyle name="Output 2 6 3 2 3" xfId="32367" xr:uid="{2FC65386-D9FD-4D11-A2A7-504E8C895D66}"/>
    <cellStyle name="Output 2 6 3 2 4" xfId="37851" xr:uid="{C25FAA53-B4D3-45C5-B4CD-BB17A9D58D65}"/>
    <cellStyle name="Output 2 6 3 3" xfId="24144" xr:uid="{8B60F2CE-5653-47DF-ACAF-847E4BE6BB91}"/>
    <cellStyle name="Output 2 6 3 4" xfId="29638" xr:uid="{FFE3080B-1A9C-4BB9-A22A-344D45D0BFF5}"/>
    <cellStyle name="Output 2 6 3 5" xfId="35122" xr:uid="{09B277D7-7886-43B4-8617-EF7982B4BED1}"/>
    <cellStyle name="Output 2 7" xfId="9997" xr:uid="{CAA9BB06-E393-4F75-B6B3-457A4D3BCDAE}"/>
    <cellStyle name="Output 2 7 2" xfId="21318" xr:uid="{2D77646A-8FFE-407F-AA7D-33A25C6DEC2A}"/>
    <cellStyle name="Output 2 7 2 2" xfId="26874" xr:uid="{A32F6178-4A99-418E-B359-B03EF231A216}"/>
    <cellStyle name="Output 2 7 2 3" xfId="32368" xr:uid="{AA390BBE-7734-4326-8A93-471E28F69BB0}"/>
    <cellStyle name="Output 2 7 2 4" xfId="37852" xr:uid="{E9A3467B-2DB7-470E-8C3B-38E1BF92B9A9}"/>
    <cellStyle name="Output 2 7 3" xfId="24145" xr:uid="{8428813B-5511-4508-BE9D-2C0E128FD2F2}"/>
    <cellStyle name="Output 2 7 4" xfId="29639" xr:uid="{29C6AA30-2992-42F4-B25B-1E549DA2053B}"/>
    <cellStyle name="Output 2 7 5" xfId="35123" xr:uid="{71A359E2-E2F8-4E43-BDF6-E30B67CC5356}"/>
    <cellStyle name="Output 2 8" xfId="15260" xr:uid="{AD2E9588-E1FB-490B-9FA3-E5B4153FA38C}"/>
    <cellStyle name="Output 2 8 2" xfId="22547" xr:uid="{2AFEDFA3-334C-4B51-90AC-47191FB1E17E}"/>
    <cellStyle name="Output 2 8 2 2" xfId="28103" xr:uid="{F0FBBB56-E9FD-42EA-9E9F-682C20EFE78F}"/>
    <cellStyle name="Output 2 8 2 3" xfId="33597" xr:uid="{8AD7E2C1-B400-42D0-ADC3-3C9CCDE08B31}"/>
    <cellStyle name="Output 2 8 2 4" xfId="39081" xr:uid="{E03A787A-F90B-4055-9A70-09475E68297B}"/>
    <cellStyle name="Output 2 8 3" xfId="25374" xr:uid="{15D0EDD3-C032-4124-9D09-4A3F1A4851D6}"/>
    <cellStyle name="Output 2 8 4" xfId="30868" xr:uid="{7D124A23-D85B-425B-805E-61634E79E497}"/>
    <cellStyle name="Output 2 8 5" xfId="36352" xr:uid="{F6614AC1-F2EE-464E-864A-5836D9B0C205}"/>
    <cellStyle name="Output 2 9" xfId="12192" xr:uid="{C302BC4F-1343-45C8-9B87-3BC2D69E9341}"/>
    <cellStyle name="Output 3" xfId="6857" xr:uid="{270DC9DF-D526-4B45-AF80-CD7AB8B6CDF3}"/>
    <cellStyle name="Output 3 2" xfId="6858" xr:uid="{C241CAFD-D6EF-4CD8-9556-7BBEB75AECCF}"/>
    <cellStyle name="Output 3 2 2" xfId="6859" xr:uid="{1F0E8E29-37FC-4CB2-864D-A3DE50708A0F}"/>
    <cellStyle name="Output 3 2 2 2" xfId="15268" xr:uid="{F916C72A-B6B9-4D5E-A4A5-BBA178656D24}"/>
    <cellStyle name="Output 3 2 2 2 2" xfId="22555" xr:uid="{15784232-5459-40FD-BB16-74AAA56C99F5}"/>
    <cellStyle name="Output 3 2 2 2 2 2" xfId="28111" xr:uid="{177CFD47-33AF-4E1E-B3BD-E40F1AA9474C}"/>
    <cellStyle name="Output 3 2 2 2 2 3" xfId="33605" xr:uid="{6306FD00-C9C9-4250-8B49-C6D53CE9ABF8}"/>
    <cellStyle name="Output 3 2 2 2 2 4" xfId="39089" xr:uid="{4545A0E0-11A9-4CF0-85A2-62F795469895}"/>
    <cellStyle name="Output 3 2 2 2 3" xfId="25382" xr:uid="{A7D080A1-71C3-4B22-AD9F-5B4B5DFB8F31}"/>
    <cellStyle name="Output 3 2 2 2 4" xfId="30876" xr:uid="{01EE860B-7485-4B37-BA0C-604BC6B71DC1}"/>
    <cellStyle name="Output 3 2 2 2 5" xfId="36360" xr:uid="{435B7050-1214-4A11-BB74-4453F049CE16}"/>
    <cellStyle name="Output 3 2 2 3" xfId="12199" xr:uid="{DA3979B5-D981-4BF0-AFFE-C70C18E9FFBB}"/>
    <cellStyle name="Output 3 2 2 4" xfId="17435" xr:uid="{75DD3AA9-B1A8-4101-996A-526EAB98A817}"/>
    <cellStyle name="Output 3 2 2 5" xfId="19669" xr:uid="{83BD63C7-30B7-4AE1-81BE-A0971F693A70}"/>
    <cellStyle name="Output 3 2 2 6" xfId="10000" xr:uid="{71B2B1CE-384A-4A3C-99D4-8DC2D2188129}"/>
    <cellStyle name="Output 3 2 2 6 2" xfId="21321" xr:uid="{B71942E0-BF2B-4866-912C-2BA9B8053DE1}"/>
    <cellStyle name="Output 3 2 2 6 2 2" xfId="26877" xr:uid="{4473375F-3828-4FD8-98E5-67E58B38AA3C}"/>
    <cellStyle name="Output 3 2 2 6 2 3" xfId="32371" xr:uid="{F73E81BA-61A6-491E-83FA-8D30DE9CC2EE}"/>
    <cellStyle name="Output 3 2 2 6 2 4" xfId="37855" xr:uid="{E0263FDB-33A7-494C-B1DE-99EA423EAD77}"/>
    <cellStyle name="Output 3 2 2 6 3" xfId="24148" xr:uid="{F524EAB6-A566-43F1-AC4D-99506A4F20D7}"/>
    <cellStyle name="Output 3 2 2 6 4" xfId="29642" xr:uid="{1F193615-F609-4A5F-9EB0-016C3BEB0235}"/>
    <cellStyle name="Output 3 2 2 6 5" xfId="35126" xr:uid="{D5294ADD-5311-48A2-96EA-D409C5892076}"/>
    <cellStyle name="Output 3 2 3" xfId="15267" xr:uid="{548E2DB3-3B45-499D-8A79-0215BD380E86}"/>
    <cellStyle name="Output 3 2 3 2" xfId="22554" xr:uid="{1C9C648D-483E-4DB5-A731-699F02868D42}"/>
    <cellStyle name="Output 3 2 3 2 2" xfId="28110" xr:uid="{904DFB0B-C15D-4459-9747-EC6EA9C4FCF6}"/>
    <cellStyle name="Output 3 2 3 2 3" xfId="33604" xr:uid="{652A5EA9-0532-4595-8D3C-F2FCED3BF2D4}"/>
    <cellStyle name="Output 3 2 3 2 4" xfId="39088" xr:uid="{8B7A2166-CCC0-46F3-B9B5-4DF030103669}"/>
    <cellStyle name="Output 3 2 3 3" xfId="25381" xr:uid="{B0451FB6-20C9-4C3F-BA26-46EE676EC521}"/>
    <cellStyle name="Output 3 2 3 4" xfId="30875" xr:uid="{9BE7EEDD-3763-4E2E-B85B-A8EB682CDA05}"/>
    <cellStyle name="Output 3 2 3 5" xfId="36359" xr:uid="{E7408DDF-C6E3-4606-836C-D5D99A7DEEAA}"/>
    <cellStyle name="Output 3 2 4" xfId="12198" xr:uid="{7D1D905D-A7F1-4EBB-B322-8339B116BB28}"/>
    <cellStyle name="Output 3 2 5" xfId="17434" xr:uid="{2AEC463D-1AF9-4630-857A-04F5CE097C92}"/>
    <cellStyle name="Output 3 2 6" xfId="19668" xr:uid="{470D3ECA-66F4-4CB5-AC77-03E49F305DE2}"/>
    <cellStyle name="Output 3 2 7" xfId="9999" xr:uid="{F949E8FF-6136-4E71-968F-E7E742B8014B}"/>
    <cellStyle name="Output 3 2 7 2" xfId="21320" xr:uid="{D14A2CBF-A128-413C-996E-50F95B48776F}"/>
    <cellStyle name="Output 3 2 7 2 2" xfId="26876" xr:uid="{09E45624-56C1-4F5B-9DB0-060A395E0EA3}"/>
    <cellStyle name="Output 3 2 7 2 3" xfId="32370" xr:uid="{90E2686B-0A3C-4281-BBB3-4F9697B4DD96}"/>
    <cellStyle name="Output 3 2 7 2 4" xfId="37854" xr:uid="{F9E69A16-D20A-40F6-8C7D-6C4CA7B3CA24}"/>
    <cellStyle name="Output 3 2 7 3" xfId="24147" xr:uid="{48DFC7BA-5599-4F44-B219-F28A6D8731D0}"/>
    <cellStyle name="Output 3 2 7 4" xfId="29641" xr:uid="{D987A181-7A75-42FC-B981-7A8FA7506C06}"/>
    <cellStyle name="Output 3 2 7 5" xfId="35125" xr:uid="{625C602D-0C88-4F15-B4E6-E26685C5F3D1}"/>
    <cellStyle name="Output 3 3" xfId="6860" xr:uid="{387C4B0A-0630-42ED-A6E9-0FCCDE83D451}"/>
    <cellStyle name="Output 3 3 2" xfId="6861" xr:uid="{909C1703-E4AE-49F3-A29A-C6363EAAB9FE}"/>
    <cellStyle name="Output 3 3 2 2" xfId="15270" xr:uid="{9CDA36E7-604E-4E24-98A7-58E187E5B424}"/>
    <cellStyle name="Output 3 3 2 2 2" xfId="22557" xr:uid="{B0E9FB6D-43FA-4A7B-8A8F-92A3F5019E8D}"/>
    <cellStyle name="Output 3 3 2 2 2 2" xfId="28113" xr:uid="{56D1BFCA-8722-49B9-B7AB-C254DA168471}"/>
    <cellStyle name="Output 3 3 2 2 2 3" xfId="33607" xr:uid="{EBE9D232-BBFA-4288-82CE-37B240AE9FB7}"/>
    <cellStyle name="Output 3 3 2 2 2 4" xfId="39091" xr:uid="{5645A019-E4A2-4E55-B4A1-7BBFDEF789DA}"/>
    <cellStyle name="Output 3 3 2 2 3" xfId="25384" xr:uid="{29F9E15F-838D-43A3-9F88-168043AE363C}"/>
    <cellStyle name="Output 3 3 2 2 4" xfId="30878" xr:uid="{FA11E329-0FFF-40AB-BDDD-1F5B611618DD}"/>
    <cellStyle name="Output 3 3 2 2 5" xfId="36362" xr:uid="{1716CF51-9B27-4DE6-8B61-E30F10673E5E}"/>
    <cellStyle name="Output 3 3 2 3" xfId="12201" xr:uid="{26D7DD5C-443C-43C8-A458-85C6EDA6E400}"/>
    <cellStyle name="Output 3 3 2 4" xfId="17437" xr:uid="{D4412588-6473-4BF5-B95E-FA85305B71B6}"/>
    <cellStyle name="Output 3 3 2 5" xfId="19671" xr:uid="{A45F9900-CED8-4138-AF33-D2A97C61946A}"/>
    <cellStyle name="Output 3 3 2 6" xfId="10002" xr:uid="{1D913102-EE55-4824-96B5-43293D729426}"/>
    <cellStyle name="Output 3 3 2 6 2" xfId="21323" xr:uid="{390F3683-D50E-48C0-874C-816BA449BCD2}"/>
    <cellStyle name="Output 3 3 2 6 2 2" xfId="26879" xr:uid="{2D141A3A-711B-459B-AA3C-EAD467181F1B}"/>
    <cellStyle name="Output 3 3 2 6 2 3" xfId="32373" xr:uid="{3E9FC2E4-A2C2-41D4-924D-5124A5B469AA}"/>
    <cellStyle name="Output 3 3 2 6 2 4" xfId="37857" xr:uid="{32DB39B9-FD43-4678-948A-5C4873918335}"/>
    <cellStyle name="Output 3 3 2 6 3" xfId="24150" xr:uid="{2A445B03-F899-4E57-A907-9142B08CC764}"/>
    <cellStyle name="Output 3 3 2 6 4" xfId="29644" xr:uid="{C27B619D-DCFC-4D8E-BFD2-92E7CE241699}"/>
    <cellStyle name="Output 3 3 2 6 5" xfId="35128" xr:uid="{75449535-B5FE-4D3F-989C-364FA924393A}"/>
    <cellStyle name="Output 3 3 3" xfId="15269" xr:uid="{11978F1F-FEAD-488E-B8E3-0E0757E4EE51}"/>
    <cellStyle name="Output 3 3 3 2" xfId="22556" xr:uid="{AD481316-91FC-4789-B89C-235CECC19FA6}"/>
    <cellStyle name="Output 3 3 3 2 2" xfId="28112" xr:uid="{6A5006B1-2A9F-4551-9127-F4F231EAD73B}"/>
    <cellStyle name="Output 3 3 3 2 3" xfId="33606" xr:uid="{1A5EE4C0-BB81-4C8F-B815-3957C87220F1}"/>
    <cellStyle name="Output 3 3 3 2 4" xfId="39090" xr:uid="{9EC3B03B-924D-460C-A72A-56EBA60713CA}"/>
    <cellStyle name="Output 3 3 3 3" xfId="25383" xr:uid="{584BC223-BB6C-4012-96A6-A75E43FF5216}"/>
    <cellStyle name="Output 3 3 3 4" xfId="30877" xr:uid="{C9E951EB-394F-4935-9A0C-595FCF9411CC}"/>
    <cellStyle name="Output 3 3 3 5" xfId="36361" xr:uid="{8B9173F6-8F44-4BA2-8A9D-B5B61ED77F32}"/>
    <cellStyle name="Output 3 3 4" xfId="12200" xr:uid="{401759D7-CCD0-49E2-A4B4-F9A46DA42F77}"/>
    <cellStyle name="Output 3 3 5" xfId="17436" xr:uid="{B9A8FA58-BF11-4428-B097-1F8111785CE9}"/>
    <cellStyle name="Output 3 3 6" xfId="19670" xr:uid="{E3425EB4-EBEE-4BCD-8BDE-1CC46A45BEE6}"/>
    <cellStyle name="Output 3 3 7" xfId="10001" xr:uid="{C76B885C-78AA-4845-9A17-E901ADE84D45}"/>
    <cellStyle name="Output 3 3 7 2" xfId="21322" xr:uid="{CCB9A228-71FB-415B-B7E0-AE2FCFC78933}"/>
    <cellStyle name="Output 3 3 7 2 2" xfId="26878" xr:uid="{96EFC2E1-6BEF-44E3-A86F-4F3F2509B65F}"/>
    <cellStyle name="Output 3 3 7 2 3" xfId="32372" xr:uid="{801BFBA7-C82D-46FB-BC3A-66284F77223C}"/>
    <cellStyle name="Output 3 3 7 2 4" xfId="37856" xr:uid="{083F5AF2-25C5-4E33-BD10-2650DD259955}"/>
    <cellStyle name="Output 3 3 7 3" xfId="24149" xr:uid="{194122AF-A464-4F0C-8C9E-5C986BA6B810}"/>
    <cellStyle name="Output 3 3 7 4" xfId="29643" xr:uid="{A9D18245-AB01-4F31-9CCB-B08D0F816E08}"/>
    <cellStyle name="Output 3 3 7 5" xfId="35127" xr:uid="{C228A06C-9C18-4C5B-BA43-96D9B26FA55D}"/>
    <cellStyle name="Output 3 4" xfId="6862" xr:uid="{FA14B298-2104-4D7F-B1BB-13D75F7B9F38}"/>
    <cellStyle name="Output 3 4 2" xfId="15271" xr:uid="{68373F69-95D8-4585-9D1C-7894257E23BC}"/>
    <cellStyle name="Output 3 4 2 2" xfId="22558" xr:uid="{4D47E297-525B-4FB9-95CC-4E482E640F20}"/>
    <cellStyle name="Output 3 4 2 2 2" xfId="28114" xr:uid="{38B1B841-0170-4F68-B4AC-D2CB50746F7F}"/>
    <cellStyle name="Output 3 4 2 2 3" xfId="33608" xr:uid="{C5EC5977-6D14-4919-9E22-BDC5E24AE29D}"/>
    <cellStyle name="Output 3 4 2 2 4" xfId="39092" xr:uid="{D965FAA9-0927-494D-AA70-CA8C4081EE14}"/>
    <cellStyle name="Output 3 4 2 3" xfId="25385" xr:uid="{A0A86C3E-DC5D-4087-86C5-46233A473E0E}"/>
    <cellStyle name="Output 3 4 2 4" xfId="30879" xr:uid="{E17011D4-3DA4-4AA6-83CE-370006A07E6E}"/>
    <cellStyle name="Output 3 4 2 5" xfId="36363" xr:uid="{DD358130-3B94-420D-B508-2F22262ADE92}"/>
    <cellStyle name="Output 3 4 3" xfId="12202" xr:uid="{F56D8540-49D4-479E-B382-EB82DA5EC812}"/>
    <cellStyle name="Output 3 4 4" xfId="17438" xr:uid="{5993BFED-954F-4374-B6B6-D2A41733CE64}"/>
    <cellStyle name="Output 3 4 5" xfId="19672" xr:uid="{B3701C40-8D6C-4780-9ABB-885AEF930000}"/>
    <cellStyle name="Output 3 4 6" xfId="10003" xr:uid="{8DE0F296-6865-48BC-8EB1-C0A6902ACC24}"/>
    <cellStyle name="Output 3 4 6 2" xfId="21324" xr:uid="{7C9B6E2D-4AE5-4B03-9EAB-1D2599CAFCC8}"/>
    <cellStyle name="Output 3 4 6 2 2" xfId="26880" xr:uid="{40655CD9-6114-497D-85D7-C1021D4C6BF2}"/>
    <cellStyle name="Output 3 4 6 2 3" xfId="32374" xr:uid="{9F92CFEB-8456-4913-BFA0-A247F413C364}"/>
    <cellStyle name="Output 3 4 6 2 4" xfId="37858" xr:uid="{CEFF01B8-69C9-49A5-85E3-E94D5D2F3F84}"/>
    <cellStyle name="Output 3 4 6 3" xfId="24151" xr:uid="{7DC4A2E2-20BD-4AEB-A376-86A222AE5FC9}"/>
    <cellStyle name="Output 3 4 6 4" xfId="29645" xr:uid="{B6BF8662-1C1A-49EA-97CB-4E3A5878A52D}"/>
    <cellStyle name="Output 3 4 6 5" xfId="35129" xr:uid="{ECE34A11-83A9-44F4-8D6E-2AC3E6960787}"/>
    <cellStyle name="Output 3 5" xfId="15266" xr:uid="{72016730-80D7-4326-9247-1B330D5618D7}"/>
    <cellStyle name="Output 3 5 2" xfId="22553" xr:uid="{E923A348-8F09-4D79-A90A-BA9278ECE95E}"/>
    <cellStyle name="Output 3 5 2 2" xfId="28109" xr:uid="{604DDD9C-1846-4C32-A487-C1F18AB40597}"/>
    <cellStyle name="Output 3 5 2 3" xfId="33603" xr:uid="{FDE4E0F9-6D11-4496-B1E4-0B8966C427BD}"/>
    <cellStyle name="Output 3 5 2 4" xfId="39087" xr:uid="{22753D55-B4F4-4BBC-8DED-812F955C5764}"/>
    <cellStyle name="Output 3 5 3" xfId="25380" xr:uid="{D95608E9-4E5D-4DBA-911D-9CB5CA2AFBCC}"/>
    <cellStyle name="Output 3 5 4" xfId="30874" xr:uid="{E6CD1A7C-DF0E-4203-8AD3-956657DE1294}"/>
    <cellStyle name="Output 3 5 5" xfId="36358" xr:uid="{DB9C7565-3F94-4B54-8774-89261911C83E}"/>
    <cellStyle name="Output 3 6" xfId="12197" xr:uid="{8D9363F4-4AAE-4D0A-B151-BD54F4B92743}"/>
    <cellStyle name="Output 3 7" xfId="17433" xr:uid="{FB02F1D9-E2C2-422D-AA12-55D9FF67BD73}"/>
    <cellStyle name="Output 3 8" xfId="19667" xr:uid="{EC7233B1-E4FB-4CD1-BC4B-95FBAB05BED6}"/>
    <cellStyle name="Output 3 9" xfId="9998" xr:uid="{8274485F-F5FE-4E03-8CD6-6C96362250BF}"/>
    <cellStyle name="Output 3 9 2" xfId="21319" xr:uid="{6FF7CC10-C7FA-4227-BCA7-01F6F5FD9B77}"/>
    <cellStyle name="Output 3 9 2 2" xfId="26875" xr:uid="{60A4315A-B2B1-4A73-A320-A30F266C9D89}"/>
    <cellStyle name="Output 3 9 2 3" xfId="32369" xr:uid="{6D3D8C09-035F-4659-B329-CD786F408697}"/>
    <cellStyle name="Output 3 9 2 4" xfId="37853" xr:uid="{F1D2F884-6764-4F0D-B090-251C7BBC19B9}"/>
    <cellStyle name="Output 3 9 3" xfId="24146" xr:uid="{1CFE4D5D-99A9-4C48-ABC9-FAD31EA6787A}"/>
    <cellStyle name="Output 3 9 4" xfId="29640" xr:uid="{958031F1-23FD-47A5-A371-A317328F3761}"/>
    <cellStyle name="Output 3 9 5" xfId="35124" xr:uid="{A67F048A-D5D2-4B03-A87E-32EE616261D7}"/>
    <cellStyle name="Output 4" xfId="6863" xr:uid="{800E7576-AE05-41B5-9C9E-9999D3B05E02}"/>
    <cellStyle name="Output 4 2" xfId="6864" xr:uid="{BF0A3C2E-0044-4492-B0A5-245B55CBA360}"/>
    <cellStyle name="Output 4 2 2" xfId="15273" xr:uid="{D2016A36-37E3-42C7-A0D0-D0A4216BEFCC}"/>
    <cellStyle name="Output 4 2 2 2" xfId="22560" xr:uid="{A92EB892-6FC6-43CA-BC38-78EDB377286F}"/>
    <cellStyle name="Output 4 2 2 2 2" xfId="28116" xr:uid="{A4445090-8F43-4898-B4EE-5ADFB7A0B79E}"/>
    <cellStyle name="Output 4 2 2 2 3" xfId="33610" xr:uid="{6FBED49F-378E-44C0-A418-143F120B1EBC}"/>
    <cellStyle name="Output 4 2 2 2 4" xfId="39094" xr:uid="{CB12D22D-2E0C-4E80-959C-87273E89A145}"/>
    <cellStyle name="Output 4 2 2 3" xfId="25387" xr:uid="{AD5C2BCF-E17A-491D-92C4-9160F85E4B40}"/>
    <cellStyle name="Output 4 2 2 4" xfId="30881" xr:uid="{5D7A3AAA-5A2E-4762-8F27-FC5048BCA49E}"/>
    <cellStyle name="Output 4 2 2 5" xfId="36365" xr:uid="{DA3C4CFF-BDBD-434D-8C89-E5BB2FE450B8}"/>
    <cellStyle name="Output 4 2 3" xfId="12204" xr:uid="{D2CBAB0C-92AF-4414-8A25-D17B1CD1AF05}"/>
    <cellStyle name="Output 4 2 4" xfId="17440" xr:uid="{3AE1F84E-2BE7-4D36-B35D-06262E0666D9}"/>
    <cellStyle name="Output 4 2 5" xfId="19674" xr:uid="{01938E1E-FE94-45F5-94BA-1138ED497A98}"/>
    <cellStyle name="Output 4 2 6" xfId="10005" xr:uid="{B8FCBDE9-4A31-439A-84F5-8FF4D0E4EBA0}"/>
    <cellStyle name="Output 4 2 6 2" xfId="21326" xr:uid="{5B9D1396-6AB3-4050-82BE-E45882302A68}"/>
    <cellStyle name="Output 4 2 6 2 2" xfId="26882" xr:uid="{5E30DEF5-F70E-4996-A44B-F7E517B0688B}"/>
    <cellStyle name="Output 4 2 6 2 3" xfId="32376" xr:uid="{2DB72EC5-54DF-4010-9C34-8C272502942B}"/>
    <cellStyle name="Output 4 2 6 2 4" xfId="37860" xr:uid="{719DC35E-4225-4B62-A2A9-A0389310B470}"/>
    <cellStyle name="Output 4 2 6 3" xfId="24153" xr:uid="{17905A97-D425-46E2-BC9D-900BBF61BC89}"/>
    <cellStyle name="Output 4 2 6 4" xfId="29647" xr:uid="{93535DAA-027E-4ED2-BADF-E8F3BA3DEC17}"/>
    <cellStyle name="Output 4 2 6 5" xfId="35131" xr:uid="{5F64F1C3-5A48-4742-8711-A47BEC570283}"/>
    <cellStyle name="Output 4 3" xfId="15272" xr:uid="{EF6A8D15-ACDE-4F5D-9D97-123DC711A2ED}"/>
    <cellStyle name="Output 4 3 2" xfId="22559" xr:uid="{AC25C680-4E48-465E-BA30-0026E85DEEBE}"/>
    <cellStyle name="Output 4 3 2 2" xfId="28115" xr:uid="{04EB334C-AA0A-460E-8319-F90177C006B9}"/>
    <cellStyle name="Output 4 3 2 3" xfId="33609" xr:uid="{CAE3EA6C-29AF-452A-A590-CB6CF0EBC678}"/>
    <cellStyle name="Output 4 3 2 4" xfId="39093" xr:uid="{0CBF80AD-8439-4DA0-950E-91B34BD05D3D}"/>
    <cellStyle name="Output 4 3 3" xfId="25386" xr:uid="{EEDEE574-7E59-4D2F-AE3B-B78BA4BFF4E7}"/>
    <cellStyle name="Output 4 3 4" xfId="30880" xr:uid="{75378619-05A9-41F0-8A3E-C30487C2666E}"/>
    <cellStyle name="Output 4 3 5" xfId="36364" xr:uid="{B548422A-8DCB-4759-8C1E-9DE236BBD15A}"/>
    <cellStyle name="Output 4 4" xfId="12203" xr:uid="{2823056E-98F1-4E83-841B-706BA5787642}"/>
    <cellStyle name="Output 4 5" xfId="17439" xr:uid="{BABCCAE9-5E4E-4F13-9EFF-B52A429C79BC}"/>
    <cellStyle name="Output 4 6" xfId="19673" xr:uid="{909E2BCA-B239-48C0-8766-0719D445D83E}"/>
    <cellStyle name="Output 4 7" xfId="10004" xr:uid="{D9AA9FE6-F099-4F48-89AA-0C211D033BE7}"/>
    <cellStyle name="Output 4 7 2" xfId="21325" xr:uid="{4FABF7F5-29CE-4B8E-A3F4-F5A94B66BBE2}"/>
    <cellStyle name="Output 4 7 2 2" xfId="26881" xr:uid="{1AD5A700-D9EA-47E8-89B1-CBF0CD18AAF8}"/>
    <cellStyle name="Output 4 7 2 3" xfId="32375" xr:uid="{9B4DEB73-56FC-46C8-B823-42A78BF61FFD}"/>
    <cellStyle name="Output 4 7 2 4" xfId="37859" xr:uid="{10C9AF8C-55C6-4D43-B1D5-7170EAC91DAC}"/>
    <cellStyle name="Output 4 7 3" xfId="24152" xr:uid="{43289710-09D8-4010-991D-1F34B27335A1}"/>
    <cellStyle name="Output 4 7 4" xfId="29646" xr:uid="{9CF133E4-CCA2-4060-9BD1-8EC0F6056BCD}"/>
    <cellStyle name="Output 4 7 5" xfId="35130" xr:uid="{BB4CBBBC-1FE1-4D6D-991D-526CE1FE0A25}"/>
    <cellStyle name="Output 5" xfId="6865" xr:uid="{AFCA9B73-97E7-4F47-BF6A-70F80E0458CD}"/>
    <cellStyle name="Output 5 2" xfId="6866" xr:uid="{68C8C2F9-CED9-41D8-83CE-6048D2F3B6AB}"/>
    <cellStyle name="Output 5 2 2" xfId="15275" xr:uid="{DC783E64-60C0-4AE5-9368-5FB36CE3234B}"/>
    <cellStyle name="Output 5 2 2 2" xfId="22562" xr:uid="{BAF2D618-EE03-495D-9B65-21B6C1C628D5}"/>
    <cellStyle name="Output 5 2 2 2 2" xfId="28118" xr:uid="{A1216565-8314-470D-ABA6-74687CFF0998}"/>
    <cellStyle name="Output 5 2 2 2 3" xfId="33612" xr:uid="{3F80D53A-7AD0-45C6-8686-A4A42E1A17AB}"/>
    <cellStyle name="Output 5 2 2 2 4" xfId="39096" xr:uid="{0021B751-78D7-4F52-8539-F65A704A00CF}"/>
    <cellStyle name="Output 5 2 2 3" xfId="25389" xr:uid="{93125725-E306-40E0-B134-3A6EF968FBC6}"/>
    <cellStyle name="Output 5 2 2 4" xfId="30883" xr:uid="{1D24D4FB-AD23-4C68-9EB1-6AE02D06DDF4}"/>
    <cellStyle name="Output 5 2 2 5" xfId="36367" xr:uid="{F447BE41-3D66-4582-A2A3-AC83CCFF3BA0}"/>
    <cellStyle name="Output 5 2 3" xfId="12206" xr:uid="{8C5C358D-A5BF-4617-AEB7-2EEF800177E1}"/>
    <cellStyle name="Output 5 2 4" xfId="17442" xr:uid="{D35B3658-6F3E-43AA-BED5-586816D36995}"/>
    <cellStyle name="Output 5 2 5" xfId="19676" xr:uid="{180BCB3A-CE9B-47BA-8DF5-E659E72E6410}"/>
    <cellStyle name="Output 5 2 6" xfId="10007" xr:uid="{9D4F024A-96D2-40E9-95A3-573A7272FDF9}"/>
    <cellStyle name="Output 5 2 6 2" xfId="21328" xr:uid="{F9DF76C6-28BD-4840-AD68-80E04D979D6D}"/>
    <cellStyle name="Output 5 2 6 2 2" xfId="26884" xr:uid="{21C43CD4-3B3A-437C-885B-83D820AEF276}"/>
    <cellStyle name="Output 5 2 6 2 3" xfId="32378" xr:uid="{F5427A49-2B1A-4F84-954F-A34FEDE81E6E}"/>
    <cellStyle name="Output 5 2 6 2 4" xfId="37862" xr:uid="{343B7E64-73F4-4B0A-B47A-E57A13F40E00}"/>
    <cellStyle name="Output 5 2 6 3" xfId="24155" xr:uid="{BD4E41CF-5C48-4435-B6A3-4073DD05E586}"/>
    <cellStyle name="Output 5 2 6 4" xfId="29649" xr:uid="{15C2ACAE-A134-484F-990E-3181061557A6}"/>
    <cellStyle name="Output 5 2 6 5" xfId="35133" xr:uid="{64BC85D8-9B7F-471F-9BF0-F179EF381102}"/>
    <cellStyle name="Output 5 3" xfId="15274" xr:uid="{D5C12C8E-8074-4C4A-858E-010E91FCB060}"/>
    <cellStyle name="Output 5 3 2" xfId="22561" xr:uid="{B835A6E5-B491-4F50-A8BE-B26E9B2622D2}"/>
    <cellStyle name="Output 5 3 2 2" xfId="28117" xr:uid="{2294E7E0-4BC6-4A47-809D-59CD17A79E36}"/>
    <cellStyle name="Output 5 3 2 3" xfId="33611" xr:uid="{F2F6E968-0975-4785-8282-8A6F046789C8}"/>
    <cellStyle name="Output 5 3 2 4" xfId="39095" xr:uid="{A44C4795-DD28-418E-A6FE-369552B49CC9}"/>
    <cellStyle name="Output 5 3 3" xfId="25388" xr:uid="{9B966E04-105F-4369-9984-6CADCDCCE866}"/>
    <cellStyle name="Output 5 3 4" xfId="30882" xr:uid="{BDBC236A-01A4-42C0-A7A7-A1B510838D29}"/>
    <cellStyle name="Output 5 3 5" xfId="36366" xr:uid="{29162093-E566-43BE-9EB3-874689D0EA7C}"/>
    <cellStyle name="Output 5 4" xfId="12205" xr:uid="{F482FD1E-0622-4308-83B7-63285FB8CD2B}"/>
    <cellStyle name="Output 5 5" xfId="17441" xr:uid="{555EED73-14D0-4979-9CB5-B8E802086C21}"/>
    <cellStyle name="Output 5 6" xfId="19675" xr:uid="{4E038122-E4D9-4F79-9031-07A708BC178D}"/>
    <cellStyle name="Output 5 7" xfId="10006" xr:uid="{5BD5B55A-2CDD-4DCA-AF1B-14CC57111C2A}"/>
    <cellStyle name="Output 5 7 2" xfId="21327" xr:uid="{7E8951DE-73A7-4679-8748-E77F592D0E5A}"/>
    <cellStyle name="Output 5 7 2 2" xfId="26883" xr:uid="{76AC4501-5EFC-4852-932C-A3F22D914DBB}"/>
    <cellStyle name="Output 5 7 2 3" xfId="32377" xr:uid="{5D2AC9D1-874E-4A7A-9123-50F48661C7E3}"/>
    <cellStyle name="Output 5 7 2 4" xfId="37861" xr:uid="{9319C150-5A46-441F-AAFB-FEA14B62A465}"/>
    <cellStyle name="Output 5 7 3" xfId="24154" xr:uid="{36E287B8-68B6-42FF-A937-78CBF8292EC8}"/>
    <cellStyle name="Output 5 7 4" xfId="29648" xr:uid="{6B7E5113-0637-43DF-B30F-DF525C2CB7A7}"/>
    <cellStyle name="Output 5 7 5" xfId="35132" xr:uid="{D7F65A02-85AD-471F-8070-B035FA2D17CC}"/>
    <cellStyle name="Output 6" xfId="6867" xr:uid="{0E8CB8BE-04E2-447E-8892-DF618CCB87B5}"/>
    <cellStyle name="Output 6 2" xfId="15276" xr:uid="{F4442ED3-406F-4072-BF32-F10DA18C101D}"/>
    <cellStyle name="Output 6 2 2" xfId="22563" xr:uid="{DF0DC869-7C1C-45C1-9B2F-E0DE93E585D9}"/>
    <cellStyle name="Output 6 2 2 2" xfId="28119" xr:uid="{043069F7-B33C-41F2-8B30-E9234A6D0E69}"/>
    <cellStyle name="Output 6 2 2 3" xfId="33613" xr:uid="{250AF18F-90FF-4E96-BF68-163BC79BACF9}"/>
    <cellStyle name="Output 6 2 2 4" xfId="39097" xr:uid="{148AD82F-FBD5-4E1C-A6DE-204105010FF7}"/>
    <cellStyle name="Output 6 2 3" xfId="25390" xr:uid="{E970998D-EACD-44C9-95A9-E720374F670B}"/>
    <cellStyle name="Output 6 2 4" xfId="30884" xr:uid="{C23C36DD-04D0-4774-8ACC-F9A335225E19}"/>
    <cellStyle name="Output 6 2 5" xfId="36368" xr:uid="{F94F2C69-D0FF-48BE-9B48-E58E54745E1D}"/>
    <cellStyle name="Output 6 3" xfId="12207" xr:uid="{2494B030-5C94-4CF3-8033-3EB3EF7A3318}"/>
    <cellStyle name="Output 6 4" xfId="17443" xr:uid="{FEC49942-918A-4F64-8041-7DEED20CFB4F}"/>
    <cellStyle name="Output 6 5" xfId="19677" xr:uid="{AEC7A8DB-362C-4D58-BB94-A636F6642AD1}"/>
    <cellStyle name="Output 6 6" xfId="10008" xr:uid="{B66C437F-F079-430B-AB07-4911680852EF}"/>
    <cellStyle name="Output 6 6 2" xfId="21329" xr:uid="{92AEE4FC-4874-4DF1-B71C-A26B36EED71B}"/>
    <cellStyle name="Output 6 6 2 2" xfId="26885" xr:uid="{D8191933-82EF-4BA3-90D8-BBFD3330B399}"/>
    <cellStyle name="Output 6 6 2 3" xfId="32379" xr:uid="{6ED02A90-D15B-401D-9A35-47A63AC3E00B}"/>
    <cellStyle name="Output 6 6 2 4" xfId="37863" xr:uid="{7F3F3A7D-BBF1-4F4A-9584-237A089501B7}"/>
    <cellStyle name="Output 6 6 3" xfId="24156" xr:uid="{3417B830-A342-478B-B470-77D5D6E30A5D}"/>
    <cellStyle name="Output 6 6 4" xfId="29650" xr:uid="{1F4C1CED-6681-4F8D-9997-311FB1244DD0}"/>
    <cellStyle name="Output 6 6 5" xfId="35134" xr:uid="{4DADA78A-25EF-40DB-92EF-DF1531805364}"/>
    <cellStyle name="Output 7" xfId="6868" xr:uid="{73FB6E68-B439-47E1-BFD1-3E90D07793C4}"/>
    <cellStyle name="Output 7 2" xfId="15277" xr:uid="{3F2C9694-7F4B-46D6-BC65-6A96B783F6E0}"/>
    <cellStyle name="Output 7 2 2" xfId="22564" xr:uid="{7D6AFF75-F2BB-4C94-BA63-E9B4C4292A3A}"/>
    <cellStyle name="Output 7 2 2 2" xfId="28120" xr:uid="{970889C4-9C08-446A-AA27-92BD843B3223}"/>
    <cellStyle name="Output 7 2 2 3" xfId="33614" xr:uid="{EE9B4C8D-BBE3-4183-A03A-233E8E41FCF5}"/>
    <cellStyle name="Output 7 2 2 4" xfId="39098" xr:uid="{708F6DE5-BCBF-4AA1-9D34-EDC5866065EA}"/>
    <cellStyle name="Output 7 2 3" xfId="25391" xr:uid="{FAD98F14-0DDD-41CA-BEC0-F8D8676F094B}"/>
    <cellStyle name="Output 7 2 4" xfId="30885" xr:uid="{3B59B027-EF7C-4095-8A2C-86055B3936BC}"/>
    <cellStyle name="Output 7 2 5" xfId="36369" xr:uid="{49D28928-8316-4B11-A282-E06B5755D174}"/>
    <cellStyle name="Output 7 3" xfId="12208" xr:uid="{B1AC2909-BEE1-40D6-AB5F-F8D7D204A170}"/>
    <cellStyle name="Output 7 4" xfId="17444" xr:uid="{6AAB017A-9553-4144-8DA5-483FF40F7E25}"/>
    <cellStyle name="Output 7 5" xfId="19678" xr:uid="{E187641D-DD7F-4F2A-90A4-AB6A18477743}"/>
    <cellStyle name="Output 7 6" xfId="10009" xr:uid="{825CA0BF-C918-4021-B4DC-FD106CC2C299}"/>
    <cellStyle name="Output 7 6 2" xfId="21330" xr:uid="{65AF3643-FCD3-4E81-9EB8-36A95FE7E323}"/>
    <cellStyle name="Output 7 6 2 2" xfId="26886" xr:uid="{F2CEC38D-A2A6-4286-92C1-1522B74E7069}"/>
    <cellStyle name="Output 7 6 2 3" xfId="32380" xr:uid="{661137C6-7E63-4D51-B6E9-ABE7391D3B43}"/>
    <cellStyle name="Output 7 6 2 4" xfId="37864" xr:uid="{9A37F222-F751-4E92-8722-83F3036B93E0}"/>
    <cellStyle name="Output 7 6 3" xfId="24157" xr:uid="{C8CB22AD-3122-4C58-8AD4-67EDFB068A8B}"/>
    <cellStyle name="Output 7 6 4" xfId="29651" xr:uid="{9183D47F-811A-4AEE-BEA9-ED9B2566F144}"/>
    <cellStyle name="Output 7 6 5" xfId="35135" xr:uid="{C1ABC45C-74CB-4D34-AAB4-1C7CEC45EEC8}"/>
    <cellStyle name="Output 8" xfId="6869" xr:uid="{17E11A98-EA32-44AB-A68F-2A637FCBEC4F}"/>
    <cellStyle name="Output 8 2" xfId="15278" xr:uid="{988BC350-E2B3-4F76-BDF2-050457593055}"/>
    <cellStyle name="Output 8 2 2" xfId="22565" xr:uid="{F5C9F92E-942F-4722-B8C7-CEBD383C52D7}"/>
    <cellStyle name="Output 8 2 2 2" xfId="28121" xr:uid="{2F78142A-E20B-474F-BE3E-2AE423233151}"/>
    <cellStyle name="Output 8 2 2 3" xfId="33615" xr:uid="{58B36173-2833-47AB-860F-F51B9C3BC451}"/>
    <cellStyle name="Output 8 2 2 4" xfId="39099" xr:uid="{12F5C15E-2ACA-4DA0-A050-6EED0021E63C}"/>
    <cellStyle name="Output 8 2 3" xfId="25392" xr:uid="{5D982B0E-2F27-4219-9073-F8528105ECDB}"/>
    <cellStyle name="Output 8 2 4" xfId="30886" xr:uid="{A2511203-B918-4BEE-9A91-519D689B6F7D}"/>
    <cellStyle name="Output 8 2 5" xfId="36370" xr:uid="{7A45B481-7956-4E5F-A551-BA75A08B1168}"/>
    <cellStyle name="Output 8 3" xfId="12594" xr:uid="{275E2258-2F47-48C9-B049-7880A37469FD}"/>
    <cellStyle name="Output 8 4" xfId="19679" xr:uid="{E4785DA8-3E29-43A4-9391-271537764040}"/>
    <cellStyle name="Output 8 5" xfId="10010" xr:uid="{781FE489-DA2D-424F-91BE-3DE845D0AC91}"/>
    <cellStyle name="Output 8 5 2" xfId="21331" xr:uid="{F9001596-7220-4398-8863-6B9720E185C8}"/>
    <cellStyle name="Output 8 5 2 2" xfId="26887" xr:uid="{FBB52BAE-B06F-4FFF-9977-710ACDA76CD0}"/>
    <cellStyle name="Output 8 5 2 3" xfId="32381" xr:uid="{D7BAC0B0-557C-4864-826F-B5967EBDF41F}"/>
    <cellStyle name="Output 8 5 2 4" xfId="37865" xr:uid="{1644D9B8-19DB-4291-9C27-352AAAFF2A83}"/>
    <cellStyle name="Output 8 5 3" xfId="24158" xr:uid="{081E839F-9857-46A3-8749-A33FB61F81B7}"/>
    <cellStyle name="Output 8 5 4" xfId="29652" xr:uid="{A1A48FB1-B233-4C70-B0D1-FB606E461EDC}"/>
    <cellStyle name="Output 8 5 5" xfId="35136" xr:uid="{BFE4E1FF-5FA8-43A0-BFDA-B364EBED4356}"/>
    <cellStyle name="Output 9" xfId="7222" xr:uid="{19EB3ECF-CBBA-4A31-B1DF-792D43C0153B}"/>
    <cellStyle name="Output 9 2" xfId="20004" xr:uid="{2A1F62AA-2823-4387-969D-9D4920E58FA1}"/>
    <cellStyle name="Output 9 3" xfId="10011" xr:uid="{736E14D3-776B-4C93-920D-14C937B9322B}"/>
    <cellStyle name="Output 9 3 2" xfId="21332" xr:uid="{7E55BAF7-EC18-42BE-8B73-F46256F796A7}"/>
    <cellStyle name="Output 9 3 2 2" xfId="26888" xr:uid="{0F3A973D-16C8-43EF-AD99-1E7151C9D85A}"/>
    <cellStyle name="Output 9 3 2 3" xfId="32382" xr:uid="{0B99B4F1-A248-48A9-96B9-C2F6821BD87E}"/>
    <cellStyle name="Output 9 3 2 4" xfId="37866" xr:uid="{3F4AAB13-5A2E-4800-B9BE-FED72EABC422}"/>
    <cellStyle name="Output 9 3 3" xfId="24159" xr:uid="{8F2BC3ED-EE65-4340-8D90-889364FC908E}"/>
    <cellStyle name="Output 9 3 4" xfId="29653" xr:uid="{DCBB188C-220E-4016-A9F2-63340CFB02DF}"/>
    <cellStyle name="Output 9 3 5" xfId="35137" xr:uid="{1C42D4AA-963F-4BDC-93B6-D7E82CF2DFCE}"/>
    <cellStyle name="Percent (0)" xfId="6870" xr:uid="{C1EF3A43-1C07-4CA2-AD29-30165F4FECB0}"/>
    <cellStyle name="Percent (0) 10" xfId="10012" xr:uid="{E8CFB2F8-ABEE-4D4D-818B-BE479DA1F419}"/>
    <cellStyle name="Percent (0) 10 2" xfId="21333" xr:uid="{ABDCF1F2-96E1-45B5-9529-E995F06AC6DD}"/>
    <cellStyle name="Percent (0) 10 2 2" xfId="26889" xr:uid="{3CB78822-2C29-4C5F-8B98-2116BD1876ED}"/>
    <cellStyle name="Percent (0) 10 2 3" xfId="32383" xr:uid="{0E164AFF-7444-44BB-9232-3AAAE5E386A5}"/>
    <cellStyle name="Percent (0) 10 2 4" xfId="37867" xr:uid="{651262CE-1EA0-4201-9AE4-50144728704C}"/>
    <cellStyle name="Percent (0) 10 3" xfId="24160" xr:uid="{7A803847-9A0E-40D1-8AA5-ABA857947C40}"/>
    <cellStyle name="Percent (0) 10 4" xfId="29654" xr:uid="{BFA4D4AC-D2BC-4C73-8365-229663911418}"/>
    <cellStyle name="Percent (0) 10 5" xfId="35138" xr:uid="{06E9707C-BFD4-41CF-ABD6-2E03350C4CFA}"/>
    <cellStyle name="Percent (0) 2" xfId="6871" xr:uid="{DD6F5666-E701-4E1E-B43E-323F0F6BD696}"/>
    <cellStyle name="Percent (0) 2 2" xfId="15280" xr:uid="{9421C893-7AFA-4493-9182-E3CFE03FBF92}"/>
    <cellStyle name="Percent (0) 2 2 2" xfId="22567" xr:uid="{5EAEAA51-3F05-4D0D-B207-6D1FE5F85BFB}"/>
    <cellStyle name="Percent (0) 2 2 2 2" xfId="28123" xr:uid="{943334B6-4F02-47B5-AC20-6DD7042398E1}"/>
    <cellStyle name="Percent (0) 2 2 2 3" xfId="33617" xr:uid="{BA6CC729-3466-4AF7-A439-2CBB50622AE5}"/>
    <cellStyle name="Percent (0) 2 2 2 4" xfId="39101" xr:uid="{371BF59A-6E73-49A1-9E20-BE1114AC5327}"/>
    <cellStyle name="Percent (0) 2 2 3" xfId="25394" xr:uid="{EC5B3550-E11F-40B1-B5B1-52194ED1A431}"/>
    <cellStyle name="Percent (0) 2 2 4" xfId="30888" xr:uid="{048D9C1C-5B5D-43A0-B246-0AA24AB21174}"/>
    <cellStyle name="Percent (0) 2 2 5" xfId="36372" xr:uid="{236925D4-291E-4212-8263-9C21C8195E03}"/>
    <cellStyle name="Percent (0) 2 3" xfId="12210" xr:uid="{0C50AA08-475B-4BB8-A212-C696194FFDA6}"/>
    <cellStyle name="Percent (0) 2 4" xfId="17446" xr:uid="{6D066D74-0092-488B-A863-AB98CA0E4ED8}"/>
    <cellStyle name="Percent (0) 2 5" xfId="19681" xr:uid="{4953B150-4154-4745-B8B8-2E61A52921F4}"/>
    <cellStyle name="Percent (0) 2 6" xfId="10013" xr:uid="{5D6EFE62-555E-4E14-A1D2-30F6788FB7F5}"/>
    <cellStyle name="Percent (0) 2 6 2" xfId="21334" xr:uid="{356156A4-6CE1-4FAD-B81D-9B69EEDC406B}"/>
    <cellStyle name="Percent (0) 2 6 2 2" xfId="26890" xr:uid="{9DEC8491-0E3D-4493-AAA4-4CE8AC764459}"/>
    <cellStyle name="Percent (0) 2 6 2 3" xfId="32384" xr:uid="{98D918DE-38C4-46D0-B28F-70CB4C065F5B}"/>
    <cellStyle name="Percent (0) 2 6 2 4" xfId="37868" xr:uid="{4D76A449-7772-4021-93E7-B05E8736E8B4}"/>
    <cellStyle name="Percent (0) 2 6 3" xfId="24161" xr:uid="{25B8D767-654F-49AC-9B53-FDA7BB5AE992}"/>
    <cellStyle name="Percent (0) 2 6 4" xfId="29655" xr:uid="{D1DBFC28-0C1C-4DA3-BCE6-F1FF1BE6304E}"/>
    <cellStyle name="Percent (0) 2 6 5" xfId="35139" xr:uid="{AB50FAB6-FABE-4FF9-A0B7-09067DC55EAE}"/>
    <cellStyle name="Percent (0) 3" xfId="6872" xr:uid="{EF32BF78-9714-4A0B-9130-F5B43949C2BA}"/>
    <cellStyle name="Percent (0) 3 2" xfId="15281" xr:uid="{A43848E6-BFBB-42B1-9339-50BA790920CE}"/>
    <cellStyle name="Percent (0) 3 2 2" xfId="22568" xr:uid="{F924B5B9-354D-4CA1-93F4-79617170546D}"/>
    <cellStyle name="Percent (0) 3 2 2 2" xfId="28124" xr:uid="{01310FBE-BC55-43D6-8036-90DD48FD2A95}"/>
    <cellStyle name="Percent (0) 3 2 2 3" xfId="33618" xr:uid="{8DF9BC00-0F7D-48C3-B8BC-81C56D79D115}"/>
    <cellStyle name="Percent (0) 3 2 2 4" xfId="39102" xr:uid="{F3AD1364-DB7D-4795-80EF-CB3CC34A7478}"/>
    <cellStyle name="Percent (0) 3 2 3" xfId="25395" xr:uid="{D9BDE373-6BD6-4B47-91BF-A3A0C74C7D4C}"/>
    <cellStyle name="Percent (0) 3 2 4" xfId="30889" xr:uid="{BC03E333-C5CB-48AC-954C-AE6DE4CCEAC1}"/>
    <cellStyle name="Percent (0) 3 2 5" xfId="36373" xr:uid="{A5E959E7-9385-45FA-923D-546E62FD0FD0}"/>
    <cellStyle name="Percent (0) 3 3" xfId="12596" xr:uid="{2C65FDDE-22EF-430C-B8F4-54402BBD0239}"/>
    <cellStyle name="Percent (0) 3 4" xfId="19682" xr:uid="{8DEB15E6-F17D-408C-A6A7-AF8B43728E6F}"/>
    <cellStyle name="Percent (0) 3 5" xfId="10014" xr:uid="{EF151F3E-6625-47F6-AC7A-AC6F396D6188}"/>
    <cellStyle name="Percent (0) 3 5 2" xfId="21335" xr:uid="{710E1E2C-2FAC-414E-86F8-3285F8273A05}"/>
    <cellStyle name="Percent (0) 3 5 2 2" xfId="26891" xr:uid="{EEE2A059-6E85-415A-B03F-42BCEB475ED0}"/>
    <cellStyle name="Percent (0) 3 5 2 3" xfId="32385" xr:uid="{4D5580F6-1E6E-4FD9-85B7-5B3D4A44C020}"/>
    <cellStyle name="Percent (0) 3 5 2 4" xfId="37869" xr:uid="{885E91FF-E3E2-4957-8282-B612D48481E0}"/>
    <cellStyle name="Percent (0) 3 5 3" xfId="24162" xr:uid="{D8CC9F67-E93F-43E6-8035-652235ED29FC}"/>
    <cellStyle name="Percent (0) 3 5 4" xfId="29656" xr:uid="{CF4CA2C8-4D41-4160-8574-8B57A848E5C5}"/>
    <cellStyle name="Percent (0) 3 5 5" xfId="35140" xr:uid="{3ADDCB2A-8A4B-41EE-8209-D7F1F4C9B0F3}"/>
    <cellStyle name="Percent (0) 4" xfId="7223" xr:uid="{085AA857-B118-4596-A17D-5D552CACEDC9}"/>
    <cellStyle name="Percent (0) 4 2" xfId="20005" xr:uid="{C8968C89-87EE-4D78-A721-8885DA936DF2}"/>
    <cellStyle name="Percent (0) 4 3" xfId="10015" xr:uid="{F94CA65B-E4F1-4313-8B45-40EB4DD4923A}"/>
    <cellStyle name="Percent (0) 4 3 2" xfId="21336" xr:uid="{E4FA2113-D182-46E5-8EF0-94749C390D76}"/>
    <cellStyle name="Percent (0) 4 3 2 2" xfId="26892" xr:uid="{CBABFA09-E545-45FD-B879-DC3CF163F574}"/>
    <cellStyle name="Percent (0) 4 3 2 3" xfId="32386" xr:uid="{883FBEC7-2D4A-47D3-983C-8C21E5948E55}"/>
    <cellStyle name="Percent (0) 4 3 2 4" xfId="37870" xr:uid="{9954342B-D2BB-43F6-8DCA-C750FFEBF0FB}"/>
    <cellStyle name="Percent (0) 4 3 3" xfId="24163" xr:uid="{0381BD68-D578-4A86-9A85-43777B51C9CB}"/>
    <cellStyle name="Percent (0) 4 3 4" xfId="29657" xr:uid="{63948744-BD81-4BAE-92D4-25ABC9A33F28}"/>
    <cellStyle name="Percent (0) 4 3 5" xfId="35141" xr:uid="{871E08AB-1BD2-41B9-AC25-A3FF617259D4}"/>
    <cellStyle name="Percent (0) 5" xfId="10016" xr:uid="{DB2B90DB-5ABD-4890-9C22-6A6149F3BA13}"/>
    <cellStyle name="Percent (0) 5 2" xfId="21337" xr:uid="{6CCC3300-CA3E-43DB-8885-82D467B784EE}"/>
    <cellStyle name="Percent (0) 5 2 2" xfId="26893" xr:uid="{1D41E808-08A8-4C02-BBD4-57EE8CCEF603}"/>
    <cellStyle name="Percent (0) 5 2 3" xfId="32387" xr:uid="{EC83075E-991A-41B5-826A-9942B7E2F230}"/>
    <cellStyle name="Percent (0) 5 2 4" xfId="37871" xr:uid="{0D945A1C-FB47-4761-A01D-B903E2970D9D}"/>
    <cellStyle name="Percent (0) 5 3" xfId="24164" xr:uid="{6D445424-2C3A-4457-A712-4426C07C851C}"/>
    <cellStyle name="Percent (0) 5 4" xfId="29658" xr:uid="{B03A4B7D-0C57-40DA-9D1B-9152D73861AF}"/>
    <cellStyle name="Percent (0) 5 5" xfId="35142" xr:uid="{DE9B5EFB-3B91-440D-B320-8954C64D0C62}"/>
    <cellStyle name="Percent (0) 6" xfId="15279" xr:uid="{3898E326-E1C6-4883-A4C9-72CA00A0C1BB}"/>
    <cellStyle name="Percent (0) 6 2" xfId="22566" xr:uid="{F216B075-47B2-459A-A0B3-9D1E24A3CB74}"/>
    <cellStyle name="Percent (0) 6 2 2" xfId="28122" xr:uid="{4701E9BA-DC21-4AC4-B4E6-5BB8D277833A}"/>
    <cellStyle name="Percent (0) 6 2 3" xfId="33616" xr:uid="{CD743C04-40FF-4D03-B111-B7C0E6E36B9A}"/>
    <cellStyle name="Percent (0) 6 2 4" xfId="39100" xr:uid="{005ED4FF-FCEB-49A3-BB8D-2A2A2476E561}"/>
    <cellStyle name="Percent (0) 6 3" xfId="25393" xr:uid="{645C692D-7D4A-4690-95EB-928B4213BE06}"/>
    <cellStyle name="Percent (0) 6 4" xfId="30887" xr:uid="{7319E30C-FA15-4B8E-BBD7-4C7F8D62E455}"/>
    <cellStyle name="Percent (0) 6 5" xfId="36371" xr:uid="{064C8644-D147-4007-ABB9-A31289BE378A}"/>
    <cellStyle name="Percent (0) 7" xfId="12209" xr:uid="{2E139AFD-F959-4689-A937-5FF7AC2D0EB7}"/>
    <cellStyle name="Percent (0) 8" xfId="17445" xr:uid="{17D238C5-BF8D-4E75-B477-CB5B117C34A3}"/>
    <cellStyle name="Percent (0) 9" xfId="19680" xr:uid="{79A7A0AE-3D91-48ED-B1FA-BA718FDDBC8B}"/>
    <cellStyle name="Percent 2" xfId="6873" xr:uid="{ADD9B30B-BA0A-44A2-A222-440437184C9A}"/>
    <cellStyle name="Percent 2 10" xfId="15282" xr:uid="{4C0D21E9-71FE-45B7-B63C-8C30A8C57093}"/>
    <cellStyle name="Percent 2 10 2" xfId="22569" xr:uid="{FCC56D65-E622-4C02-AF0F-F1FE214B83DD}"/>
    <cellStyle name="Percent 2 10 2 2" xfId="28125" xr:uid="{3EB42F08-C185-4FFE-8A07-80262BE510D8}"/>
    <cellStyle name="Percent 2 10 2 3" xfId="33619" xr:uid="{290C8C2F-E273-46B5-9FD6-4AB1A4316DA3}"/>
    <cellStyle name="Percent 2 10 2 4" xfId="39103" xr:uid="{7D29CCB9-F981-4B81-8F9E-B7D3893770D9}"/>
    <cellStyle name="Percent 2 10 3" xfId="25396" xr:uid="{98080037-CE82-41BB-8359-4E8CFE7976EC}"/>
    <cellStyle name="Percent 2 10 4" xfId="30890" xr:uid="{F3EA7103-2352-428D-A89B-4A6B4D14AF0B}"/>
    <cellStyle name="Percent 2 10 5" xfId="36374" xr:uid="{72DBE11E-A295-4C3B-916A-AD5EE91907C1}"/>
    <cellStyle name="Percent 2 11" xfId="12211" xr:uid="{CA3BAA4E-B6CA-49A5-A28E-176E3850B600}"/>
    <cellStyle name="Percent 2 12" xfId="17447" xr:uid="{BEBEE6BC-3F65-42D4-9CB2-46E9991D7E40}"/>
    <cellStyle name="Percent 2 13" xfId="19683" xr:uid="{326D90BC-5B39-4A68-9F67-5FBD69AF9C2A}"/>
    <cellStyle name="Percent 2 14" xfId="10017" xr:uid="{0EE6CBA4-4A5A-4C13-8362-AC059C62414C}"/>
    <cellStyle name="Percent 2 14 2" xfId="21338" xr:uid="{35252DEE-0A75-49D3-81CB-7DF89774BE59}"/>
    <cellStyle name="Percent 2 14 2 2" xfId="26894" xr:uid="{3C556843-0F02-47FB-AF3A-0378E2064BBC}"/>
    <cellStyle name="Percent 2 14 2 3" xfId="32388" xr:uid="{F32E13AA-CED5-44D9-9B21-61DC9759D9BA}"/>
    <cellStyle name="Percent 2 14 2 4" xfId="37872" xr:uid="{1F698828-8E86-48A3-AA68-6BE3B9419B1C}"/>
    <cellStyle name="Percent 2 14 3" xfId="24165" xr:uid="{420763BC-2D90-4F6B-A6AD-FD76BBAD0BB5}"/>
    <cellStyle name="Percent 2 14 4" xfId="29659" xr:uid="{91306EA9-3786-423E-94D7-CE51FBF48A07}"/>
    <cellStyle name="Percent 2 14 5" xfId="35143" xr:uid="{5C1F2357-95A7-492E-AC81-4F4491CA559F}"/>
    <cellStyle name="Percent 2 2" xfId="6874" xr:uid="{E6001B7C-12F8-41B1-A8C4-EE263B1BB28C}"/>
    <cellStyle name="Percent 2 2 10" xfId="10018" xr:uid="{D85325E6-77A9-4E1A-AE76-F669E14B4D7B}"/>
    <cellStyle name="Percent 2 2 10 2" xfId="21339" xr:uid="{BE714A71-5FE6-4CE6-9F51-29F8FE89B516}"/>
    <cellStyle name="Percent 2 2 10 2 2" xfId="26895" xr:uid="{CB7B2DD5-65F7-4598-904F-89FB19BF68A6}"/>
    <cellStyle name="Percent 2 2 10 2 3" xfId="32389" xr:uid="{69131F56-9A85-4172-8FFD-6E265482A636}"/>
    <cellStyle name="Percent 2 2 10 2 4" xfId="37873" xr:uid="{9723A069-6505-4A83-AAAD-E47479316409}"/>
    <cellStyle name="Percent 2 2 10 3" xfId="24166" xr:uid="{8B396308-6A5F-48D4-B58D-7600A569D4E6}"/>
    <cellStyle name="Percent 2 2 10 4" xfId="29660" xr:uid="{671E4652-DB9E-4BCE-BCC0-663B5F11D727}"/>
    <cellStyle name="Percent 2 2 10 5" xfId="35144" xr:uid="{C57A654C-18E4-497E-B042-123CF0364F1F}"/>
    <cellStyle name="Percent 2 2 2" xfId="6875" xr:uid="{B448E541-3BDF-4975-A45C-5A95A793E1E5}"/>
    <cellStyle name="Percent 2 2 2 2" xfId="15284" xr:uid="{1710B41C-A094-44B7-8C87-0DEBA1DFB9E1}"/>
    <cellStyle name="Percent 2 2 2 2 2" xfId="22571" xr:uid="{5457E22D-FD79-4B25-8179-0DF09FB06239}"/>
    <cellStyle name="Percent 2 2 2 2 2 2" xfId="28127" xr:uid="{D8FD5D2C-33D4-41F9-B454-C5CE1244F561}"/>
    <cellStyle name="Percent 2 2 2 2 2 3" xfId="33621" xr:uid="{98F752B5-6BEA-4948-9784-3409B1562CEE}"/>
    <cellStyle name="Percent 2 2 2 2 2 4" xfId="39105" xr:uid="{5C0E6FA8-F3C8-407F-BDFC-08B23C9C1840}"/>
    <cellStyle name="Percent 2 2 2 2 3" xfId="25398" xr:uid="{2F02B770-5146-4025-AC6D-EB28261E02B1}"/>
    <cellStyle name="Percent 2 2 2 2 4" xfId="30892" xr:uid="{0D495770-5D29-4DBE-8428-3EB116EC9D16}"/>
    <cellStyle name="Percent 2 2 2 2 5" xfId="36376" xr:uid="{F88A60F3-6591-43CA-87EE-98EC6E04160A}"/>
    <cellStyle name="Percent 2 2 2 3" xfId="12213" xr:uid="{96AC0AA0-FB36-4718-97DF-26A0CE2337FA}"/>
    <cellStyle name="Percent 2 2 2 4" xfId="17449" xr:uid="{0C41125E-E3DE-4E57-B2A2-A7DD51F733D7}"/>
    <cellStyle name="Percent 2 2 2 5" xfId="19685" xr:uid="{27F07139-97A3-41FB-90C9-66F277D0F735}"/>
    <cellStyle name="Percent 2 2 2 6" xfId="10019" xr:uid="{2837696D-3778-4A40-9312-C9F811A40546}"/>
    <cellStyle name="Percent 2 2 2 6 2" xfId="21340" xr:uid="{322B695A-CE0D-4180-8409-52FA86AF7DE5}"/>
    <cellStyle name="Percent 2 2 2 6 2 2" xfId="26896" xr:uid="{FCCC8B50-1343-490F-B27F-2DF123D02936}"/>
    <cellStyle name="Percent 2 2 2 6 2 3" xfId="32390" xr:uid="{DF124313-7D50-4066-A6D0-11BC8F1F46AA}"/>
    <cellStyle name="Percent 2 2 2 6 2 4" xfId="37874" xr:uid="{56A513A5-7472-42B3-954B-6C76B89D635A}"/>
    <cellStyle name="Percent 2 2 2 6 3" xfId="24167" xr:uid="{6E20B228-24B8-4FCC-9D9B-867FF481A497}"/>
    <cellStyle name="Percent 2 2 2 6 4" xfId="29661" xr:uid="{CBF8D670-8509-4698-9957-DAD0E1D27EFC}"/>
    <cellStyle name="Percent 2 2 2 6 5" xfId="35145" xr:uid="{89A5F348-F392-47BE-B68E-5F04EA87090E}"/>
    <cellStyle name="Percent 2 2 3" xfId="6876" xr:uid="{C0E6DFF4-417F-4DFD-A92F-331296D8A660}"/>
    <cellStyle name="Percent 2 2 3 2" xfId="15285" xr:uid="{4A11206B-5456-4870-9E8A-1ED6ED116E6C}"/>
    <cellStyle name="Percent 2 2 3 2 2" xfId="22572" xr:uid="{6DCB3ECB-8BA8-4A28-B323-C6F8AA8AFA2A}"/>
    <cellStyle name="Percent 2 2 3 2 2 2" xfId="28128" xr:uid="{D0909C47-DC46-497B-BC9B-25D312E45E70}"/>
    <cellStyle name="Percent 2 2 3 2 2 3" xfId="33622" xr:uid="{657AE339-9E8B-4A5B-92FD-7B44C8C27300}"/>
    <cellStyle name="Percent 2 2 3 2 2 4" xfId="39106" xr:uid="{56E9DF3E-9BAA-4E7B-B90D-50313438F4E5}"/>
    <cellStyle name="Percent 2 2 3 2 3" xfId="25399" xr:uid="{D6861D9C-09C2-4B42-9B0E-3E009CBD41D9}"/>
    <cellStyle name="Percent 2 2 3 2 4" xfId="30893" xr:uid="{CB1940D6-7C24-483C-AFCE-07B3B91DA306}"/>
    <cellStyle name="Percent 2 2 3 2 5" xfId="36377" xr:uid="{FF9E33D2-3DA0-4D85-8289-B824117DC806}"/>
    <cellStyle name="Percent 2 2 3 3" xfId="12598" xr:uid="{31E7C7BE-7246-4D2F-B82A-E589998F2611}"/>
    <cellStyle name="Percent 2 2 3 4" xfId="19686" xr:uid="{E40CABDC-A2C9-461B-A23B-36BA68EE3B5A}"/>
    <cellStyle name="Percent 2 2 3 5" xfId="10020" xr:uid="{96388927-409F-4DCA-82CD-2584D964E723}"/>
    <cellStyle name="Percent 2 2 3 5 2" xfId="21341" xr:uid="{832FCB4F-A047-4115-8344-A760D79E53C4}"/>
    <cellStyle name="Percent 2 2 3 5 2 2" xfId="26897" xr:uid="{D85FD2F1-DA87-40B5-80E7-2AF22FB29E6F}"/>
    <cellStyle name="Percent 2 2 3 5 2 3" xfId="32391" xr:uid="{F9DF3CFC-66D4-498F-AF73-D8207035FCC2}"/>
    <cellStyle name="Percent 2 2 3 5 2 4" xfId="37875" xr:uid="{895C1A5D-26BE-4EF1-ACB6-EB0058E24AAC}"/>
    <cellStyle name="Percent 2 2 3 5 3" xfId="24168" xr:uid="{740655E8-FD93-4053-B2F9-6F63F12D1B9C}"/>
    <cellStyle name="Percent 2 2 3 5 4" xfId="29662" xr:uid="{7B804DF4-D125-460D-8EA1-4CA45863F7E2}"/>
    <cellStyle name="Percent 2 2 3 5 5" xfId="35146" xr:uid="{23853C83-6D68-4315-BB08-4946A3EBEDA3}"/>
    <cellStyle name="Percent 2 2 4" xfId="7225" xr:uid="{9293EB4D-522C-4F53-B4D0-A30197042978}"/>
    <cellStyle name="Percent 2 2 4 2" xfId="20007" xr:uid="{30307D42-2E17-43A0-9AF2-29EE4AE41D42}"/>
    <cellStyle name="Percent 2 2 4 3" xfId="10021" xr:uid="{8E77D48F-0F82-41AF-922D-0D0A6ED4F8CD}"/>
    <cellStyle name="Percent 2 2 4 3 2" xfId="21342" xr:uid="{28FC5705-A7C4-4E7B-ABC4-A7ECE8CA3BA4}"/>
    <cellStyle name="Percent 2 2 4 3 2 2" xfId="26898" xr:uid="{A93ECFA1-CCEF-47BA-9B01-FA054A16C8EE}"/>
    <cellStyle name="Percent 2 2 4 3 2 3" xfId="32392" xr:uid="{62FA34C6-D985-4684-8934-4D2477CEDE92}"/>
    <cellStyle name="Percent 2 2 4 3 2 4" xfId="37876" xr:uid="{4153631C-545F-4EB3-91E2-F166F8322F34}"/>
    <cellStyle name="Percent 2 2 4 3 3" xfId="24169" xr:uid="{69DBEAAE-3DE3-4749-A538-F9FBCE8561BD}"/>
    <cellStyle name="Percent 2 2 4 3 4" xfId="29663" xr:uid="{CB9EBE02-F355-42E4-ACD1-9C380EF52F38}"/>
    <cellStyle name="Percent 2 2 4 3 5" xfId="35147" xr:uid="{5727BC06-C5F3-4F97-9252-E962CBFA00D2}"/>
    <cellStyle name="Percent 2 2 5" xfId="10022" xr:uid="{25F0DC63-E1D0-4154-8652-C70F2C14E8F8}"/>
    <cellStyle name="Percent 2 2 5 2" xfId="21343" xr:uid="{D4C2D250-7847-4F33-89A3-535DA5AC236B}"/>
    <cellStyle name="Percent 2 2 5 2 2" xfId="26899" xr:uid="{A3C274A5-696F-4583-8E6E-DBFF88CE8FA7}"/>
    <cellStyle name="Percent 2 2 5 2 3" xfId="32393" xr:uid="{EEE82F3A-A81C-4289-B363-BB9E9E2EB083}"/>
    <cellStyle name="Percent 2 2 5 2 4" xfId="37877" xr:uid="{42456C57-960F-4C0B-B5DA-60D46C9C0F77}"/>
    <cellStyle name="Percent 2 2 5 3" xfId="24170" xr:uid="{85BF8699-1839-4B6E-B689-7679C457B356}"/>
    <cellStyle name="Percent 2 2 5 4" xfId="29664" xr:uid="{7272AD66-8F11-46A9-9B45-907CE3E13C13}"/>
    <cellStyle name="Percent 2 2 5 5" xfId="35148" xr:uid="{274B7BB2-8D37-46D7-960B-F2E388F55F1D}"/>
    <cellStyle name="Percent 2 2 6" xfId="15283" xr:uid="{182EADC8-1E46-485A-A655-D217DEE37575}"/>
    <cellStyle name="Percent 2 2 6 2" xfId="22570" xr:uid="{FDA21317-1F05-4B38-BB1E-14E0BD75664C}"/>
    <cellStyle name="Percent 2 2 6 2 2" xfId="28126" xr:uid="{F84E43E9-67C5-48B9-A660-BEA9C77FE68A}"/>
    <cellStyle name="Percent 2 2 6 2 3" xfId="33620" xr:uid="{BAA76787-186C-4F26-9FE0-0BF706ED6D0A}"/>
    <cellStyle name="Percent 2 2 6 2 4" xfId="39104" xr:uid="{8AFA811B-3E18-4719-87A3-28B8B2F5C60A}"/>
    <cellStyle name="Percent 2 2 6 3" xfId="25397" xr:uid="{938E9E1B-11A0-44E0-AE16-F51EAE6C6CCB}"/>
    <cellStyle name="Percent 2 2 6 4" xfId="30891" xr:uid="{21BA55B6-1EA3-4068-8104-2E938EAAE82F}"/>
    <cellStyle name="Percent 2 2 6 5" xfId="36375" xr:uid="{864FD625-35D7-4C80-8464-9581A320ACFB}"/>
    <cellStyle name="Percent 2 2 7" xfId="12212" xr:uid="{E7F9F4B2-47C6-4AFF-A77F-F2BFAF5462F5}"/>
    <cellStyle name="Percent 2 2 8" xfId="17448" xr:uid="{58EFEC00-772C-4B08-9BD0-06E8C5AD56FF}"/>
    <cellStyle name="Percent 2 2 9" xfId="19684" xr:uid="{1FDC67DA-6241-417C-B2F2-EBA3851DAFB2}"/>
    <cellStyle name="Percent 2 3" xfId="6877" xr:uid="{D17FB1CD-00C9-4D21-A955-52BD1A2EBB0A}"/>
    <cellStyle name="Percent 2 3 10" xfId="10023" xr:uid="{9556185A-6F4E-4FAF-A465-8A369BA8009C}"/>
    <cellStyle name="Percent 2 3 10 2" xfId="21344" xr:uid="{762543E2-D8A6-4B2C-A02A-040A03BAE390}"/>
    <cellStyle name="Percent 2 3 10 2 2" xfId="26900" xr:uid="{62CD6EC8-D369-4C01-A5DD-8B98D4C2CF8C}"/>
    <cellStyle name="Percent 2 3 10 2 3" xfId="32394" xr:uid="{D08FB876-6536-4A66-A476-598C6BC4C0EC}"/>
    <cellStyle name="Percent 2 3 10 2 4" xfId="37878" xr:uid="{1B909B72-1E2E-4E01-A706-4E622BF8DC2F}"/>
    <cellStyle name="Percent 2 3 10 3" xfId="24171" xr:uid="{44EBCD84-8A5E-4DDE-B171-36663077B535}"/>
    <cellStyle name="Percent 2 3 10 4" xfId="29665" xr:uid="{569FBD7A-4909-49A3-9A43-2115464EB127}"/>
    <cellStyle name="Percent 2 3 10 5" xfId="35149" xr:uid="{C56C936E-C6DD-4FF4-885E-816C18E0D3A5}"/>
    <cellStyle name="Percent 2 3 2" xfId="6878" xr:uid="{BD6AF82E-84A0-4E84-8376-DC1C65F955F9}"/>
    <cellStyle name="Percent 2 3 2 2" xfId="15287" xr:uid="{2FA0B8BC-88E9-4593-9EE1-A3D53791F3D8}"/>
    <cellStyle name="Percent 2 3 2 2 2" xfId="22574" xr:uid="{404AAC22-5558-4B55-9B49-42A5B3DDFBD3}"/>
    <cellStyle name="Percent 2 3 2 2 2 2" xfId="28130" xr:uid="{91BC478D-1180-4DFE-B249-0367F6A05CAC}"/>
    <cellStyle name="Percent 2 3 2 2 2 3" xfId="33624" xr:uid="{9095BDB5-4DA8-4B6B-8DFF-6E8B74E3E15D}"/>
    <cellStyle name="Percent 2 3 2 2 2 4" xfId="39108" xr:uid="{1BA42420-FF42-4938-A76A-72CA9CEF63B0}"/>
    <cellStyle name="Percent 2 3 2 2 3" xfId="25401" xr:uid="{F9062F47-4CA9-40BD-913D-A15F1DA90586}"/>
    <cellStyle name="Percent 2 3 2 2 4" xfId="30895" xr:uid="{3932BBDA-EB2B-49F1-AC19-46EA1F34BFD9}"/>
    <cellStyle name="Percent 2 3 2 2 5" xfId="36379" xr:uid="{E3450C82-763C-424B-9F2A-CFBA828D07B8}"/>
    <cellStyle name="Percent 2 3 2 3" xfId="12215" xr:uid="{00E3845E-EB1E-46CB-8FC6-D63162595A5A}"/>
    <cellStyle name="Percent 2 3 2 4" xfId="17451" xr:uid="{B7BF8CC3-CBEC-47EF-8EBE-C3839FD17B88}"/>
    <cellStyle name="Percent 2 3 2 5" xfId="19688" xr:uid="{9933CF8D-9EAA-410A-B75B-5E40AB3AAD7C}"/>
    <cellStyle name="Percent 2 3 2 6" xfId="10024" xr:uid="{06A54F63-0A35-4F39-AB0A-2060FB10A65A}"/>
    <cellStyle name="Percent 2 3 2 6 2" xfId="21345" xr:uid="{0E4C28A6-2D52-4DCD-A5A5-C3A3C166364C}"/>
    <cellStyle name="Percent 2 3 2 6 2 2" xfId="26901" xr:uid="{8D9BF34D-A746-4816-B4C4-EB0330CFD635}"/>
    <cellStyle name="Percent 2 3 2 6 2 3" xfId="32395" xr:uid="{630CF3F7-7896-4DBC-BCAB-396C171BE319}"/>
    <cellStyle name="Percent 2 3 2 6 2 4" xfId="37879" xr:uid="{F8FA55BF-2885-4F9F-A255-2737843CDADF}"/>
    <cellStyle name="Percent 2 3 2 6 3" xfId="24172" xr:uid="{984D032D-B73A-4A6D-8491-A2DAC1A3980A}"/>
    <cellStyle name="Percent 2 3 2 6 4" xfId="29666" xr:uid="{A9079F65-E604-491B-9C7A-78A30AA80FE8}"/>
    <cellStyle name="Percent 2 3 2 6 5" xfId="35150" xr:uid="{049E0CF1-B0CC-4523-B308-0D43C602809F}"/>
    <cellStyle name="Percent 2 3 3" xfId="6879" xr:uid="{A3EE8A92-4F49-4FC6-BF2C-4574FD8EDA83}"/>
    <cellStyle name="Percent 2 3 3 2" xfId="15288" xr:uid="{1D42A2F2-976B-4CEB-9CEB-5480C59300FE}"/>
    <cellStyle name="Percent 2 3 3 2 2" xfId="22575" xr:uid="{7A4EB99B-3619-452F-AD49-E695BED1D0B5}"/>
    <cellStyle name="Percent 2 3 3 2 2 2" xfId="28131" xr:uid="{D859C42D-74AB-4AFD-BA9D-379709146C25}"/>
    <cellStyle name="Percent 2 3 3 2 2 3" xfId="33625" xr:uid="{CC24B732-5AA3-41BC-A67A-6412D427E320}"/>
    <cellStyle name="Percent 2 3 3 2 2 4" xfId="39109" xr:uid="{6A96A7E1-895C-46FD-AC6B-0B40FC8DE2A9}"/>
    <cellStyle name="Percent 2 3 3 2 3" xfId="25402" xr:uid="{14788074-0BE1-4DB7-9B0D-602A16BB438A}"/>
    <cellStyle name="Percent 2 3 3 2 4" xfId="30896" xr:uid="{8D60A932-B220-475D-AFC3-15CE227D2F4E}"/>
    <cellStyle name="Percent 2 3 3 2 5" xfId="36380" xr:uid="{017EE5B6-DA40-44EC-AD99-F6190A24001E}"/>
    <cellStyle name="Percent 2 3 3 3" xfId="12599" xr:uid="{AAE1128B-0D92-4949-A863-618D6D006907}"/>
    <cellStyle name="Percent 2 3 3 4" xfId="19689" xr:uid="{A68F0D4C-EA6B-42AD-B287-D214D9310FA0}"/>
    <cellStyle name="Percent 2 3 3 5" xfId="10025" xr:uid="{CE4D0895-F78A-496D-B546-753BD2BC8ED8}"/>
    <cellStyle name="Percent 2 3 3 5 2" xfId="21346" xr:uid="{2EEC97C0-4321-433A-BCBF-A05C2F6F065F}"/>
    <cellStyle name="Percent 2 3 3 5 2 2" xfId="26902" xr:uid="{06088920-F1E0-4B9A-8CC2-1ED820CE5564}"/>
    <cellStyle name="Percent 2 3 3 5 2 3" xfId="32396" xr:uid="{1AEB1B6C-C0FF-4899-826D-DED574352285}"/>
    <cellStyle name="Percent 2 3 3 5 2 4" xfId="37880" xr:uid="{98AADDFA-8B5B-4E4A-A6E5-35892128B1B5}"/>
    <cellStyle name="Percent 2 3 3 5 3" xfId="24173" xr:uid="{5910BB48-9F72-4B1B-AA1E-D3D041710CCC}"/>
    <cellStyle name="Percent 2 3 3 5 4" xfId="29667" xr:uid="{C70987FF-0E61-4FE2-9463-860C43A93CEA}"/>
    <cellStyle name="Percent 2 3 3 5 5" xfId="35151" xr:uid="{19ECF136-3EC7-4B29-BF15-536850D08A82}"/>
    <cellStyle name="Percent 2 3 4" xfId="7323" xr:uid="{7F851186-0E8E-401B-A48A-49DDE61580FB}"/>
    <cellStyle name="Percent 2 3 4 2" xfId="20085" xr:uid="{B5968A08-9404-4243-88CC-0F0A67F7B494}"/>
    <cellStyle name="Percent 2 3 4 3" xfId="10026" xr:uid="{FBFBE614-7796-4705-A3F9-35AB23D68DD2}"/>
    <cellStyle name="Percent 2 3 4 3 2" xfId="21347" xr:uid="{EE634C2F-C2A2-4BDA-9CFC-665CF2B4E4FF}"/>
    <cellStyle name="Percent 2 3 4 3 2 2" xfId="26903" xr:uid="{3C749176-22FA-4B68-BD44-C22C9410DFBD}"/>
    <cellStyle name="Percent 2 3 4 3 2 3" xfId="32397" xr:uid="{F109A824-47CC-43B9-A281-F615D14E233C}"/>
    <cellStyle name="Percent 2 3 4 3 2 4" xfId="37881" xr:uid="{A2ACE448-7699-48EF-A520-38EBF1DE95DA}"/>
    <cellStyle name="Percent 2 3 4 3 3" xfId="24174" xr:uid="{6971B0B6-8BAD-403E-85D7-20BF5E119E88}"/>
    <cellStyle name="Percent 2 3 4 3 4" xfId="29668" xr:uid="{5B179283-24DF-4A03-B813-EA96FA0F699B}"/>
    <cellStyle name="Percent 2 3 4 3 5" xfId="35152" xr:uid="{4893F282-3FF4-4E34-923B-B3DAC69875F3}"/>
    <cellStyle name="Percent 2 3 5" xfId="10027" xr:uid="{EEA9E092-6368-4589-AB42-67BE9FBAA901}"/>
    <cellStyle name="Percent 2 3 5 2" xfId="21348" xr:uid="{02E77FFB-0162-4370-83B5-9B0209481CE4}"/>
    <cellStyle name="Percent 2 3 5 2 2" xfId="26904" xr:uid="{106F9BE5-0EE1-44C2-99DE-09F6A25385F9}"/>
    <cellStyle name="Percent 2 3 5 2 3" xfId="32398" xr:uid="{0957A78B-734E-4F8B-8C22-C28C673F4EB4}"/>
    <cellStyle name="Percent 2 3 5 2 4" xfId="37882" xr:uid="{4588D8B2-9D63-4189-81A8-A0C6AE26C20C}"/>
    <cellStyle name="Percent 2 3 5 3" xfId="24175" xr:uid="{9ECDCF89-3915-49BF-9765-BD7FD1E152DA}"/>
    <cellStyle name="Percent 2 3 5 4" xfId="29669" xr:uid="{688860E1-344B-47C4-9030-8CBE371C0FDF}"/>
    <cellStyle name="Percent 2 3 5 5" xfId="35153" xr:uid="{827396A2-D6C1-4FB1-8268-136417A2014D}"/>
    <cellStyle name="Percent 2 3 6" xfId="15286" xr:uid="{54587B90-17AE-4E45-96FD-4CC995F292BB}"/>
    <cellStyle name="Percent 2 3 6 2" xfId="22573" xr:uid="{687A092C-1231-4270-9AAF-AB9833473AB8}"/>
    <cellStyle name="Percent 2 3 6 2 2" xfId="28129" xr:uid="{E54CA5C7-D498-4A05-8807-5FAA446D6B0A}"/>
    <cellStyle name="Percent 2 3 6 2 3" xfId="33623" xr:uid="{25AE46B3-D474-495F-BAF8-E995F6275F16}"/>
    <cellStyle name="Percent 2 3 6 2 4" xfId="39107" xr:uid="{0384604B-61F0-4FC5-A2FD-0DE6339A2F92}"/>
    <cellStyle name="Percent 2 3 6 3" xfId="25400" xr:uid="{209C25A1-9D79-44DB-A4E0-C51A39AA0D03}"/>
    <cellStyle name="Percent 2 3 6 4" xfId="30894" xr:uid="{745F67B6-4ADE-483A-9D3E-AE97E5F19EA9}"/>
    <cellStyle name="Percent 2 3 6 5" xfId="36378" xr:uid="{ABEFB62E-E581-4816-A89A-62FDAE6E6A3A}"/>
    <cellStyle name="Percent 2 3 7" xfId="12214" xr:uid="{FAAD5BEE-36A0-4400-905B-6FCDEBCDB459}"/>
    <cellStyle name="Percent 2 3 8" xfId="17450" xr:uid="{AF2D0B3C-841F-400E-970C-C0BB3091261D}"/>
    <cellStyle name="Percent 2 3 9" xfId="19687" xr:uid="{63029E62-ECF3-4EBB-B094-5911F2F62C08}"/>
    <cellStyle name="Percent 2 4" xfId="6880" xr:uid="{6CA4FA63-858F-486E-A373-BC4127B70119}"/>
    <cellStyle name="Percent 2 4 2" xfId="15289" xr:uid="{D1DFA0C7-5B2B-4B86-84E6-3A23B136027A}"/>
    <cellStyle name="Percent 2 4 2 2" xfId="22576" xr:uid="{76DE6ADB-A7EF-4BCF-AF95-99312631C719}"/>
    <cellStyle name="Percent 2 4 2 2 2" xfId="28132" xr:uid="{8C06ACA5-231A-4D63-8105-F56CE465815E}"/>
    <cellStyle name="Percent 2 4 2 2 3" xfId="33626" xr:uid="{2A6BBD77-CFD1-4120-BDFC-37443CE26D3D}"/>
    <cellStyle name="Percent 2 4 2 2 4" xfId="39110" xr:uid="{E59E3920-5F4B-4B19-A7CA-571CC7C2D121}"/>
    <cellStyle name="Percent 2 4 2 3" xfId="25403" xr:uid="{226DCD86-B745-4D09-A432-25EE04C1B5D1}"/>
    <cellStyle name="Percent 2 4 2 4" xfId="30897" xr:uid="{044421DA-78BE-440B-B0CA-843BA163AF9D}"/>
    <cellStyle name="Percent 2 4 2 5" xfId="36381" xr:uid="{DBF996DC-12D8-4B88-9684-EB767CD0E132}"/>
    <cellStyle name="Percent 2 4 3" xfId="12216" xr:uid="{BFDB3FAF-A843-4039-A245-FECD86AB1AD4}"/>
    <cellStyle name="Percent 2 4 4" xfId="17452" xr:uid="{291434BF-2654-4A34-ADAA-24C7E410F6EE}"/>
    <cellStyle name="Percent 2 4 5" xfId="19690" xr:uid="{1537382A-3438-427B-8E4B-B32F557E6069}"/>
    <cellStyle name="Percent 2 4 6" xfId="10028" xr:uid="{D3C416FE-56A3-42D2-9A65-60BE6741451A}"/>
    <cellStyle name="Percent 2 4 6 2" xfId="21349" xr:uid="{A806114C-5897-470B-B62F-07BA94DDECA9}"/>
    <cellStyle name="Percent 2 4 6 2 2" xfId="26905" xr:uid="{64D61BE6-EE72-41B9-BDA3-B68AB0188BFC}"/>
    <cellStyle name="Percent 2 4 6 2 3" xfId="32399" xr:uid="{1E5AF383-09B7-43E0-A566-2BB298600799}"/>
    <cellStyle name="Percent 2 4 6 2 4" xfId="37883" xr:uid="{5557D8E5-48B7-4027-A89C-60380DB09CD0}"/>
    <cellStyle name="Percent 2 4 6 3" xfId="24176" xr:uid="{6B5748FA-7BDA-485E-B5F0-8490C8B630D8}"/>
    <cellStyle name="Percent 2 4 6 4" xfId="29670" xr:uid="{CF935099-7AFB-4362-9143-CAEF43E86349}"/>
    <cellStyle name="Percent 2 4 6 5" xfId="35154" xr:uid="{40172D00-8E67-4EC9-AE83-D531E2EBE33C}"/>
    <cellStyle name="Percent 2 5" xfId="6881" xr:uid="{92E8A630-0236-43E6-82FF-7870FA545081}"/>
    <cellStyle name="Percent 2 5 2" xfId="15290" xr:uid="{FA8ABF19-C0E9-47B4-9A82-5851B7880B15}"/>
    <cellStyle name="Percent 2 5 2 2" xfId="22577" xr:uid="{864C8348-85C5-48CC-9070-865248A18405}"/>
    <cellStyle name="Percent 2 5 2 2 2" xfId="28133" xr:uid="{0C05E439-F059-49F2-8150-23F1940270FE}"/>
    <cellStyle name="Percent 2 5 2 2 3" xfId="33627" xr:uid="{BB4A970D-D9C7-47D0-B3C2-3B1EA6D34387}"/>
    <cellStyle name="Percent 2 5 2 2 4" xfId="39111" xr:uid="{194E25B5-692A-454F-AAA9-0B728C088E36}"/>
    <cellStyle name="Percent 2 5 2 3" xfId="25404" xr:uid="{B3AE38C0-188E-432D-8BF8-0D6D4FB1AF6B}"/>
    <cellStyle name="Percent 2 5 2 4" xfId="30898" xr:uid="{B2E6839B-956D-486C-B545-BD663A81E974}"/>
    <cellStyle name="Percent 2 5 2 5" xfId="36382" xr:uid="{A201F75A-09DA-485D-95BE-75F4658EAD00}"/>
    <cellStyle name="Percent 2 5 3" xfId="12217" xr:uid="{346B3CED-F868-4D37-A947-966405F57A02}"/>
    <cellStyle name="Percent 2 5 4" xfId="17453" xr:uid="{9376BDD8-A5AC-4F94-A7C9-CFE566212C9C}"/>
    <cellStyle name="Percent 2 5 5" xfId="19691" xr:uid="{C90FF6CD-3A98-4200-A986-4B404F4FF3EF}"/>
    <cellStyle name="Percent 2 5 6" xfId="10029" xr:uid="{6BEBF8FD-0ADA-49DB-8094-76423D803D60}"/>
    <cellStyle name="Percent 2 5 6 2" xfId="21350" xr:uid="{E4391F74-FAE6-42F7-9914-E8E152AEAEEB}"/>
    <cellStyle name="Percent 2 5 6 2 2" xfId="26906" xr:uid="{F7E0B163-8C88-4E95-AD62-3417966C253E}"/>
    <cellStyle name="Percent 2 5 6 2 3" xfId="32400" xr:uid="{FD09A334-42EB-4259-8314-7FA0AEE454EE}"/>
    <cellStyle name="Percent 2 5 6 2 4" xfId="37884" xr:uid="{22C31B21-B9AA-403C-B343-62A2B5FEEDF4}"/>
    <cellStyle name="Percent 2 5 6 3" xfId="24177" xr:uid="{2A54EC61-6773-465F-9A1A-A5C927BB4231}"/>
    <cellStyle name="Percent 2 5 6 4" xfId="29671" xr:uid="{2D9C3BC5-7A73-423B-A83D-FE2BE9C63A3C}"/>
    <cellStyle name="Percent 2 5 6 5" xfId="35155" xr:uid="{402112F6-F9E7-492E-8EED-1EA3BDC8438C}"/>
    <cellStyle name="Percent 2 6" xfId="6882" xr:uid="{C6720444-63E7-4ECE-9848-D943AC458232}"/>
    <cellStyle name="Percent 2 6 2" xfId="15291" xr:uid="{BC2EF800-C003-4496-B515-2250E247A718}"/>
    <cellStyle name="Percent 2 6 2 2" xfId="22578" xr:uid="{98AC5328-D368-446E-8870-CD4805B20775}"/>
    <cellStyle name="Percent 2 6 2 2 2" xfId="28134" xr:uid="{ABF2001E-1D6A-44CC-B1D8-E8BE422D354D}"/>
    <cellStyle name="Percent 2 6 2 2 3" xfId="33628" xr:uid="{2E2B2DC5-23C2-450F-98F9-C7CA340C7347}"/>
    <cellStyle name="Percent 2 6 2 2 4" xfId="39112" xr:uid="{D06F3651-BA8D-4883-8BBE-B85238BA52F2}"/>
    <cellStyle name="Percent 2 6 2 3" xfId="25405" xr:uid="{668451B5-D0B0-42EA-8A65-507BB54E415A}"/>
    <cellStyle name="Percent 2 6 2 4" xfId="30899" xr:uid="{C253B2D9-558F-4502-B2CE-DC8A5419057F}"/>
    <cellStyle name="Percent 2 6 2 5" xfId="36383" xr:uid="{3E9F7137-C5EE-4EA7-8CC7-75885B84030B}"/>
    <cellStyle name="Percent 2 6 3" xfId="12218" xr:uid="{DB07BC75-3FAE-4E79-84DF-7448823EAA74}"/>
    <cellStyle name="Percent 2 6 4" xfId="17454" xr:uid="{514F7019-B311-43CA-9509-F9A7529C1157}"/>
    <cellStyle name="Percent 2 6 5" xfId="19692" xr:uid="{2305CADF-67BE-4D53-B405-490DCB7971EA}"/>
    <cellStyle name="Percent 2 6 6" xfId="10030" xr:uid="{5C0BC6CF-839F-4B69-9D4E-7E3960CB05DD}"/>
    <cellStyle name="Percent 2 6 6 2" xfId="21351" xr:uid="{A48D374E-7548-47A0-8849-A81BC87DA3DA}"/>
    <cellStyle name="Percent 2 6 6 2 2" xfId="26907" xr:uid="{ED04E502-BE09-4E4C-973F-D8208F051BD3}"/>
    <cellStyle name="Percent 2 6 6 2 3" xfId="32401" xr:uid="{F1A1DCC7-85B9-469F-96F5-BB3D2A6077E8}"/>
    <cellStyle name="Percent 2 6 6 2 4" xfId="37885" xr:uid="{6C24FADC-BF36-4510-9694-077B725FFE83}"/>
    <cellStyle name="Percent 2 6 6 3" xfId="24178" xr:uid="{8ACDEE41-C0D0-4330-BEF9-4F21121A2867}"/>
    <cellStyle name="Percent 2 6 6 4" xfId="29672" xr:uid="{BEB14B86-C47C-41D9-B2B3-F020DE681718}"/>
    <cellStyle name="Percent 2 6 6 5" xfId="35156" xr:uid="{75FE3811-E53C-40BE-8105-7033CB458DA3}"/>
    <cellStyle name="Percent 2 7" xfId="6883" xr:uid="{53180D81-C93A-48A8-835F-D5860CCE9DD3}"/>
    <cellStyle name="Percent 2 7 2" xfId="15292" xr:uid="{7725217E-106D-4F14-B967-AD2F2825A0FB}"/>
    <cellStyle name="Percent 2 7 2 2" xfId="22579" xr:uid="{685B107D-9988-45B2-A248-D0ECF0F043FA}"/>
    <cellStyle name="Percent 2 7 2 2 2" xfId="28135" xr:uid="{DD2DD222-138A-4995-82F4-16F5008E0871}"/>
    <cellStyle name="Percent 2 7 2 2 3" xfId="33629" xr:uid="{0BEC7CEC-5BF5-4B90-ABDC-B0FCC488B6D3}"/>
    <cellStyle name="Percent 2 7 2 2 4" xfId="39113" xr:uid="{9F152F11-3B0B-4A86-9886-9F57077DEEF2}"/>
    <cellStyle name="Percent 2 7 2 3" xfId="25406" xr:uid="{423251C5-8376-4E31-8018-A1F2C1FF26C5}"/>
    <cellStyle name="Percent 2 7 2 4" xfId="30900" xr:uid="{3E8EDF26-841E-46BF-83BE-74EEF834C8E5}"/>
    <cellStyle name="Percent 2 7 2 5" xfId="36384" xr:uid="{0847E28A-1DB9-493A-AC84-7A0C13DC699D}"/>
    <cellStyle name="Percent 2 7 3" xfId="12597" xr:uid="{23DA7296-B4CB-49D9-9115-80800FDA0E14}"/>
    <cellStyle name="Percent 2 7 4" xfId="19693" xr:uid="{240772E7-1FC4-4F1D-B428-D67D041D0E0F}"/>
    <cellStyle name="Percent 2 7 5" xfId="10031" xr:uid="{E8A5A569-3055-4256-8B7A-FBB558630453}"/>
    <cellStyle name="Percent 2 7 5 2" xfId="21352" xr:uid="{E1573BD6-D6CA-4812-806F-C5C6EDFD21E2}"/>
    <cellStyle name="Percent 2 7 5 2 2" xfId="26908" xr:uid="{52070C32-934E-42B7-AB77-3CC8AF52ADCD}"/>
    <cellStyle name="Percent 2 7 5 2 3" xfId="32402" xr:uid="{39F619FC-4DC5-41F2-B30B-4341463B00A4}"/>
    <cellStyle name="Percent 2 7 5 2 4" xfId="37886" xr:uid="{CBCBF09D-AA63-4CE8-A101-80AF22C60442}"/>
    <cellStyle name="Percent 2 7 5 3" xfId="24179" xr:uid="{F5622975-755B-480A-BD9B-378FCF3197EA}"/>
    <cellStyle name="Percent 2 7 5 4" xfId="29673" xr:uid="{C9A5791B-D946-4E09-8E29-9A939EB07838}"/>
    <cellStyle name="Percent 2 7 5 5" xfId="35157" xr:uid="{DF9167F9-51D7-4BF8-B71E-D4BF0FFF4E73}"/>
    <cellStyle name="Percent 2 8" xfId="7224" xr:uid="{0295A2E9-5D5C-4043-A246-4BB73EEB2BA5}"/>
    <cellStyle name="Percent 2 8 2" xfId="20006" xr:uid="{3B94F204-8E20-47DF-8C3D-4C0E56C69D2E}"/>
    <cellStyle name="Percent 2 8 3" xfId="10032" xr:uid="{839F51F2-C9AF-4203-9DDA-87F21165DF30}"/>
    <cellStyle name="Percent 2 8 3 2" xfId="21353" xr:uid="{A1D65DA4-C589-4DCE-8467-87601C11593D}"/>
    <cellStyle name="Percent 2 8 3 2 2" xfId="26909" xr:uid="{CB9F07D2-09E4-49BF-BF4C-6051D7075146}"/>
    <cellStyle name="Percent 2 8 3 2 3" xfId="32403" xr:uid="{FE1AB2FB-2368-4B0B-8C0A-A50E8C14E22C}"/>
    <cellStyle name="Percent 2 8 3 2 4" xfId="37887" xr:uid="{534333E5-D698-4C43-964F-25BEE304C0DB}"/>
    <cellStyle name="Percent 2 8 3 3" xfId="24180" xr:uid="{8495E42E-54C5-4B9A-9B2D-445ADB50BFC3}"/>
    <cellStyle name="Percent 2 8 3 4" xfId="29674" xr:uid="{ADD75B5B-02B1-4524-B563-4EE53C321BE5}"/>
    <cellStyle name="Percent 2 8 3 5" xfId="35158" xr:uid="{81446520-00DA-4E01-ABA1-807D325D41FB}"/>
    <cellStyle name="Percent 2 9" xfId="10033" xr:uid="{BB48E56F-7F92-4E0E-B90A-A432D27FC8A0}"/>
    <cellStyle name="Percent 2 9 2" xfId="21354" xr:uid="{98D12AF2-0D2C-47B4-A73A-F5B5FB85F9FC}"/>
    <cellStyle name="Percent 2 9 2 2" xfId="26910" xr:uid="{E0D84B0E-7862-4752-BBFB-FCD8F92BA64D}"/>
    <cellStyle name="Percent 2 9 2 3" xfId="32404" xr:uid="{2A1A5435-FFCE-4568-B3E6-336D6A23F7BD}"/>
    <cellStyle name="Percent 2 9 2 4" xfId="37888" xr:uid="{7AF24A06-9C3E-40DA-B084-45D867AA8036}"/>
    <cellStyle name="Percent 2 9 3" xfId="24181" xr:uid="{1F211754-72B2-4400-9496-659BEF31AAA7}"/>
    <cellStyle name="Percent 2 9 4" xfId="29675" xr:uid="{4AB99958-055D-49AF-BDD4-EA892BB3CD92}"/>
    <cellStyle name="Percent 2 9 5" xfId="35159" xr:uid="{25AB57C3-9D06-4DEB-81AD-D7C919CA1AEA}"/>
    <cellStyle name="Porcentaje" xfId="57" builtinId="5"/>
    <cellStyle name="Porcentaje 2" xfId="231" xr:uid="{AD77E989-2AF8-4620-B79C-5B02C6FEF008}"/>
    <cellStyle name="Porcentaje 2 2" xfId="553" xr:uid="{F18BC9D2-0D77-4ECA-8129-BA085C1FD600}"/>
    <cellStyle name="Porcentaje 2 2 2" xfId="547" xr:uid="{FBE30074-94B4-4933-B3DE-F1342E806B7E}"/>
    <cellStyle name="Porcentaje 3" xfId="229" xr:uid="{9B28AB8C-ECBA-41A4-9716-2DDE5999E149}"/>
    <cellStyle name="Porcentaje 3 2" xfId="40111" xr:uid="{A8359AD0-0730-4842-B18A-9C562ECE4655}"/>
    <cellStyle name="Porcentaje 4" xfId="250" xr:uid="{7DBC0A53-6502-4362-A54A-FA56F013D49A}"/>
    <cellStyle name="Porcentaje 4 2" xfId="40157" xr:uid="{F8E21076-5E55-47E3-90E3-526A571FAC8E}"/>
    <cellStyle name="Porcentaje 5" xfId="226" xr:uid="{1E263A1A-9199-468D-A226-D5859B38BCC2}"/>
    <cellStyle name="Porcentaje 5 2" xfId="40312" xr:uid="{7479D16D-48F7-4E62-ADF3-6409868ABB61}"/>
    <cellStyle name="Porcentaje 6" xfId="40384" xr:uid="{3EF99314-D13A-40ED-841A-41388362D676}"/>
    <cellStyle name="Porcentaje 7" xfId="40386" xr:uid="{7C647544-D27E-4083-B332-BCD9DB441939}"/>
    <cellStyle name="Porcentual 10" xfId="7226" xr:uid="{1480FD94-91B6-45FB-88F8-44E024BE1357}"/>
    <cellStyle name="Porcentual 10 2" xfId="20008" xr:uid="{8A1D12EC-1278-4D33-B593-A1CF9866D8AC}"/>
    <cellStyle name="Porcentual 10 3" xfId="10034" xr:uid="{7F31C032-F93B-4C05-BC97-9CD41C24ED9D}"/>
    <cellStyle name="Porcentual 10 3 2" xfId="21355" xr:uid="{1ABBD475-A7FC-4D6C-88C4-8460C35D0DBC}"/>
    <cellStyle name="Porcentual 10 3 2 2" xfId="26911" xr:uid="{3517D0BB-A92E-40DC-A74B-43FA0C321239}"/>
    <cellStyle name="Porcentual 10 3 2 3" xfId="32405" xr:uid="{BF059374-70D1-4E7F-B955-80D037B254D1}"/>
    <cellStyle name="Porcentual 10 3 2 4" xfId="37889" xr:uid="{5F72336A-4F2A-40A0-8480-83D7937E85B7}"/>
    <cellStyle name="Porcentual 10 3 3" xfId="24182" xr:uid="{DA84C102-C7BE-46FF-9EAB-DBC1F41F634E}"/>
    <cellStyle name="Porcentual 10 3 4" xfId="29676" xr:uid="{65E7341D-A973-470A-9969-6FC42CB60FDC}"/>
    <cellStyle name="Porcentual 10 3 5" xfId="35160" xr:uid="{77B92018-F8C2-4C78-93AA-09ACB024013F}"/>
    <cellStyle name="Porcentual 11" xfId="10035" xr:uid="{DCA42407-E198-4967-9F5D-B27C4E279D22}"/>
    <cellStyle name="Porcentual 11 2" xfId="21356" xr:uid="{A1049962-F79B-41EF-8ACB-CEC5748AAA45}"/>
    <cellStyle name="Porcentual 11 2 2" xfId="26912" xr:uid="{B4F48130-0C29-4478-8E25-4BD624830372}"/>
    <cellStyle name="Porcentual 11 2 3" xfId="32406" xr:uid="{49ED6ECF-8DC3-475A-B886-AFBE504C0798}"/>
    <cellStyle name="Porcentual 11 2 4" xfId="37890" xr:uid="{3EEF5044-C649-4FC1-8E73-41DF1F86F242}"/>
    <cellStyle name="Porcentual 11 3" xfId="24183" xr:uid="{DD91301A-8B00-4A39-9EF7-BBD686B427A7}"/>
    <cellStyle name="Porcentual 11 4" xfId="29677" xr:uid="{ED1035B7-39C9-4A21-B5C2-C988175EC1DB}"/>
    <cellStyle name="Porcentual 11 5" xfId="35161" xr:uid="{ED71E61D-B958-445B-8C86-A12C15F94C6D}"/>
    <cellStyle name="Porcentual 12" xfId="19694" xr:uid="{CD5495C8-5D28-4FCC-A5E5-71C5F1219B24}"/>
    <cellStyle name="Porcentual 13" xfId="20195" xr:uid="{B4564F2A-16C6-44E5-8DC5-AFB07332196E}"/>
    <cellStyle name="Porcentual 2" xfId="86" xr:uid="{00000000-0005-0000-0000-0000D7000000}"/>
    <cellStyle name="Porcentual 2 10" xfId="17455" xr:uid="{84100491-F5DC-41A1-B693-78EB8337341C}"/>
    <cellStyle name="Porcentual 2 11" xfId="19695" xr:uid="{6C17E546-79FC-4E3E-977F-9EC2AFBFCFD8}"/>
    <cellStyle name="Porcentual 2 12" xfId="10036" xr:uid="{30F5803C-1554-402E-88A3-B29E513F4E6C}"/>
    <cellStyle name="Porcentual 2 12 2" xfId="21357" xr:uid="{0DC7092F-7C0E-4142-8CE8-FF371B52D7B9}"/>
    <cellStyle name="Porcentual 2 12 2 2" xfId="26913" xr:uid="{7E43C4AB-6EAC-4E02-9397-B2EE4A650E8B}"/>
    <cellStyle name="Porcentual 2 12 2 3" xfId="32407" xr:uid="{0A107551-B991-4246-B24D-DB1B2921C184}"/>
    <cellStyle name="Porcentual 2 12 2 4" xfId="37891" xr:uid="{8AAA9A0B-8F07-4965-AB6C-7BEF51CCAFC9}"/>
    <cellStyle name="Porcentual 2 12 3" xfId="24184" xr:uid="{B9928C09-D8EB-47A6-884C-02A7BCBACDF2}"/>
    <cellStyle name="Porcentual 2 12 4" xfId="29678" xr:uid="{7B45777C-6406-445C-8817-6D954DB831CD}"/>
    <cellStyle name="Porcentual 2 12 5" xfId="35162" xr:uid="{559515A8-9FCF-449B-8069-8387D25FE1DF}"/>
    <cellStyle name="Porcentual 2 13" xfId="6884" xr:uid="{DA0532DA-0599-44C9-BEB5-4CACF9349FA8}"/>
    <cellStyle name="Porcentual 2 2" xfId="6885" xr:uid="{86CE3ED0-F67A-4D09-86C5-1FC6C8FAF164}"/>
    <cellStyle name="Porcentual 2 2 10" xfId="10037" xr:uid="{686622F4-78B1-4F34-9EA7-2E520A7C93EA}"/>
    <cellStyle name="Porcentual 2 2 10 2" xfId="21358" xr:uid="{B8B69FBC-B6D9-4669-92D1-A4F729FD5EC1}"/>
    <cellStyle name="Porcentual 2 2 10 2 2" xfId="26914" xr:uid="{8BFA8CAE-961C-4005-8795-478B314CFB6D}"/>
    <cellStyle name="Porcentual 2 2 10 2 3" xfId="32408" xr:uid="{0F0F3F68-FF5C-462C-A077-F40D0EE17B3B}"/>
    <cellStyle name="Porcentual 2 2 10 2 4" xfId="37892" xr:uid="{CC6D7630-7BEA-47C3-BCFC-8BAB43A43045}"/>
    <cellStyle name="Porcentual 2 2 10 3" xfId="24185" xr:uid="{E9F6B564-05EF-4F84-906D-789172E30341}"/>
    <cellStyle name="Porcentual 2 2 10 4" xfId="29679" xr:uid="{4B9DF6EA-E060-4EB9-A4A2-D5A9D2EB796A}"/>
    <cellStyle name="Porcentual 2 2 10 5" xfId="35163" xr:uid="{641F2E83-EB0B-45FA-83C5-5CC283EABA78}"/>
    <cellStyle name="Porcentual 2 2 2" xfId="6886" xr:uid="{D9EA58F1-B158-4D48-8BC5-E9E27C78EBF5}"/>
    <cellStyle name="Porcentual 2 2 2 2" xfId="15295" xr:uid="{6155575E-5703-4384-901E-E97DE9FAA794}"/>
    <cellStyle name="Porcentual 2 2 2 2 2" xfId="22582" xr:uid="{079C72AA-FB44-41DD-B4DA-8517DF714DF2}"/>
    <cellStyle name="Porcentual 2 2 2 2 2 2" xfId="28138" xr:uid="{E10347AD-6AE4-41A8-A4F6-861E48FFB0B9}"/>
    <cellStyle name="Porcentual 2 2 2 2 2 3" xfId="33632" xr:uid="{BD097BBE-03DD-4956-9D2F-C9F157363843}"/>
    <cellStyle name="Porcentual 2 2 2 2 2 4" xfId="39116" xr:uid="{D82D6151-CBD5-4C00-9D4F-06BF7B4F0925}"/>
    <cellStyle name="Porcentual 2 2 2 2 3" xfId="25409" xr:uid="{3A38DF0B-0356-48F5-92DA-47261D4B8117}"/>
    <cellStyle name="Porcentual 2 2 2 2 4" xfId="30903" xr:uid="{3934DA31-7055-49BF-BBA4-D25345BA48F3}"/>
    <cellStyle name="Porcentual 2 2 2 2 5" xfId="36387" xr:uid="{E6C8C610-DA88-4431-87EF-7054673014B4}"/>
    <cellStyle name="Porcentual 2 2 2 3" xfId="12221" xr:uid="{9252785B-15F0-4B40-BEF1-8CBBE1C6CFE0}"/>
    <cellStyle name="Porcentual 2 2 2 4" xfId="17457" xr:uid="{E59EB16D-BFB3-459D-AB85-14ABC0071C62}"/>
    <cellStyle name="Porcentual 2 2 2 5" xfId="19697" xr:uid="{260BEB0C-FE6A-43E4-A56C-F4B18FDAE850}"/>
    <cellStyle name="Porcentual 2 2 2 6" xfId="10038" xr:uid="{F9771B0C-7967-4217-ACB8-F5A607E0F773}"/>
    <cellStyle name="Porcentual 2 2 2 6 2" xfId="21359" xr:uid="{A592CDDA-588C-4932-90BC-98C99670D8F2}"/>
    <cellStyle name="Porcentual 2 2 2 6 2 2" xfId="26915" xr:uid="{79609AAC-8D48-4545-B254-C87EBFAC0FE0}"/>
    <cellStyle name="Porcentual 2 2 2 6 2 3" xfId="32409" xr:uid="{D1131D40-690B-467F-99BE-A8E6D4B85991}"/>
    <cellStyle name="Porcentual 2 2 2 6 2 4" xfId="37893" xr:uid="{C896F3C8-15BD-4B26-BE70-061BF2E54557}"/>
    <cellStyle name="Porcentual 2 2 2 6 3" xfId="24186" xr:uid="{0C9C60B7-56CE-47BD-82A6-A82400914C97}"/>
    <cellStyle name="Porcentual 2 2 2 6 4" xfId="29680" xr:uid="{03D4FD68-1EEF-4A4C-BA2A-21E535721B4B}"/>
    <cellStyle name="Porcentual 2 2 2 6 5" xfId="35164" xr:uid="{19EDC46C-361E-481B-99D9-4BDE4AF22A14}"/>
    <cellStyle name="Porcentual 2 2 3" xfId="6887" xr:uid="{8A7C13F6-B9B7-48D5-AB5E-35BCFEB88C26}"/>
    <cellStyle name="Porcentual 2 2 3 2" xfId="15296" xr:uid="{B74A3021-D917-478E-B7AF-59487D6C430C}"/>
    <cellStyle name="Porcentual 2 2 3 2 2" xfId="22583" xr:uid="{C1514995-D486-4744-89E8-956953AC7FE1}"/>
    <cellStyle name="Porcentual 2 2 3 2 2 2" xfId="28139" xr:uid="{3B8D6FC2-2207-4FF1-AB01-2F1F2190F737}"/>
    <cellStyle name="Porcentual 2 2 3 2 2 3" xfId="33633" xr:uid="{4D807201-0A4A-47CD-BD49-E398FE6F8D27}"/>
    <cellStyle name="Porcentual 2 2 3 2 2 4" xfId="39117" xr:uid="{E6B054D1-3E19-4BBA-A736-260D039C12E9}"/>
    <cellStyle name="Porcentual 2 2 3 2 3" xfId="25410" xr:uid="{CB71D23B-1EC5-461E-B7BD-D473B2D256D2}"/>
    <cellStyle name="Porcentual 2 2 3 2 4" xfId="30904" xr:uid="{54F309D5-DE24-458A-8E87-4D176709B72E}"/>
    <cellStyle name="Porcentual 2 2 3 2 5" xfId="36388" xr:uid="{6B52196E-6882-48B5-A452-AC6E40514072}"/>
    <cellStyle name="Porcentual 2 2 3 3" xfId="12601" xr:uid="{F4E55422-927C-44B8-9763-5FBA1E653E7A}"/>
    <cellStyle name="Porcentual 2 2 3 4" xfId="19698" xr:uid="{35207EEA-9EA9-4DE7-B641-A5E442018F89}"/>
    <cellStyle name="Porcentual 2 2 3 5" xfId="10039" xr:uid="{F049F0E6-47AB-4635-AC86-BE5D76C0AD81}"/>
    <cellStyle name="Porcentual 2 2 3 5 2" xfId="21360" xr:uid="{6C572F72-E66C-4D5E-BF57-848679249C9E}"/>
    <cellStyle name="Porcentual 2 2 3 5 2 2" xfId="26916" xr:uid="{E6A41409-402C-4097-AA61-E177A368131D}"/>
    <cellStyle name="Porcentual 2 2 3 5 2 3" xfId="32410" xr:uid="{2AECCF4C-79FF-4BC6-AD73-2CB588C9A0DD}"/>
    <cellStyle name="Porcentual 2 2 3 5 2 4" xfId="37894" xr:uid="{9CABB379-CE96-4CE8-87D4-ECE2F6A43DD4}"/>
    <cellStyle name="Porcentual 2 2 3 5 3" xfId="24187" xr:uid="{FFA9EA04-D936-4E1D-9138-BB669970FDBA}"/>
    <cellStyle name="Porcentual 2 2 3 5 4" xfId="29681" xr:uid="{9868E087-6D6E-4444-A3AD-C14E3DD39B25}"/>
    <cellStyle name="Porcentual 2 2 3 5 5" xfId="35165" xr:uid="{32602090-C488-4534-BA78-CAA7500681AA}"/>
    <cellStyle name="Porcentual 2 2 4" xfId="7228" xr:uid="{3E6FAD35-E8DB-4EA4-82DC-67EA9C262676}"/>
    <cellStyle name="Porcentual 2 2 4 2" xfId="20010" xr:uid="{C7FFB717-8887-4088-9AE5-4ADF2C0A09A1}"/>
    <cellStyle name="Porcentual 2 2 4 3" xfId="10040" xr:uid="{D9C31D6A-E508-4F17-A985-0894EF21E057}"/>
    <cellStyle name="Porcentual 2 2 4 3 2" xfId="21361" xr:uid="{7433B180-55C1-4B5E-8184-6BC481FA3469}"/>
    <cellStyle name="Porcentual 2 2 4 3 2 2" xfId="26917" xr:uid="{EE1EC22A-8C5B-4F2D-B781-7C4CE5FA2F25}"/>
    <cellStyle name="Porcentual 2 2 4 3 2 3" xfId="32411" xr:uid="{424AE016-3AF9-48D8-A064-0BECF2B34296}"/>
    <cellStyle name="Porcentual 2 2 4 3 2 4" xfId="37895" xr:uid="{7D75244A-AEB6-47FD-A91A-74CCFF413FA8}"/>
    <cellStyle name="Porcentual 2 2 4 3 3" xfId="24188" xr:uid="{0081F323-450A-464C-8A41-24CAC7488230}"/>
    <cellStyle name="Porcentual 2 2 4 3 4" xfId="29682" xr:uid="{29EAE1BC-9AFC-4851-AA25-B6A93F94EA74}"/>
    <cellStyle name="Porcentual 2 2 4 3 5" xfId="35166" xr:uid="{4D775FD9-BF7F-4638-BDCE-51F71F702F55}"/>
    <cellStyle name="Porcentual 2 2 5" xfId="10041" xr:uid="{FA548F91-557E-423C-95D3-3141FC570344}"/>
    <cellStyle name="Porcentual 2 2 5 2" xfId="21362" xr:uid="{455E52B1-187D-44E3-9E0E-5974C4DD46FE}"/>
    <cellStyle name="Porcentual 2 2 5 2 2" xfId="26918" xr:uid="{BD63334A-F440-4F1A-B9A4-29E9F1939095}"/>
    <cellStyle name="Porcentual 2 2 5 2 3" xfId="32412" xr:uid="{8178E8A0-AC58-44CA-AD79-EF463649852B}"/>
    <cellStyle name="Porcentual 2 2 5 2 4" xfId="37896" xr:uid="{8E0B30DA-A0EB-484F-98F5-7A724BF7FBA2}"/>
    <cellStyle name="Porcentual 2 2 5 3" xfId="24189" xr:uid="{68FA1591-2C2C-4540-BEF6-F38E43FB8342}"/>
    <cellStyle name="Porcentual 2 2 5 4" xfId="29683" xr:uid="{20F43650-8CA8-4505-8D1F-6B0C99B6A750}"/>
    <cellStyle name="Porcentual 2 2 5 5" xfId="35167" xr:uid="{A299E8E6-C99F-4BFC-AE9E-DFFE7603EC38}"/>
    <cellStyle name="Porcentual 2 2 6" xfId="15294" xr:uid="{1DE237AC-9567-48B0-9FE0-EA53EB027B74}"/>
    <cellStyle name="Porcentual 2 2 6 2" xfId="22581" xr:uid="{337B0B15-191A-4B47-8B3D-0C8534168F87}"/>
    <cellStyle name="Porcentual 2 2 6 2 2" xfId="28137" xr:uid="{8F6ED67F-A016-498F-BC10-FFE83F1249DB}"/>
    <cellStyle name="Porcentual 2 2 6 2 3" xfId="33631" xr:uid="{DCAA7B42-EA97-44F3-9D1C-8FAE35360795}"/>
    <cellStyle name="Porcentual 2 2 6 2 4" xfId="39115" xr:uid="{8EFC11DF-C006-4F90-BCD0-3DE2DA784201}"/>
    <cellStyle name="Porcentual 2 2 6 3" xfId="25408" xr:uid="{9346887B-DBF9-4F14-8616-D6BDFA40C044}"/>
    <cellStyle name="Porcentual 2 2 6 4" xfId="30902" xr:uid="{263971CD-1096-40F3-8C5C-0433A12F4ABE}"/>
    <cellStyle name="Porcentual 2 2 6 5" xfId="36386" xr:uid="{A3BE1414-B0AF-4FE8-BA77-81E50D9080DD}"/>
    <cellStyle name="Porcentual 2 2 7" xfId="12220" xr:uid="{25C0A96D-27DD-42C8-B3B6-ECCD1A718ADC}"/>
    <cellStyle name="Porcentual 2 2 8" xfId="17456" xr:uid="{5D2923ED-92C7-4A81-B1D4-DE29DBD8CDFF}"/>
    <cellStyle name="Porcentual 2 2 9" xfId="19696" xr:uid="{58DEEE8C-6ECF-4134-AADD-1464DDB6AA91}"/>
    <cellStyle name="Porcentual 2 3" xfId="6888" xr:uid="{030539E4-1CCA-41CC-832A-00034F08EF4C}"/>
    <cellStyle name="Porcentual 2 3 10" xfId="10042" xr:uid="{AA64CD70-309B-4AF9-9158-86889ECC3DC0}"/>
    <cellStyle name="Porcentual 2 3 10 2" xfId="21363" xr:uid="{84ADA70C-503F-4BAE-820A-5E3B15211AAE}"/>
    <cellStyle name="Porcentual 2 3 10 2 2" xfId="26919" xr:uid="{EF9DB9C4-1842-4C9A-899A-1026C37C7278}"/>
    <cellStyle name="Porcentual 2 3 10 2 3" xfId="32413" xr:uid="{287E9D9F-01F2-453E-AF84-CF50286FE3D3}"/>
    <cellStyle name="Porcentual 2 3 10 2 4" xfId="37897" xr:uid="{6779DC37-DFA8-4ACB-A96B-A9B4F6D1D740}"/>
    <cellStyle name="Porcentual 2 3 10 3" xfId="24190" xr:uid="{C29B253D-8C25-482B-9E78-5F8A1026316B}"/>
    <cellStyle name="Porcentual 2 3 10 4" xfId="29684" xr:uid="{7A2484F3-55E1-40B5-8E3F-8C31FC0DCB99}"/>
    <cellStyle name="Porcentual 2 3 10 5" xfId="35168" xr:uid="{FD1420B8-7E37-4C9A-9B52-A75975F62D71}"/>
    <cellStyle name="Porcentual 2 3 2" xfId="6889" xr:uid="{74C8F5CA-F3FA-43F8-A7E5-C508BA67E178}"/>
    <cellStyle name="Porcentual 2 3 2 2" xfId="15298" xr:uid="{104B35E0-0FE8-45AC-B184-A5D8BEA4A2E4}"/>
    <cellStyle name="Porcentual 2 3 2 2 2" xfId="22585" xr:uid="{2495016A-B7FD-4F9B-8860-CEDD35723736}"/>
    <cellStyle name="Porcentual 2 3 2 2 2 2" xfId="28141" xr:uid="{4066FBFC-B4D8-4225-92C3-AE2523F67F75}"/>
    <cellStyle name="Porcentual 2 3 2 2 2 3" xfId="33635" xr:uid="{B11B718E-36E3-475D-8339-B812245FEF50}"/>
    <cellStyle name="Porcentual 2 3 2 2 2 4" xfId="39119" xr:uid="{14557EB2-6675-41F1-B77B-8E3BB11B71D6}"/>
    <cellStyle name="Porcentual 2 3 2 2 3" xfId="25412" xr:uid="{A46F4384-313A-4A19-8FDB-DAB1ED998A17}"/>
    <cellStyle name="Porcentual 2 3 2 2 4" xfId="30906" xr:uid="{DDDD27F4-5612-43D8-BEAE-33B9BC92216B}"/>
    <cellStyle name="Porcentual 2 3 2 2 5" xfId="36390" xr:uid="{8C6101A3-E3CF-40D9-8FB1-16FFA791904C}"/>
    <cellStyle name="Porcentual 2 3 2 3" xfId="12223" xr:uid="{B2999B21-F3C3-4953-AE7A-EC4077065DDE}"/>
    <cellStyle name="Porcentual 2 3 2 4" xfId="17459" xr:uid="{FD126E71-43FE-4772-B9A1-825D7884F0E2}"/>
    <cellStyle name="Porcentual 2 3 2 5" xfId="19700" xr:uid="{7544D862-9B99-4C10-88A1-FAE38DFABDC5}"/>
    <cellStyle name="Porcentual 2 3 2 6" xfId="10043" xr:uid="{626239B6-6E1B-4644-A4ED-C1859CF0585C}"/>
    <cellStyle name="Porcentual 2 3 2 6 2" xfId="21364" xr:uid="{1FB0CC7A-1B13-4304-A3EA-9FF35E03751D}"/>
    <cellStyle name="Porcentual 2 3 2 6 2 2" xfId="26920" xr:uid="{C974A783-C605-4ED1-AD66-D526FEEDDD78}"/>
    <cellStyle name="Porcentual 2 3 2 6 2 3" xfId="32414" xr:uid="{DFA687A4-86C8-4584-AA03-830AF0EF9E1D}"/>
    <cellStyle name="Porcentual 2 3 2 6 2 4" xfId="37898" xr:uid="{35416776-0351-4AEF-947F-AE6763361CB6}"/>
    <cellStyle name="Porcentual 2 3 2 6 3" xfId="24191" xr:uid="{C5961792-A2DE-499B-94B0-16770998A46C}"/>
    <cellStyle name="Porcentual 2 3 2 6 4" xfId="29685" xr:uid="{E3078E8B-D493-4AED-926E-E2332ED4DC7D}"/>
    <cellStyle name="Porcentual 2 3 2 6 5" xfId="35169" xr:uid="{6D5ACEF6-4A79-4825-8929-6C09F0B0568E}"/>
    <cellStyle name="Porcentual 2 3 3" xfId="6890" xr:uid="{B13F0840-9313-4305-8836-041CE333FC76}"/>
    <cellStyle name="Porcentual 2 3 3 2" xfId="15299" xr:uid="{1DC39C23-6C32-4F4F-BA5D-A414238322CF}"/>
    <cellStyle name="Porcentual 2 3 3 2 2" xfId="22586" xr:uid="{BA93D181-4DBF-44BC-B553-A06B53DEB90D}"/>
    <cellStyle name="Porcentual 2 3 3 2 2 2" xfId="28142" xr:uid="{E820D14C-6CE0-456D-AE09-81D9B20A2451}"/>
    <cellStyle name="Porcentual 2 3 3 2 2 3" xfId="33636" xr:uid="{51C99727-DE4B-4B22-9AC2-BB1F54ED7709}"/>
    <cellStyle name="Porcentual 2 3 3 2 2 4" xfId="39120" xr:uid="{C7232B37-6872-43B7-AF75-532D5884A7B5}"/>
    <cellStyle name="Porcentual 2 3 3 2 3" xfId="25413" xr:uid="{8EA5A49D-E28F-4D2E-9258-92012D77B2A0}"/>
    <cellStyle name="Porcentual 2 3 3 2 4" xfId="30907" xr:uid="{E93BB0D3-0A7B-4686-8669-249E4556BF2D}"/>
    <cellStyle name="Porcentual 2 3 3 2 5" xfId="36391" xr:uid="{7704A1A1-774B-4432-8FAD-124F8D59D13A}"/>
    <cellStyle name="Porcentual 2 3 3 3" xfId="12602" xr:uid="{3CF8A881-4994-4000-95AD-0306CA0A2F0C}"/>
    <cellStyle name="Porcentual 2 3 3 4" xfId="19701" xr:uid="{3B7C5186-C55F-42DA-8FF3-46180C14F75E}"/>
    <cellStyle name="Porcentual 2 3 3 5" xfId="10044" xr:uid="{BC082DAA-DFF8-4FBD-A953-97B338072F16}"/>
    <cellStyle name="Porcentual 2 3 3 5 2" xfId="21365" xr:uid="{CE6819CD-3454-456F-9621-8ADA5ED35F28}"/>
    <cellStyle name="Porcentual 2 3 3 5 2 2" xfId="26921" xr:uid="{B8CDB1F0-F976-4116-B6E3-E5F918C62F94}"/>
    <cellStyle name="Porcentual 2 3 3 5 2 3" xfId="32415" xr:uid="{EDB32C95-8CE5-48C2-959C-65542CC7AC65}"/>
    <cellStyle name="Porcentual 2 3 3 5 2 4" xfId="37899" xr:uid="{A4C64C38-8F9D-4E9C-AC09-D4E156AE7C6A}"/>
    <cellStyle name="Porcentual 2 3 3 5 3" xfId="24192" xr:uid="{FF21E518-E593-40FC-BED6-D116FB0C1A92}"/>
    <cellStyle name="Porcentual 2 3 3 5 4" xfId="29686" xr:uid="{67C77DB3-1019-4550-AD3E-1977334E6F27}"/>
    <cellStyle name="Porcentual 2 3 3 5 5" xfId="35170" xr:uid="{2998C25C-8979-4252-A506-CA0150A9A68E}"/>
    <cellStyle name="Porcentual 2 3 4" xfId="7229" xr:uid="{C4F404CE-807A-4EDA-8BAA-A30000815EDA}"/>
    <cellStyle name="Porcentual 2 3 4 2" xfId="20011" xr:uid="{14B09C64-1E51-4991-9AE6-7C25DA8F953A}"/>
    <cellStyle name="Porcentual 2 3 4 3" xfId="10045" xr:uid="{5F571412-E809-40FB-8ED7-7F15258D3402}"/>
    <cellStyle name="Porcentual 2 3 4 3 2" xfId="21366" xr:uid="{541099A6-04E2-4D40-AFD6-AA4347070F01}"/>
    <cellStyle name="Porcentual 2 3 4 3 2 2" xfId="26922" xr:uid="{2F346A86-25BE-48EC-8D83-AF35754280DA}"/>
    <cellStyle name="Porcentual 2 3 4 3 2 3" xfId="32416" xr:uid="{7EC1A47E-A185-4308-B1C0-4E89315F387B}"/>
    <cellStyle name="Porcentual 2 3 4 3 2 4" xfId="37900" xr:uid="{CE2BAFE4-AE8D-4875-BF80-D202FC14F9D8}"/>
    <cellStyle name="Porcentual 2 3 4 3 3" xfId="24193" xr:uid="{EECA1789-31C9-444A-BC25-8BA21779C4BB}"/>
    <cellStyle name="Porcentual 2 3 4 3 4" xfId="29687" xr:uid="{4EF07FBE-D186-49EF-8EE2-4FAA95916B55}"/>
    <cellStyle name="Porcentual 2 3 4 3 5" xfId="35171" xr:uid="{0CD3E0B1-B1B8-4960-AAC3-9545178FAAF0}"/>
    <cellStyle name="Porcentual 2 3 5" xfId="10046" xr:uid="{A533CFA4-64DC-4E36-BC0D-3FEDD47B5016}"/>
    <cellStyle name="Porcentual 2 3 5 2" xfId="21367" xr:uid="{CFF525BE-461F-4853-B43E-160A344C13F4}"/>
    <cellStyle name="Porcentual 2 3 5 2 2" xfId="26923" xr:uid="{7D3084EA-0C93-4810-AD60-845E9766A89D}"/>
    <cellStyle name="Porcentual 2 3 5 2 3" xfId="32417" xr:uid="{CCEAE9EC-80AD-4510-A58E-1D0C0A90DDD1}"/>
    <cellStyle name="Porcentual 2 3 5 2 4" xfId="37901" xr:uid="{DC9E1A5E-EFD8-4D6B-B6A0-FD3E7C1BCA45}"/>
    <cellStyle name="Porcentual 2 3 5 3" xfId="24194" xr:uid="{881FD300-DC10-4160-A322-FBF56B55346B}"/>
    <cellStyle name="Porcentual 2 3 5 4" xfId="29688" xr:uid="{0197AE51-26B2-4D80-9019-242EC630C307}"/>
    <cellStyle name="Porcentual 2 3 5 5" xfId="35172" xr:uid="{AD53F9B7-40B7-4772-9AB3-644C54A8DE79}"/>
    <cellStyle name="Porcentual 2 3 6" xfId="15297" xr:uid="{D54FD5C4-6464-447A-9771-038DCF321BAF}"/>
    <cellStyle name="Porcentual 2 3 6 2" xfId="22584" xr:uid="{02A3BBBE-6250-4DD2-880B-1FC8AA529DD1}"/>
    <cellStyle name="Porcentual 2 3 6 2 2" xfId="28140" xr:uid="{ED017D6A-CBCA-40D6-B1EB-F2B3F014C195}"/>
    <cellStyle name="Porcentual 2 3 6 2 3" xfId="33634" xr:uid="{0A076C4F-ABF9-473C-A1A4-941EDB07039C}"/>
    <cellStyle name="Porcentual 2 3 6 2 4" xfId="39118" xr:uid="{0DD0B22D-CA38-4A8A-B31B-A26CC1566929}"/>
    <cellStyle name="Porcentual 2 3 6 3" xfId="25411" xr:uid="{DBD785EA-083F-4439-B126-49DDD891CFC2}"/>
    <cellStyle name="Porcentual 2 3 6 4" xfId="30905" xr:uid="{D7C99200-0F2B-47F8-B38D-6CDF17EE051E}"/>
    <cellStyle name="Porcentual 2 3 6 5" xfId="36389" xr:uid="{670CC2D9-7054-4CD6-9A3E-F1B1758E44B5}"/>
    <cellStyle name="Porcentual 2 3 7" xfId="12222" xr:uid="{FC905A8D-A34C-4B2A-8DD0-6FA172879AD5}"/>
    <cellStyle name="Porcentual 2 3 8" xfId="17458" xr:uid="{21F4C11F-E1D8-411D-A2C8-C127683694BF}"/>
    <cellStyle name="Porcentual 2 3 9" xfId="19699" xr:uid="{EAB8A3F2-7B58-49D7-9818-95CB715D6218}"/>
    <cellStyle name="Porcentual 2 4" xfId="6891" xr:uid="{0363A76F-3131-404B-B71B-452E472E51FB}"/>
    <cellStyle name="Porcentual 2 4 2" xfId="15300" xr:uid="{A9ACE782-2AA2-4889-9ACA-0621AEC00603}"/>
    <cellStyle name="Porcentual 2 4 2 2" xfId="22587" xr:uid="{4DBF7199-CD55-4762-8F35-A26BA728264D}"/>
    <cellStyle name="Porcentual 2 4 2 2 2" xfId="28143" xr:uid="{D951250C-00F0-4D73-853E-C2B474A0A302}"/>
    <cellStyle name="Porcentual 2 4 2 2 3" xfId="33637" xr:uid="{B2FFDBFC-89CB-4B6D-9BFF-14D24D188382}"/>
    <cellStyle name="Porcentual 2 4 2 2 4" xfId="39121" xr:uid="{573C2DA0-24F2-4755-BE61-8063943DDE65}"/>
    <cellStyle name="Porcentual 2 4 2 3" xfId="25414" xr:uid="{057F39CC-C2C1-41C3-8E36-8EE2C7C0C46D}"/>
    <cellStyle name="Porcentual 2 4 2 4" xfId="30908" xr:uid="{8B553476-3284-4976-BE1C-5D74511ABA8C}"/>
    <cellStyle name="Porcentual 2 4 2 5" xfId="36392" xr:uid="{0BBA3D89-08AF-4D65-8292-41E7429FD0A5}"/>
    <cellStyle name="Porcentual 2 4 3" xfId="12224" xr:uid="{4ED93344-4979-47C3-86DC-5D74536E81E2}"/>
    <cellStyle name="Porcentual 2 4 4" xfId="17460" xr:uid="{D3FEA2F3-3614-42A6-8C6F-E51F2F6D8153}"/>
    <cellStyle name="Porcentual 2 4 5" xfId="19702" xr:uid="{9C213C1C-9209-4D9B-B935-83E29C576A96}"/>
    <cellStyle name="Porcentual 2 4 6" xfId="10047" xr:uid="{5C125167-997C-4DDB-AE66-31D6DA670501}"/>
    <cellStyle name="Porcentual 2 4 6 2" xfId="21368" xr:uid="{CB8A4952-80C3-48A8-8BD5-AF5110535112}"/>
    <cellStyle name="Porcentual 2 4 6 2 2" xfId="26924" xr:uid="{61B6A87C-7A88-4ADC-AAB8-4C34F00EF012}"/>
    <cellStyle name="Porcentual 2 4 6 2 3" xfId="32418" xr:uid="{E7D9F23D-0218-4D21-8FDB-5C0AF6257F18}"/>
    <cellStyle name="Porcentual 2 4 6 2 4" xfId="37902" xr:uid="{1CD342BC-B5FC-4E1A-BF5F-6BF98E593574}"/>
    <cellStyle name="Porcentual 2 4 6 3" xfId="24195" xr:uid="{82EF3F12-435D-4422-BE56-A5FD2004F957}"/>
    <cellStyle name="Porcentual 2 4 6 4" xfId="29689" xr:uid="{1BB5361B-FAB5-4018-B36A-8C63D62E0878}"/>
    <cellStyle name="Porcentual 2 4 6 5" xfId="35173" xr:uid="{F596B0BF-5812-4135-B1AC-C976D6C95C28}"/>
    <cellStyle name="Porcentual 2 5" xfId="6892" xr:uid="{70503A7A-57CA-4239-9384-0F5054F98231}"/>
    <cellStyle name="Porcentual 2 5 2" xfId="15301" xr:uid="{CB9D3563-C205-4B29-8068-424EE734B5B8}"/>
    <cellStyle name="Porcentual 2 5 2 2" xfId="22588" xr:uid="{19333BA2-2024-43AC-A549-61E1BA2C40B0}"/>
    <cellStyle name="Porcentual 2 5 2 2 2" xfId="28144" xr:uid="{ABF2A441-C7E0-4D95-B2F8-83295FA52BBD}"/>
    <cellStyle name="Porcentual 2 5 2 2 3" xfId="33638" xr:uid="{204982AB-16BC-4088-817D-C2BC9F51B7CB}"/>
    <cellStyle name="Porcentual 2 5 2 2 4" xfId="39122" xr:uid="{A4C237E4-0715-483C-834D-C057B5D5D535}"/>
    <cellStyle name="Porcentual 2 5 2 3" xfId="25415" xr:uid="{26486814-826E-4CDB-809A-ED41020CBE50}"/>
    <cellStyle name="Porcentual 2 5 2 4" xfId="30909" xr:uid="{4EE8A4B1-C4BC-4EFA-BE5B-FB9B4A159B41}"/>
    <cellStyle name="Porcentual 2 5 2 5" xfId="36393" xr:uid="{EF802CA2-108A-4555-B63C-93F1226DF6BD}"/>
    <cellStyle name="Porcentual 2 5 3" xfId="12600" xr:uid="{966E3B8C-CC47-43B6-A946-95482756210D}"/>
    <cellStyle name="Porcentual 2 5 4" xfId="19703" xr:uid="{F482607E-A8E2-48D0-870D-692128FC38E0}"/>
    <cellStyle name="Porcentual 2 5 5" xfId="10048" xr:uid="{A779E6B5-0209-4DC2-9B23-A7CF0C40E583}"/>
    <cellStyle name="Porcentual 2 5 5 2" xfId="21369" xr:uid="{B8095AD9-8E89-4FC5-A6B8-0269B553B364}"/>
    <cellStyle name="Porcentual 2 5 5 2 2" xfId="26925" xr:uid="{0D0415CE-05CB-4D6C-B461-7CB9B2669187}"/>
    <cellStyle name="Porcentual 2 5 5 2 3" xfId="32419" xr:uid="{E115A17E-9759-4454-B287-58C57EAF3515}"/>
    <cellStyle name="Porcentual 2 5 5 2 4" xfId="37903" xr:uid="{09AD084D-4614-4012-AF72-2551D50757BB}"/>
    <cellStyle name="Porcentual 2 5 5 3" xfId="24196" xr:uid="{AD91FAE2-D92F-4DD9-AF1F-9FB1834C27C3}"/>
    <cellStyle name="Porcentual 2 5 5 4" xfId="29690" xr:uid="{04B6AB11-44C1-4D4F-A4AE-52B5EAE5C1A4}"/>
    <cellStyle name="Porcentual 2 5 5 5" xfId="35174" xr:uid="{6029D051-3F67-4151-9D52-89CEAD1F603F}"/>
    <cellStyle name="Porcentual 2 6" xfId="7227" xr:uid="{C3E82F66-17C3-4060-901F-BC6741513FFA}"/>
    <cellStyle name="Porcentual 2 6 2" xfId="20009" xr:uid="{19B3E29D-283D-4A30-8DDF-03AC0B244800}"/>
    <cellStyle name="Porcentual 2 6 3" xfId="10049" xr:uid="{19F0E043-871A-4EA1-B1BA-5472A386C4A2}"/>
    <cellStyle name="Porcentual 2 6 3 2" xfId="21370" xr:uid="{CCE21EEA-16C5-4734-96D9-0451A59AEF32}"/>
    <cellStyle name="Porcentual 2 6 3 2 2" xfId="26926" xr:uid="{9CE06F5C-E55A-4218-9A99-081EE3B1F44C}"/>
    <cellStyle name="Porcentual 2 6 3 2 3" xfId="32420" xr:uid="{2BBDE97D-F969-4233-BB71-CCAAC5B48DB4}"/>
    <cellStyle name="Porcentual 2 6 3 2 4" xfId="37904" xr:uid="{E120A36B-F392-46F1-A249-FCFE80FA6B07}"/>
    <cellStyle name="Porcentual 2 6 3 3" xfId="24197" xr:uid="{80DD3E50-E991-4BAF-9792-4F7A53666B57}"/>
    <cellStyle name="Porcentual 2 6 3 4" xfId="29691" xr:uid="{C68B4763-5BD7-4E14-9AD2-0F02D8FB162C}"/>
    <cellStyle name="Porcentual 2 6 3 5" xfId="35175" xr:uid="{4A6C267A-73A9-4A94-BB3E-A0108145B4BE}"/>
    <cellStyle name="Porcentual 2 7" xfId="10050" xr:uid="{6BD164C2-4FB5-4E17-9BED-6D8290A4C944}"/>
    <cellStyle name="Porcentual 2 7 2" xfId="21371" xr:uid="{2BAD3FCD-BA59-4737-8A8E-92045CA46D33}"/>
    <cellStyle name="Porcentual 2 7 2 2" xfId="26927" xr:uid="{F7C66F6D-1E8B-4BA5-B352-F70B4204F084}"/>
    <cellStyle name="Porcentual 2 7 2 3" xfId="32421" xr:uid="{8D2310EE-9274-4956-846B-9AF25CF14575}"/>
    <cellStyle name="Porcentual 2 7 2 4" xfId="37905" xr:uid="{0DCDEF74-1D7B-4192-8F6D-E35AF415DC05}"/>
    <cellStyle name="Porcentual 2 7 3" xfId="24198" xr:uid="{046D2578-D0D9-47EF-98DE-BB9C64E57C53}"/>
    <cellStyle name="Porcentual 2 7 4" xfId="29692" xr:uid="{28C45ACA-5AE5-415C-9017-B472A16870B4}"/>
    <cellStyle name="Porcentual 2 7 5" xfId="35176" xr:uid="{5B6C7700-0616-4BF3-A1E7-BCB233CA3252}"/>
    <cellStyle name="Porcentual 2 8" xfId="15293" xr:uid="{75CFD73F-FAC9-4E0F-AC9C-8469F89D80FE}"/>
    <cellStyle name="Porcentual 2 8 2" xfId="22580" xr:uid="{4B0A594C-B651-45DA-9D63-C4908B6688C1}"/>
    <cellStyle name="Porcentual 2 8 2 2" xfId="28136" xr:uid="{DA6E1FDB-AFEE-4CD0-A4EF-082E7CEEA1F8}"/>
    <cellStyle name="Porcentual 2 8 2 3" xfId="33630" xr:uid="{4D034F40-E039-4078-BE45-1EE4463C610C}"/>
    <cellStyle name="Porcentual 2 8 2 4" xfId="39114" xr:uid="{00EA330B-461B-460B-A31D-06C4B8F0C98D}"/>
    <cellStyle name="Porcentual 2 8 3" xfId="25407" xr:uid="{5AAEEA61-2B12-4F3D-B238-23B4F4807037}"/>
    <cellStyle name="Porcentual 2 8 4" xfId="30901" xr:uid="{A48FF6A2-C3D0-4BF0-A723-28BE347EEB7C}"/>
    <cellStyle name="Porcentual 2 8 5" xfId="36385" xr:uid="{4B84B4EA-32CF-4A4A-ABC8-C079A47BFA00}"/>
    <cellStyle name="Porcentual 2 9" xfId="12219" xr:uid="{BEA44CD9-F3A1-4AB5-82F4-5411E9C7FD62}"/>
    <cellStyle name="Porcentual 3" xfId="6893" xr:uid="{AEC600B1-6707-4AE9-870B-1168124AF79C}"/>
    <cellStyle name="Porcentual 3 10" xfId="10051" xr:uid="{406F18AF-946B-4FCE-98D1-EA352DED7A20}"/>
    <cellStyle name="Porcentual 3 10 2" xfId="21372" xr:uid="{50FBEEE7-6535-4320-A5A4-0AED3F99512D}"/>
    <cellStyle name="Porcentual 3 10 2 2" xfId="26928" xr:uid="{A322AC04-15BE-422D-A285-78A5C60EB829}"/>
    <cellStyle name="Porcentual 3 10 2 3" xfId="32422" xr:uid="{CD4B8618-7A69-4CCE-8B64-4EFA3E7BA053}"/>
    <cellStyle name="Porcentual 3 10 2 4" xfId="37906" xr:uid="{81642EF1-8ADA-45E5-8F6C-8608CA1106D0}"/>
    <cellStyle name="Porcentual 3 10 3" xfId="24199" xr:uid="{DF800A54-71CB-4837-AB4E-1C0387CEF6CA}"/>
    <cellStyle name="Porcentual 3 10 4" xfId="29693" xr:uid="{1FFD2930-D94B-4A66-A39B-F644C8E12455}"/>
    <cellStyle name="Porcentual 3 10 5" xfId="35177" xr:uid="{BAE34EEF-78DF-4034-8EBF-A1DDB6563B4C}"/>
    <cellStyle name="Porcentual 3 2" xfId="6894" xr:uid="{0E966FAE-05CF-4B52-B7D6-4DABB0DD1BF2}"/>
    <cellStyle name="Porcentual 3 2 2" xfId="15303" xr:uid="{36427B57-13F8-4BA6-9953-4FABA6F45766}"/>
    <cellStyle name="Porcentual 3 2 2 2" xfId="22590" xr:uid="{6454E100-0D90-4E06-B50E-3B05257900B7}"/>
    <cellStyle name="Porcentual 3 2 2 2 2" xfId="28146" xr:uid="{137CC6AD-958C-43E1-A43C-2AC521870A8A}"/>
    <cellStyle name="Porcentual 3 2 2 2 3" xfId="33640" xr:uid="{6F223346-A2C6-4FF6-8C6B-E272DECE2090}"/>
    <cellStyle name="Porcentual 3 2 2 2 4" xfId="39124" xr:uid="{CBEC84A1-4AC7-45C9-A1D0-D3876BDE9178}"/>
    <cellStyle name="Porcentual 3 2 2 3" xfId="25417" xr:uid="{9B3AA0C5-5203-41B0-ADCC-BA046F4FF7A9}"/>
    <cellStyle name="Porcentual 3 2 2 4" xfId="30911" xr:uid="{E1AE8657-8B4D-46A6-9746-04E653D598D3}"/>
    <cellStyle name="Porcentual 3 2 2 5" xfId="36395" xr:uid="{D6A9E823-932E-4187-81B4-C57539226A80}"/>
    <cellStyle name="Porcentual 3 2 3" xfId="12226" xr:uid="{855AE99F-E696-4099-8599-DD7B1C3D3E0D}"/>
    <cellStyle name="Porcentual 3 2 4" xfId="17462" xr:uid="{43C8942D-5E2D-493D-A05D-67CE59B3A182}"/>
    <cellStyle name="Porcentual 3 2 5" xfId="19705" xr:uid="{E5576C17-3DBD-4EC5-80F1-2BEC77AA7E9F}"/>
    <cellStyle name="Porcentual 3 2 6" xfId="10052" xr:uid="{B6A0375D-6C80-4054-891F-B0D3BF6DB7BF}"/>
    <cellStyle name="Porcentual 3 2 6 2" xfId="21373" xr:uid="{A254901D-FB33-409D-8300-60DD017F25B5}"/>
    <cellStyle name="Porcentual 3 2 6 2 2" xfId="26929" xr:uid="{AC03E584-A905-4E8A-B30A-E78B55C69CD7}"/>
    <cellStyle name="Porcentual 3 2 6 2 3" xfId="32423" xr:uid="{ED9DCF63-39C7-42C1-8044-09C1435BAADF}"/>
    <cellStyle name="Porcentual 3 2 6 2 4" xfId="37907" xr:uid="{8F874253-FE36-4006-97CD-B47D66ACAB0E}"/>
    <cellStyle name="Porcentual 3 2 6 3" xfId="24200" xr:uid="{26D45E84-55C5-480E-9318-45E6C03CBD3B}"/>
    <cellStyle name="Porcentual 3 2 6 4" xfId="29694" xr:uid="{5F3DF4B2-2362-40D5-82E1-4C052312DB6D}"/>
    <cellStyle name="Porcentual 3 2 6 5" xfId="35178" xr:uid="{A3564AE8-8CCE-4F66-AEB2-3956AA650C51}"/>
    <cellStyle name="Porcentual 3 3" xfId="6895" xr:uid="{5D78A61D-014E-474C-9A6F-34A6DCCE7BAA}"/>
    <cellStyle name="Porcentual 3 3 2" xfId="15304" xr:uid="{135FCEC0-5DBD-4099-84CF-8D5A7AFC1E82}"/>
    <cellStyle name="Porcentual 3 3 2 2" xfId="22591" xr:uid="{D773A768-F22A-4A75-877D-6991D5B48AE8}"/>
    <cellStyle name="Porcentual 3 3 2 2 2" xfId="28147" xr:uid="{89BE4101-A4F6-48F7-A28D-977CBCA36D58}"/>
    <cellStyle name="Porcentual 3 3 2 2 3" xfId="33641" xr:uid="{3C82E3DB-599A-480A-9C07-5F623B3DC610}"/>
    <cellStyle name="Porcentual 3 3 2 2 4" xfId="39125" xr:uid="{A485F879-DC1C-4587-8664-9FEE7B663063}"/>
    <cellStyle name="Porcentual 3 3 2 3" xfId="25418" xr:uid="{B23305A3-2BB8-4D8E-8373-6D04C610FADD}"/>
    <cellStyle name="Porcentual 3 3 2 4" xfId="30912" xr:uid="{BD66F253-3003-4B1C-A49B-DAA8E7BB52D0}"/>
    <cellStyle name="Porcentual 3 3 2 5" xfId="36396" xr:uid="{42D2D2B6-7858-4A3A-8940-8F7D91EAD8A5}"/>
    <cellStyle name="Porcentual 3 3 3" xfId="12603" xr:uid="{E6F04DE1-F105-4245-AEEB-67572F74EF4A}"/>
    <cellStyle name="Porcentual 3 3 4" xfId="19706" xr:uid="{076F72AD-27E8-4E28-9824-C38FFBBBD640}"/>
    <cellStyle name="Porcentual 3 3 5" xfId="10053" xr:uid="{1C2CFBD4-F245-4738-81CB-CDC322F94CCD}"/>
    <cellStyle name="Porcentual 3 3 5 2" xfId="21374" xr:uid="{1E4BD48C-ABB7-462D-922F-24296C827BA0}"/>
    <cellStyle name="Porcentual 3 3 5 2 2" xfId="26930" xr:uid="{4E2895D5-7C0C-4C92-AB13-563B261B1B8A}"/>
    <cellStyle name="Porcentual 3 3 5 2 3" xfId="32424" xr:uid="{46B54586-2088-4883-9EE2-B3168970E29D}"/>
    <cellStyle name="Porcentual 3 3 5 2 4" xfId="37908" xr:uid="{27C1700E-6757-4DAD-9C57-A8A2A76B38BE}"/>
    <cellStyle name="Porcentual 3 3 5 3" xfId="24201" xr:uid="{1D95FCFA-9324-4FD5-BFEB-AC27441E8614}"/>
    <cellStyle name="Porcentual 3 3 5 4" xfId="29695" xr:uid="{52C2A35A-5EF8-4C5E-BA9C-7EEA15B27AA4}"/>
    <cellStyle name="Porcentual 3 3 5 5" xfId="35179" xr:uid="{B13EE0A2-FDD2-4945-97EC-29DD82CAB930}"/>
    <cellStyle name="Porcentual 3 4" xfId="7230" xr:uid="{216BC814-6E15-4CE9-92A1-B1CEF6931731}"/>
    <cellStyle name="Porcentual 3 4 2" xfId="20012" xr:uid="{23A052B9-2E91-44A7-A368-F2B208E86E86}"/>
    <cellStyle name="Porcentual 3 4 3" xfId="10054" xr:uid="{F1A77D82-491F-4CAE-872D-72876051B391}"/>
    <cellStyle name="Porcentual 3 4 3 2" xfId="21375" xr:uid="{7589E3DF-012A-4646-B769-4AB56881445E}"/>
    <cellStyle name="Porcentual 3 4 3 2 2" xfId="26931" xr:uid="{42B0B198-5D46-4F83-A41D-DD01C9054BA4}"/>
    <cellStyle name="Porcentual 3 4 3 2 3" xfId="32425" xr:uid="{E9E34503-E319-4438-99B1-F0C9B467B080}"/>
    <cellStyle name="Porcentual 3 4 3 2 4" xfId="37909" xr:uid="{8A164CA2-8D92-496E-8C48-4373D72A96B4}"/>
    <cellStyle name="Porcentual 3 4 3 3" xfId="24202" xr:uid="{210CA498-3EBA-48F8-A4B6-D82DC8646374}"/>
    <cellStyle name="Porcentual 3 4 3 4" xfId="29696" xr:uid="{418FB9C5-5393-4567-9B11-FB4305324DAE}"/>
    <cellStyle name="Porcentual 3 4 3 5" xfId="35180" xr:uid="{7CBC26F4-DE87-432F-A654-1CE2FCFAD8B1}"/>
    <cellStyle name="Porcentual 3 5" xfId="10055" xr:uid="{4F6CB808-285F-4260-8C40-D19704883935}"/>
    <cellStyle name="Porcentual 3 5 2" xfId="21376" xr:uid="{FEA42671-079B-4E8B-AD5F-AC6072553719}"/>
    <cellStyle name="Porcentual 3 5 2 2" xfId="26932" xr:uid="{87EC25E9-74A6-421B-B593-BAAB75AEF3CC}"/>
    <cellStyle name="Porcentual 3 5 2 3" xfId="32426" xr:uid="{E2856C21-D5F6-4965-AACD-6119F7D9624D}"/>
    <cellStyle name="Porcentual 3 5 2 4" xfId="37910" xr:uid="{0B96C754-17B9-4B99-826A-A2515D64C616}"/>
    <cellStyle name="Porcentual 3 5 3" xfId="24203" xr:uid="{2E194FF9-5D4A-4878-9A38-0C7EE11AD2DF}"/>
    <cellStyle name="Porcentual 3 5 4" xfId="29697" xr:uid="{36FDE6FA-B9B9-4780-8E1F-C91D63A88593}"/>
    <cellStyle name="Porcentual 3 5 5" xfId="35181" xr:uid="{5F52606A-A9AC-448D-8810-B7D75AA48667}"/>
    <cellStyle name="Porcentual 3 6" xfId="15302" xr:uid="{ED51C4B8-A48A-4100-AA30-B1C0329E79C7}"/>
    <cellStyle name="Porcentual 3 6 2" xfId="22589" xr:uid="{50F0363C-A960-41A4-BD63-D81002F45FB2}"/>
    <cellStyle name="Porcentual 3 6 2 2" xfId="28145" xr:uid="{9B0DE074-A93B-4F1E-A138-2433F5CF428C}"/>
    <cellStyle name="Porcentual 3 6 2 3" xfId="33639" xr:uid="{553C26BF-FC6D-4B4A-BDB9-D64565CA2EBD}"/>
    <cellStyle name="Porcentual 3 6 2 4" xfId="39123" xr:uid="{0DA9B56D-781A-4B8D-B402-A82BA404CFC1}"/>
    <cellStyle name="Porcentual 3 6 3" xfId="25416" xr:uid="{579E3D55-E441-4D66-AE3B-595809AE41B5}"/>
    <cellStyle name="Porcentual 3 6 4" xfId="30910" xr:uid="{D3E6AE58-AC3F-4E38-B713-ECDF1CEAC444}"/>
    <cellStyle name="Porcentual 3 6 5" xfId="36394" xr:uid="{FAC1EFFB-34FE-424B-B343-93B595F6341E}"/>
    <cellStyle name="Porcentual 3 7" xfId="12225" xr:uid="{DEBCF115-1B31-439A-A334-DC25AFE8DCC6}"/>
    <cellStyle name="Porcentual 3 8" xfId="17461" xr:uid="{9DDA4B60-F422-475B-A86E-577D3D9F0058}"/>
    <cellStyle name="Porcentual 3 9" xfId="19704" xr:uid="{8332A96C-DB87-491F-8111-177A9AFA82FA}"/>
    <cellStyle name="Porcentual 4" xfId="6896" xr:uid="{BACAFEF2-9874-4417-B587-BF7DA1471082}"/>
    <cellStyle name="Porcentual 4 10" xfId="12227" xr:uid="{0111A896-CE64-4FB6-8E1F-BD5B9A4FFC0D}"/>
    <cellStyle name="Porcentual 4 11" xfId="17463" xr:uid="{493D5437-051F-4C43-80FD-77ECE75A9D29}"/>
    <cellStyle name="Porcentual 4 12" xfId="19707" xr:uid="{66ECFC68-27B4-4A59-8E30-50AD1E138AE1}"/>
    <cellStyle name="Porcentual 4 13" xfId="10056" xr:uid="{C022CD4C-D19D-4795-8745-8E7869E05BB1}"/>
    <cellStyle name="Porcentual 4 13 2" xfId="21377" xr:uid="{7E79D31E-C27E-4804-A34E-00A394234C7F}"/>
    <cellStyle name="Porcentual 4 13 2 2" xfId="26933" xr:uid="{8C4435BD-906A-498C-B52C-0604D276C73A}"/>
    <cellStyle name="Porcentual 4 13 2 3" xfId="32427" xr:uid="{6716A7C2-AB6E-4389-9E1D-C9F127E7765A}"/>
    <cellStyle name="Porcentual 4 13 2 4" xfId="37911" xr:uid="{32A4D175-F3A6-484B-8D60-499F0C19A0B7}"/>
    <cellStyle name="Porcentual 4 13 3" xfId="24204" xr:uid="{38CE1876-F49B-4D89-B91C-164782DB0BFE}"/>
    <cellStyle name="Porcentual 4 13 4" xfId="29698" xr:uid="{090625CE-373B-41D8-96AC-9B70F07C369A}"/>
    <cellStyle name="Porcentual 4 13 5" xfId="35182" xr:uid="{272508E8-6D89-451B-8EC9-E09ABE332E5B}"/>
    <cellStyle name="Porcentual 4 2" xfId="6897" xr:uid="{4D7C2316-EF14-428A-908C-16E849BA3508}"/>
    <cellStyle name="Porcentual 4 2 10" xfId="17464" xr:uid="{DC424822-AEB3-4F02-A77E-A406D11C030E}"/>
    <cellStyle name="Porcentual 4 2 11" xfId="19708" xr:uid="{60C92E77-DE76-4A7C-94F1-6D12A21EA400}"/>
    <cellStyle name="Porcentual 4 2 12" xfId="10057" xr:uid="{3FFEA115-B596-4BB4-82E6-3958FF29EA1E}"/>
    <cellStyle name="Porcentual 4 2 12 2" xfId="21378" xr:uid="{D02ACE21-AFFD-4653-B653-520FBBEC5E14}"/>
    <cellStyle name="Porcentual 4 2 12 2 2" xfId="26934" xr:uid="{0E2D23F4-3E4E-44CE-AB5F-093113876EAA}"/>
    <cellStyle name="Porcentual 4 2 12 2 3" xfId="32428" xr:uid="{4EC0F8D5-BD38-4800-AFD9-892587DABCBA}"/>
    <cellStyle name="Porcentual 4 2 12 2 4" xfId="37912" xr:uid="{17B621CB-4881-4478-8E69-2BD20E5DF91B}"/>
    <cellStyle name="Porcentual 4 2 12 3" xfId="24205" xr:uid="{776AD737-BFBC-4FDE-9591-DFD12E27D96A}"/>
    <cellStyle name="Porcentual 4 2 12 4" xfId="29699" xr:uid="{C8EDD1F5-091C-48EC-B7C8-B9B7012C2C05}"/>
    <cellStyle name="Porcentual 4 2 12 5" xfId="35183" xr:uid="{509F7F7A-B927-419B-AE9D-3B11AA2AC008}"/>
    <cellStyle name="Porcentual 4 2 2" xfId="6898" xr:uid="{6E075430-58B8-4B47-8538-056CE44782B0}"/>
    <cellStyle name="Porcentual 4 2 2 2" xfId="15307" xr:uid="{702E4FF1-BE5B-4E56-A77F-CBCB6C852833}"/>
    <cellStyle name="Porcentual 4 2 2 2 2" xfId="22594" xr:uid="{64199F3A-0C78-47BE-B501-3350F0BDCA1C}"/>
    <cellStyle name="Porcentual 4 2 2 2 2 2" xfId="28150" xr:uid="{82711C85-51B4-4490-8228-664391484291}"/>
    <cellStyle name="Porcentual 4 2 2 2 2 3" xfId="33644" xr:uid="{FF985295-33B3-4E70-9CDC-5B1F2F88DADA}"/>
    <cellStyle name="Porcentual 4 2 2 2 2 4" xfId="39128" xr:uid="{DFB0D86E-5D0E-402F-9270-F1002767010B}"/>
    <cellStyle name="Porcentual 4 2 2 2 3" xfId="25421" xr:uid="{8E0668C7-E310-4F6F-AD68-7C9EF024871A}"/>
    <cellStyle name="Porcentual 4 2 2 2 4" xfId="30915" xr:uid="{C3698476-EF72-494B-8EA0-BEBA9C3F2327}"/>
    <cellStyle name="Porcentual 4 2 2 2 5" xfId="36399" xr:uid="{8AB5EF82-E944-4C0A-B960-01D579716089}"/>
    <cellStyle name="Porcentual 4 2 2 3" xfId="12229" xr:uid="{77651E23-9302-4EAE-A9CC-9F13B7667C59}"/>
    <cellStyle name="Porcentual 4 2 2 4" xfId="17465" xr:uid="{B7A7AA9B-DC32-444D-ACF7-DBFCA0507A2B}"/>
    <cellStyle name="Porcentual 4 2 2 5" xfId="19709" xr:uid="{956514DC-7F82-4C9F-A3F7-4232DD5D3C21}"/>
    <cellStyle name="Porcentual 4 2 2 6" xfId="10058" xr:uid="{31A2EBDB-7F2A-4822-90C4-E9CA03F0AFB9}"/>
    <cellStyle name="Porcentual 4 2 2 6 2" xfId="21379" xr:uid="{34050071-251F-42F6-8149-1416A7520592}"/>
    <cellStyle name="Porcentual 4 2 2 6 2 2" xfId="26935" xr:uid="{5087FB65-CE7E-4CC6-8447-910DF41C7101}"/>
    <cellStyle name="Porcentual 4 2 2 6 2 3" xfId="32429" xr:uid="{1A519DCC-E77B-4CA7-AE74-C598E57B963A}"/>
    <cellStyle name="Porcentual 4 2 2 6 2 4" xfId="37913" xr:uid="{922B86B0-B207-473C-AB61-4B595D8DAD4C}"/>
    <cellStyle name="Porcentual 4 2 2 6 3" xfId="24206" xr:uid="{48628D6D-F334-4DB7-A25F-1DF0A416C44B}"/>
    <cellStyle name="Porcentual 4 2 2 6 4" xfId="29700" xr:uid="{83F63809-756D-4395-9D5E-57FEFD460F73}"/>
    <cellStyle name="Porcentual 4 2 2 6 5" xfId="35184" xr:uid="{81391986-2004-4CC5-BCD4-B6015B2D1CC0}"/>
    <cellStyle name="Porcentual 4 2 3" xfId="6899" xr:uid="{6C87446D-213C-4089-8BC2-7EDD9052ABFD}"/>
    <cellStyle name="Porcentual 4 2 3 2" xfId="15308" xr:uid="{2C28EA42-A0AA-41FF-A3F1-028E3F3AC39D}"/>
    <cellStyle name="Porcentual 4 2 3 2 2" xfId="22595" xr:uid="{B4A30F3E-F6E1-4BE7-9B48-1295E2312B11}"/>
    <cellStyle name="Porcentual 4 2 3 2 2 2" xfId="28151" xr:uid="{8C7B5496-900D-4EF4-A15C-3AF9FC8353D1}"/>
    <cellStyle name="Porcentual 4 2 3 2 2 3" xfId="33645" xr:uid="{C6759D27-DAB2-4632-9D9E-1DC4577FE6BC}"/>
    <cellStyle name="Porcentual 4 2 3 2 2 4" xfId="39129" xr:uid="{17CEFA8A-5165-4E68-829B-24C571136287}"/>
    <cellStyle name="Porcentual 4 2 3 2 3" xfId="25422" xr:uid="{06CBA5A9-71EF-4483-93CF-65D782CE81AE}"/>
    <cellStyle name="Porcentual 4 2 3 2 4" xfId="30916" xr:uid="{B3D841D1-662D-4B6A-8185-9143618D2728}"/>
    <cellStyle name="Porcentual 4 2 3 2 5" xfId="36400" xr:uid="{56108F81-EB49-4E24-88A0-F44FA3E73435}"/>
    <cellStyle name="Porcentual 4 2 3 3" xfId="12230" xr:uid="{11ACBC39-A1A9-45E6-AD34-EA7D2B947E9E}"/>
    <cellStyle name="Porcentual 4 2 3 4" xfId="17466" xr:uid="{C3745938-A53E-4083-9AAA-4C84ED4D747B}"/>
    <cellStyle name="Porcentual 4 2 3 5" xfId="19710" xr:uid="{0B67CD63-E531-4579-BD07-7F2BDA868245}"/>
    <cellStyle name="Porcentual 4 2 3 6" xfId="10059" xr:uid="{19D3A426-8540-42AE-92B7-D4323BADD93C}"/>
    <cellStyle name="Porcentual 4 2 3 6 2" xfId="21380" xr:uid="{7EE25CD2-1721-4316-88CB-996759946112}"/>
    <cellStyle name="Porcentual 4 2 3 6 2 2" xfId="26936" xr:uid="{A8CD1A74-3DBA-44EE-A2B6-DDF84309CCB5}"/>
    <cellStyle name="Porcentual 4 2 3 6 2 3" xfId="32430" xr:uid="{D05468C1-B7AE-4C3D-9B80-9C87523F4E1B}"/>
    <cellStyle name="Porcentual 4 2 3 6 2 4" xfId="37914" xr:uid="{7FE82B1C-9B34-4C00-B6C8-E55BF91C40D6}"/>
    <cellStyle name="Porcentual 4 2 3 6 3" xfId="24207" xr:uid="{2CA0691A-540A-41F9-B8CA-964E3EC03FDC}"/>
    <cellStyle name="Porcentual 4 2 3 6 4" xfId="29701" xr:uid="{64DA769D-5E27-4860-B510-6B7FEACF2AAD}"/>
    <cellStyle name="Porcentual 4 2 3 6 5" xfId="35185" xr:uid="{1FE78604-6155-4753-B7A3-4C255007BA44}"/>
    <cellStyle name="Porcentual 4 2 4" xfId="6900" xr:uid="{6DC6DFA6-1FA3-4EBC-A33E-96A23A9807D7}"/>
    <cellStyle name="Porcentual 4 2 4 2" xfId="15309" xr:uid="{5D25B262-8BD5-48F6-892C-89E338B575E3}"/>
    <cellStyle name="Porcentual 4 2 4 2 2" xfId="22596" xr:uid="{4249B989-1FFE-4DC1-A7E1-2B7A48ED3DFD}"/>
    <cellStyle name="Porcentual 4 2 4 2 2 2" xfId="28152" xr:uid="{1DCDA5D5-D08D-4190-96F0-5A413256D966}"/>
    <cellStyle name="Porcentual 4 2 4 2 2 3" xfId="33646" xr:uid="{B5BCBCF0-56A7-417F-A1FE-F22E5857699B}"/>
    <cellStyle name="Porcentual 4 2 4 2 2 4" xfId="39130" xr:uid="{3D0117D9-9E92-454B-9930-C1C5E3BE62F1}"/>
    <cellStyle name="Porcentual 4 2 4 2 3" xfId="25423" xr:uid="{77A217B5-0096-406D-B6CA-7F2916955867}"/>
    <cellStyle name="Porcentual 4 2 4 2 4" xfId="30917" xr:uid="{9CFDF5D4-76F9-48A8-82B2-7003D1D8102E}"/>
    <cellStyle name="Porcentual 4 2 4 2 5" xfId="36401" xr:uid="{F908826B-68EE-4B9C-BF84-939F66184973}"/>
    <cellStyle name="Porcentual 4 2 4 3" xfId="12231" xr:uid="{50EE0763-C9AD-46A5-A4B3-815485893D79}"/>
    <cellStyle name="Porcentual 4 2 4 4" xfId="17467" xr:uid="{8E0B1773-3671-4522-BF27-ED7CEC9B6F14}"/>
    <cellStyle name="Porcentual 4 2 4 5" xfId="19711" xr:uid="{549760F4-41A5-48D5-A28F-D893CD779BA2}"/>
    <cellStyle name="Porcentual 4 2 4 6" xfId="10060" xr:uid="{2F0956B5-A49C-48BE-8CF4-3A900F53C7DF}"/>
    <cellStyle name="Porcentual 4 2 4 6 2" xfId="21381" xr:uid="{D36DBF3B-5FC1-4A61-9FC0-179CDA0AE3D7}"/>
    <cellStyle name="Porcentual 4 2 4 6 2 2" xfId="26937" xr:uid="{422501DD-D00B-4723-9C1C-849F598181F6}"/>
    <cellStyle name="Porcentual 4 2 4 6 2 3" xfId="32431" xr:uid="{9A75EF1F-5EAF-45C5-B3BA-4522387F9A93}"/>
    <cellStyle name="Porcentual 4 2 4 6 2 4" xfId="37915" xr:uid="{424C362A-5155-4C7E-8376-48732E40CF23}"/>
    <cellStyle name="Porcentual 4 2 4 6 3" xfId="24208" xr:uid="{91C5196A-8C0B-4B95-B55C-31B9DDB02DFF}"/>
    <cellStyle name="Porcentual 4 2 4 6 4" xfId="29702" xr:uid="{102B34AA-45AC-4002-ACF3-80439ADD574B}"/>
    <cellStyle name="Porcentual 4 2 4 6 5" xfId="35186" xr:uid="{2D3474D2-200F-4153-B3EE-9D2902D56BA4}"/>
    <cellStyle name="Porcentual 4 2 5" xfId="6901" xr:uid="{84E252B2-636E-4E11-A8AA-2560ACC30D42}"/>
    <cellStyle name="Porcentual 4 2 5 2" xfId="15310" xr:uid="{16979053-828F-42AC-BE67-C2CC1DD04DAD}"/>
    <cellStyle name="Porcentual 4 2 5 2 2" xfId="22597" xr:uid="{DC3001D9-21DD-451C-9A2B-77362F085328}"/>
    <cellStyle name="Porcentual 4 2 5 2 2 2" xfId="28153" xr:uid="{893A0500-F424-491B-A2E1-3CDA73F8BC17}"/>
    <cellStyle name="Porcentual 4 2 5 2 2 3" xfId="33647" xr:uid="{740B8617-ABEC-45F6-8E1F-4483F03A5DA9}"/>
    <cellStyle name="Porcentual 4 2 5 2 2 4" xfId="39131" xr:uid="{4CC0A01D-912B-450C-B6F3-E08D991BF16E}"/>
    <cellStyle name="Porcentual 4 2 5 2 3" xfId="25424" xr:uid="{619DB241-9ADA-49E0-9DFC-C36B62080A59}"/>
    <cellStyle name="Porcentual 4 2 5 2 4" xfId="30918" xr:uid="{C7AB22A3-BF4A-4D34-8A58-9612AD88ABD6}"/>
    <cellStyle name="Porcentual 4 2 5 2 5" xfId="36402" xr:uid="{FD35AE70-73F8-4768-8752-5C36C3BCDA37}"/>
    <cellStyle name="Porcentual 4 2 5 3" xfId="12605" xr:uid="{F7D0D545-A492-41E4-A6AE-C3E45A7054F9}"/>
    <cellStyle name="Porcentual 4 2 5 4" xfId="19712" xr:uid="{967A5F6C-1ABA-4B7F-A357-7BC5FCB82477}"/>
    <cellStyle name="Porcentual 4 2 5 5" xfId="10061" xr:uid="{478997AA-F0A2-4C96-9D3E-C926648460FE}"/>
    <cellStyle name="Porcentual 4 2 5 5 2" xfId="21382" xr:uid="{20DAFBAC-67E8-4ED3-97AB-9640A0601CDB}"/>
    <cellStyle name="Porcentual 4 2 5 5 2 2" xfId="26938" xr:uid="{FB05FC31-5B9C-41DB-8816-CDD67F7DEBC5}"/>
    <cellStyle name="Porcentual 4 2 5 5 2 3" xfId="32432" xr:uid="{4C01D626-09C3-4EC1-A7F1-773623DB834B}"/>
    <cellStyle name="Porcentual 4 2 5 5 2 4" xfId="37916" xr:uid="{7B1AF7E8-06CE-46C4-9D5C-9FBC02AC093C}"/>
    <cellStyle name="Porcentual 4 2 5 5 3" xfId="24209" xr:uid="{23BF460E-405D-4A0B-96B6-B7AAE4E33262}"/>
    <cellStyle name="Porcentual 4 2 5 5 4" xfId="29703" xr:uid="{5132142B-C670-462F-A226-D014C667C67C}"/>
    <cellStyle name="Porcentual 4 2 5 5 5" xfId="35187" xr:uid="{A2E4EE8C-FE9E-474E-9A9B-F70E1394BC89}"/>
    <cellStyle name="Porcentual 4 2 6" xfId="7232" xr:uid="{01DF058F-44BA-4A8E-9CA7-D400C0B22073}"/>
    <cellStyle name="Porcentual 4 2 6 2" xfId="20014" xr:uid="{C31DFFF8-86A2-459E-863F-30B942D2BBCA}"/>
    <cellStyle name="Porcentual 4 2 6 3" xfId="10062" xr:uid="{BAEADD2A-C525-4CCA-8F05-696DF4C7C843}"/>
    <cellStyle name="Porcentual 4 2 6 3 2" xfId="21383" xr:uid="{9E233796-8306-4CB3-8F38-3C991048F1E6}"/>
    <cellStyle name="Porcentual 4 2 6 3 2 2" xfId="26939" xr:uid="{93FDBAA4-8FFA-4989-90A6-A30B7E3DEACA}"/>
    <cellStyle name="Porcentual 4 2 6 3 2 3" xfId="32433" xr:uid="{B017549E-45C6-4CD5-8026-3AEAF7901D18}"/>
    <cellStyle name="Porcentual 4 2 6 3 2 4" xfId="37917" xr:uid="{83195612-A63C-47E9-9FD7-CD7A2FC7DD63}"/>
    <cellStyle name="Porcentual 4 2 6 3 3" xfId="24210" xr:uid="{04B4C13A-733E-4FBA-87E5-78A877E82137}"/>
    <cellStyle name="Porcentual 4 2 6 3 4" xfId="29704" xr:uid="{3628F76C-9F49-4BD6-AA53-8B03AB779C1D}"/>
    <cellStyle name="Porcentual 4 2 6 3 5" xfId="35188" xr:uid="{63AF1987-B0E6-490D-B930-CB0A1BCC5CEF}"/>
    <cellStyle name="Porcentual 4 2 7" xfId="10063" xr:uid="{121347F0-33DF-4635-8728-7C558424B29B}"/>
    <cellStyle name="Porcentual 4 2 7 2" xfId="21384" xr:uid="{F8F4F8E0-406D-41DE-92CB-4064808A8FBB}"/>
    <cellStyle name="Porcentual 4 2 7 2 2" xfId="26940" xr:uid="{101D3D9E-28DC-4840-9952-F52904592242}"/>
    <cellStyle name="Porcentual 4 2 7 2 3" xfId="32434" xr:uid="{EE1CE8DC-4E92-40F9-9DC6-919EB1005888}"/>
    <cellStyle name="Porcentual 4 2 7 2 4" xfId="37918" xr:uid="{B71574F1-BF20-400F-953F-347A55DA3D62}"/>
    <cellStyle name="Porcentual 4 2 7 3" xfId="24211" xr:uid="{BAD118CD-4C33-4E85-841D-CEBB6E326D24}"/>
    <cellStyle name="Porcentual 4 2 7 4" xfId="29705" xr:uid="{8889CDE0-89F2-482D-AC13-7F61518854EC}"/>
    <cellStyle name="Porcentual 4 2 7 5" xfId="35189" xr:uid="{9997E411-8DB8-48DC-BD10-E5178551A616}"/>
    <cellStyle name="Porcentual 4 2 8" xfId="15306" xr:uid="{A4139783-3EA3-4573-A0B8-876137EA54A6}"/>
    <cellStyle name="Porcentual 4 2 8 2" xfId="22593" xr:uid="{ABAECAB7-5514-4370-9205-5527F955F09C}"/>
    <cellStyle name="Porcentual 4 2 8 2 2" xfId="28149" xr:uid="{1C96D543-CCEE-4813-94FE-0997CDD015A3}"/>
    <cellStyle name="Porcentual 4 2 8 2 3" xfId="33643" xr:uid="{46D02F40-5FBD-411C-ADF7-D445CF51AB19}"/>
    <cellStyle name="Porcentual 4 2 8 2 4" xfId="39127" xr:uid="{93A5575F-A559-4439-9C4E-C17CB807E411}"/>
    <cellStyle name="Porcentual 4 2 8 3" xfId="25420" xr:uid="{D8663AEA-B55A-4F06-81B0-F8899DF432C7}"/>
    <cellStyle name="Porcentual 4 2 8 4" xfId="30914" xr:uid="{5B449A6C-1C46-4D04-AD84-FBF0D8364E4F}"/>
    <cellStyle name="Porcentual 4 2 8 5" xfId="36398" xr:uid="{0A1C74D9-DC34-441A-BA47-B4B62BCDCA13}"/>
    <cellStyle name="Porcentual 4 2 9" xfId="12228" xr:uid="{64F87FE6-DD22-44F4-AA0B-5D2729F2C815}"/>
    <cellStyle name="Porcentual 4 3" xfId="6902" xr:uid="{51A9CA13-17BD-4641-B7FA-805A161F4D32}"/>
    <cellStyle name="Porcentual 4 3 10" xfId="10064" xr:uid="{B3A567E2-61AE-474F-8425-892656D2A3B0}"/>
    <cellStyle name="Porcentual 4 3 10 2" xfId="21385" xr:uid="{C4C56DCB-F98E-4CEA-9EDB-96EDB6E830C4}"/>
    <cellStyle name="Porcentual 4 3 10 2 2" xfId="26941" xr:uid="{180FA8B7-A812-4106-A451-2360408AFA80}"/>
    <cellStyle name="Porcentual 4 3 10 2 3" xfId="32435" xr:uid="{90F26026-919D-47B2-A39F-30D75E904BCA}"/>
    <cellStyle name="Porcentual 4 3 10 2 4" xfId="37919" xr:uid="{2728B48E-09B6-4683-9402-46EF0158AA12}"/>
    <cellStyle name="Porcentual 4 3 10 3" xfId="24212" xr:uid="{18A18BA3-D734-4282-B902-C91F7150EFC4}"/>
    <cellStyle name="Porcentual 4 3 10 4" xfId="29706" xr:uid="{F2E0BCA1-9DFA-45F3-935F-A2A33C5EBD99}"/>
    <cellStyle name="Porcentual 4 3 10 5" xfId="35190" xr:uid="{0CE01A43-6DDB-457E-ABCC-E7954474A0EF}"/>
    <cellStyle name="Porcentual 4 3 2" xfId="6903" xr:uid="{32130793-6D78-4111-9740-20A266B67DC9}"/>
    <cellStyle name="Porcentual 4 3 2 2" xfId="15312" xr:uid="{FE37A896-0A48-426A-85AD-26C0ECE4D9AE}"/>
    <cellStyle name="Porcentual 4 3 2 2 2" xfId="22599" xr:uid="{C107EF64-E22A-4F3D-8D0B-E4FE4A1136F6}"/>
    <cellStyle name="Porcentual 4 3 2 2 2 2" xfId="28155" xr:uid="{6D0F975C-2921-42EA-8419-72523AF09F04}"/>
    <cellStyle name="Porcentual 4 3 2 2 2 3" xfId="33649" xr:uid="{5DB6897C-300A-4947-91E7-0E7E3313611F}"/>
    <cellStyle name="Porcentual 4 3 2 2 2 4" xfId="39133" xr:uid="{CA80482E-925C-4030-83CD-34CF54FD56BF}"/>
    <cellStyle name="Porcentual 4 3 2 2 3" xfId="25426" xr:uid="{8E1413C7-2993-41B4-8B5A-0181AF74F2FA}"/>
    <cellStyle name="Porcentual 4 3 2 2 4" xfId="30920" xr:uid="{825C31A6-BD87-448F-9C33-54421C009471}"/>
    <cellStyle name="Porcentual 4 3 2 2 5" xfId="36404" xr:uid="{8B82CED5-5F2A-44E9-BF70-7B2451F9510E}"/>
    <cellStyle name="Porcentual 4 3 2 3" xfId="12233" xr:uid="{BF5F629B-EA30-460E-A695-161D0D39FB6E}"/>
    <cellStyle name="Porcentual 4 3 2 4" xfId="17469" xr:uid="{FD31A7E1-CC2A-48DF-9C86-8564FF0F2039}"/>
    <cellStyle name="Porcentual 4 3 2 5" xfId="19714" xr:uid="{0D31C741-DBB5-4F30-8E6D-384E7199185A}"/>
    <cellStyle name="Porcentual 4 3 2 6" xfId="10065" xr:uid="{9B751FF4-0F75-47ED-B44D-5ACCD28A58F8}"/>
    <cellStyle name="Porcentual 4 3 2 6 2" xfId="21386" xr:uid="{10B84FF1-9F4E-4D16-B03E-9C86A8466FEF}"/>
    <cellStyle name="Porcentual 4 3 2 6 2 2" xfId="26942" xr:uid="{E80C35AA-480E-4B86-8C2D-4C48CC8F58CE}"/>
    <cellStyle name="Porcentual 4 3 2 6 2 3" xfId="32436" xr:uid="{54C2E6D1-26CB-4D74-A878-900958D349CE}"/>
    <cellStyle name="Porcentual 4 3 2 6 2 4" xfId="37920" xr:uid="{1FCC1EE1-A602-4AFA-8369-A1E5D8F45BCB}"/>
    <cellStyle name="Porcentual 4 3 2 6 3" xfId="24213" xr:uid="{CC8ADF7D-CE31-43F2-9BAD-ED648ED5AAC7}"/>
    <cellStyle name="Porcentual 4 3 2 6 4" xfId="29707" xr:uid="{33F214EF-1CD1-4CC9-B52F-AEF7350B47AB}"/>
    <cellStyle name="Porcentual 4 3 2 6 5" xfId="35191" xr:uid="{599209B9-8260-4F74-A031-CD47D3475211}"/>
    <cellStyle name="Porcentual 4 3 3" xfId="6904" xr:uid="{1FEF919B-C2C5-4FBB-81C9-00BA6BF85398}"/>
    <cellStyle name="Porcentual 4 3 3 2" xfId="15313" xr:uid="{801A258F-3B8B-4452-A74D-30F1C6480D94}"/>
    <cellStyle name="Porcentual 4 3 3 2 2" xfId="22600" xr:uid="{D5760355-9F62-4A37-AD20-134B0C62386D}"/>
    <cellStyle name="Porcentual 4 3 3 2 2 2" xfId="28156" xr:uid="{2DE827A0-9E03-4069-8564-43DAB5109A97}"/>
    <cellStyle name="Porcentual 4 3 3 2 2 3" xfId="33650" xr:uid="{5DAB1255-3D9E-4E85-8146-DA26A83DA93A}"/>
    <cellStyle name="Porcentual 4 3 3 2 2 4" xfId="39134" xr:uid="{81C229D7-AF96-4A4D-924A-E2A7B3D90960}"/>
    <cellStyle name="Porcentual 4 3 3 2 3" xfId="25427" xr:uid="{F6A6C3A8-CA0A-4BD0-A3C9-A681EAA65C2A}"/>
    <cellStyle name="Porcentual 4 3 3 2 4" xfId="30921" xr:uid="{05882DBD-98B8-41D0-981F-470D23279565}"/>
    <cellStyle name="Porcentual 4 3 3 2 5" xfId="36405" xr:uid="{45202C23-A4D6-4086-9228-4225CEE169B3}"/>
    <cellStyle name="Porcentual 4 3 3 3" xfId="12606" xr:uid="{3C9AFB06-3BBC-4D06-990F-B77A21738D7F}"/>
    <cellStyle name="Porcentual 4 3 3 4" xfId="19715" xr:uid="{63E1C011-18E7-4F04-B8B7-44F09B9678D6}"/>
    <cellStyle name="Porcentual 4 3 3 5" xfId="10066" xr:uid="{05613D4F-ECED-452C-9A28-8A38409661D6}"/>
    <cellStyle name="Porcentual 4 3 3 5 2" xfId="21387" xr:uid="{99FCF4A5-8A87-43AB-8A95-9BF5094795DB}"/>
    <cellStyle name="Porcentual 4 3 3 5 2 2" xfId="26943" xr:uid="{F4FCB229-7670-4721-906B-B19D4CD9ACCE}"/>
    <cellStyle name="Porcentual 4 3 3 5 2 3" xfId="32437" xr:uid="{CB7088A0-2749-4E51-8D34-D78C1706A186}"/>
    <cellStyle name="Porcentual 4 3 3 5 2 4" xfId="37921" xr:uid="{8C3133F4-7306-484D-8839-06BBCEDA16F3}"/>
    <cellStyle name="Porcentual 4 3 3 5 3" xfId="24214" xr:uid="{4D42B976-39DD-4B64-9DB0-CF729AB30177}"/>
    <cellStyle name="Porcentual 4 3 3 5 4" xfId="29708" xr:uid="{13679E56-16EC-4C73-A607-AD1D54932775}"/>
    <cellStyle name="Porcentual 4 3 3 5 5" xfId="35192" xr:uid="{E4D83B2E-EC49-49FB-8560-B49411C2145B}"/>
    <cellStyle name="Porcentual 4 3 4" xfId="7324" xr:uid="{6D3D5033-706C-483B-B092-476042CB26AD}"/>
    <cellStyle name="Porcentual 4 3 4 2" xfId="20086" xr:uid="{FEA699D2-73EF-4F4D-8F07-9D34BCD153B0}"/>
    <cellStyle name="Porcentual 4 3 4 3" xfId="10067" xr:uid="{46CD42E7-165A-4476-9E5E-C723CFEAC768}"/>
    <cellStyle name="Porcentual 4 3 4 3 2" xfId="21388" xr:uid="{2AE5CC12-8E36-4F77-903B-084C8B75343E}"/>
    <cellStyle name="Porcentual 4 3 4 3 2 2" xfId="26944" xr:uid="{C86564CA-3725-4D96-860D-CA23BE765A53}"/>
    <cellStyle name="Porcentual 4 3 4 3 2 3" xfId="32438" xr:uid="{9ED4C6C3-A71D-4C65-B62D-41C6B38A5A8B}"/>
    <cellStyle name="Porcentual 4 3 4 3 2 4" xfId="37922" xr:uid="{9D257D60-1672-44BA-8199-5BE59B95CF3E}"/>
    <cellStyle name="Porcentual 4 3 4 3 3" xfId="24215" xr:uid="{AFEB3E6B-BAA0-4889-89C6-13E9B9056534}"/>
    <cellStyle name="Porcentual 4 3 4 3 4" xfId="29709" xr:uid="{B427A3E1-DE65-45F0-88AF-8B9E8A1A78F1}"/>
    <cellStyle name="Porcentual 4 3 4 3 5" xfId="35193" xr:uid="{8437D5B9-DDB3-437B-8622-75029298EA74}"/>
    <cellStyle name="Porcentual 4 3 5" xfId="10068" xr:uid="{B2BC5876-1677-452C-9112-DDCB78C32575}"/>
    <cellStyle name="Porcentual 4 3 5 2" xfId="21389" xr:uid="{B1F8A5B3-0862-493A-9E4F-0249A3481794}"/>
    <cellStyle name="Porcentual 4 3 5 2 2" xfId="26945" xr:uid="{D86BCC07-0723-4FD0-BE9E-3470AB38D918}"/>
    <cellStyle name="Porcentual 4 3 5 2 3" xfId="32439" xr:uid="{39F72F8E-519F-42F6-A155-26E873280B7C}"/>
    <cellStyle name="Porcentual 4 3 5 2 4" xfId="37923" xr:uid="{6BB8CDD5-3EE7-425C-B095-AE45762BA339}"/>
    <cellStyle name="Porcentual 4 3 5 3" xfId="24216" xr:uid="{B8B9CBEE-2B93-46BE-9D62-DD2500178C90}"/>
    <cellStyle name="Porcentual 4 3 5 4" xfId="29710" xr:uid="{95E22CD2-BBF2-49C5-841C-E2828308F05F}"/>
    <cellStyle name="Porcentual 4 3 5 5" xfId="35194" xr:uid="{9E20FFA1-6941-4437-8FC8-47B7EB53891A}"/>
    <cellStyle name="Porcentual 4 3 6" xfId="15311" xr:uid="{151C2934-F512-45E9-ACDB-938889950F12}"/>
    <cellStyle name="Porcentual 4 3 6 2" xfId="22598" xr:uid="{575E39A8-4449-48AD-9DF9-52EACE819A93}"/>
    <cellStyle name="Porcentual 4 3 6 2 2" xfId="28154" xr:uid="{7A46D288-D6E9-444B-8400-61D2599A0EA0}"/>
    <cellStyle name="Porcentual 4 3 6 2 3" xfId="33648" xr:uid="{EB8AB27D-EED2-42F6-9F62-3A7A67936DF6}"/>
    <cellStyle name="Porcentual 4 3 6 2 4" xfId="39132" xr:uid="{D3B7537E-F864-4154-8D98-F69C2614B984}"/>
    <cellStyle name="Porcentual 4 3 6 3" xfId="25425" xr:uid="{7EF5F6D7-AEFD-4A9E-A6C3-183FCB08521B}"/>
    <cellStyle name="Porcentual 4 3 6 4" xfId="30919" xr:uid="{D41ADAB2-0657-410A-B6B6-F994F55C86BD}"/>
    <cellStyle name="Porcentual 4 3 6 5" xfId="36403" xr:uid="{ECDDCB4A-0136-41B1-9667-46EFD9FF1EB1}"/>
    <cellStyle name="Porcentual 4 3 7" xfId="12232" xr:uid="{336A3F42-1E17-4211-AF02-98D27B3CBD65}"/>
    <cellStyle name="Porcentual 4 3 8" xfId="17468" xr:uid="{27FDFC79-0657-46AF-A48F-4743BFB3EBF3}"/>
    <cellStyle name="Porcentual 4 3 9" xfId="19713" xr:uid="{9CE232B5-B928-4ADD-B4A7-E4354EB6AFD2}"/>
    <cellStyle name="Porcentual 4 4" xfId="6905" xr:uid="{8A8DBD5F-8C21-450B-98DF-62AC01F7200A}"/>
    <cellStyle name="Porcentual 4 4 10" xfId="12234" xr:uid="{2905B93D-66CD-4ED1-89C7-FCA5C2C5558D}"/>
    <cellStyle name="Porcentual 4 4 11" xfId="17470" xr:uid="{2B6CEF05-656B-4782-955B-646B9C8E7B37}"/>
    <cellStyle name="Porcentual 4 4 12" xfId="19716" xr:uid="{12E6D87C-BB12-415C-AAD3-DD72BE43CBCA}"/>
    <cellStyle name="Porcentual 4 4 13" xfId="10069" xr:uid="{48B503CE-575A-42B5-88C3-53A746C3FBE8}"/>
    <cellStyle name="Porcentual 4 4 13 2" xfId="21390" xr:uid="{14EC2210-F4BA-46C5-A340-BC0A40484E07}"/>
    <cellStyle name="Porcentual 4 4 13 2 2" xfId="26946" xr:uid="{44B3ADD9-0239-4843-95C7-B3DE7EB3905D}"/>
    <cellStyle name="Porcentual 4 4 13 2 3" xfId="32440" xr:uid="{1321AD11-E764-4943-9B6B-3C38A3D3C18B}"/>
    <cellStyle name="Porcentual 4 4 13 2 4" xfId="37924" xr:uid="{ADA19CE5-3042-4D67-8934-249F4F3B3BF6}"/>
    <cellStyle name="Porcentual 4 4 13 3" xfId="24217" xr:uid="{346DDB18-E552-42C9-88BC-CF0C470140A4}"/>
    <cellStyle name="Porcentual 4 4 13 4" xfId="29711" xr:uid="{2CA8B175-AA4A-4307-BF78-644423D73071}"/>
    <cellStyle name="Porcentual 4 4 13 5" xfId="35195" xr:uid="{D0D079DB-C6F4-4B6C-82F5-B683F620A0EB}"/>
    <cellStyle name="Porcentual 4 4 14" xfId="22915" xr:uid="{774AB129-63D6-414C-9AF1-3CA72CEE309E}"/>
    <cellStyle name="Porcentual 4 4 14 2" xfId="28461" xr:uid="{0130E2A9-0085-42CD-B093-1CD84D1B88ED}"/>
    <cellStyle name="Porcentual 4 4 2" xfId="6906" xr:uid="{4E4BFFC1-03F2-438F-BBA3-C8FE5D319C22}"/>
    <cellStyle name="Porcentual 4 4 2 2" xfId="6907" xr:uid="{35A5A5C7-2767-4BFB-BAA7-F50DFC2495FC}"/>
    <cellStyle name="Porcentual 4 4 2 2 2" xfId="15316" xr:uid="{033AE95D-7FBC-4368-B1C6-5E7A6EE4F544}"/>
    <cellStyle name="Porcentual 4 4 2 2 2 2" xfId="22603" xr:uid="{39602F63-CA90-4058-89BA-D12559CD5D37}"/>
    <cellStyle name="Porcentual 4 4 2 2 2 2 2" xfId="28159" xr:uid="{44A2A622-E254-4BFA-9D86-0493E37FBA61}"/>
    <cellStyle name="Porcentual 4 4 2 2 2 2 3" xfId="33653" xr:uid="{CB8A5B44-7350-4D4D-A9C9-B703557A26E9}"/>
    <cellStyle name="Porcentual 4 4 2 2 2 2 4" xfId="39137" xr:uid="{CFF58DB3-72C0-49FD-8C56-7CCF97FDA5F7}"/>
    <cellStyle name="Porcentual 4 4 2 2 2 3" xfId="25430" xr:uid="{AC5A9F3B-52F8-44A3-980D-C004554EAAD5}"/>
    <cellStyle name="Porcentual 4 4 2 2 2 4" xfId="30924" xr:uid="{25CD2B47-0F29-41BC-85E8-CC893A6255A8}"/>
    <cellStyle name="Porcentual 4 4 2 2 2 5" xfId="36408" xr:uid="{2637E682-7408-42BF-94CC-CA8C58DEBC01}"/>
    <cellStyle name="Porcentual 4 4 2 2 3" xfId="12236" xr:uid="{BC571388-A80F-4C05-BF42-46FA078869A3}"/>
    <cellStyle name="Porcentual 4 4 2 2 4" xfId="17472" xr:uid="{B5127791-E938-4AF9-84FE-78D5BD503217}"/>
    <cellStyle name="Porcentual 4 4 2 2 5" xfId="19718" xr:uid="{2028A4EF-AC52-4DB2-9E88-9A424C7301E0}"/>
    <cellStyle name="Porcentual 4 4 2 2 6" xfId="10071" xr:uid="{8B8439EF-EBF9-4288-90E4-53A2F78673FF}"/>
    <cellStyle name="Porcentual 4 4 2 2 6 2" xfId="21392" xr:uid="{81D078D7-4280-49E6-B718-F6C9D28BF14C}"/>
    <cellStyle name="Porcentual 4 4 2 2 6 2 2" xfId="26948" xr:uid="{891E579C-190F-411D-ACF0-551A1EF6676D}"/>
    <cellStyle name="Porcentual 4 4 2 2 6 2 3" xfId="32442" xr:uid="{6E97F75A-1902-499A-84B7-1710D99F1498}"/>
    <cellStyle name="Porcentual 4 4 2 2 6 2 4" xfId="37926" xr:uid="{A16D2F96-1134-4465-91C4-ED8C8E6356F8}"/>
    <cellStyle name="Porcentual 4 4 2 2 6 3" xfId="24219" xr:uid="{8FB4AEC7-16F7-45A5-8927-F993202A6A1A}"/>
    <cellStyle name="Porcentual 4 4 2 2 6 4" xfId="29713" xr:uid="{1A5A4782-C9FC-424A-BA4D-E92D15504E90}"/>
    <cellStyle name="Porcentual 4 4 2 2 6 5" xfId="35197" xr:uid="{24D4D83A-435F-4B53-94C8-E574BE479ABC}"/>
    <cellStyle name="Porcentual 4 4 2 3" xfId="6908" xr:uid="{DAA78542-782C-4F68-89A9-D575F3E2965B}"/>
    <cellStyle name="Porcentual 4 4 2 3 2" xfId="19719" xr:uid="{E08EF63A-96F8-4904-A8E9-8065C0C438A7}"/>
    <cellStyle name="Porcentual 4 4 2 3 3" xfId="10072" xr:uid="{BB113D20-ABFD-413D-8402-D92B4812C5D9}"/>
    <cellStyle name="Porcentual 4 4 2 3 3 2" xfId="21393" xr:uid="{D3452B18-E4FC-43DF-AFA6-8C085059078F}"/>
    <cellStyle name="Porcentual 4 4 2 3 3 2 2" xfId="26949" xr:uid="{3DD443A3-9849-4691-B58F-B87F66C4CCBC}"/>
    <cellStyle name="Porcentual 4 4 2 3 3 2 3" xfId="32443" xr:uid="{C8E35BCB-52A6-43D9-BEB9-54BE347BCB15}"/>
    <cellStyle name="Porcentual 4 4 2 3 3 2 4" xfId="37927" xr:uid="{0E03E96B-948C-4F3F-B27B-C9F0D1E280A3}"/>
    <cellStyle name="Porcentual 4 4 2 3 3 3" xfId="24220" xr:uid="{CC37923C-2109-4DD0-9461-9956F1754EB3}"/>
    <cellStyle name="Porcentual 4 4 2 3 3 4" xfId="29714" xr:uid="{3FE22E8D-6307-4965-B38B-95E1D193B375}"/>
    <cellStyle name="Porcentual 4 4 2 3 3 5" xfId="35198" xr:uid="{21113F75-3C7E-4756-AF73-110E4CE72228}"/>
    <cellStyle name="Porcentual 4 4 2 4" xfId="15315" xr:uid="{622D4DBE-4F82-4A53-80F4-805C864B7AEA}"/>
    <cellStyle name="Porcentual 4 4 2 4 2" xfId="22602" xr:uid="{1C638A26-83AF-4000-87C4-EA243A32D737}"/>
    <cellStyle name="Porcentual 4 4 2 4 2 2" xfId="28158" xr:uid="{D948BF6F-FEBF-4368-876B-7FCD6240A648}"/>
    <cellStyle name="Porcentual 4 4 2 4 2 3" xfId="33652" xr:uid="{E00BA082-83F5-4130-80DE-E5211A2AE671}"/>
    <cellStyle name="Porcentual 4 4 2 4 2 4" xfId="39136" xr:uid="{3B46649F-6F5D-4EC7-93C0-96287926E617}"/>
    <cellStyle name="Porcentual 4 4 2 4 3" xfId="25429" xr:uid="{CFF5AF70-F867-4626-B8E7-5C167183B234}"/>
    <cellStyle name="Porcentual 4 4 2 4 4" xfId="30923" xr:uid="{BA813535-D0AA-4374-8411-6462CC1B818F}"/>
    <cellStyle name="Porcentual 4 4 2 4 5" xfId="36407" xr:uid="{A858BCCB-4FB2-47EA-B569-A6E9FAFB9654}"/>
    <cellStyle name="Porcentual 4 4 2 5" xfId="12235" xr:uid="{6AAC02E6-2D96-4B3C-B63A-C122665C19CF}"/>
    <cellStyle name="Porcentual 4 4 2 6" xfId="17471" xr:uid="{0680B923-222E-4481-B43D-73D6459C1A5C}"/>
    <cellStyle name="Porcentual 4 4 2 7" xfId="19717" xr:uid="{FCBDDCDF-C253-440B-A790-4FD2EE692C53}"/>
    <cellStyle name="Porcentual 4 4 2 8" xfId="10070" xr:uid="{01C96F80-42BF-4AA7-9423-FD9ECCD3C221}"/>
    <cellStyle name="Porcentual 4 4 2 8 2" xfId="21391" xr:uid="{B324DD9E-214B-4554-A7FD-8F99BAB37564}"/>
    <cellStyle name="Porcentual 4 4 2 8 2 2" xfId="26947" xr:uid="{321DDD6E-BB44-4118-83A9-DDBC51652B31}"/>
    <cellStyle name="Porcentual 4 4 2 8 2 3" xfId="32441" xr:uid="{C09D1D4B-4215-4CE1-A2EE-95B63210C30B}"/>
    <cellStyle name="Porcentual 4 4 2 8 2 4" xfId="37925" xr:uid="{9403AD0A-A2CB-4411-BB8D-383E2268481B}"/>
    <cellStyle name="Porcentual 4 4 2 8 3" xfId="24218" xr:uid="{E8877D19-02EC-49F8-ABA0-153CFC66557E}"/>
    <cellStyle name="Porcentual 4 4 2 8 4" xfId="29712" xr:uid="{9D78FD56-3788-4D6F-A5F7-1B49A4A12656}"/>
    <cellStyle name="Porcentual 4 4 2 8 5" xfId="35196" xr:uid="{F9D0B752-A753-44F7-9C25-DCFBA887EAAE}"/>
    <cellStyle name="Porcentual 4 4 3" xfId="6909" xr:uid="{EF844737-A16A-43B5-A385-D5972993E6F3}"/>
    <cellStyle name="Porcentual 4 4 3 2" xfId="15317" xr:uid="{6B4D6730-4BF2-4E4C-AD5E-1829A22DB369}"/>
    <cellStyle name="Porcentual 4 4 3 2 2" xfId="22604" xr:uid="{65BE726D-1E81-4012-B17C-FF12E3077882}"/>
    <cellStyle name="Porcentual 4 4 3 2 2 2" xfId="28160" xr:uid="{9BDAE608-3D66-448A-9A74-BFD784638110}"/>
    <cellStyle name="Porcentual 4 4 3 2 2 3" xfId="33654" xr:uid="{C536ED97-C2CD-456B-AE33-C88D3C02AA7E}"/>
    <cellStyle name="Porcentual 4 4 3 2 2 4" xfId="39138" xr:uid="{E792B7A9-639B-42FC-8D90-CBFB213A4D14}"/>
    <cellStyle name="Porcentual 4 4 3 2 3" xfId="25431" xr:uid="{98C50C0C-BB6F-4257-8403-220CA308B46F}"/>
    <cellStyle name="Porcentual 4 4 3 2 4" xfId="30925" xr:uid="{075B33C1-664B-4D54-83E2-CE9930826D05}"/>
    <cellStyle name="Porcentual 4 4 3 2 5" xfId="36409" xr:uid="{D1DFA5C1-DFD6-4E58-8E1A-8D4A88292CB8}"/>
    <cellStyle name="Porcentual 4 4 3 3" xfId="12237" xr:uid="{ED27D1EE-D838-4EB9-B6AA-D2863B4BB984}"/>
    <cellStyle name="Porcentual 4 4 3 4" xfId="17473" xr:uid="{BB0322F8-48C9-4054-B67A-88C092AC9BDF}"/>
    <cellStyle name="Porcentual 4 4 3 5" xfId="19720" xr:uid="{A041C92A-DCF3-4629-B23A-F4A707F61E6D}"/>
    <cellStyle name="Porcentual 4 4 3 6" xfId="10073" xr:uid="{18847CCE-1170-4987-AF3F-18AC10F2689F}"/>
    <cellStyle name="Porcentual 4 4 3 6 2" xfId="21394" xr:uid="{79A48109-DA6A-4DF2-B2EF-866AFA6ED5A0}"/>
    <cellStyle name="Porcentual 4 4 3 6 2 2" xfId="26950" xr:uid="{40375878-D08C-4421-B4EC-7BB18EC63CB7}"/>
    <cellStyle name="Porcentual 4 4 3 6 2 3" xfId="32444" xr:uid="{08D517A2-6FDB-4CD1-B363-619BE6B88B00}"/>
    <cellStyle name="Porcentual 4 4 3 6 2 4" xfId="37928" xr:uid="{B5A74049-EC83-44C7-9768-F931247E02AA}"/>
    <cellStyle name="Porcentual 4 4 3 6 3" xfId="24221" xr:uid="{88DA5CD0-5A83-4009-950B-3F3386510AE3}"/>
    <cellStyle name="Porcentual 4 4 3 6 4" xfId="29715" xr:uid="{C4F5DA2E-E745-40CC-BEA0-4FA2BC7BC87E}"/>
    <cellStyle name="Porcentual 4 4 3 6 5" xfId="35199" xr:uid="{D57B6020-4338-4E60-B89F-A0BD47FD51A2}"/>
    <cellStyle name="Porcentual 4 4 4" xfId="6910" xr:uid="{A595970D-27C2-417F-B316-5E7A6BEC5712}"/>
    <cellStyle name="Porcentual 4 4 4 2" xfId="15318" xr:uid="{528B9C01-5A45-41BE-AA52-7ACCA6C40568}"/>
    <cellStyle name="Porcentual 4 4 4 2 2" xfId="22605" xr:uid="{DFCE0700-DF5A-4D8F-BBC0-3B1C2E65E5D8}"/>
    <cellStyle name="Porcentual 4 4 4 2 2 2" xfId="28161" xr:uid="{8B25E579-C719-4A77-8F4A-CD7348A73813}"/>
    <cellStyle name="Porcentual 4 4 4 2 2 3" xfId="33655" xr:uid="{2BE68AD6-7D68-4D08-B206-1AF28ED47AB6}"/>
    <cellStyle name="Porcentual 4 4 4 2 2 4" xfId="39139" xr:uid="{204F2397-765B-447D-A0ED-4881108079AD}"/>
    <cellStyle name="Porcentual 4 4 4 2 3" xfId="25432" xr:uid="{E80141EA-8B82-4FC7-A02D-E19A452377F1}"/>
    <cellStyle name="Porcentual 4 4 4 2 4" xfId="30926" xr:uid="{D50C0F78-914C-460C-A0D1-E0D5F785E466}"/>
    <cellStyle name="Porcentual 4 4 4 2 5" xfId="36410" xr:uid="{494C21A1-27B4-4FAE-99BE-F256EA880393}"/>
    <cellStyle name="Porcentual 4 4 4 3" xfId="12238" xr:uid="{7090C3E5-79EC-4445-A24A-523EF3C52268}"/>
    <cellStyle name="Porcentual 4 4 4 4" xfId="17474" xr:uid="{44669EE1-7755-42DB-A4CB-3C4CAF56975D}"/>
    <cellStyle name="Porcentual 4 4 4 5" xfId="19721" xr:uid="{75E81B64-C868-4730-9ED8-309FC2AA9142}"/>
    <cellStyle name="Porcentual 4 4 4 6" xfId="10074" xr:uid="{83038DB6-26DD-4755-A469-37F10FE671C5}"/>
    <cellStyle name="Porcentual 4 4 4 6 2" xfId="21395" xr:uid="{34E7E5C2-DF56-4E61-B0B3-71F980C49733}"/>
    <cellStyle name="Porcentual 4 4 4 6 2 2" xfId="26951" xr:uid="{FD208028-2F38-4AFD-9F6F-A17907211701}"/>
    <cellStyle name="Porcentual 4 4 4 6 2 3" xfId="32445" xr:uid="{5B2E604E-2484-42DA-BAE1-7F70B1890B6A}"/>
    <cellStyle name="Porcentual 4 4 4 6 2 4" xfId="37929" xr:uid="{CD903BE8-32D6-4277-9113-AF8CF4E7B788}"/>
    <cellStyle name="Porcentual 4 4 4 6 3" xfId="24222" xr:uid="{03615B0A-275D-44C0-90C2-1A173883E6DF}"/>
    <cellStyle name="Porcentual 4 4 4 6 4" xfId="29716" xr:uid="{6F7ED657-8CCF-4039-B6D4-3B2F5675930C}"/>
    <cellStyle name="Porcentual 4 4 4 6 5" xfId="35200" xr:uid="{C2BA77F2-AB59-4F8D-BB7D-F0D5D6649FDB}"/>
    <cellStyle name="Porcentual 4 4 5" xfId="6911" xr:uid="{BA5D6BCF-9BBA-435F-84FE-FECFDD1AFEB3}"/>
    <cellStyle name="Porcentual 4 4 5 2" xfId="15319" xr:uid="{8448FD1A-CDD1-4A2D-9AB8-B7BD5A6C87C3}"/>
    <cellStyle name="Porcentual 4 4 5 2 2" xfId="22606" xr:uid="{EA3D6A02-FF9C-4CCB-B4DF-384DDF21ABD6}"/>
    <cellStyle name="Porcentual 4 4 5 2 2 2" xfId="28162" xr:uid="{55AD0707-660F-43AB-A152-4BCFBE543B4B}"/>
    <cellStyle name="Porcentual 4 4 5 2 2 3" xfId="33656" xr:uid="{BA033236-0E59-475C-B507-46FD4684D35B}"/>
    <cellStyle name="Porcentual 4 4 5 2 2 4" xfId="39140" xr:uid="{4862BB4B-C4E1-4842-A4BF-DDD1A5DD2223}"/>
    <cellStyle name="Porcentual 4 4 5 2 3" xfId="25433" xr:uid="{FE14208F-A70D-4CF0-91F2-975AEBD9B513}"/>
    <cellStyle name="Porcentual 4 4 5 2 4" xfId="30927" xr:uid="{D26E7057-9EBF-420A-8B32-9FACFD621208}"/>
    <cellStyle name="Porcentual 4 4 5 2 5" xfId="36411" xr:uid="{28B1E3A2-9A95-42F8-ACA9-12D652FA874C}"/>
    <cellStyle name="Porcentual 4 4 5 3" xfId="12239" xr:uid="{1379776A-CE76-4A59-8517-C5FFE5ACAB37}"/>
    <cellStyle name="Porcentual 4 4 5 4" xfId="17475" xr:uid="{00AF7C4D-6817-4820-939D-02E9DA92ACBB}"/>
    <cellStyle name="Porcentual 4 4 5 5" xfId="19722" xr:uid="{768CD706-DFF6-42E0-AA66-2C7DC50CD805}"/>
    <cellStyle name="Porcentual 4 4 5 6" xfId="10075" xr:uid="{B7B41D14-5601-452E-8F9D-611E366A70A5}"/>
    <cellStyle name="Porcentual 4 4 5 6 2" xfId="21396" xr:uid="{520F0093-62E2-4529-B269-378EDB0F5B4B}"/>
    <cellStyle name="Porcentual 4 4 5 6 2 2" xfId="26952" xr:uid="{7A1D203D-F517-44F6-BB45-DDC557A8FF69}"/>
    <cellStyle name="Porcentual 4 4 5 6 2 3" xfId="32446" xr:uid="{92E7C517-CC11-4F90-A232-237D0AE65D2E}"/>
    <cellStyle name="Porcentual 4 4 5 6 2 4" xfId="37930" xr:uid="{0A5BDBE7-4697-46CB-B84C-C4CC1DEA9A3D}"/>
    <cellStyle name="Porcentual 4 4 5 6 3" xfId="24223" xr:uid="{CB36A36A-D2C3-46FE-8A88-EC93827298C3}"/>
    <cellStyle name="Porcentual 4 4 5 6 4" xfId="29717" xr:uid="{BD6DE897-F89B-4191-9FE9-17B6A4E8A780}"/>
    <cellStyle name="Porcentual 4 4 5 6 5" xfId="35201" xr:uid="{B84EA2DE-71F0-4DCC-9304-05B6BCE477C6}"/>
    <cellStyle name="Porcentual 4 4 6" xfId="6912" xr:uid="{ED7C3154-8553-4531-BF08-301024AF5FD7}"/>
    <cellStyle name="Porcentual 4 4 6 2" xfId="15320" xr:uid="{49CDC801-BC8A-49E4-91BF-2334815CA75D}"/>
    <cellStyle name="Porcentual 4 4 6 2 2" xfId="22607" xr:uid="{92624CE4-23AE-44D5-B713-BFB84E91196D}"/>
    <cellStyle name="Porcentual 4 4 6 2 2 2" xfId="28163" xr:uid="{797FA884-99CB-467A-8380-C48DB00D2D06}"/>
    <cellStyle name="Porcentual 4 4 6 2 2 3" xfId="33657" xr:uid="{6D4D5BB5-DCC4-4B2C-8640-A6A62B0984D2}"/>
    <cellStyle name="Porcentual 4 4 6 2 2 4" xfId="39141" xr:uid="{A6C35AD8-8DE3-4940-B457-8482D35AB0F4}"/>
    <cellStyle name="Porcentual 4 4 6 2 3" xfId="25434" xr:uid="{C8CF98EA-87F2-4326-8DAD-6FF5ED7EB9E3}"/>
    <cellStyle name="Porcentual 4 4 6 2 4" xfId="30928" xr:uid="{EFC4F860-020B-4DC8-9DED-AF361E29D03F}"/>
    <cellStyle name="Porcentual 4 4 6 2 5" xfId="36412" xr:uid="{733CDA0B-2445-4AEA-BB01-88133AC47EB3}"/>
    <cellStyle name="Porcentual 4 4 6 3" xfId="12607" xr:uid="{2B3D4E19-A515-4E1B-8AAC-CB2B6807BC09}"/>
    <cellStyle name="Porcentual 4 4 6 4" xfId="17647" xr:uid="{2429CFC7-3D9D-4A58-9BF7-464750678144}"/>
    <cellStyle name="Porcentual 4 4 6 5" xfId="19723" xr:uid="{F0B971FC-CAF1-40ED-947C-610E7E281946}"/>
    <cellStyle name="Porcentual 4 4 6 6" xfId="10076" xr:uid="{2F3FB9D4-E060-44F2-B1BB-75CB82E98F99}"/>
    <cellStyle name="Porcentual 4 4 6 6 2" xfId="21397" xr:uid="{7D42120E-E463-4C1B-934A-8527631B7826}"/>
    <cellStyle name="Porcentual 4 4 6 6 2 2" xfId="26953" xr:uid="{29437E3A-26F2-4458-B9C7-89CD9EBB7D93}"/>
    <cellStyle name="Porcentual 4 4 6 6 2 3" xfId="32447" xr:uid="{E771A7D4-3C17-4194-A122-CE8E561D5680}"/>
    <cellStyle name="Porcentual 4 4 6 6 2 4" xfId="37931" xr:uid="{A3D943BA-0637-4B5E-BC13-EB1B45095C59}"/>
    <cellStyle name="Porcentual 4 4 6 6 3" xfId="24224" xr:uid="{A41BA9D4-C0DC-405E-9BA4-83765F9D7CB1}"/>
    <cellStyle name="Porcentual 4 4 6 6 4" xfId="29718" xr:uid="{E8910AA6-472D-4AEE-B06A-62D808851425}"/>
    <cellStyle name="Porcentual 4 4 6 6 5" xfId="35202" xr:uid="{09EE436B-8FA7-4CBF-926E-9477DE744D9E}"/>
    <cellStyle name="Porcentual 4 4 7" xfId="7325" xr:uid="{608C841D-C77E-4CC7-8DC8-D245BD732560}"/>
    <cellStyle name="Porcentual 4 4 7 2" xfId="15321" xr:uid="{CF6AAE06-2254-49BD-A2DF-154AAE7A49D1}"/>
    <cellStyle name="Porcentual 4 4 7 2 2" xfId="22608" xr:uid="{91956A28-A8D7-45D1-95BC-06C9E5D5BD59}"/>
    <cellStyle name="Porcentual 4 4 7 2 2 2" xfId="28164" xr:uid="{1D7409D8-B100-42E9-A50D-F99FF0867B7D}"/>
    <cellStyle name="Porcentual 4 4 7 2 2 3" xfId="33658" xr:uid="{08D7F9D0-CEAD-4C75-9960-D8128F9E96E8}"/>
    <cellStyle name="Porcentual 4 4 7 2 2 4" xfId="39142" xr:uid="{C03E4B1A-D470-40BB-BDFD-B38229F69514}"/>
    <cellStyle name="Porcentual 4 4 7 2 3" xfId="25435" xr:uid="{81FFCF6F-1D4C-4E4A-A364-674567D005D7}"/>
    <cellStyle name="Porcentual 4 4 7 2 4" xfId="30929" xr:uid="{981A3C92-1E55-4E44-8071-B2F40BC2E9E3}"/>
    <cellStyle name="Porcentual 4 4 7 2 5" xfId="36413" xr:uid="{597DB026-67E4-4BB5-97F4-59AA3FD11A94}"/>
    <cellStyle name="Porcentual 4 4 7 3" xfId="10375" xr:uid="{32242FDE-BD24-4B37-AA98-BA08B5377A11}"/>
    <cellStyle name="Porcentual 4 4 7 4" xfId="10077" xr:uid="{1116CDC8-2EF9-40F4-8DC1-A56FA852485A}"/>
    <cellStyle name="Porcentual 4 4 7 4 2" xfId="21398" xr:uid="{F1EDF9A4-0B82-4E7A-94AF-5346252F0D51}"/>
    <cellStyle name="Porcentual 4 4 7 4 2 2" xfId="26954" xr:uid="{529C6376-2327-44B9-9221-752144A51269}"/>
    <cellStyle name="Porcentual 4 4 7 4 2 3" xfId="32448" xr:uid="{69ED7744-EB80-4B66-AE98-093D4E27B85C}"/>
    <cellStyle name="Porcentual 4 4 7 4 2 4" xfId="37932" xr:uid="{5D4C6FC3-B07E-47E3-AE6B-E37026A4D53F}"/>
    <cellStyle name="Porcentual 4 4 7 4 3" xfId="24225" xr:uid="{81D7D283-B512-4BEC-A82E-0C27EC624371}"/>
    <cellStyle name="Porcentual 4 4 7 4 4" xfId="29719" xr:uid="{FF194765-2D03-435F-82CD-611BD5BAA5BE}"/>
    <cellStyle name="Porcentual 4 4 7 4 5" xfId="35203" xr:uid="{0057C502-ADC6-4844-AD47-9A7DCBFEBD3D}"/>
    <cellStyle name="Porcentual 4 4 8" xfId="10078" xr:uid="{2BAA496E-EACC-475A-B795-25D1669719B3}"/>
    <cellStyle name="Porcentual 4 4 8 2" xfId="21399" xr:uid="{1B3EA8F5-AFCD-4DD1-84E1-47697E2AA520}"/>
    <cellStyle name="Porcentual 4 4 8 2 2" xfId="26955" xr:uid="{F1FA77AE-5234-4279-BEBD-3AE4643AA091}"/>
    <cellStyle name="Porcentual 4 4 8 2 3" xfId="32449" xr:uid="{EC5BCFDD-C5D0-41D8-9AA0-D4E86A2FEF77}"/>
    <cellStyle name="Porcentual 4 4 8 2 4" xfId="37933" xr:uid="{C6A7402A-948D-4F47-BA52-23441F9011DC}"/>
    <cellStyle name="Porcentual 4 4 8 3" xfId="24226" xr:uid="{DB10A9C2-7D30-450C-986D-EEE08A73EB69}"/>
    <cellStyle name="Porcentual 4 4 8 4" xfId="29720" xr:uid="{2AE27B39-C18C-4E64-9E9B-76E4E88BD283}"/>
    <cellStyle name="Porcentual 4 4 8 5" xfId="35204" xr:uid="{D4F42234-B96C-42A7-AC82-4736D16E249D}"/>
    <cellStyle name="Porcentual 4 4 9" xfId="15314" xr:uid="{000D3199-50D9-4BC1-A862-6954931FFD8B}"/>
    <cellStyle name="Porcentual 4 4 9 2" xfId="22601" xr:uid="{67C4E7CA-D1AA-4F59-A768-5B324D0FE891}"/>
    <cellStyle name="Porcentual 4 4 9 2 2" xfId="28157" xr:uid="{0F194D9C-955D-4D51-8B08-65566B4DFCCC}"/>
    <cellStyle name="Porcentual 4 4 9 2 3" xfId="33651" xr:uid="{B7D5BA35-70EB-49B4-B2AA-D56C3564F79F}"/>
    <cellStyle name="Porcentual 4 4 9 2 4" xfId="39135" xr:uid="{9D49E4E0-C55C-4981-874C-17B6ABC16874}"/>
    <cellStyle name="Porcentual 4 4 9 3" xfId="25428" xr:uid="{B378A1B5-5AA0-42A1-97F3-75E1B0E050A3}"/>
    <cellStyle name="Porcentual 4 4 9 4" xfId="30922" xr:uid="{91ED42BD-3096-4101-B34A-597ADCE3FA7F}"/>
    <cellStyle name="Porcentual 4 4 9 5" xfId="36406" xr:uid="{37DC68D4-15D2-4B2D-84DC-F27C7A5A51C3}"/>
    <cellStyle name="Porcentual 4 5" xfId="6913" xr:uid="{A0D26621-7D52-44FA-85D8-DEDB9BBCA073}"/>
    <cellStyle name="Porcentual 4 5 2" xfId="15322" xr:uid="{A5F69316-FA9A-45CF-A8EE-C4C17A33E6AC}"/>
    <cellStyle name="Porcentual 4 5 2 2" xfId="22609" xr:uid="{4FA447C0-A32A-4756-9C62-DA7171CFC4C0}"/>
    <cellStyle name="Porcentual 4 5 2 2 2" xfId="28165" xr:uid="{AD3F5554-1C04-43EB-915D-0847989B8651}"/>
    <cellStyle name="Porcentual 4 5 2 2 3" xfId="33659" xr:uid="{8985CCFB-6B25-4DAB-AE0E-A21FCF7C0B8E}"/>
    <cellStyle name="Porcentual 4 5 2 2 4" xfId="39143" xr:uid="{8B5D9D89-0C95-40CD-9F61-2E5C1C5C6640}"/>
    <cellStyle name="Porcentual 4 5 2 3" xfId="25436" xr:uid="{E6E50909-C4F0-4768-934B-29CBCF5A5936}"/>
    <cellStyle name="Porcentual 4 5 2 4" xfId="30930" xr:uid="{00D47E59-F04D-4042-A5F9-BF47A35C1182}"/>
    <cellStyle name="Porcentual 4 5 2 5" xfId="36414" xr:uid="{02314303-E7FB-4D32-821C-E8AAA178D172}"/>
    <cellStyle name="Porcentual 4 5 3" xfId="12240" xr:uid="{7AE1C9C0-3FCE-4E1E-B524-F9AAD056EFA4}"/>
    <cellStyle name="Porcentual 4 5 4" xfId="17476" xr:uid="{365AFFFF-A3E4-46A9-886A-019846AB4CA6}"/>
    <cellStyle name="Porcentual 4 5 5" xfId="19724" xr:uid="{5D7CC86C-ECF4-498E-82A8-51F831A39048}"/>
    <cellStyle name="Porcentual 4 5 6" xfId="10079" xr:uid="{28E6223E-438D-44B1-878D-00CA20B34F60}"/>
    <cellStyle name="Porcentual 4 5 6 2" xfId="21400" xr:uid="{C910B5FF-BAD5-4862-8417-BA05F103983A}"/>
    <cellStyle name="Porcentual 4 5 6 2 2" xfId="26956" xr:uid="{29EEC5B4-212C-44C6-BE5C-1E8322088902}"/>
    <cellStyle name="Porcentual 4 5 6 2 3" xfId="32450" xr:uid="{19D00041-60D5-447C-A2A0-9C82AE3D1EB4}"/>
    <cellStyle name="Porcentual 4 5 6 2 4" xfId="37934" xr:uid="{D758A46A-4BDA-47A1-AA19-9BD5850B7B22}"/>
    <cellStyle name="Porcentual 4 5 6 3" xfId="24227" xr:uid="{DD00ECFF-D1E9-4511-8ACD-1B665164C5ED}"/>
    <cellStyle name="Porcentual 4 5 6 4" xfId="29721" xr:uid="{ABEE7E97-38DA-4B53-8488-677C2119D009}"/>
    <cellStyle name="Porcentual 4 5 6 5" xfId="35205" xr:uid="{F696289D-1CE0-4565-82F6-C4E89DEB642D}"/>
    <cellStyle name="Porcentual 4 6" xfId="6914" xr:uid="{02D5466A-95C4-49A9-91C3-177BE397CA47}"/>
    <cellStyle name="Porcentual 4 6 2" xfId="15323" xr:uid="{92DD1912-9CA6-4804-8816-740B6F0FF97A}"/>
    <cellStyle name="Porcentual 4 6 2 2" xfId="22610" xr:uid="{C89C9F09-F328-4D69-B2E3-7E910D9215C0}"/>
    <cellStyle name="Porcentual 4 6 2 2 2" xfId="28166" xr:uid="{C1917087-340F-41CC-A3BC-18CF10F414E2}"/>
    <cellStyle name="Porcentual 4 6 2 2 3" xfId="33660" xr:uid="{A8670087-8C37-4B24-99A7-30BCE4FB533B}"/>
    <cellStyle name="Porcentual 4 6 2 2 4" xfId="39144" xr:uid="{A986ECD9-62C2-459D-9F9B-08DC954D967B}"/>
    <cellStyle name="Porcentual 4 6 2 3" xfId="25437" xr:uid="{D8FDEAFA-835B-42A7-BC14-6038DCF135B3}"/>
    <cellStyle name="Porcentual 4 6 2 4" xfId="30931" xr:uid="{25C5CD85-9A80-4BB3-8686-AFCD67785A06}"/>
    <cellStyle name="Porcentual 4 6 2 5" xfId="36415" xr:uid="{ACC5A6A2-E67D-46CE-8F8D-7675849C1D0D}"/>
    <cellStyle name="Porcentual 4 6 3" xfId="12604" xr:uid="{309F3BFE-4737-4385-A02D-69356F7DB517}"/>
    <cellStyle name="Porcentual 4 6 4" xfId="17646" xr:uid="{89BFDF68-7037-4E35-9629-C4226211D9B7}"/>
    <cellStyle name="Porcentual 4 6 5" xfId="19725" xr:uid="{CF462204-93C9-42CF-AC85-9918AC96ADE7}"/>
    <cellStyle name="Porcentual 4 6 6" xfId="10080" xr:uid="{806A11F5-7531-4A74-9A5D-07AF4F960098}"/>
    <cellStyle name="Porcentual 4 6 6 2" xfId="21401" xr:uid="{9CFA7959-5093-410F-88BF-AB52C0BB7A8A}"/>
    <cellStyle name="Porcentual 4 6 6 2 2" xfId="26957" xr:uid="{4CCD9F5D-17EC-4F84-A09A-F283864D9B04}"/>
    <cellStyle name="Porcentual 4 6 6 2 3" xfId="32451" xr:uid="{313929F2-2649-4A74-AFBA-6606FFE64CB8}"/>
    <cellStyle name="Porcentual 4 6 6 2 4" xfId="37935" xr:uid="{5A8ABBF0-87E2-4136-85E9-E308873266B1}"/>
    <cellStyle name="Porcentual 4 6 6 3" xfId="24228" xr:uid="{0F16F07C-27A1-4851-B3AC-31F64E01667A}"/>
    <cellStyle name="Porcentual 4 6 6 4" xfId="29722" xr:uid="{C094CDB8-32E5-457F-9C4D-3B1F2EC4AFC1}"/>
    <cellStyle name="Porcentual 4 6 6 5" xfId="35206" xr:uid="{97690DBF-6F3A-4282-A896-A34C754F9F82}"/>
    <cellStyle name="Porcentual 4 7" xfId="7231" xr:uid="{9246C9EB-3E41-488A-9D32-DEE74CBF1F5F}"/>
    <cellStyle name="Porcentual 4 7 2" xfId="20013" xr:uid="{1B1F3F05-CB30-4C81-8BA4-673A5D62E0F9}"/>
    <cellStyle name="Porcentual 4 7 3" xfId="10081" xr:uid="{0213BFD2-B680-4581-9714-8C6BBEA87825}"/>
    <cellStyle name="Porcentual 4 7 3 2" xfId="21402" xr:uid="{11E413ED-ED1C-40FA-AFE3-F450471DCED1}"/>
    <cellStyle name="Porcentual 4 7 3 2 2" xfId="26958" xr:uid="{CF556CC9-6BFC-4589-A493-3B71B4274E4B}"/>
    <cellStyle name="Porcentual 4 7 3 2 3" xfId="32452" xr:uid="{1F89175B-DA9D-4623-B317-38DB55B5377A}"/>
    <cellStyle name="Porcentual 4 7 3 2 4" xfId="37936" xr:uid="{CED9047C-0117-4C50-858A-BF4E59174725}"/>
    <cellStyle name="Porcentual 4 7 3 3" xfId="24229" xr:uid="{D1A2F5AC-F4D5-49DF-9441-A50074B36A9D}"/>
    <cellStyle name="Porcentual 4 7 3 4" xfId="29723" xr:uid="{F2424AFA-7AC2-429D-AD06-4BB90DE58730}"/>
    <cellStyle name="Porcentual 4 7 3 5" xfId="35207" xr:uid="{C2659008-CBB3-4326-B9AE-F72C709A6C50}"/>
    <cellStyle name="Porcentual 4 8" xfId="10082" xr:uid="{A60CB882-ED1F-46F5-9773-336DC6B8E102}"/>
    <cellStyle name="Porcentual 4 8 2" xfId="21403" xr:uid="{DC44573A-88CC-4825-8F40-7B423D125730}"/>
    <cellStyle name="Porcentual 4 8 2 2" xfId="26959" xr:uid="{142E529A-1BEB-42A3-831C-171402F6E0B6}"/>
    <cellStyle name="Porcentual 4 8 2 3" xfId="32453" xr:uid="{B719F54A-4E46-4C5F-BD6F-363B72E712C4}"/>
    <cellStyle name="Porcentual 4 8 2 4" xfId="37937" xr:uid="{121C0367-5DA6-4162-BA1D-D3A34EA1F02E}"/>
    <cellStyle name="Porcentual 4 8 3" xfId="24230" xr:uid="{EE93D916-D315-4969-B639-C60516D9671A}"/>
    <cellStyle name="Porcentual 4 8 4" xfId="29724" xr:uid="{6C5FEE30-6E5D-4360-8BFB-18189EA3F2AE}"/>
    <cellStyle name="Porcentual 4 8 5" xfId="35208" xr:uid="{3EF161A9-7374-445F-9BA9-3FFC4E5C485A}"/>
    <cellStyle name="Porcentual 4 9" xfId="15305" xr:uid="{D92C199A-6586-4396-9C12-89E07E60F98E}"/>
    <cellStyle name="Porcentual 4 9 2" xfId="22592" xr:uid="{A83BCE80-3096-4F1C-ABFB-F0C0849E303B}"/>
    <cellStyle name="Porcentual 4 9 2 2" xfId="28148" xr:uid="{9718B53A-C907-4990-BB86-AA5966F7B55D}"/>
    <cellStyle name="Porcentual 4 9 2 3" xfId="33642" xr:uid="{FB597E10-B858-48B8-A58D-0240DEFE3F45}"/>
    <cellStyle name="Porcentual 4 9 2 4" xfId="39126" xr:uid="{81D4CC9E-1B07-4035-BF1A-9F972387327D}"/>
    <cellStyle name="Porcentual 4 9 3" xfId="25419" xr:uid="{42705765-CF5D-435B-9C8B-779416B25E85}"/>
    <cellStyle name="Porcentual 4 9 4" xfId="30913" xr:uid="{5F633CDD-2562-400D-988E-EF9F6378ECDF}"/>
    <cellStyle name="Porcentual 4 9 5" xfId="36397" xr:uid="{67BB5282-0735-46CE-AD1C-89519DA81E64}"/>
    <cellStyle name="Porcentual 5" xfId="6915" xr:uid="{C0D6FD3D-0B91-431B-8E94-65F1F0BDF10C}"/>
    <cellStyle name="Porcentual 5 10" xfId="10083" xr:uid="{CB21609D-B2A8-4AF0-9BCD-ECE2ED07F16E}"/>
    <cellStyle name="Porcentual 5 10 2" xfId="21404" xr:uid="{B16907ED-D363-4D4A-9AD9-F8877FA9A2DE}"/>
    <cellStyle name="Porcentual 5 10 2 2" xfId="26960" xr:uid="{9ECA8218-8D1B-4E39-AC2E-A9215FC30A8A}"/>
    <cellStyle name="Porcentual 5 10 2 3" xfId="32454" xr:uid="{797F2EEF-E5E4-4E9C-B3A2-2B058D5D0783}"/>
    <cellStyle name="Porcentual 5 10 2 4" xfId="37938" xr:uid="{1AB60224-8A62-4ABE-BCEE-BE20C98CC63B}"/>
    <cellStyle name="Porcentual 5 10 3" xfId="24231" xr:uid="{8B5F3CF6-AD4A-4458-BBD9-AE165665BA22}"/>
    <cellStyle name="Porcentual 5 10 4" xfId="29725" xr:uid="{24A50E5B-86B1-4EE7-89B9-5D7632C58E6C}"/>
    <cellStyle name="Porcentual 5 10 5" xfId="35209" xr:uid="{06277701-BB83-468F-99DE-4773EB1462E4}"/>
    <cellStyle name="Porcentual 5 2" xfId="6916" xr:uid="{79A2D6AB-6A3A-4D63-B55D-2F6E0F324CB8}"/>
    <cellStyle name="Porcentual 5 2 2" xfId="15325" xr:uid="{AA49D870-42C2-451A-B1A5-3528A03A7BDE}"/>
    <cellStyle name="Porcentual 5 2 2 2" xfId="22612" xr:uid="{F573C405-1231-43A7-9722-1665A3F0574B}"/>
    <cellStyle name="Porcentual 5 2 2 2 2" xfId="28168" xr:uid="{975E4BE1-7EF5-4BCA-9B5C-9A7FB1F03418}"/>
    <cellStyle name="Porcentual 5 2 2 2 3" xfId="33662" xr:uid="{5873938B-2068-4667-A6AB-54771800DC58}"/>
    <cellStyle name="Porcentual 5 2 2 2 4" xfId="39146" xr:uid="{39F8E59E-6274-4A2A-8419-C5DC4FC6F152}"/>
    <cellStyle name="Porcentual 5 2 2 3" xfId="25439" xr:uid="{E4E8E78C-2B28-4784-8D2C-AA03AC27AE9A}"/>
    <cellStyle name="Porcentual 5 2 2 4" xfId="30933" xr:uid="{6BB9569B-8E1E-4E69-B2EA-55B696D811A4}"/>
    <cellStyle name="Porcentual 5 2 2 5" xfId="36417" xr:uid="{1B505660-24C3-4432-8BF2-092504EE2F82}"/>
    <cellStyle name="Porcentual 5 2 3" xfId="12242" xr:uid="{663D8FB6-BE1A-4FA6-8602-C56E26530B6E}"/>
    <cellStyle name="Porcentual 5 2 4" xfId="17478" xr:uid="{2F97C347-1FC3-4605-8113-E2E556F087E6}"/>
    <cellStyle name="Porcentual 5 2 5" xfId="19727" xr:uid="{6E391CEE-3C33-484C-B572-A29C53E693FD}"/>
    <cellStyle name="Porcentual 5 2 6" xfId="10084" xr:uid="{CB01DE8F-71D8-4DCD-B0C8-523D0AF42A62}"/>
    <cellStyle name="Porcentual 5 2 6 2" xfId="21405" xr:uid="{38381F9A-B71D-4159-BD58-058216CBA1DA}"/>
    <cellStyle name="Porcentual 5 2 6 2 2" xfId="26961" xr:uid="{C4E522DC-861B-4EB9-8423-870F76388101}"/>
    <cellStyle name="Porcentual 5 2 6 2 3" xfId="32455" xr:uid="{3B60B2D4-77C9-471B-B8F2-77C068325C02}"/>
    <cellStyle name="Porcentual 5 2 6 2 4" xfId="37939" xr:uid="{C39D3F71-667C-4AFB-8661-8C264F04927C}"/>
    <cellStyle name="Porcentual 5 2 6 3" xfId="24232" xr:uid="{CED07850-E6F5-4E66-8624-678D2BD9462E}"/>
    <cellStyle name="Porcentual 5 2 6 4" xfId="29726" xr:uid="{C591D33A-6901-4198-9C46-8FB0ED75DCBC}"/>
    <cellStyle name="Porcentual 5 2 6 5" xfId="35210" xr:uid="{581C8844-CB88-4227-8679-090AE612A9F7}"/>
    <cellStyle name="Porcentual 5 3" xfId="6917" xr:uid="{279EDF2A-8174-40A4-B3E9-79697515A8F7}"/>
    <cellStyle name="Porcentual 5 3 2" xfId="15326" xr:uid="{45176B7F-26F9-49BC-8D47-29ACF159B15E}"/>
    <cellStyle name="Porcentual 5 3 2 2" xfId="22613" xr:uid="{5943773A-5BA4-4F16-9D12-E09AE2518AF2}"/>
    <cellStyle name="Porcentual 5 3 2 2 2" xfId="28169" xr:uid="{B4EA9424-7FAC-49B8-A51F-C1A7647C662C}"/>
    <cellStyle name="Porcentual 5 3 2 2 3" xfId="33663" xr:uid="{AAF51D50-6144-4893-B2BB-0D9E9F82A3B8}"/>
    <cellStyle name="Porcentual 5 3 2 2 4" xfId="39147" xr:uid="{BBE3136D-8085-4E9C-975B-90730B84B4DF}"/>
    <cellStyle name="Porcentual 5 3 2 3" xfId="25440" xr:uid="{7F777E37-F937-474C-A2FB-F719B387E669}"/>
    <cellStyle name="Porcentual 5 3 2 4" xfId="30934" xr:uid="{7157D2E5-72CC-48B5-9A97-B2EED5BE5FB9}"/>
    <cellStyle name="Porcentual 5 3 2 5" xfId="36418" xr:uid="{36B17BBE-72B5-43BB-928D-4A9E3888C417}"/>
    <cellStyle name="Porcentual 5 3 3" xfId="12608" xr:uid="{8388D5AB-FC50-4CE0-88CF-1C960F70E4B8}"/>
    <cellStyle name="Porcentual 5 3 4" xfId="19728" xr:uid="{BB7CA6F1-491A-4EC9-8C8A-E4B912CA0CBD}"/>
    <cellStyle name="Porcentual 5 3 5" xfId="10085" xr:uid="{F3472B66-B961-4F28-B763-0F15E67EB47F}"/>
    <cellStyle name="Porcentual 5 3 5 2" xfId="21406" xr:uid="{EB2D4B59-AA1F-4964-A68F-63CDB62C3665}"/>
    <cellStyle name="Porcentual 5 3 5 2 2" xfId="26962" xr:uid="{5F65EFC3-E49D-4179-A5C8-204DC7A225CF}"/>
    <cellStyle name="Porcentual 5 3 5 2 3" xfId="32456" xr:uid="{C1B94254-D126-448C-8555-93339BA91EF9}"/>
    <cellStyle name="Porcentual 5 3 5 2 4" xfId="37940" xr:uid="{B64D416C-C82F-467E-B9AF-C6006674D8FC}"/>
    <cellStyle name="Porcentual 5 3 5 3" xfId="24233" xr:uid="{2EA3BFCD-F7B1-4AC0-820F-E39E97CEC666}"/>
    <cellStyle name="Porcentual 5 3 5 4" xfId="29727" xr:uid="{941A7DE0-8950-43E6-B606-CA2F63E5DCAA}"/>
    <cellStyle name="Porcentual 5 3 5 5" xfId="35211" xr:uid="{0164C82C-1FD8-4EED-BF34-D825EF260AA3}"/>
    <cellStyle name="Porcentual 5 4" xfId="7233" xr:uid="{ADABD6CD-6A53-444C-A9AA-CE06DBCBD022}"/>
    <cellStyle name="Porcentual 5 4 2" xfId="20015" xr:uid="{161B01E8-346D-408B-BD25-4F647B7B511D}"/>
    <cellStyle name="Porcentual 5 4 3" xfId="10086" xr:uid="{DE10207E-25E4-4C39-B44A-98EFC56D891A}"/>
    <cellStyle name="Porcentual 5 4 3 2" xfId="21407" xr:uid="{C25A11DC-E352-4949-A6EA-653EB3C577FE}"/>
    <cellStyle name="Porcentual 5 4 3 2 2" xfId="26963" xr:uid="{8AEE0E48-9120-4096-BA6B-A3A5C209A5C9}"/>
    <cellStyle name="Porcentual 5 4 3 2 3" xfId="32457" xr:uid="{38DE6265-FDE8-4141-9FAA-78C579335D9F}"/>
    <cellStyle name="Porcentual 5 4 3 2 4" xfId="37941" xr:uid="{DD6A27E9-DDF0-4ACD-8DD7-A34973125402}"/>
    <cellStyle name="Porcentual 5 4 3 3" xfId="24234" xr:uid="{91DE13EE-84E4-4723-8214-1BCFF592B1DF}"/>
    <cellStyle name="Porcentual 5 4 3 4" xfId="29728" xr:uid="{F0AE8A72-9439-4958-879F-3AC177FC180C}"/>
    <cellStyle name="Porcentual 5 4 3 5" xfId="35212" xr:uid="{BA3486CA-D109-4451-8F58-564306C7F362}"/>
    <cellStyle name="Porcentual 5 5" xfId="10087" xr:uid="{7FC65B3C-182C-4257-AC96-19916FD20A6B}"/>
    <cellStyle name="Porcentual 5 5 2" xfId="21408" xr:uid="{3777EFE6-184C-4741-87AB-D9D03FB20FE9}"/>
    <cellStyle name="Porcentual 5 5 2 2" xfId="26964" xr:uid="{F1A6DCD8-86B2-4CBA-9468-C6818BAF6D5A}"/>
    <cellStyle name="Porcentual 5 5 2 3" xfId="32458" xr:uid="{B4528DA4-6F02-4A24-8AB4-8B8CFA649CA5}"/>
    <cellStyle name="Porcentual 5 5 2 4" xfId="37942" xr:uid="{DC3A7D76-ED20-4937-B672-B35ADB772484}"/>
    <cellStyle name="Porcentual 5 5 3" xfId="24235" xr:uid="{7E98AD8F-06BA-4144-819B-E85E9CE5D1E4}"/>
    <cellStyle name="Porcentual 5 5 4" xfId="29729" xr:uid="{C98E8EA1-94E5-4420-9E0C-BB833B7301F1}"/>
    <cellStyle name="Porcentual 5 5 5" xfId="35213" xr:uid="{2C9FF56F-8225-49B5-843C-26EB7431B36F}"/>
    <cellStyle name="Porcentual 5 6" xfId="15324" xr:uid="{D6F3E46E-4E8C-4053-BC07-077DDC453D28}"/>
    <cellStyle name="Porcentual 5 6 2" xfId="22611" xr:uid="{2AEB270F-7EFF-4281-9BD1-65AAC3602C2A}"/>
    <cellStyle name="Porcentual 5 6 2 2" xfId="28167" xr:uid="{ADE0D5F9-D4A7-4A50-BA6A-1F0193840E8B}"/>
    <cellStyle name="Porcentual 5 6 2 3" xfId="33661" xr:uid="{946062A4-08AF-4A75-A293-72A0838D60F3}"/>
    <cellStyle name="Porcentual 5 6 2 4" xfId="39145" xr:uid="{6F7ECA12-7CEA-456F-A712-41E478EED480}"/>
    <cellStyle name="Porcentual 5 6 3" xfId="25438" xr:uid="{E6840DCF-4532-41D9-82F2-1886603A4C55}"/>
    <cellStyle name="Porcentual 5 6 4" xfId="30932" xr:uid="{7E6454FD-CB1B-48FA-804D-5CBE00E0C37B}"/>
    <cellStyle name="Porcentual 5 6 5" xfId="36416" xr:uid="{5B707D57-BBCE-4F0A-920E-2D481AA4CC95}"/>
    <cellStyle name="Porcentual 5 7" xfId="12241" xr:uid="{C2F452B0-D925-4BB8-A0B6-BC757D7E6913}"/>
    <cellStyle name="Porcentual 5 8" xfId="17477" xr:uid="{7ABF2437-9C88-4A04-8505-EFCA0F1F33CE}"/>
    <cellStyle name="Porcentual 5 9" xfId="19726" xr:uid="{1DF70FA9-02C8-44C2-B743-7DF94C299C07}"/>
    <cellStyle name="Porcentual 6" xfId="6918" xr:uid="{C2912BAB-8959-4013-9056-A38E1F69C018}"/>
    <cellStyle name="Porcentual 6 10" xfId="6919" xr:uid="{DCAD8AE3-BA04-46CA-B862-90B051314A3C}"/>
    <cellStyle name="Porcentual 6 10 2" xfId="15328" xr:uid="{954ADA79-6068-49F1-8E9D-C5C681B532BC}"/>
    <cellStyle name="Porcentual 6 10 2 2" xfId="22615" xr:uid="{1B581FF7-B557-47BD-8852-B9CA96640980}"/>
    <cellStyle name="Porcentual 6 10 2 2 2" xfId="28171" xr:uid="{0C51818F-3795-46B2-B7C4-881BFC368EC5}"/>
    <cellStyle name="Porcentual 6 10 2 2 3" xfId="33665" xr:uid="{2695120E-A924-4F0F-9B93-567581EDD8BF}"/>
    <cellStyle name="Porcentual 6 10 2 2 4" xfId="39149" xr:uid="{3A9D5B8F-8D9B-47C9-876F-0B1BBA1D8F4C}"/>
    <cellStyle name="Porcentual 6 10 2 3" xfId="25442" xr:uid="{11E3FA60-EF49-4619-858E-423D298357E1}"/>
    <cellStyle name="Porcentual 6 10 2 4" xfId="30936" xr:uid="{8292A9FD-4A69-416E-8FB6-4D3F8F3B7B5C}"/>
    <cellStyle name="Porcentual 6 10 2 5" xfId="36420" xr:uid="{5BC4E32A-51CA-433D-958A-B980029C8B5E}"/>
    <cellStyle name="Porcentual 6 10 3" xfId="12244" xr:uid="{C5D74EA7-85A6-4B7A-9725-1D507DAE7519}"/>
    <cellStyle name="Porcentual 6 10 4" xfId="17480" xr:uid="{AD62A096-504D-471D-BA83-0E57788A14C7}"/>
    <cellStyle name="Porcentual 6 10 5" xfId="19730" xr:uid="{0B930770-4728-4A7E-8FAF-2E5AA6A9C4C2}"/>
    <cellStyle name="Porcentual 6 10 6" xfId="10089" xr:uid="{30921B0E-D472-447A-80E1-8DF864A3A9F1}"/>
    <cellStyle name="Porcentual 6 10 6 2" xfId="21410" xr:uid="{F8FF32F1-E218-4AD6-9E85-D6FF49397D2E}"/>
    <cellStyle name="Porcentual 6 10 6 2 2" xfId="26966" xr:uid="{C91083F7-DBEB-4E03-89AD-858AA2DB110B}"/>
    <cellStyle name="Porcentual 6 10 6 2 3" xfId="32460" xr:uid="{7D5DE1F5-43EE-44F2-95EB-C01E9C795FEC}"/>
    <cellStyle name="Porcentual 6 10 6 2 4" xfId="37944" xr:uid="{C65B88B0-B504-4216-A1CD-181E434366F1}"/>
    <cellStyle name="Porcentual 6 10 6 3" xfId="24237" xr:uid="{264706D0-D71F-46B4-9E8A-4E1DA9C28219}"/>
    <cellStyle name="Porcentual 6 10 6 4" xfId="29731" xr:uid="{7A5346C6-3938-4419-A727-2C88DEF51101}"/>
    <cellStyle name="Porcentual 6 10 6 5" xfId="35215" xr:uid="{6CB6CE2D-0AE9-4254-9B6A-0113BADD8E46}"/>
    <cellStyle name="Porcentual 6 11" xfId="6920" xr:uid="{BA5C92C1-D6BF-46A3-A989-09EBC7A35B0E}"/>
    <cellStyle name="Porcentual 6 11 2" xfId="15329" xr:uid="{6F0406A6-0135-4BB2-AB54-C5DC77E91B6A}"/>
    <cellStyle name="Porcentual 6 11 2 2" xfId="22616" xr:uid="{AFCFEA58-A8D0-449E-802A-6C33C7C80FD9}"/>
    <cellStyle name="Porcentual 6 11 2 2 2" xfId="28172" xr:uid="{07B2FA93-7557-4200-AB6B-2239071A6691}"/>
    <cellStyle name="Porcentual 6 11 2 2 3" xfId="33666" xr:uid="{1A9E7A0C-C142-46D6-A2A5-C2B25EF4A06D}"/>
    <cellStyle name="Porcentual 6 11 2 2 4" xfId="39150" xr:uid="{16E48882-A815-4E6A-9C82-888042EB398E}"/>
    <cellStyle name="Porcentual 6 11 2 3" xfId="25443" xr:uid="{7F6BA6BF-3964-4DF4-BE21-A04B87A80027}"/>
    <cellStyle name="Porcentual 6 11 2 4" xfId="30937" xr:uid="{5E9BC5F4-3B39-4059-BADB-C5126D919832}"/>
    <cellStyle name="Porcentual 6 11 2 5" xfId="36421" xr:uid="{C2F95C20-E5F4-4159-9A05-D9B8E06997E0}"/>
    <cellStyle name="Porcentual 6 11 3" xfId="12609" xr:uid="{78408864-DC27-4784-9CA4-64B9A888EA87}"/>
    <cellStyle name="Porcentual 6 11 4" xfId="19731" xr:uid="{56C871C2-ACD8-47DD-B745-A343F2704BAE}"/>
    <cellStyle name="Porcentual 6 11 5" xfId="10090" xr:uid="{2BE62869-A92F-42F1-B518-3FB7882E5989}"/>
    <cellStyle name="Porcentual 6 11 5 2" xfId="21411" xr:uid="{819758FB-8776-48BC-B56F-6C71B89A9A5B}"/>
    <cellStyle name="Porcentual 6 11 5 2 2" xfId="26967" xr:uid="{3037CA92-63E1-433C-9C1C-49BE49918715}"/>
    <cellStyle name="Porcentual 6 11 5 2 3" xfId="32461" xr:uid="{874243C3-9860-45A7-9C08-5EFFAD050480}"/>
    <cellStyle name="Porcentual 6 11 5 2 4" xfId="37945" xr:uid="{CF3DF3DA-BC13-47AD-B0F1-F02DA835A67C}"/>
    <cellStyle name="Porcentual 6 11 5 3" xfId="24238" xr:uid="{6F5F3C80-8F63-435C-811E-AA390AED4C39}"/>
    <cellStyle name="Porcentual 6 11 5 4" xfId="29732" xr:uid="{E8E89EC5-322C-47BD-998F-14146D1B8FB3}"/>
    <cellStyle name="Porcentual 6 11 5 5" xfId="35216" xr:uid="{EF114EAC-3EEA-4FB1-A88B-B6E2B3154DFC}"/>
    <cellStyle name="Porcentual 6 12" xfId="7326" xr:uid="{0ADB090B-D4F3-4539-8B41-4C1335783627}"/>
    <cellStyle name="Porcentual 6 12 2" xfId="20087" xr:uid="{3AA86E8B-397E-4E4F-89D6-7AD8524049EB}"/>
    <cellStyle name="Porcentual 6 12 3" xfId="10091" xr:uid="{51870B41-E284-44E9-8FFB-3FA713D2C4C2}"/>
    <cellStyle name="Porcentual 6 12 3 2" xfId="21412" xr:uid="{17C0F54C-9D08-4432-9B81-2B611FF82301}"/>
    <cellStyle name="Porcentual 6 12 3 2 2" xfId="26968" xr:uid="{237B711C-D606-478B-B4F9-6D9641598565}"/>
    <cellStyle name="Porcentual 6 12 3 2 3" xfId="32462" xr:uid="{E869A17E-59DC-48ED-BB15-3EA259B7594E}"/>
    <cellStyle name="Porcentual 6 12 3 2 4" xfId="37946" xr:uid="{F2CABA51-0BB5-43CF-B5C9-82FD5FB9D4E6}"/>
    <cellStyle name="Porcentual 6 12 3 3" xfId="24239" xr:uid="{8F386BCD-E988-40C7-BA2F-0EBC898736AA}"/>
    <cellStyle name="Porcentual 6 12 3 4" xfId="29733" xr:uid="{656D6FEE-8580-4913-9D45-BF82BDA75216}"/>
    <cellStyle name="Porcentual 6 12 3 5" xfId="35217" xr:uid="{DB28502D-5DB4-43EB-8DD9-85CBEE9EB467}"/>
    <cellStyle name="Porcentual 6 13" xfId="7242" xr:uid="{64295A14-4D08-497F-98C8-D37BD52E8D89}"/>
    <cellStyle name="Porcentual 6 13 2" xfId="20022" xr:uid="{4FB7A151-93CD-4B2A-8DD6-F32B28885196}"/>
    <cellStyle name="Porcentual 6 13 2 2" xfId="22827" xr:uid="{BAC7BACB-1BB6-486F-95A8-DF14811C538A}"/>
    <cellStyle name="Porcentual 6 13 2 2 2" xfId="28383" xr:uid="{D46526E8-E549-4BCD-AEDB-69C5695C26B3}"/>
    <cellStyle name="Porcentual 6 13 2 2 3" xfId="33877" xr:uid="{F78E9ACC-AC97-4A82-A242-ED2C7AFC00FF}"/>
    <cellStyle name="Porcentual 6 13 2 2 4" xfId="39361" xr:uid="{D93F6C1F-81E1-4422-BCC1-70A805D46F7F}"/>
    <cellStyle name="Porcentual 6 13 2 3" xfId="25654" xr:uid="{986C5D00-1967-4563-88E9-C5EA2B089A8C}"/>
    <cellStyle name="Porcentual 6 13 2 4" xfId="31148" xr:uid="{CDB86E4C-9EEE-4ACB-AF2E-C9418E846A47}"/>
    <cellStyle name="Porcentual 6 13 2 5" xfId="36632" xr:uid="{3A14FD65-6756-445E-9565-D7E57D25AB69}"/>
    <cellStyle name="Porcentual 6 13 3" xfId="10092" xr:uid="{283B1D68-9BF8-4B0D-8D7D-7C879EE072EA}"/>
    <cellStyle name="Porcentual 6 13 3 2" xfId="21413" xr:uid="{0CF87279-4ABF-4F28-8669-95BD926CFA1C}"/>
    <cellStyle name="Porcentual 6 13 3 2 2" xfId="26969" xr:uid="{E7460973-1809-4D9C-912F-C731152AA205}"/>
    <cellStyle name="Porcentual 6 13 3 2 3" xfId="32463" xr:uid="{B81E569D-98C3-4B9F-8CE3-E6CCE68E2614}"/>
    <cellStyle name="Porcentual 6 13 3 2 4" xfId="37947" xr:uid="{D6C75905-4DA2-4C55-97E4-1D4D79A66FDE}"/>
    <cellStyle name="Porcentual 6 13 3 3" xfId="24240" xr:uid="{24EB25EA-A76B-40DE-941F-EA8A70E4EFEE}"/>
    <cellStyle name="Porcentual 6 13 3 4" xfId="29734" xr:uid="{F2BE45D8-BB2A-41F4-A9CB-BC9FDEB82107}"/>
    <cellStyle name="Porcentual 6 13 3 5" xfId="35218" xr:uid="{952AD495-063D-4D85-B332-C878AA1118FF}"/>
    <cellStyle name="Porcentual 6 13 4" xfId="20219" xr:uid="{86665D46-F8D6-4591-97F6-3B88073A4F96}"/>
    <cellStyle name="Porcentual 6 13 4 2" xfId="25775" xr:uid="{3C398EBF-610D-4A9A-B9BB-297B1F47C0DE}"/>
    <cellStyle name="Porcentual 6 13 4 3" xfId="31269" xr:uid="{B88DA79C-EA3F-4EC6-BEDD-A882A7B1231C}"/>
    <cellStyle name="Porcentual 6 13 4 4" xfId="36753" xr:uid="{0AB36B8A-1C87-4044-AE94-DDA19B46970F}"/>
    <cellStyle name="Porcentual 6 13 5" xfId="23046" xr:uid="{CAB4DFA9-D4E2-4479-B7E1-7B29672A9B74}"/>
    <cellStyle name="Porcentual 6 13 6" xfId="28538" xr:uid="{5C5B6C0C-D633-4765-9494-91E9E98F7595}"/>
    <cellStyle name="Porcentual 6 13 7" xfId="34022" xr:uid="{8C187176-9439-4ED8-946F-F0B4265E4C9B}"/>
    <cellStyle name="Porcentual 6 14" xfId="7442" xr:uid="{EE61E9E7-F310-4D7F-AAB8-0208C62A3008}"/>
    <cellStyle name="Porcentual 6 14 2" xfId="20123" xr:uid="{F14AAB9E-AF87-46FC-9676-E4FC88F38F72}"/>
    <cellStyle name="Porcentual 6 14 2 2" xfId="22857" xr:uid="{9CEAD24A-03EF-4929-AC41-F62BBE57FD5A}"/>
    <cellStyle name="Porcentual 6 14 2 2 2" xfId="28413" xr:uid="{905D6682-4E2D-44B6-969A-09800D1B2F0A}"/>
    <cellStyle name="Porcentual 6 14 2 2 3" xfId="33907" xr:uid="{72CEC3AF-1891-478F-AD3E-45F553F30FB0}"/>
    <cellStyle name="Porcentual 6 14 2 2 4" xfId="39391" xr:uid="{75E2D3FE-BC37-4A34-8D48-FCABF6FE5A2D}"/>
    <cellStyle name="Porcentual 6 14 2 3" xfId="25684" xr:uid="{8EC29723-94EE-4066-BF75-D2A7B90F765E}"/>
    <cellStyle name="Porcentual 6 14 2 4" xfId="31178" xr:uid="{7C7CECE8-6B2D-4B8D-9AA3-13624376CCA9}"/>
    <cellStyle name="Porcentual 6 14 2 5" xfId="36662" xr:uid="{DB6B2559-3222-4C47-B759-1D39EEB0394C}"/>
    <cellStyle name="Porcentual 6 14 3" xfId="10093" xr:uid="{94CF2CEB-49EA-4756-AF5A-CD1567D09407}"/>
    <cellStyle name="Porcentual 6 14 3 2" xfId="21414" xr:uid="{8458E060-15F5-4D19-BF87-76AA7E8F96BF}"/>
    <cellStyle name="Porcentual 6 14 3 2 2" xfId="26970" xr:uid="{BC8CD818-9897-404F-B931-2CD59A1990B7}"/>
    <cellStyle name="Porcentual 6 14 3 2 3" xfId="32464" xr:uid="{399D4607-026C-4B97-8966-054954D0583F}"/>
    <cellStyle name="Porcentual 6 14 3 2 4" xfId="37948" xr:uid="{375F5BD4-2CD3-4F6B-A3D2-A3AED7E84D4C}"/>
    <cellStyle name="Porcentual 6 14 3 3" xfId="24241" xr:uid="{C59D258E-3BE6-47A5-B354-00EBBC68318B}"/>
    <cellStyle name="Porcentual 6 14 3 4" xfId="29735" xr:uid="{F491E78A-2B04-4A05-8F2C-E3BE7475F312}"/>
    <cellStyle name="Porcentual 6 14 3 5" xfId="35219" xr:uid="{41BA4909-BE40-4CE4-9FC9-C7FCDDF4A7F6}"/>
    <cellStyle name="Porcentual 6 14 4" xfId="20326" xr:uid="{726211A6-D4D7-4407-B498-FD3D1DAB3E6E}"/>
    <cellStyle name="Porcentual 6 14 4 2" xfId="25882" xr:uid="{D4C8542D-81FA-4D50-8CF0-10F0C421EF37}"/>
    <cellStyle name="Porcentual 6 14 4 3" xfId="31376" xr:uid="{341F854A-BF97-4416-A2BB-4E9C4159C315}"/>
    <cellStyle name="Porcentual 6 14 4 4" xfId="36860" xr:uid="{7626C536-E210-4E78-BED6-4E5390553D26}"/>
    <cellStyle name="Porcentual 6 14 5" xfId="23153" xr:uid="{CA92B676-9FFF-4A15-A353-7F88D77223C5}"/>
    <cellStyle name="Porcentual 6 14 6" xfId="28645" xr:uid="{7D80A7BF-DE48-49C1-9A59-86C125B22CAC}"/>
    <cellStyle name="Porcentual 6 14 7" xfId="34129" xr:uid="{6BF34126-6959-4862-872B-158059CF729D}"/>
    <cellStyle name="Porcentual 6 15" xfId="7444" xr:uid="{04ED6106-03F9-4F68-8616-0E5C20B95008}"/>
    <cellStyle name="Porcentual 6 15 2" xfId="20125" xr:uid="{E18DAD0B-7743-4752-84B4-70D225CD5AD2}"/>
    <cellStyle name="Porcentual 6 15 2 2" xfId="22859" xr:uid="{08892CA1-6792-4AFA-B4F6-4D77509108EB}"/>
    <cellStyle name="Porcentual 6 15 2 2 2" xfId="28415" xr:uid="{F19E578C-BEC7-4416-99EC-D63EA1483B35}"/>
    <cellStyle name="Porcentual 6 15 2 2 3" xfId="33909" xr:uid="{12B16865-2CAD-4E08-8594-23E8AB448221}"/>
    <cellStyle name="Porcentual 6 15 2 2 4" xfId="39393" xr:uid="{F5722527-6916-44C5-BBDE-FEE88FD8F58D}"/>
    <cellStyle name="Porcentual 6 15 2 3" xfId="25686" xr:uid="{9D5E9E5B-E034-47EA-A13D-4338D99FDF51}"/>
    <cellStyle name="Porcentual 6 15 2 4" xfId="31180" xr:uid="{5FC99A1C-6D5D-4861-8153-B41488976A43}"/>
    <cellStyle name="Porcentual 6 15 2 5" xfId="36664" xr:uid="{F4EEF3A7-F91E-4192-9BD3-2864789C50E4}"/>
    <cellStyle name="Porcentual 6 15 3" xfId="15327" xr:uid="{39674A2D-ACE3-449F-A2DF-FBFD2CE405E9}"/>
    <cellStyle name="Porcentual 6 15 3 2" xfId="22614" xr:uid="{40597F69-CCAB-4EBF-A3E3-C67FDE8E443D}"/>
    <cellStyle name="Porcentual 6 15 3 2 2" xfId="28170" xr:uid="{A3D04387-1011-49E2-8650-8E5BEE0ADD2F}"/>
    <cellStyle name="Porcentual 6 15 3 2 3" xfId="33664" xr:uid="{32EB57E1-B476-4191-804D-301C144AF669}"/>
    <cellStyle name="Porcentual 6 15 3 2 4" xfId="39148" xr:uid="{4ABAD539-0431-434B-B3A2-923F2AB22490}"/>
    <cellStyle name="Porcentual 6 15 3 3" xfId="25441" xr:uid="{479BFDE0-6A0D-45B4-85BE-90CBC8534FFD}"/>
    <cellStyle name="Porcentual 6 15 3 4" xfId="30935" xr:uid="{CCD64E73-B62E-4ABE-9C54-3FF1C00C395C}"/>
    <cellStyle name="Porcentual 6 15 3 5" xfId="36419" xr:uid="{DE112156-1ECD-4D36-8B65-E7008D93F8E1}"/>
    <cellStyle name="Porcentual 6 15 4" xfId="20328" xr:uid="{13A0E1B8-23CB-4805-959E-C1DC2B71457D}"/>
    <cellStyle name="Porcentual 6 15 4 2" xfId="25884" xr:uid="{4BD131B3-EA6D-455A-843B-E948A6E6A5E8}"/>
    <cellStyle name="Porcentual 6 15 4 3" xfId="31378" xr:uid="{80454813-876B-4504-81B4-9340FA703226}"/>
    <cellStyle name="Porcentual 6 15 4 4" xfId="36862" xr:uid="{BA5E2E82-C888-4ED1-8EA9-7920014184F4}"/>
    <cellStyle name="Porcentual 6 15 5" xfId="23155" xr:uid="{0D1FB51B-0B3F-44E0-94FF-DA999AE0DE62}"/>
    <cellStyle name="Porcentual 6 15 6" xfId="28649" xr:uid="{78BBB9F8-9961-4BFD-9376-B765DBA6B520}"/>
    <cellStyle name="Porcentual 6 15 7" xfId="34133" xr:uid="{756EC138-A335-48A9-B492-3DF9FA845328}"/>
    <cellStyle name="Porcentual 6 16" xfId="12243" xr:uid="{C817C115-B4B1-425E-BCAB-1815B880F206}"/>
    <cellStyle name="Porcentual 6 17" xfId="17479" xr:uid="{FCD3266B-79E6-4AC8-8544-E02143C9EE09}"/>
    <cellStyle name="Porcentual 6 18" xfId="19729" xr:uid="{8F9C1EB8-BA86-4F9E-A9AF-DFEC946C9F55}"/>
    <cellStyle name="Porcentual 6 19" xfId="10088" xr:uid="{F5B227C5-8FFF-4F41-B961-C214167BD7CA}"/>
    <cellStyle name="Porcentual 6 19 2" xfId="21409" xr:uid="{BDFD4A76-9C1B-4B12-81B7-541CD11CFD09}"/>
    <cellStyle name="Porcentual 6 19 2 2" xfId="26965" xr:uid="{CD87C8A5-96C1-43A0-A672-7A981FF9365D}"/>
    <cellStyle name="Porcentual 6 19 2 3" xfId="32459" xr:uid="{1489DF50-6C18-4D2A-BF0C-28DB8B417BC5}"/>
    <cellStyle name="Porcentual 6 19 2 4" xfId="37943" xr:uid="{6309523E-C052-4E76-8F1E-8436DD09B376}"/>
    <cellStyle name="Porcentual 6 19 3" xfId="24236" xr:uid="{EEAEA23B-5945-4E66-89C4-A0B0FE0CFDFA}"/>
    <cellStyle name="Porcentual 6 19 4" xfId="29730" xr:uid="{249F296C-2054-4517-9895-4784DC8AA31C}"/>
    <cellStyle name="Porcentual 6 19 5" xfId="35214" xr:uid="{722BEB50-FBDE-47D2-9805-B0D11F14F88C}"/>
    <cellStyle name="Porcentual 6 2" xfId="6921" xr:uid="{D502AEE6-5977-414F-9827-515E7890113F}"/>
    <cellStyle name="Porcentual 6 2 10" xfId="10094" xr:uid="{BB28D58A-ACCF-4B7F-B494-87F16913E1E6}"/>
    <cellStyle name="Porcentual 6 2 10 2" xfId="21415" xr:uid="{E2ECF518-71F2-4AC1-BBF7-1AD2FA33F38D}"/>
    <cellStyle name="Porcentual 6 2 10 2 2" xfId="26971" xr:uid="{EA00AB4F-DB16-43E5-AAAC-FD8264BA2F60}"/>
    <cellStyle name="Porcentual 6 2 10 2 3" xfId="32465" xr:uid="{FC1A84C3-D0D1-4FC7-AC41-B9C153E1AF97}"/>
    <cellStyle name="Porcentual 6 2 10 2 4" xfId="37949" xr:uid="{BFB8B358-B80E-4722-823E-B80326BC5CC7}"/>
    <cellStyle name="Porcentual 6 2 10 3" xfId="24242" xr:uid="{D62E1573-91B7-4049-976F-D04E56D89352}"/>
    <cellStyle name="Porcentual 6 2 10 4" xfId="29736" xr:uid="{0132B8AB-9D2F-4B2E-B32D-805FA24B7961}"/>
    <cellStyle name="Porcentual 6 2 10 5" xfId="35220" xr:uid="{47DE4B53-5108-47A0-B967-8B7CF6267919}"/>
    <cellStyle name="Porcentual 6 2 2" xfId="6922" xr:uid="{67187497-24DD-4815-94FB-43843A34BFEF}"/>
    <cellStyle name="Porcentual 6 2 2 2" xfId="15331" xr:uid="{D4F7F313-00FD-458C-B584-833DB5EF479F}"/>
    <cellStyle name="Porcentual 6 2 2 2 2" xfId="22618" xr:uid="{34FA1861-340F-4097-8AEA-9EA5282B855E}"/>
    <cellStyle name="Porcentual 6 2 2 2 2 2" xfId="28174" xr:uid="{033B21AE-1EB8-48AA-AF23-D0D9880A5808}"/>
    <cellStyle name="Porcentual 6 2 2 2 2 3" xfId="33668" xr:uid="{198BF51F-94A4-44F8-B487-63992AC3F427}"/>
    <cellStyle name="Porcentual 6 2 2 2 2 4" xfId="39152" xr:uid="{7CF77038-2F6F-4790-B18E-FF8DC1EED2F9}"/>
    <cellStyle name="Porcentual 6 2 2 2 3" xfId="25445" xr:uid="{4DDB1555-8FFD-4EBF-B86C-EEE2E9F4C641}"/>
    <cellStyle name="Porcentual 6 2 2 2 4" xfId="30939" xr:uid="{092B26BB-B0EA-4377-924E-5AA1BA2D1F6F}"/>
    <cellStyle name="Porcentual 6 2 2 2 5" xfId="36423" xr:uid="{BEFFB74B-A807-4AAC-A502-616981366CFA}"/>
    <cellStyle name="Porcentual 6 2 2 3" xfId="12246" xr:uid="{45A11F99-9475-4E02-821F-03574DD475DA}"/>
    <cellStyle name="Porcentual 6 2 2 4" xfId="17482" xr:uid="{72978F6B-765E-4FE1-B0E4-451ACE52D066}"/>
    <cellStyle name="Porcentual 6 2 2 5" xfId="19733" xr:uid="{C62A5F6B-5CDB-4F70-9E9D-D31EB0F4EEC7}"/>
    <cellStyle name="Porcentual 6 2 2 6" xfId="10095" xr:uid="{C7858625-4EC0-4CA1-BC89-04D677A8BB03}"/>
    <cellStyle name="Porcentual 6 2 2 6 2" xfId="21416" xr:uid="{F8A73486-2694-4E9B-A049-5A9CC0D8AC9E}"/>
    <cellStyle name="Porcentual 6 2 2 6 2 2" xfId="26972" xr:uid="{D4AC9DD1-5DBC-4377-95C8-5241CDE4B221}"/>
    <cellStyle name="Porcentual 6 2 2 6 2 3" xfId="32466" xr:uid="{7B28EFAB-C14B-4C7B-B534-992A8B114639}"/>
    <cellStyle name="Porcentual 6 2 2 6 2 4" xfId="37950" xr:uid="{874BC78F-22A4-4864-ADA3-399A19EB6040}"/>
    <cellStyle name="Porcentual 6 2 2 6 3" xfId="24243" xr:uid="{A37C4F11-BAC3-4628-B725-D86386673C80}"/>
    <cellStyle name="Porcentual 6 2 2 6 4" xfId="29737" xr:uid="{E610506B-2F9E-40D9-9F25-DBEB2A6F1C4B}"/>
    <cellStyle name="Porcentual 6 2 2 6 5" xfId="35221" xr:uid="{FFC8F508-26D9-4159-938A-0E53C2C1051B}"/>
    <cellStyle name="Porcentual 6 2 3" xfId="6923" xr:uid="{A615A43E-BEC5-4009-989E-170F0E8C182C}"/>
    <cellStyle name="Porcentual 6 2 3 2" xfId="15332" xr:uid="{41818B89-7041-442D-80F4-714EF003C7E2}"/>
    <cellStyle name="Porcentual 6 2 3 2 2" xfId="22619" xr:uid="{B7353DA6-43B0-48F8-9D3B-D26B28DB4C3D}"/>
    <cellStyle name="Porcentual 6 2 3 2 2 2" xfId="28175" xr:uid="{1CA8AB21-8BD7-44A4-BE19-58CEF1F982AF}"/>
    <cellStyle name="Porcentual 6 2 3 2 2 3" xfId="33669" xr:uid="{8E728E05-7B7B-4E6F-ABEC-D5968E0CA30E}"/>
    <cellStyle name="Porcentual 6 2 3 2 2 4" xfId="39153" xr:uid="{256F633B-67EA-45EF-B25F-16CDF3EA5D1C}"/>
    <cellStyle name="Porcentual 6 2 3 2 3" xfId="25446" xr:uid="{422EB15C-C18C-485A-8BAF-0DD2FA31CC93}"/>
    <cellStyle name="Porcentual 6 2 3 2 4" xfId="30940" xr:uid="{DA0E38FA-4996-4B81-BFA5-7D726AD5B383}"/>
    <cellStyle name="Porcentual 6 2 3 2 5" xfId="36424" xr:uid="{A906A0CF-7616-412B-A92B-2116A324A96F}"/>
    <cellStyle name="Porcentual 6 2 3 3" xfId="12610" xr:uid="{437DC356-3DDA-455E-815E-FC68B6999CE5}"/>
    <cellStyle name="Porcentual 6 2 3 4" xfId="19734" xr:uid="{A7F2AEDC-D749-4B43-99F7-C706323F2232}"/>
    <cellStyle name="Porcentual 6 2 3 5" xfId="10096" xr:uid="{0A3596E6-2FE0-40C8-A3F6-D09864749760}"/>
    <cellStyle name="Porcentual 6 2 3 5 2" xfId="21417" xr:uid="{D90FEB91-2836-45B0-A13D-09104EFF21E0}"/>
    <cellStyle name="Porcentual 6 2 3 5 2 2" xfId="26973" xr:uid="{1355F79E-DEFE-4BD6-B043-94BBCA3A6318}"/>
    <cellStyle name="Porcentual 6 2 3 5 2 3" xfId="32467" xr:uid="{5FEEC96D-18F2-4B62-A30C-8B15A55F2CFF}"/>
    <cellStyle name="Porcentual 6 2 3 5 2 4" xfId="37951" xr:uid="{43A6026C-18A8-4729-B6D4-2A04F342B71B}"/>
    <cellStyle name="Porcentual 6 2 3 5 3" xfId="24244" xr:uid="{8AD3FA8F-421C-4FDE-902E-4CF3A1E3482D}"/>
    <cellStyle name="Porcentual 6 2 3 5 4" xfId="29738" xr:uid="{99890395-CA84-405D-A58F-22EFE9D36DE2}"/>
    <cellStyle name="Porcentual 6 2 3 5 5" xfId="35222" xr:uid="{D597F357-6559-45FF-A343-BBBBC4197109}"/>
    <cellStyle name="Porcentual 6 2 4" xfId="7327" xr:uid="{543DE67B-0AE6-4ACA-8F6F-69EB4AB820D3}"/>
    <cellStyle name="Porcentual 6 2 4 2" xfId="20088" xr:uid="{8795DFD5-6CDE-424C-83C4-44FF2DDC3001}"/>
    <cellStyle name="Porcentual 6 2 4 3" xfId="10097" xr:uid="{FC40DB41-5351-4D95-BFD3-D67CE4BA0317}"/>
    <cellStyle name="Porcentual 6 2 4 3 2" xfId="21418" xr:uid="{03D54924-9ADD-4336-AE98-C82A525ECE50}"/>
    <cellStyle name="Porcentual 6 2 4 3 2 2" xfId="26974" xr:uid="{536388ED-BA38-42E0-BB9A-68200909F39F}"/>
    <cellStyle name="Porcentual 6 2 4 3 2 3" xfId="32468" xr:uid="{330CEB55-68DE-4B1A-9DA3-7AE21608D45B}"/>
    <cellStyle name="Porcentual 6 2 4 3 2 4" xfId="37952" xr:uid="{564DF9B9-9AC6-4D7F-8EBB-DCF1B30F21B3}"/>
    <cellStyle name="Porcentual 6 2 4 3 3" xfId="24245" xr:uid="{586C3FE9-0E2D-46D4-9B2B-424555622BF6}"/>
    <cellStyle name="Porcentual 6 2 4 3 4" xfId="29739" xr:uid="{B8CA72CA-1410-43AC-A65F-6B3FFE999090}"/>
    <cellStyle name="Porcentual 6 2 4 3 5" xfId="35223" xr:uid="{692F02E1-F17D-47FE-BE19-507CD4BBEFD2}"/>
    <cellStyle name="Porcentual 6 2 5" xfId="10098" xr:uid="{EF01547F-DC28-459D-91D5-43B4758E0CD5}"/>
    <cellStyle name="Porcentual 6 2 5 2" xfId="21419" xr:uid="{00351B60-A4C2-44C3-B35B-58FC15DC8042}"/>
    <cellStyle name="Porcentual 6 2 5 2 2" xfId="26975" xr:uid="{634326C8-F5BF-48D3-93ED-D18CA08A8BE8}"/>
    <cellStyle name="Porcentual 6 2 5 2 3" xfId="32469" xr:uid="{8B789FE4-AE56-4DA2-B6D4-9BD2CF354576}"/>
    <cellStyle name="Porcentual 6 2 5 2 4" xfId="37953" xr:uid="{3DD297E9-3EBB-4D2D-83B8-99762893486E}"/>
    <cellStyle name="Porcentual 6 2 5 3" xfId="24246" xr:uid="{137CFF2D-F4AA-4C52-8BB7-9CE7F1388148}"/>
    <cellStyle name="Porcentual 6 2 5 4" xfId="29740" xr:uid="{607BAE96-77EE-42DD-8A5A-F2D567DB521E}"/>
    <cellStyle name="Porcentual 6 2 5 5" xfId="35224" xr:uid="{7C339F93-4BC7-4664-B6E9-ADE265FCB674}"/>
    <cellStyle name="Porcentual 6 2 6" xfId="15330" xr:uid="{5C46BD46-9B8A-4709-9F4C-678452912A27}"/>
    <cellStyle name="Porcentual 6 2 6 2" xfId="22617" xr:uid="{37645AC2-9B99-4E84-A180-DB49346D7F63}"/>
    <cellStyle name="Porcentual 6 2 6 2 2" xfId="28173" xr:uid="{7B804027-D85D-416C-B789-B58C0AF9B9A4}"/>
    <cellStyle name="Porcentual 6 2 6 2 3" xfId="33667" xr:uid="{18277B38-2DE9-41E8-95A0-6B18694EAE84}"/>
    <cellStyle name="Porcentual 6 2 6 2 4" xfId="39151" xr:uid="{C479C7B4-A1A7-46C0-960D-8E92C822F90D}"/>
    <cellStyle name="Porcentual 6 2 6 3" xfId="25444" xr:uid="{0DAB54CD-41BC-492E-ADC4-7D748873315D}"/>
    <cellStyle name="Porcentual 6 2 6 4" xfId="30938" xr:uid="{AF1ABE43-81F1-483A-BE51-3F3F95104545}"/>
    <cellStyle name="Porcentual 6 2 6 5" xfId="36422" xr:uid="{CE9DA370-A40F-467C-B540-F1A094A813E2}"/>
    <cellStyle name="Porcentual 6 2 7" xfId="12245" xr:uid="{3164DB57-AB26-42C0-8DD1-D2A419C8B0C5}"/>
    <cellStyle name="Porcentual 6 2 8" xfId="17481" xr:uid="{46FF5F11-BC9C-45C2-B78C-E4F9F90BC0ED}"/>
    <cellStyle name="Porcentual 6 2 9" xfId="19732" xr:uid="{DE8150D3-D704-417F-9993-01A9711E757A}"/>
    <cellStyle name="Porcentual 6 3" xfId="6924" xr:uid="{6ED56CCE-27F9-4673-B228-BE31F820CB36}"/>
    <cellStyle name="Porcentual 6 3 10" xfId="15333" xr:uid="{9C70757D-5D19-491E-B907-3C783699A60A}"/>
    <cellStyle name="Porcentual 6 3 10 2" xfId="22620" xr:uid="{2404B4F9-5715-47E1-9D99-0545B83A9EEF}"/>
    <cellStyle name="Porcentual 6 3 10 2 2" xfId="28176" xr:uid="{0B326B74-C704-41C9-8624-0E880EC6A8FD}"/>
    <cellStyle name="Porcentual 6 3 10 2 3" xfId="33670" xr:uid="{7424AF86-7CEC-401B-BECA-02688C7B724F}"/>
    <cellStyle name="Porcentual 6 3 10 2 4" xfId="39154" xr:uid="{8F5C3D13-C9C5-49F7-A2BA-5E4F3EE0E71F}"/>
    <cellStyle name="Porcentual 6 3 10 3" xfId="25447" xr:uid="{809AFC11-5394-4B60-BE34-E2F54FA69C83}"/>
    <cellStyle name="Porcentual 6 3 10 4" xfId="30941" xr:uid="{3677C83F-5EFA-433F-82E1-C1381F449776}"/>
    <cellStyle name="Porcentual 6 3 10 5" xfId="36425" xr:uid="{D47ADE8D-E5BD-4F27-9E5A-09ACF6CC49E8}"/>
    <cellStyle name="Porcentual 6 3 11" xfId="12247" xr:uid="{482F78DC-1D13-473C-9F55-DEB41E20EE90}"/>
    <cellStyle name="Porcentual 6 3 12" xfId="17483" xr:uid="{C32CD5B7-BDCF-4A21-97D7-0E8DA8EAE23B}"/>
    <cellStyle name="Porcentual 6 3 13" xfId="19735" xr:uid="{F2386D89-4B6E-42E7-85D3-65DE57658F1D}"/>
    <cellStyle name="Porcentual 6 3 14" xfId="10099" xr:uid="{444FDC29-E7B7-4D58-AAE0-6F42E9EA353A}"/>
    <cellStyle name="Porcentual 6 3 14 2" xfId="21420" xr:uid="{D07EB09D-B1D0-44EB-88DB-F75921B1C604}"/>
    <cellStyle name="Porcentual 6 3 14 2 2" xfId="26976" xr:uid="{2238E0A8-9419-405C-9E0D-DB0A8D30029C}"/>
    <cellStyle name="Porcentual 6 3 14 2 3" xfId="32470" xr:uid="{9215F04C-6E7F-4429-BDC0-7ED144AA1E74}"/>
    <cellStyle name="Porcentual 6 3 14 2 4" xfId="37954" xr:uid="{4B107DA2-1EE1-442B-9F04-388D455CDACE}"/>
    <cellStyle name="Porcentual 6 3 14 3" xfId="24247" xr:uid="{A6D51C22-591D-46C8-9117-759AFE038ABE}"/>
    <cellStyle name="Porcentual 6 3 14 4" xfId="29741" xr:uid="{5022C270-F14B-4D04-8DA6-C2C7375EBA5C}"/>
    <cellStyle name="Porcentual 6 3 14 5" xfId="35225" xr:uid="{5A5ED7A9-E557-434E-965A-C8F6A557C4C8}"/>
    <cellStyle name="Porcentual 6 3 2" xfId="6925" xr:uid="{01B58F4E-E6A9-4620-A076-D5BDCAB17A3A}"/>
    <cellStyle name="Porcentual 6 3 2 2" xfId="6926" xr:uid="{EDFE352A-F0A0-4EBF-A352-64411C8E4142}"/>
    <cellStyle name="Porcentual 6 3 2 2 2" xfId="6927" xr:uid="{8FD46F53-C409-4DA2-B2CB-CA93CD944A75}"/>
    <cellStyle name="Porcentual 6 3 2 2 2 2" xfId="15336" xr:uid="{273DD64B-2C84-4F23-B0B0-B0056821363F}"/>
    <cellStyle name="Porcentual 6 3 2 2 2 2 2" xfId="22623" xr:uid="{A7AD1DBE-6529-4B39-B643-6A80D6571EF3}"/>
    <cellStyle name="Porcentual 6 3 2 2 2 2 2 2" xfId="28179" xr:uid="{B9BEA753-9D26-4F1F-AF72-BA99D1959A26}"/>
    <cellStyle name="Porcentual 6 3 2 2 2 2 2 3" xfId="33673" xr:uid="{3571DB84-4811-4BDA-9452-2D857E90B146}"/>
    <cellStyle name="Porcentual 6 3 2 2 2 2 2 4" xfId="39157" xr:uid="{D543F4C7-4F79-4434-9C02-8AA056726979}"/>
    <cellStyle name="Porcentual 6 3 2 2 2 2 3" xfId="25450" xr:uid="{0AA55908-60B0-4BC0-8AC5-E41B2FB36D6A}"/>
    <cellStyle name="Porcentual 6 3 2 2 2 2 4" xfId="30944" xr:uid="{978EC9A5-E863-402D-BCCE-CDA04EAE8805}"/>
    <cellStyle name="Porcentual 6 3 2 2 2 2 5" xfId="36428" xr:uid="{43D30DEC-2CE7-4AE7-9D51-EFD2ED9CC596}"/>
    <cellStyle name="Porcentual 6 3 2 2 2 3" xfId="12250" xr:uid="{E4751180-C71D-4A02-8175-954436060F93}"/>
    <cellStyle name="Porcentual 6 3 2 2 2 4" xfId="17486" xr:uid="{48542141-56BF-4A08-B5E8-C2EE4ED48957}"/>
    <cellStyle name="Porcentual 6 3 2 2 2 5" xfId="19738" xr:uid="{CC9F172D-186A-4A72-9193-18549E79BE61}"/>
    <cellStyle name="Porcentual 6 3 2 2 2 6" xfId="10102" xr:uid="{9A487179-C437-4912-A575-C6C9774DBFAE}"/>
    <cellStyle name="Porcentual 6 3 2 2 2 6 2" xfId="21423" xr:uid="{1281BC76-492A-4393-B829-764AB7CDF9C2}"/>
    <cellStyle name="Porcentual 6 3 2 2 2 6 2 2" xfId="26979" xr:uid="{92F679B4-AC5A-40E8-AE8B-787978FB8F7F}"/>
    <cellStyle name="Porcentual 6 3 2 2 2 6 2 3" xfId="32473" xr:uid="{5EF670DA-D487-4B51-9448-DFDF1D722F64}"/>
    <cellStyle name="Porcentual 6 3 2 2 2 6 2 4" xfId="37957" xr:uid="{3381297B-C164-4F23-9A19-B0803F6B8B78}"/>
    <cellStyle name="Porcentual 6 3 2 2 2 6 3" xfId="24250" xr:uid="{52832346-C8EE-4BFD-946E-2F8A2F2FA9B3}"/>
    <cellStyle name="Porcentual 6 3 2 2 2 6 4" xfId="29744" xr:uid="{CE2E86E3-2653-4F77-A7DE-E8F6478A0D92}"/>
    <cellStyle name="Porcentual 6 3 2 2 2 6 5" xfId="35228" xr:uid="{34397D2D-50EF-4AE2-B686-6CDBE8FB02B2}"/>
    <cellStyle name="Porcentual 6 3 2 2 3" xfId="15335" xr:uid="{44E3ABAE-D37A-40D5-B552-61D4A2D48BF6}"/>
    <cellStyle name="Porcentual 6 3 2 2 3 2" xfId="22622" xr:uid="{BC09890D-356E-4BE9-B1FE-EF92AAE33778}"/>
    <cellStyle name="Porcentual 6 3 2 2 3 2 2" xfId="28178" xr:uid="{6EBB1049-FB32-4158-A8B4-C5A34B4D958A}"/>
    <cellStyle name="Porcentual 6 3 2 2 3 2 3" xfId="33672" xr:uid="{7D41CABB-31EB-4750-9B13-CF7B7D2FF871}"/>
    <cellStyle name="Porcentual 6 3 2 2 3 2 4" xfId="39156" xr:uid="{DAB0849B-404F-4A5F-A9D1-BFAEBCE95CD9}"/>
    <cellStyle name="Porcentual 6 3 2 2 3 3" xfId="25449" xr:uid="{E2699B0D-F242-4EDA-8CA7-3F50054D14E4}"/>
    <cellStyle name="Porcentual 6 3 2 2 3 4" xfId="30943" xr:uid="{745D4D9F-6CBF-4DC2-A40B-EBAB5D5C5D3B}"/>
    <cellStyle name="Porcentual 6 3 2 2 3 5" xfId="36427" xr:uid="{CB5DAE54-AE59-41C3-9DEF-73C31520E60C}"/>
    <cellStyle name="Porcentual 6 3 2 2 4" xfId="12249" xr:uid="{A2248974-02B9-46A2-8743-45BDD2A6AF22}"/>
    <cellStyle name="Porcentual 6 3 2 2 5" xfId="17485" xr:uid="{02C4B51A-9C61-412A-B15A-998E2F012635}"/>
    <cellStyle name="Porcentual 6 3 2 2 6" xfId="19737" xr:uid="{ACE09ECB-E791-4EDA-A685-EE42E03BE40A}"/>
    <cellStyle name="Porcentual 6 3 2 2 7" xfId="10101" xr:uid="{2B48CE05-7D38-440B-BD80-0522B78BA759}"/>
    <cellStyle name="Porcentual 6 3 2 2 7 2" xfId="21422" xr:uid="{A9B0552D-16BD-41BD-BA63-97799D7A5BD3}"/>
    <cellStyle name="Porcentual 6 3 2 2 7 2 2" xfId="26978" xr:uid="{7122DF11-BBC8-4CB7-A158-5B092328524C}"/>
    <cellStyle name="Porcentual 6 3 2 2 7 2 3" xfId="32472" xr:uid="{8FBEF570-8E35-4549-AA32-49392202FB14}"/>
    <cellStyle name="Porcentual 6 3 2 2 7 2 4" xfId="37956" xr:uid="{A7ED7666-71E7-43A8-A01D-1580C878A8C9}"/>
    <cellStyle name="Porcentual 6 3 2 2 7 3" xfId="24249" xr:uid="{3DBF9ED1-E49F-43C9-BEF5-CAA9014895CB}"/>
    <cellStyle name="Porcentual 6 3 2 2 7 4" xfId="29743" xr:uid="{41C1B552-A56E-486C-9945-4509875B3636}"/>
    <cellStyle name="Porcentual 6 3 2 2 7 5" xfId="35227" xr:uid="{4445A1E6-E094-4CD8-BE10-6AFED1248993}"/>
    <cellStyle name="Porcentual 6 3 2 3" xfId="6928" xr:uid="{33E0F1D8-5D58-4D30-995E-3AACBF6EF14E}"/>
    <cellStyle name="Porcentual 6 3 2 3 2" xfId="15337" xr:uid="{E165947E-918A-435E-9506-D48C86709910}"/>
    <cellStyle name="Porcentual 6 3 2 3 2 2" xfId="22624" xr:uid="{359204C1-03E2-4713-A1AF-50DC916FEBF4}"/>
    <cellStyle name="Porcentual 6 3 2 3 2 2 2" xfId="28180" xr:uid="{9D47773A-42AE-4B54-92EF-A777869F51E8}"/>
    <cellStyle name="Porcentual 6 3 2 3 2 2 3" xfId="33674" xr:uid="{FDBD4D98-9868-4C88-B889-421BBB6CB48D}"/>
    <cellStyle name="Porcentual 6 3 2 3 2 2 4" xfId="39158" xr:uid="{5C94C36D-A7E5-4C15-92A1-F7FB07549BC8}"/>
    <cellStyle name="Porcentual 6 3 2 3 2 3" xfId="25451" xr:uid="{030BB600-1EB0-48D7-946E-F76B233ECED2}"/>
    <cellStyle name="Porcentual 6 3 2 3 2 4" xfId="30945" xr:uid="{87C94F98-0BFE-4491-81B9-2C6C506FFE9C}"/>
    <cellStyle name="Porcentual 6 3 2 3 2 5" xfId="36429" xr:uid="{1B410905-BBC1-4F1E-8936-7D7542B0863D}"/>
    <cellStyle name="Porcentual 6 3 2 3 3" xfId="12251" xr:uid="{88FB28ED-F930-4940-9CE2-8FF44B729FD4}"/>
    <cellStyle name="Porcentual 6 3 2 3 4" xfId="17487" xr:uid="{82600AC5-4110-4F18-8DBE-89351ADF03F8}"/>
    <cellStyle name="Porcentual 6 3 2 3 5" xfId="19739" xr:uid="{7CA61AD2-520C-4D18-9309-8A4646910C48}"/>
    <cellStyle name="Porcentual 6 3 2 3 6" xfId="10103" xr:uid="{A77DF1A7-7015-4897-954C-3D013927B21C}"/>
    <cellStyle name="Porcentual 6 3 2 3 6 2" xfId="21424" xr:uid="{989B7FFD-2FFB-41E3-A7FF-2879E371F47F}"/>
    <cellStyle name="Porcentual 6 3 2 3 6 2 2" xfId="26980" xr:uid="{43A39F63-8D19-4D50-ADFE-8F0B36977303}"/>
    <cellStyle name="Porcentual 6 3 2 3 6 2 3" xfId="32474" xr:uid="{4FB35C22-D569-4E5A-AA43-2D6853FAF664}"/>
    <cellStyle name="Porcentual 6 3 2 3 6 2 4" xfId="37958" xr:uid="{F2C2DD36-1AF2-496A-99B9-8C223FFC4418}"/>
    <cellStyle name="Porcentual 6 3 2 3 6 3" xfId="24251" xr:uid="{9A893799-01C4-4E7B-A0A4-6B585C907B71}"/>
    <cellStyle name="Porcentual 6 3 2 3 6 4" xfId="29745" xr:uid="{A3E872B7-FC25-478F-BFED-0ECBD9C3DD2C}"/>
    <cellStyle name="Porcentual 6 3 2 3 6 5" xfId="35229" xr:uid="{59AD4E85-F977-4C0D-A19C-A4B0DBFA82A3}"/>
    <cellStyle name="Porcentual 6 3 2 4" xfId="6929" xr:uid="{B0CC2B6B-B833-4F0A-B1CF-EF43E6FF3070}"/>
    <cellStyle name="Porcentual 6 3 2 4 2" xfId="19740" xr:uid="{C6E77FC7-960A-4BB1-9435-D1F17BA1B447}"/>
    <cellStyle name="Porcentual 6 3 2 4 3" xfId="10104" xr:uid="{5D18EE55-953A-4D56-91D3-284171F54ACF}"/>
    <cellStyle name="Porcentual 6 3 2 4 3 2" xfId="21425" xr:uid="{55640913-3CFE-41CF-894E-8FFFE7795B1D}"/>
    <cellStyle name="Porcentual 6 3 2 4 3 2 2" xfId="26981" xr:uid="{1464CD50-6ABB-4D35-969D-3D9027AFB3B0}"/>
    <cellStyle name="Porcentual 6 3 2 4 3 2 3" xfId="32475" xr:uid="{891ADFE3-2AE3-4407-A816-D0FFB258A99D}"/>
    <cellStyle name="Porcentual 6 3 2 4 3 2 4" xfId="37959" xr:uid="{3645EA39-AAD1-46D9-9DA7-B36CF1FEC91E}"/>
    <cellStyle name="Porcentual 6 3 2 4 3 3" xfId="24252" xr:uid="{D85E7A02-E1AE-4E2E-96AA-2F4547B55414}"/>
    <cellStyle name="Porcentual 6 3 2 4 3 4" xfId="29746" xr:uid="{CEA18ECE-9BF5-4442-AD5D-FF93D2B32E25}"/>
    <cellStyle name="Porcentual 6 3 2 4 3 5" xfId="35230" xr:uid="{4F80A62F-9E84-40FC-94D6-F2BB41F53F8D}"/>
    <cellStyle name="Porcentual 6 3 2 5" xfId="15334" xr:uid="{16C44576-B370-419D-A08C-D046856A3E8C}"/>
    <cellStyle name="Porcentual 6 3 2 5 2" xfId="22621" xr:uid="{90AC1DCD-9EB0-41C6-BC42-35C46BD804D3}"/>
    <cellStyle name="Porcentual 6 3 2 5 2 2" xfId="28177" xr:uid="{7AA7B640-6AC2-4434-B79A-71EACF18F957}"/>
    <cellStyle name="Porcentual 6 3 2 5 2 3" xfId="33671" xr:uid="{D3686EC0-5851-4D10-B8F4-4570A67F3D84}"/>
    <cellStyle name="Porcentual 6 3 2 5 2 4" xfId="39155" xr:uid="{6FBA2BE6-3944-4B40-981A-E569B24C571C}"/>
    <cellStyle name="Porcentual 6 3 2 5 3" xfId="25448" xr:uid="{C40B0896-E39A-4991-99BD-194687AE5957}"/>
    <cellStyle name="Porcentual 6 3 2 5 4" xfId="30942" xr:uid="{C80C3B40-E2F2-4B10-9CA4-D9E52687355D}"/>
    <cellStyle name="Porcentual 6 3 2 5 5" xfId="36426" xr:uid="{E8478F52-7B22-4B31-A88D-9BB308647604}"/>
    <cellStyle name="Porcentual 6 3 2 6" xfId="12248" xr:uid="{14BEB59A-86A8-492C-A9F0-74B4EF37EB7C}"/>
    <cellStyle name="Porcentual 6 3 2 7" xfId="17484" xr:uid="{1D4C36EE-2BD3-49F3-9BB0-28CD28EEFBCC}"/>
    <cellStyle name="Porcentual 6 3 2 8" xfId="19736" xr:uid="{B44831D9-8AD3-4957-966E-23C0C4481ED9}"/>
    <cellStyle name="Porcentual 6 3 2 9" xfId="10100" xr:uid="{BF8AF6DE-3188-4348-9A3C-6FF3FDBBC3B8}"/>
    <cellStyle name="Porcentual 6 3 2 9 2" xfId="21421" xr:uid="{441BA77D-9102-46A5-8C1C-4D59DC147D9B}"/>
    <cellStyle name="Porcentual 6 3 2 9 2 2" xfId="26977" xr:uid="{DF182726-F12A-408B-8FBB-7EA8496753F2}"/>
    <cellStyle name="Porcentual 6 3 2 9 2 3" xfId="32471" xr:uid="{89E34BFC-997A-42F0-8984-46C44711C97A}"/>
    <cellStyle name="Porcentual 6 3 2 9 2 4" xfId="37955" xr:uid="{72D8CA4C-CEF8-4828-AB97-03BC9B399279}"/>
    <cellStyle name="Porcentual 6 3 2 9 3" xfId="24248" xr:uid="{97A7C61F-1FF0-454B-ABFF-7FC59A6B0E97}"/>
    <cellStyle name="Porcentual 6 3 2 9 4" xfId="29742" xr:uid="{3F2AAD23-2BE4-4C34-8E69-C9A0A922AAF8}"/>
    <cellStyle name="Porcentual 6 3 2 9 5" xfId="35226" xr:uid="{A428CD2A-39AB-48AC-8A9B-16696CA4C567}"/>
    <cellStyle name="Porcentual 6 3 3" xfId="6930" xr:uid="{D1522DD9-C3C3-4612-8578-52D8D68C467E}"/>
    <cellStyle name="Porcentual 6 3 3 2" xfId="6931" xr:uid="{F9BE1687-FB45-46FA-ABCB-958ECEC57DAC}"/>
    <cellStyle name="Porcentual 6 3 3 2 2" xfId="15339" xr:uid="{D4A7B76E-61E0-41A3-A74F-6004273067FB}"/>
    <cellStyle name="Porcentual 6 3 3 2 2 2" xfId="22626" xr:uid="{42403DED-5982-450A-9333-8A68358BFD69}"/>
    <cellStyle name="Porcentual 6 3 3 2 2 2 2" xfId="28182" xr:uid="{23763E0F-1428-4EB8-B0E4-8A0C6DE297B1}"/>
    <cellStyle name="Porcentual 6 3 3 2 2 2 3" xfId="33676" xr:uid="{0786BD26-0576-495F-A562-9C8C9B362500}"/>
    <cellStyle name="Porcentual 6 3 3 2 2 2 4" xfId="39160" xr:uid="{8CFFFEE5-4BC1-4733-B8FF-4A0212FF2B3D}"/>
    <cellStyle name="Porcentual 6 3 3 2 2 3" xfId="25453" xr:uid="{42D87CC7-3016-4440-98F9-17EF1917473D}"/>
    <cellStyle name="Porcentual 6 3 3 2 2 4" xfId="30947" xr:uid="{B726B8F4-B270-46BF-B88C-4C69A8E8278A}"/>
    <cellStyle name="Porcentual 6 3 3 2 2 5" xfId="36431" xr:uid="{9B27D4B8-D36E-401B-BFD8-01971079E592}"/>
    <cellStyle name="Porcentual 6 3 3 2 3" xfId="12253" xr:uid="{02953A6E-5828-4276-90DE-F6A6A359081B}"/>
    <cellStyle name="Porcentual 6 3 3 2 4" xfId="17489" xr:uid="{9FCEAEF6-EEB7-4D76-ABB4-42C31E10F2CF}"/>
    <cellStyle name="Porcentual 6 3 3 2 5" xfId="19742" xr:uid="{762CCA7B-179B-417A-8976-6F03F6223F88}"/>
    <cellStyle name="Porcentual 6 3 3 2 6" xfId="10106" xr:uid="{A49BC3AE-B823-402D-9082-E24B1BD74960}"/>
    <cellStyle name="Porcentual 6 3 3 2 6 2" xfId="21427" xr:uid="{65EA65DF-B5B6-42D7-AD29-7619892AE5DC}"/>
    <cellStyle name="Porcentual 6 3 3 2 6 2 2" xfId="26983" xr:uid="{48033F05-A8ED-4FE4-9DA4-579035B6D6C6}"/>
    <cellStyle name="Porcentual 6 3 3 2 6 2 3" xfId="32477" xr:uid="{57B83C1D-F0B8-4FC4-A2BB-2F978E21D4D7}"/>
    <cellStyle name="Porcentual 6 3 3 2 6 2 4" xfId="37961" xr:uid="{F30017FB-4AA2-41BF-9CFE-DB49BC871270}"/>
    <cellStyle name="Porcentual 6 3 3 2 6 3" xfId="24254" xr:uid="{3FED0954-60A6-4C7A-B65A-831E88DBA4BD}"/>
    <cellStyle name="Porcentual 6 3 3 2 6 4" xfId="29748" xr:uid="{7EB28805-611C-4764-879C-C18DAB06D1F9}"/>
    <cellStyle name="Porcentual 6 3 3 2 6 5" xfId="35232" xr:uid="{ECE75B4D-F437-4F5D-B2D9-5275C68AFA53}"/>
    <cellStyle name="Porcentual 6 3 3 3" xfId="6932" xr:uid="{68992C85-7617-43AF-9CAD-3FA3208CF004}"/>
    <cellStyle name="Porcentual 6 3 3 3 2" xfId="19743" xr:uid="{FEF28973-D6DB-4D00-882B-B0E1E6F39EFE}"/>
    <cellStyle name="Porcentual 6 3 3 3 3" xfId="10107" xr:uid="{8B40274E-584F-421A-A46F-EF31A95E5320}"/>
    <cellStyle name="Porcentual 6 3 3 3 3 2" xfId="21428" xr:uid="{2EF04C18-D3C2-4600-BF0F-1D88EF99766F}"/>
    <cellStyle name="Porcentual 6 3 3 3 3 2 2" xfId="26984" xr:uid="{21429CFD-7B8D-41DB-B319-54D826AF6EBC}"/>
    <cellStyle name="Porcentual 6 3 3 3 3 2 3" xfId="32478" xr:uid="{D96D074B-D912-4CB7-AFFB-96E8F678A447}"/>
    <cellStyle name="Porcentual 6 3 3 3 3 2 4" xfId="37962" xr:uid="{E0A1FF45-39D9-4FCC-B321-840763AC9E7C}"/>
    <cellStyle name="Porcentual 6 3 3 3 3 3" xfId="24255" xr:uid="{FF0CC6C2-BB3E-4B84-9C57-B10D53497599}"/>
    <cellStyle name="Porcentual 6 3 3 3 3 4" xfId="29749" xr:uid="{07C63D10-1C33-4B53-A6A7-2750FF67AC5A}"/>
    <cellStyle name="Porcentual 6 3 3 3 3 5" xfId="35233" xr:uid="{0FFDAAC1-B490-4CDF-AE25-A356A26A2856}"/>
    <cellStyle name="Porcentual 6 3 3 4" xfId="15338" xr:uid="{B921FFF8-5DBA-4963-B29F-89EE2DDAFDD1}"/>
    <cellStyle name="Porcentual 6 3 3 4 2" xfId="22625" xr:uid="{BF50B9FD-586B-41D6-970C-505CAA8E6D74}"/>
    <cellStyle name="Porcentual 6 3 3 4 2 2" xfId="28181" xr:uid="{175CFAA8-7575-4493-90B3-1B285BA683EE}"/>
    <cellStyle name="Porcentual 6 3 3 4 2 3" xfId="33675" xr:uid="{D757B25E-D3DF-44C0-96DD-D79BD2378F3B}"/>
    <cellStyle name="Porcentual 6 3 3 4 2 4" xfId="39159" xr:uid="{B502E49C-06E6-428A-AC8E-465D46250BFB}"/>
    <cellStyle name="Porcentual 6 3 3 4 3" xfId="25452" xr:uid="{0D013DEA-EAF6-4CE3-A83E-8B8289D29DB5}"/>
    <cellStyle name="Porcentual 6 3 3 4 4" xfId="30946" xr:uid="{553D823B-D625-4B1D-A710-C3742C4F5002}"/>
    <cellStyle name="Porcentual 6 3 3 4 5" xfId="36430" xr:uid="{7AB1BCD7-B923-4373-8B57-584E8265E9D2}"/>
    <cellStyle name="Porcentual 6 3 3 5" xfId="12252" xr:uid="{6E2DBD25-AB4B-4821-9E0D-35E7B26254B2}"/>
    <cellStyle name="Porcentual 6 3 3 6" xfId="17488" xr:uid="{5CA517F9-7F71-4A8A-BD24-1B9820398992}"/>
    <cellStyle name="Porcentual 6 3 3 7" xfId="19741" xr:uid="{F354F367-61AE-475F-A5A1-56B301770526}"/>
    <cellStyle name="Porcentual 6 3 3 8" xfId="10105" xr:uid="{92567014-8CAF-48A9-B42A-E853D7EC9320}"/>
    <cellStyle name="Porcentual 6 3 3 8 2" xfId="21426" xr:uid="{8A057D65-FBB7-4A33-BEFE-1818871CD13E}"/>
    <cellStyle name="Porcentual 6 3 3 8 2 2" xfId="26982" xr:uid="{ABD58BAF-A1F4-40A8-B2EB-0E00397E7D47}"/>
    <cellStyle name="Porcentual 6 3 3 8 2 3" xfId="32476" xr:uid="{BC3DCC1E-CAD5-4B95-9673-CF9419A918BC}"/>
    <cellStyle name="Porcentual 6 3 3 8 2 4" xfId="37960" xr:uid="{741B1F8F-9C09-465E-A5F7-034DC4F9C84F}"/>
    <cellStyle name="Porcentual 6 3 3 8 3" xfId="24253" xr:uid="{FFD3CA77-4A0B-4909-9836-F912D15DBDBC}"/>
    <cellStyle name="Porcentual 6 3 3 8 4" xfId="29747" xr:uid="{A93EDF5B-B929-46B1-B1E7-5DF797542864}"/>
    <cellStyle name="Porcentual 6 3 3 8 5" xfId="35231" xr:uid="{9F4BE325-9BA4-4465-8F79-0793CFF5B402}"/>
    <cellStyle name="Porcentual 6 3 4" xfId="6933" xr:uid="{E8CB6BC8-65D6-4A52-82C0-8B0C8E12E3EE}"/>
    <cellStyle name="Porcentual 6 3 4 2" xfId="6934" xr:uid="{BE1914E4-FC5A-43B1-B7D8-B0106B0D1A22}"/>
    <cellStyle name="Porcentual 6 3 4 2 2" xfId="15341" xr:uid="{4F599E06-7A74-4A94-994C-65E6D2660714}"/>
    <cellStyle name="Porcentual 6 3 4 2 2 2" xfId="22628" xr:uid="{F2770E35-206F-4839-BCC4-640B3043BB4F}"/>
    <cellStyle name="Porcentual 6 3 4 2 2 2 2" xfId="28184" xr:uid="{A1A80AEC-5118-48B8-A4FD-E9AA2D25E57F}"/>
    <cellStyle name="Porcentual 6 3 4 2 2 2 3" xfId="33678" xr:uid="{01153325-4880-47E0-8A54-6E12B8DA6341}"/>
    <cellStyle name="Porcentual 6 3 4 2 2 2 4" xfId="39162" xr:uid="{B94EA1F6-2BC1-4335-88A4-208E74CE97BF}"/>
    <cellStyle name="Porcentual 6 3 4 2 2 3" xfId="25455" xr:uid="{A3EA3D0C-24B0-4A54-84D9-8AF596C13606}"/>
    <cellStyle name="Porcentual 6 3 4 2 2 4" xfId="30949" xr:uid="{038393DD-DF90-4A77-913D-C81CD150309D}"/>
    <cellStyle name="Porcentual 6 3 4 2 2 5" xfId="36433" xr:uid="{15E5B7D9-5C01-4F82-AF4F-5FDEF02D21AA}"/>
    <cellStyle name="Porcentual 6 3 4 2 3" xfId="12255" xr:uid="{ED555684-933B-436E-A2A0-FF38E7960BB6}"/>
    <cellStyle name="Porcentual 6 3 4 2 4" xfId="17491" xr:uid="{74FF2732-DD50-4BA3-A42A-06697755E376}"/>
    <cellStyle name="Porcentual 6 3 4 2 5" xfId="19745" xr:uid="{A0E40070-FCA1-419E-A030-1091AEACC04B}"/>
    <cellStyle name="Porcentual 6 3 4 2 6" xfId="10109" xr:uid="{806AAF8F-37B5-40F6-A625-3D55E965C043}"/>
    <cellStyle name="Porcentual 6 3 4 2 6 2" xfId="21430" xr:uid="{4F5A4B42-AFE4-41C0-94F1-9ECF78E290DF}"/>
    <cellStyle name="Porcentual 6 3 4 2 6 2 2" xfId="26986" xr:uid="{875AAE34-FBA1-48EE-8A48-330FFEBA246D}"/>
    <cellStyle name="Porcentual 6 3 4 2 6 2 3" xfId="32480" xr:uid="{4768E333-18CE-498C-81F0-FE20A6115BFC}"/>
    <cellStyle name="Porcentual 6 3 4 2 6 2 4" xfId="37964" xr:uid="{1BB883C3-546C-4CDE-B0CF-3BDE590D9FF7}"/>
    <cellStyle name="Porcentual 6 3 4 2 6 3" xfId="24257" xr:uid="{247600D3-36F6-4A8E-A60A-2F969AA31AE0}"/>
    <cellStyle name="Porcentual 6 3 4 2 6 4" xfId="29751" xr:uid="{B98DD201-FB0A-4DB4-930F-ABA0CE49A640}"/>
    <cellStyle name="Porcentual 6 3 4 2 6 5" xfId="35235" xr:uid="{CCDCA151-032B-41D6-8C57-B7277ED1F512}"/>
    <cellStyle name="Porcentual 6 3 4 3" xfId="6935" xr:uid="{52B8E0C6-D665-46F5-BC23-7EACAB2A5139}"/>
    <cellStyle name="Porcentual 6 3 4 3 2" xfId="19746" xr:uid="{EB37D2EA-C3F8-4E91-910E-A16E335F0163}"/>
    <cellStyle name="Porcentual 6 3 4 3 3" xfId="10110" xr:uid="{745D1C09-E7A9-41A5-B06C-86721BF84286}"/>
    <cellStyle name="Porcentual 6 3 4 3 3 2" xfId="21431" xr:uid="{AD8428D5-7C6D-4BB6-BAD8-D6112C75B655}"/>
    <cellStyle name="Porcentual 6 3 4 3 3 2 2" xfId="26987" xr:uid="{BDA67640-AC37-445D-B0A4-6ABE322A4094}"/>
    <cellStyle name="Porcentual 6 3 4 3 3 2 3" xfId="32481" xr:uid="{301BF93F-C3B1-494E-AD15-DC545558B4F0}"/>
    <cellStyle name="Porcentual 6 3 4 3 3 2 4" xfId="37965" xr:uid="{0B2EA0AC-458E-442C-96E1-9470E5215562}"/>
    <cellStyle name="Porcentual 6 3 4 3 3 3" xfId="24258" xr:uid="{44C87C2E-45BB-4F2A-84EC-883380353635}"/>
    <cellStyle name="Porcentual 6 3 4 3 3 4" xfId="29752" xr:uid="{0F7DAF78-9656-4959-9EBB-396CAE8883B5}"/>
    <cellStyle name="Porcentual 6 3 4 3 3 5" xfId="35236" xr:uid="{6DD6D4BA-394F-4574-875D-78CD715F23F3}"/>
    <cellStyle name="Porcentual 6 3 4 4" xfId="15340" xr:uid="{71539BA4-AF55-4326-BFD8-008E4145A66F}"/>
    <cellStyle name="Porcentual 6 3 4 4 2" xfId="22627" xr:uid="{34772DC6-B1EA-4588-8A24-F594270B3038}"/>
    <cellStyle name="Porcentual 6 3 4 4 2 2" xfId="28183" xr:uid="{69961381-5ECD-463C-B7E5-C1B2A91D3837}"/>
    <cellStyle name="Porcentual 6 3 4 4 2 3" xfId="33677" xr:uid="{1769D972-47CF-4AFB-B729-A96F6A884898}"/>
    <cellStyle name="Porcentual 6 3 4 4 2 4" xfId="39161" xr:uid="{D711A586-C2EB-4301-B307-EB1E6FFE50DD}"/>
    <cellStyle name="Porcentual 6 3 4 4 3" xfId="25454" xr:uid="{E3426710-688A-4EEF-8C59-140E2C023E77}"/>
    <cellStyle name="Porcentual 6 3 4 4 4" xfId="30948" xr:uid="{96F0B0F8-0FF0-4C2D-AE4A-C28E9E3030ED}"/>
    <cellStyle name="Porcentual 6 3 4 4 5" xfId="36432" xr:uid="{DAA6E873-607F-4FB7-8519-3D715763CAA7}"/>
    <cellStyle name="Porcentual 6 3 4 5" xfId="12254" xr:uid="{2BF02DFA-2200-4DD1-9DA8-EF345A40A0B9}"/>
    <cellStyle name="Porcentual 6 3 4 6" xfId="17490" xr:uid="{2577CC2B-B6FA-4328-99BD-1D5AE1E24B03}"/>
    <cellStyle name="Porcentual 6 3 4 7" xfId="19744" xr:uid="{B7A8F56A-E08C-431C-B5E4-BA51C2E7DAE9}"/>
    <cellStyle name="Porcentual 6 3 4 8" xfId="10108" xr:uid="{C2ABB528-086B-49F0-9C4C-F7F8758336FC}"/>
    <cellStyle name="Porcentual 6 3 4 8 2" xfId="21429" xr:uid="{3B399423-1C72-456E-81D1-DDC005ECCF0A}"/>
    <cellStyle name="Porcentual 6 3 4 8 2 2" xfId="26985" xr:uid="{5625DEEA-7F7A-4323-8889-7AEF9015DCF6}"/>
    <cellStyle name="Porcentual 6 3 4 8 2 3" xfId="32479" xr:uid="{28CE22E8-9E9F-4159-8FB8-B952FC1FEB44}"/>
    <cellStyle name="Porcentual 6 3 4 8 2 4" xfId="37963" xr:uid="{D1B7A1E7-0167-490A-A01F-EE29B36D1B22}"/>
    <cellStyle name="Porcentual 6 3 4 8 3" xfId="24256" xr:uid="{E1F83582-44DA-4C93-A012-C43C19F5072F}"/>
    <cellStyle name="Porcentual 6 3 4 8 4" xfId="29750" xr:uid="{CDF819B8-DAF6-41C1-A04E-D2EFD923880F}"/>
    <cellStyle name="Porcentual 6 3 4 8 5" xfId="35234" xr:uid="{922607A0-5574-47A5-9573-FF9C1760300E}"/>
    <cellStyle name="Porcentual 6 3 5" xfId="6936" xr:uid="{2A66AF4F-E40C-43EC-B3DD-36BF933B2C5A}"/>
    <cellStyle name="Porcentual 6 3 5 2" xfId="15342" xr:uid="{E196C41E-2CA3-4DC6-ABF9-ECB9007631BE}"/>
    <cellStyle name="Porcentual 6 3 5 2 2" xfId="22629" xr:uid="{9A332A8E-6866-48C7-A531-09A7118A4D44}"/>
    <cellStyle name="Porcentual 6 3 5 2 2 2" xfId="28185" xr:uid="{E51D75BC-602F-485E-8426-C9F6E92D5394}"/>
    <cellStyle name="Porcentual 6 3 5 2 2 3" xfId="33679" xr:uid="{43C55FA8-E740-4A42-88BB-DACDF3692543}"/>
    <cellStyle name="Porcentual 6 3 5 2 2 4" xfId="39163" xr:uid="{FC8D1742-9ADD-4E15-A0B3-773E3A1BF1CD}"/>
    <cellStyle name="Porcentual 6 3 5 2 3" xfId="25456" xr:uid="{5A867E8E-F194-48F4-81F0-4A6503FE0C74}"/>
    <cellStyle name="Porcentual 6 3 5 2 4" xfId="30950" xr:uid="{7590F4CE-A39A-4C81-9F33-4B15F264B3F2}"/>
    <cellStyle name="Porcentual 6 3 5 2 5" xfId="36434" xr:uid="{4631AC6C-3C2C-4AF2-AFA8-6DF9F60296C6}"/>
    <cellStyle name="Porcentual 6 3 5 3" xfId="12256" xr:uid="{B56E9CDC-360F-451D-A389-DFE600949191}"/>
    <cellStyle name="Porcentual 6 3 5 4" xfId="17492" xr:uid="{108A3628-1AF0-4D28-AE7C-508CB495AF51}"/>
    <cellStyle name="Porcentual 6 3 5 5" xfId="19747" xr:uid="{1401FA4C-A106-4E75-9F50-82B27A1AD199}"/>
    <cellStyle name="Porcentual 6 3 5 6" xfId="10111" xr:uid="{0E4127C2-4330-4E1F-919E-8C60AC19A37C}"/>
    <cellStyle name="Porcentual 6 3 5 6 2" xfId="21432" xr:uid="{8AFF0111-A5F7-4375-8954-1546F8B33060}"/>
    <cellStyle name="Porcentual 6 3 5 6 2 2" xfId="26988" xr:uid="{ADE9E1C5-58EA-4C0D-948D-007F12E2668D}"/>
    <cellStyle name="Porcentual 6 3 5 6 2 3" xfId="32482" xr:uid="{1693A81D-CEBC-4589-9237-3CE8415A9BC9}"/>
    <cellStyle name="Porcentual 6 3 5 6 2 4" xfId="37966" xr:uid="{9178F127-3CA8-491A-BD9F-BB2A45CF15A1}"/>
    <cellStyle name="Porcentual 6 3 5 6 3" xfId="24259" xr:uid="{69B45B84-50CC-4C94-8450-3BEEC19A833A}"/>
    <cellStyle name="Porcentual 6 3 5 6 4" xfId="29753" xr:uid="{FD61F77F-359C-4D54-8F5B-622B36C4CFAA}"/>
    <cellStyle name="Porcentual 6 3 5 6 5" xfId="35237" xr:uid="{2E05F205-3258-4387-9C5E-08ECD09A6770}"/>
    <cellStyle name="Porcentual 6 3 6" xfId="6937" xr:uid="{D65E5129-C8B7-4F2B-8FE8-0D76630FCABB}"/>
    <cellStyle name="Porcentual 6 3 6 2" xfId="15343" xr:uid="{25DAEF02-503F-4C24-96CE-FCEA81D05315}"/>
    <cellStyle name="Porcentual 6 3 6 2 2" xfId="22630" xr:uid="{0D405D89-795C-419C-B1DF-E61F0C4E5882}"/>
    <cellStyle name="Porcentual 6 3 6 2 2 2" xfId="28186" xr:uid="{2312FCCF-8705-4F7D-9E4F-7E15AD131BC3}"/>
    <cellStyle name="Porcentual 6 3 6 2 2 3" xfId="33680" xr:uid="{ED8897F8-CAD8-4F23-B169-67EAFD2D28C4}"/>
    <cellStyle name="Porcentual 6 3 6 2 2 4" xfId="39164" xr:uid="{FEEAD011-32EE-4C53-A4D4-E3B4BB7F7B8F}"/>
    <cellStyle name="Porcentual 6 3 6 2 3" xfId="25457" xr:uid="{12E034CC-5A20-4842-A1DF-3E4A1949232B}"/>
    <cellStyle name="Porcentual 6 3 6 2 4" xfId="30951" xr:uid="{89CB4340-DAFA-4B33-BAB1-92AF799668ED}"/>
    <cellStyle name="Porcentual 6 3 6 2 5" xfId="36435" xr:uid="{069E2EA1-6DFB-4D35-901C-B38433B929FE}"/>
    <cellStyle name="Porcentual 6 3 6 3" xfId="12257" xr:uid="{5DEE0CD5-0AF5-49DC-B84E-CC8BA438AE25}"/>
    <cellStyle name="Porcentual 6 3 6 4" xfId="17493" xr:uid="{1F8A4191-0386-4EC8-839C-4A42F06C358A}"/>
    <cellStyle name="Porcentual 6 3 6 5" xfId="19748" xr:uid="{8C516A9C-6199-40AA-A107-DC6F40C76426}"/>
    <cellStyle name="Porcentual 6 3 6 6" xfId="10112" xr:uid="{E5B552B9-CEDE-47B5-BAF9-2D62BF9B83BF}"/>
    <cellStyle name="Porcentual 6 3 6 6 2" xfId="21433" xr:uid="{7CE0C5DD-D7FE-4412-A17C-088D96B2A8C2}"/>
    <cellStyle name="Porcentual 6 3 6 6 2 2" xfId="26989" xr:uid="{CE0A7625-B430-4A8E-935E-5BB3F5B8C910}"/>
    <cellStyle name="Porcentual 6 3 6 6 2 3" xfId="32483" xr:uid="{F2929C3B-1894-4C16-80A9-8956CE76C139}"/>
    <cellStyle name="Porcentual 6 3 6 6 2 4" xfId="37967" xr:uid="{2A2DE7C0-30A3-4F10-9726-2370F987F67B}"/>
    <cellStyle name="Porcentual 6 3 6 6 3" xfId="24260" xr:uid="{0959D863-F87F-46DD-9C41-9C072B9E54A8}"/>
    <cellStyle name="Porcentual 6 3 6 6 4" xfId="29754" xr:uid="{FD742474-5F05-4C22-8B82-4FB6705B369F}"/>
    <cellStyle name="Porcentual 6 3 6 6 5" xfId="35238" xr:uid="{F77D3E5E-A706-434E-B6EB-F5254C12387A}"/>
    <cellStyle name="Porcentual 6 3 7" xfId="6938" xr:uid="{A4D292CE-312A-4157-9845-DE2DE8C8D362}"/>
    <cellStyle name="Porcentual 6 3 7 2" xfId="15344" xr:uid="{15218E7A-D59C-4720-9217-8C60EAF6697E}"/>
    <cellStyle name="Porcentual 6 3 7 2 2" xfId="22631" xr:uid="{FAC305D5-BEFC-493F-BD2E-5054A5E2A61F}"/>
    <cellStyle name="Porcentual 6 3 7 2 2 2" xfId="28187" xr:uid="{9373617E-0782-4CD1-851F-19EDDC553D22}"/>
    <cellStyle name="Porcentual 6 3 7 2 2 3" xfId="33681" xr:uid="{3D431DD3-6CBE-4F89-B69C-04BB75AA2FF1}"/>
    <cellStyle name="Porcentual 6 3 7 2 2 4" xfId="39165" xr:uid="{4680D622-B466-447D-A354-0718401AB92E}"/>
    <cellStyle name="Porcentual 6 3 7 2 3" xfId="25458" xr:uid="{CC2C0261-674F-4E8F-87B3-9DA30C434949}"/>
    <cellStyle name="Porcentual 6 3 7 2 4" xfId="30952" xr:uid="{FB45ED9A-0AAE-4C64-8EEC-A2D2B97B2A86}"/>
    <cellStyle name="Porcentual 6 3 7 2 5" xfId="36436" xr:uid="{CB2C5786-86B6-48F9-B538-40B993A342DD}"/>
    <cellStyle name="Porcentual 6 3 7 3" xfId="12611" xr:uid="{9F45E8EF-846E-4A69-828D-30D47FDC8ADA}"/>
    <cellStyle name="Porcentual 6 3 7 4" xfId="19749" xr:uid="{449970F2-1B3E-4809-ABE1-EB8E7AC5FF39}"/>
    <cellStyle name="Porcentual 6 3 7 5" xfId="10113" xr:uid="{00E78764-A1CD-46F8-83BF-45679620AFBC}"/>
    <cellStyle name="Porcentual 6 3 7 5 2" xfId="21434" xr:uid="{00638A15-D8B5-44D0-B333-682F8D0F25C8}"/>
    <cellStyle name="Porcentual 6 3 7 5 2 2" xfId="26990" xr:uid="{4423E861-BF9D-4A08-8412-6528F33FAC94}"/>
    <cellStyle name="Porcentual 6 3 7 5 2 3" xfId="32484" xr:uid="{48AAA8E5-A3B8-4616-B1C9-A2F111C20F1D}"/>
    <cellStyle name="Porcentual 6 3 7 5 2 4" xfId="37968" xr:uid="{E8AE09CB-543B-421A-A7AF-6D07D42783D6}"/>
    <cellStyle name="Porcentual 6 3 7 5 3" xfId="24261" xr:uid="{B23B7094-4A38-40CB-9932-41E1723F2BE8}"/>
    <cellStyle name="Porcentual 6 3 7 5 4" xfId="29755" xr:uid="{8F60FF2D-E35A-41BA-B0A6-DFCB282B0ADE}"/>
    <cellStyle name="Porcentual 6 3 7 5 5" xfId="35239" xr:uid="{ED060757-8619-4058-AF27-62C82167D448}"/>
    <cellStyle name="Porcentual 6 3 8" xfId="7328" xr:uid="{D44887F5-CDF6-4A16-B591-037813A4D76C}"/>
    <cellStyle name="Porcentual 6 3 8 2" xfId="20089" xr:uid="{DAF41799-BA46-46C3-85A9-564C43A03B7E}"/>
    <cellStyle name="Porcentual 6 3 8 3" xfId="10114" xr:uid="{38962888-E1B0-46BE-8CC5-A4A06961847B}"/>
    <cellStyle name="Porcentual 6 3 8 3 2" xfId="21435" xr:uid="{C9A88ABE-71BF-43E6-AB3E-C6260CBE3384}"/>
    <cellStyle name="Porcentual 6 3 8 3 2 2" xfId="26991" xr:uid="{0F19C3D1-9927-4481-9311-96E6CB0E3206}"/>
    <cellStyle name="Porcentual 6 3 8 3 2 3" xfId="32485" xr:uid="{701AFF27-C435-4ED7-A061-D8C33A46B122}"/>
    <cellStyle name="Porcentual 6 3 8 3 2 4" xfId="37969" xr:uid="{8FF4A025-0106-4CF8-BCF1-64E403830D09}"/>
    <cellStyle name="Porcentual 6 3 8 3 3" xfId="24262" xr:uid="{874A6A8D-6262-4593-8274-5765F63B3345}"/>
    <cellStyle name="Porcentual 6 3 8 3 4" xfId="29756" xr:uid="{ED427B28-3DF5-4D8E-B7B5-D2E0F8A88457}"/>
    <cellStyle name="Porcentual 6 3 8 3 5" xfId="35240" xr:uid="{5025E25A-7FA2-4EB4-B7D9-6D2F1C092E80}"/>
    <cellStyle name="Porcentual 6 3 9" xfId="10115" xr:uid="{FF16FBC2-17F6-4970-AF2A-60991ED74A65}"/>
    <cellStyle name="Porcentual 6 3 9 2" xfId="21436" xr:uid="{F43DA115-812A-4AC3-8248-92AE49591946}"/>
    <cellStyle name="Porcentual 6 3 9 2 2" xfId="26992" xr:uid="{5E7410ED-872F-4100-B118-3ADA0B755B84}"/>
    <cellStyle name="Porcentual 6 3 9 2 3" xfId="32486" xr:uid="{FE0385D2-D7E0-4E93-8BD5-BF94BAE35647}"/>
    <cellStyle name="Porcentual 6 3 9 2 4" xfId="37970" xr:uid="{8E45D7A7-92DF-4C20-8601-7BD8A94C67C4}"/>
    <cellStyle name="Porcentual 6 3 9 3" xfId="24263" xr:uid="{8823D5AB-F048-4595-BA1A-86904D485C3E}"/>
    <cellStyle name="Porcentual 6 3 9 4" xfId="29757" xr:uid="{3454AEDB-A8C2-45A7-A5F9-3C6B105FB2A9}"/>
    <cellStyle name="Porcentual 6 3 9 5" xfId="35241" xr:uid="{AFA89F58-CB67-42C5-8C51-DF21319A926A}"/>
    <cellStyle name="Porcentual 6 4" xfId="6939" xr:uid="{ADD91799-FDB8-499B-8AC5-1535F563C065}"/>
    <cellStyle name="Porcentual 6 4 10" xfId="10116" xr:uid="{E8AE569E-FC55-468E-BFCD-C46660DB3110}"/>
    <cellStyle name="Porcentual 6 4 10 2" xfId="21437" xr:uid="{1BF67FD0-1370-4ABF-BA5F-DA473E432B44}"/>
    <cellStyle name="Porcentual 6 4 10 2 2" xfId="26993" xr:uid="{E3844337-F13D-4575-916B-0FDFAF1AF6DD}"/>
    <cellStyle name="Porcentual 6 4 10 2 3" xfId="32487" xr:uid="{FE2D4690-234D-4B4D-B4C6-9C0F5026CB49}"/>
    <cellStyle name="Porcentual 6 4 10 2 4" xfId="37971" xr:uid="{E1D3C96C-AA0A-4B1C-B294-A09CF0257D20}"/>
    <cellStyle name="Porcentual 6 4 10 3" xfId="24264" xr:uid="{042B7BDD-A569-419D-B556-19916315CF1B}"/>
    <cellStyle name="Porcentual 6 4 10 4" xfId="29758" xr:uid="{A209E921-2192-442B-93C5-0F660A817CC0}"/>
    <cellStyle name="Porcentual 6 4 10 5" xfId="35242" xr:uid="{BE372D9F-CC23-4642-97E5-59FBAB11F6B3}"/>
    <cellStyle name="Porcentual 6 4 2" xfId="6940" xr:uid="{9065FB3E-1F62-4F56-BA18-DB3D19BBA4C5}"/>
    <cellStyle name="Porcentual 6 4 2 2" xfId="15346" xr:uid="{D9527804-C976-48B8-AC5F-12707C8DD3FF}"/>
    <cellStyle name="Porcentual 6 4 2 2 2" xfId="22633" xr:uid="{BFA8101E-DBCD-4BD2-BCCC-7C0DAD697B4C}"/>
    <cellStyle name="Porcentual 6 4 2 2 2 2" xfId="28189" xr:uid="{1B97B8E0-4E4D-450F-BDB0-0BE9416C3C8D}"/>
    <cellStyle name="Porcentual 6 4 2 2 2 3" xfId="33683" xr:uid="{4865160A-E43F-4499-A07D-21ABB8AED1B7}"/>
    <cellStyle name="Porcentual 6 4 2 2 2 4" xfId="39167" xr:uid="{C149A36E-DBEA-48E1-9E0F-0B6AE858E0D8}"/>
    <cellStyle name="Porcentual 6 4 2 2 3" xfId="25460" xr:uid="{0CC511A8-DD96-4733-9B2D-2F24E2AF9EF9}"/>
    <cellStyle name="Porcentual 6 4 2 2 4" xfId="30954" xr:uid="{9BE3158D-E2A3-46B0-A841-CF11A8889EAC}"/>
    <cellStyle name="Porcentual 6 4 2 2 5" xfId="36438" xr:uid="{8CA7FD15-B2DA-4A04-8178-4027A69E1D5E}"/>
    <cellStyle name="Porcentual 6 4 2 3" xfId="12259" xr:uid="{11DB086A-B099-4412-A131-8F0B7497B509}"/>
    <cellStyle name="Porcentual 6 4 2 4" xfId="17495" xr:uid="{18E7B936-8E56-4F67-8622-709379B09C38}"/>
    <cellStyle name="Porcentual 6 4 2 5" xfId="19751" xr:uid="{AAE579EE-A49E-48A7-BABB-A287685CB302}"/>
    <cellStyle name="Porcentual 6 4 2 6" xfId="10117" xr:uid="{8DB15CE2-6AA2-414E-B30E-F631E4709C2A}"/>
    <cellStyle name="Porcentual 6 4 2 6 2" xfId="21438" xr:uid="{421628BE-CB8D-4FB7-86E6-E69E342A99E2}"/>
    <cellStyle name="Porcentual 6 4 2 6 2 2" xfId="26994" xr:uid="{07802FB8-E8C0-487E-ACC6-B97F46FF66F3}"/>
    <cellStyle name="Porcentual 6 4 2 6 2 3" xfId="32488" xr:uid="{66836A66-5CEC-4639-A0F2-35B151302B80}"/>
    <cellStyle name="Porcentual 6 4 2 6 2 4" xfId="37972" xr:uid="{05388925-ECF1-48C2-8B86-B5A819BBFD7E}"/>
    <cellStyle name="Porcentual 6 4 2 6 3" xfId="24265" xr:uid="{E0572015-7DD6-43AC-88FD-EA95E390E351}"/>
    <cellStyle name="Porcentual 6 4 2 6 4" xfId="29759" xr:uid="{6646B0F2-F1E3-4778-8A90-DB595A205221}"/>
    <cellStyle name="Porcentual 6 4 2 6 5" xfId="35243" xr:uid="{1F6AC27E-1372-4F7F-983D-B637CDC1F102}"/>
    <cellStyle name="Porcentual 6 4 3" xfId="6941" xr:uid="{61BAD425-1888-499A-8B40-92D36FB5C008}"/>
    <cellStyle name="Porcentual 6 4 3 2" xfId="15347" xr:uid="{54396496-0F46-41D5-8393-A467B5738FFB}"/>
    <cellStyle name="Porcentual 6 4 3 2 2" xfId="22634" xr:uid="{9609E27A-14CD-496D-806B-18C6B1177312}"/>
    <cellStyle name="Porcentual 6 4 3 2 2 2" xfId="28190" xr:uid="{4B1E5B50-B061-477A-85F6-52941AF13F89}"/>
    <cellStyle name="Porcentual 6 4 3 2 2 3" xfId="33684" xr:uid="{FC3CB9AE-AC0F-4695-8250-4CFCF6939271}"/>
    <cellStyle name="Porcentual 6 4 3 2 2 4" xfId="39168" xr:uid="{1A19843C-2844-4B08-819B-51FEDA89DEC8}"/>
    <cellStyle name="Porcentual 6 4 3 2 3" xfId="25461" xr:uid="{882CB44F-3C9D-40E4-8C05-E0716C51B029}"/>
    <cellStyle name="Porcentual 6 4 3 2 4" xfId="30955" xr:uid="{A5EC3EBE-08F3-4C09-8DE7-2CCB33C504DC}"/>
    <cellStyle name="Porcentual 6 4 3 2 5" xfId="36439" xr:uid="{46521FBA-AB28-4DF2-9414-DAA3D3EED1C3}"/>
    <cellStyle name="Porcentual 6 4 3 3" xfId="12260" xr:uid="{ACF15C15-53ED-4E78-BE38-8D3B4CE6ED0B}"/>
    <cellStyle name="Porcentual 6 4 3 4" xfId="17496" xr:uid="{96AB2146-5CDA-46E0-BBF8-125C96EF53A5}"/>
    <cellStyle name="Porcentual 6 4 3 5" xfId="19752" xr:uid="{2A228E1D-D12A-462A-B81D-9D2FFE277AE4}"/>
    <cellStyle name="Porcentual 6 4 3 6" xfId="10118" xr:uid="{5D69C41F-FC40-4261-B7D6-8D0A82A0FD2E}"/>
    <cellStyle name="Porcentual 6 4 3 6 2" xfId="21439" xr:uid="{BA2B597E-0836-4E45-8273-DA37AF7504B6}"/>
    <cellStyle name="Porcentual 6 4 3 6 2 2" xfId="26995" xr:uid="{DB1A5F66-986A-485D-BD5C-755AED6DCD33}"/>
    <cellStyle name="Porcentual 6 4 3 6 2 3" xfId="32489" xr:uid="{AEF1F36D-4E6D-4F15-886B-70F16408C5EC}"/>
    <cellStyle name="Porcentual 6 4 3 6 2 4" xfId="37973" xr:uid="{F402C449-31E8-4650-AD1B-C7C642A76360}"/>
    <cellStyle name="Porcentual 6 4 3 6 3" xfId="24266" xr:uid="{04C5DC1E-519B-4C40-82B3-33894F994A75}"/>
    <cellStyle name="Porcentual 6 4 3 6 4" xfId="29760" xr:uid="{6B79E416-E6B9-4DBA-BB71-FA5CCA4B8FC6}"/>
    <cellStyle name="Porcentual 6 4 3 6 5" xfId="35244" xr:uid="{C3A4E766-1663-4684-A875-B717229B1F85}"/>
    <cellStyle name="Porcentual 6 4 4" xfId="6942" xr:uid="{319CA55B-61D5-425E-AA62-6EFE5B107643}"/>
    <cellStyle name="Porcentual 6 4 4 2" xfId="15348" xr:uid="{3E6996C9-3C6C-4E12-8624-A63F075B796D}"/>
    <cellStyle name="Porcentual 6 4 4 2 2" xfId="22635" xr:uid="{08AF3A50-136F-4598-B6DC-B77379A18EF8}"/>
    <cellStyle name="Porcentual 6 4 4 2 2 2" xfId="28191" xr:uid="{3473D5FA-FE55-4450-8E17-932D5222C99D}"/>
    <cellStyle name="Porcentual 6 4 4 2 2 3" xfId="33685" xr:uid="{C2347333-FFA1-451F-A76D-00384006A5CF}"/>
    <cellStyle name="Porcentual 6 4 4 2 2 4" xfId="39169" xr:uid="{513690C5-8142-4901-AA9B-06BE110B918B}"/>
    <cellStyle name="Porcentual 6 4 4 2 3" xfId="25462" xr:uid="{EE9A0F13-8515-4F34-837B-2770044E0CC0}"/>
    <cellStyle name="Porcentual 6 4 4 2 4" xfId="30956" xr:uid="{52795A3F-6B30-4F05-9D8A-365305E09D40}"/>
    <cellStyle name="Porcentual 6 4 4 2 5" xfId="36440" xr:uid="{EBF988DC-ABC7-4DA9-A78A-0B17AEC22175}"/>
    <cellStyle name="Porcentual 6 4 4 3" xfId="12612" xr:uid="{E50B7676-A041-4C18-9233-DF6C0495EACE}"/>
    <cellStyle name="Porcentual 6 4 4 4" xfId="19753" xr:uid="{6204C257-88A7-4062-8579-F13CA90D40F2}"/>
    <cellStyle name="Porcentual 6 4 4 5" xfId="10119" xr:uid="{C6AD0E86-BD18-4A30-B55B-2B660CACB450}"/>
    <cellStyle name="Porcentual 6 4 4 5 2" xfId="21440" xr:uid="{46A79142-7E1A-4B7C-8DBE-8FA306DB86D9}"/>
    <cellStyle name="Porcentual 6 4 4 5 2 2" xfId="26996" xr:uid="{897565CE-C763-4441-AF84-689E24B13372}"/>
    <cellStyle name="Porcentual 6 4 4 5 2 3" xfId="32490" xr:uid="{39D33833-684F-477B-9431-C8393AA49338}"/>
    <cellStyle name="Porcentual 6 4 4 5 2 4" xfId="37974" xr:uid="{9D031841-7549-4CA9-8C60-42820DECB89C}"/>
    <cellStyle name="Porcentual 6 4 4 5 3" xfId="24267" xr:uid="{49C7FB63-5BA5-49D7-B7C4-487403EE6A96}"/>
    <cellStyle name="Porcentual 6 4 4 5 4" xfId="29761" xr:uid="{9739B66D-D353-46DD-83E6-07BF3D1DDCBD}"/>
    <cellStyle name="Porcentual 6 4 4 5 5" xfId="35245" xr:uid="{C811DCC7-3427-4473-BF1C-3A98B0945514}"/>
    <cellStyle name="Porcentual 6 4 5" xfId="10120" xr:uid="{C76B0669-0406-4D96-891F-D369B586F003}"/>
    <cellStyle name="Porcentual 6 4 5 2" xfId="21441" xr:uid="{6C8ED6FE-F336-4FC7-9B8F-97C92F92571E}"/>
    <cellStyle name="Porcentual 6 4 5 2 2" xfId="26997" xr:uid="{DAFA35A3-D84F-4FD2-9830-05A4EE9909D3}"/>
    <cellStyle name="Porcentual 6 4 5 2 3" xfId="32491" xr:uid="{D289F858-EFED-4444-8237-A9913EE1F4A3}"/>
    <cellStyle name="Porcentual 6 4 5 2 4" xfId="37975" xr:uid="{A8C49546-30C8-411D-B881-E90497F54D9E}"/>
    <cellStyle name="Porcentual 6 4 5 3" xfId="24268" xr:uid="{A9820E9D-29EB-4604-B41D-8237BF8BE4AC}"/>
    <cellStyle name="Porcentual 6 4 5 4" xfId="29762" xr:uid="{B1A1A656-7D00-4C35-B58D-E8DCE0D0E8F7}"/>
    <cellStyle name="Porcentual 6 4 5 5" xfId="35246" xr:uid="{68929C09-D91C-4E5B-B477-B3EFE4059E90}"/>
    <cellStyle name="Porcentual 6 4 6" xfId="15345" xr:uid="{781456F2-204C-4CFB-892B-E199BE22B7D1}"/>
    <cellStyle name="Porcentual 6 4 6 2" xfId="22632" xr:uid="{8E6EEDCE-509E-4154-9F02-0F4563ACECE0}"/>
    <cellStyle name="Porcentual 6 4 6 2 2" xfId="28188" xr:uid="{93965348-3AAB-4FEC-80B5-1B78244FBB80}"/>
    <cellStyle name="Porcentual 6 4 6 2 3" xfId="33682" xr:uid="{FA5F88A5-5797-453B-8A17-68ABD2C0C81E}"/>
    <cellStyle name="Porcentual 6 4 6 2 4" xfId="39166" xr:uid="{5A46279F-3A8F-421A-9F13-5583D2895B46}"/>
    <cellStyle name="Porcentual 6 4 6 3" xfId="25459" xr:uid="{5C81BEA6-D4D1-4F3F-AEE8-366ED7EE7DF6}"/>
    <cellStyle name="Porcentual 6 4 6 4" xfId="30953" xr:uid="{F25908A4-8345-470F-9072-79EB1FE34057}"/>
    <cellStyle name="Porcentual 6 4 6 5" xfId="36437" xr:uid="{61297A82-DCDC-4486-BF50-C74800BBE78C}"/>
    <cellStyle name="Porcentual 6 4 7" xfId="12258" xr:uid="{86E0095E-69EC-4558-89A5-639BDCFEFE63}"/>
    <cellStyle name="Porcentual 6 4 8" xfId="17494" xr:uid="{8EC9A4DA-EAFA-450D-BC91-29EB8A878BAC}"/>
    <cellStyle name="Porcentual 6 4 9" xfId="19750" xr:uid="{D1DF73B1-8F76-43B1-BC05-2D3DFB248C6C}"/>
    <cellStyle name="Porcentual 6 5" xfId="6943" xr:uid="{DC02BB2A-8D83-486E-93BD-F7BB2A6D1391}"/>
    <cellStyle name="Porcentual 6 5 2" xfId="6944" xr:uid="{99F92608-73D0-43CC-8BEF-425D6CEC68B8}"/>
    <cellStyle name="Porcentual 6 5 2 2" xfId="15350" xr:uid="{68A973D8-BD13-4D2D-9679-27BB1AFEB72D}"/>
    <cellStyle name="Porcentual 6 5 2 2 2" xfId="22637" xr:uid="{FDB36082-4D63-4E64-8B0F-88B6A9250BF7}"/>
    <cellStyle name="Porcentual 6 5 2 2 2 2" xfId="28193" xr:uid="{5F740FD3-D929-4862-A2DE-AAF13715CF7F}"/>
    <cellStyle name="Porcentual 6 5 2 2 2 3" xfId="33687" xr:uid="{5F00BDC1-16FB-4D5C-9100-681BEDEC483C}"/>
    <cellStyle name="Porcentual 6 5 2 2 2 4" xfId="39171" xr:uid="{D937B554-59C0-44B7-BE7C-F9F2866E26EE}"/>
    <cellStyle name="Porcentual 6 5 2 2 3" xfId="25464" xr:uid="{7E58EEA8-7254-4916-A618-618142F59D3A}"/>
    <cellStyle name="Porcentual 6 5 2 2 4" xfId="30958" xr:uid="{28079854-259A-4E1E-9668-492B40829A86}"/>
    <cellStyle name="Porcentual 6 5 2 2 5" xfId="36442" xr:uid="{85E9AF14-F527-4FA0-82B8-7BA60DEAE04D}"/>
    <cellStyle name="Porcentual 6 5 2 3" xfId="12262" xr:uid="{4B15EFE3-94B8-48B8-801D-009F44E6BA5A}"/>
    <cellStyle name="Porcentual 6 5 2 4" xfId="17498" xr:uid="{026AA379-2DC3-4DA2-BDFC-0F6B76C2F18A}"/>
    <cellStyle name="Porcentual 6 5 2 5" xfId="19755" xr:uid="{1F99AEE8-D757-4897-9703-ADA49D73F1C8}"/>
    <cellStyle name="Porcentual 6 5 2 6" xfId="10122" xr:uid="{A29B7E7E-79BF-42B1-9A20-7FE7FCEBBCC1}"/>
    <cellStyle name="Porcentual 6 5 2 6 2" xfId="21443" xr:uid="{B929A26F-8D21-477F-A7DC-8DBF21A763BC}"/>
    <cellStyle name="Porcentual 6 5 2 6 2 2" xfId="26999" xr:uid="{B69B73D6-BB68-4848-9160-12B729A2C741}"/>
    <cellStyle name="Porcentual 6 5 2 6 2 3" xfId="32493" xr:uid="{3C02DFE6-1621-4CF7-B171-BACDA56B098D}"/>
    <cellStyle name="Porcentual 6 5 2 6 2 4" xfId="37977" xr:uid="{354CBFE6-3B15-4837-90A1-3867B752F425}"/>
    <cellStyle name="Porcentual 6 5 2 6 3" xfId="24270" xr:uid="{8A77969D-D306-40D3-AB0A-3091448F36D1}"/>
    <cellStyle name="Porcentual 6 5 2 6 4" xfId="29764" xr:uid="{347D64D1-75BB-40B5-9827-2B220A434515}"/>
    <cellStyle name="Porcentual 6 5 2 6 5" xfId="35248" xr:uid="{FAFB2309-9177-4911-8267-FA25255510C7}"/>
    <cellStyle name="Porcentual 6 5 3" xfId="6945" xr:uid="{EF3BB850-FDAB-4C27-B378-82A76A7C9D4C}"/>
    <cellStyle name="Porcentual 6 5 3 2" xfId="15351" xr:uid="{802D612E-BD49-4968-A9CB-A9E79B700E71}"/>
    <cellStyle name="Porcentual 6 5 3 2 2" xfId="22638" xr:uid="{0B1F1E1E-F342-4E08-9B2A-0BE4D2245299}"/>
    <cellStyle name="Porcentual 6 5 3 2 2 2" xfId="28194" xr:uid="{EAA1FFB8-B180-4636-83B4-7ECDAE1C91B4}"/>
    <cellStyle name="Porcentual 6 5 3 2 2 3" xfId="33688" xr:uid="{6B41C290-C2DA-4764-BA16-BA5DCA1C21DB}"/>
    <cellStyle name="Porcentual 6 5 3 2 2 4" xfId="39172" xr:uid="{B4092104-A5BD-4E93-8920-1B0775B1566F}"/>
    <cellStyle name="Porcentual 6 5 3 2 3" xfId="25465" xr:uid="{A9F004AF-AC38-4297-84CB-419C7B96A2B2}"/>
    <cellStyle name="Porcentual 6 5 3 2 4" xfId="30959" xr:uid="{8E0F9CC9-C25C-4826-9F39-1338B30C2E44}"/>
    <cellStyle name="Porcentual 6 5 3 2 5" xfId="36443" xr:uid="{8B4B2B4E-5486-4390-BCFD-7ADADDC1933A}"/>
    <cellStyle name="Porcentual 6 5 3 3" xfId="12263" xr:uid="{EBD973B9-5DE2-4479-915F-42AB1C1B37A5}"/>
    <cellStyle name="Porcentual 6 5 3 4" xfId="17499" xr:uid="{72928C9A-C4FF-421A-87BC-B947668577B5}"/>
    <cellStyle name="Porcentual 6 5 3 5" xfId="19756" xr:uid="{42B2A45A-ABEB-4BD7-9814-4A1EDE0FE2BE}"/>
    <cellStyle name="Porcentual 6 5 3 6" xfId="10123" xr:uid="{4E2884A0-B3AB-48E9-B1B1-6D769036F4EB}"/>
    <cellStyle name="Porcentual 6 5 3 6 2" xfId="21444" xr:uid="{DBD013BF-A8B0-4C66-9B46-AA663FACADAA}"/>
    <cellStyle name="Porcentual 6 5 3 6 2 2" xfId="27000" xr:uid="{D728B657-90E4-4676-9004-2EE3CE51AC53}"/>
    <cellStyle name="Porcentual 6 5 3 6 2 3" xfId="32494" xr:uid="{E21EC46D-668C-4148-8144-ADDA470533CB}"/>
    <cellStyle name="Porcentual 6 5 3 6 2 4" xfId="37978" xr:uid="{4B950365-A4B5-4C6F-B782-48CA8EE904D5}"/>
    <cellStyle name="Porcentual 6 5 3 6 3" xfId="24271" xr:uid="{AC04E3DC-308D-4A60-9F3C-B9B54D58459C}"/>
    <cellStyle name="Porcentual 6 5 3 6 4" xfId="29765" xr:uid="{6EAC436A-40B6-4A80-96A9-2302AC3450BB}"/>
    <cellStyle name="Porcentual 6 5 3 6 5" xfId="35249" xr:uid="{A642310E-230D-4C80-9AA9-0D567896DEF1}"/>
    <cellStyle name="Porcentual 6 5 4" xfId="6946" xr:uid="{C3655DF6-E30B-482B-AD2F-97478BFD24D8}"/>
    <cellStyle name="Porcentual 6 5 4 2" xfId="19757" xr:uid="{C3697BF0-ECFB-4A2D-BA5F-A87B780A9001}"/>
    <cellStyle name="Porcentual 6 5 4 3" xfId="10124" xr:uid="{FDFE17C3-70EE-411D-AB90-3C86417AE0C0}"/>
    <cellStyle name="Porcentual 6 5 4 3 2" xfId="21445" xr:uid="{47D943D0-205B-4CFD-BB14-F4C19B63E9FA}"/>
    <cellStyle name="Porcentual 6 5 4 3 2 2" xfId="27001" xr:uid="{D93D8B47-D3A0-49E2-9288-1573DC2CC2CB}"/>
    <cellStyle name="Porcentual 6 5 4 3 2 3" xfId="32495" xr:uid="{5F78606C-30FD-4620-989B-5D7F5ADFF0B6}"/>
    <cellStyle name="Porcentual 6 5 4 3 2 4" xfId="37979" xr:uid="{35DBB7F1-2159-4B20-9907-DD98D8010019}"/>
    <cellStyle name="Porcentual 6 5 4 3 3" xfId="24272" xr:uid="{C25D04BE-E073-475F-8D85-58C18D815F02}"/>
    <cellStyle name="Porcentual 6 5 4 3 4" xfId="29766" xr:uid="{5E700382-76E1-4822-9539-8C2BD8895CA7}"/>
    <cellStyle name="Porcentual 6 5 4 3 5" xfId="35250" xr:uid="{3D35BC5B-FF1D-4CB8-8891-9EB84C37EDB8}"/>
    <cellStyle name="Porcentual 6 5 5" xfId="15349" xr:uid="{CC916766-68D6-45C9-9A2D-9E7A48907E43}"/>
    <cellStyle name="Porcentual 6 5 5 2" xfId="22636" xr:uid="{2EFC73FD-A40B-4F44-8706-62B706FA660E}"/>
    <cellStyle name="Porcentual 6 5 5 2 2" xfId="28192" xr:uid="{435979CC-6A97-45E4-A759-966B736D1969}"/>
    <cellStyle name="Porcentual 6 5 5 2 3" xfId="33686" xr:uid="{FA07969C-51D1-4835-B8F6-3ACFDAA76511}"/>
    <cellStyle name="Porcentual 6 5 5 2 4" xfId="39170" xr:uid="{EBA403DE-991E-412C-9818-45C79F7699AB}"/>
    <cellStyle name="Porcentual 6 5 5 3" xfId="25463" xr:uid="{4390CF43-D508-45B3-BB16-4F67BBD2BCDF}"/>
    <cellStyle name="Porcentual 6 5 5 4" xfId="30957" xr:uid="{C5850110-79B4-48B8-B694-2DFE7767D2D1}"/>
    <cellStyle name="Porcentual 6 5 5 5" xfId="36441" xr:uid="{F18D91AF-1CB1-43A0-B67B-48ECDD11CB51}"/>
    <cellStyle name="Porcentual 6 5 6" xfId="12261" xr:uid="{BCBBD2FB-A9F1-48BE-916E-A5CC1CEAFE42}"/>
    <cellStyle name="Porcentual 6 5 7" xfId="17497" xr:uid="{AFD521BF-7DF4-40F2-85F0-DA42C89ACC65}"/>
    <cellStyle name="Porcentual 6 5 8" xfId="19754" xr:uid="{64391792-76C6-4952-AD14-578D877FB6D2}"/>
    <cellStyle name="Porcentual 6 5 9" xfId="10121" xr:uid="{FDF6B589-B8E3-4002-BE89-07A610B1A646}"/>
    <cellStyle name="Porcentual 6 5 9 2" xfId="21442" xr:uid="{ECB063D8-F58F-4AAB-BA79-E0B986EEE6E6}"/>
    <cellStyle name="Porcentual 6 5 9 2 2" xfId="26998" xr:uid="{69E64FFC-0B49-4A76-9B6F-3F143AD63E25}"/>
    <cellStyle name="Porcentual 6 5 9 2 3" xfId="32492" xr:uid="{30104026-2C2A-4131-9842-5A96856653BE}"/>
    <cellStyle name="Porcentual 6 5 9 2 4" xfId="37976" xr:uid="{03EEAEDF-6011-4338-AA7D-940717548FD3}"/>
    <cellStyle name="Porcentual 6 5 9 3" xfId="24269" xr:uid="{93FB4463-B0C2-4808-A8BC-FA785EB66591}"/>
    <cellStyle name="Porcentual 6 5 9 4" xfId="29763" xr:uid="{B4FA2558-86FD-4005-A7EC-1A480C42C883}"/>
    <cellStyle name="Porcentual 6 5 9 5" xfId="35247" xr:uid="{8A16799F-FC06-4823-9CB2-F1806CBE8768}"/>
    <cellStyle name="Porcentual 6 6" xfId="6947" xr:uid="{558736B2-BD70-48D8-ABA7-F74DE1969634}"/>
    <cellStyle name="Porcentual 6 6 2" xfId="6948" xr:uid="{9B6D9BCB-AF38-42E0-AF35-D8E7A20DC2BC}"/>
    <cellStyle name="Porcentual 6 6 2 2" xfId="15353" xr:uid="{4CF3B46C-CA07-4810-9AF5-BE2B527588A7}"/>
    <cellStyle name="Porcentual 6 6 2 2 2" xfId="22640" xr:uid="{190AE9B5-18F4-4630-A6FE-18437694BABA}"/>
    <cellStyle name="Porcentual 6 6 2 2 2 2" xfId="28196" xr:uid="{DD231229-829B-4132-9469-770C3F75F909}"/>
    <cellStyle name="Porcentual 6 6 2 2 2 3" xfId="33690" xr:uid="{EBEA52C7-6E1F-43C3-AFCC-26BCF710E855}"/>
    <cellStyle name="Porcentual 6 6 2 2 2 4" xfId="39174" xr:uid="{F2C95C00-D5A8-44C5-BC31-116BBCAC8455}"/>
    <cellStyle name="Porcentual 6 6 2 2 3" xfId="25467" xr:uid="{1C7027FC-792C-4ABD-B27D-59650C00F151}"/>
    <cellStyle name="Porcentual 6 6 2 2 4" xfId="30961" xr:uid="{26A6D14B-509D-4CD6-AE2E-47E4EBA31CB9}"/>
    <cellStyle name="Porcentual 6 6 2 2 5" xfId="36445" xr:uid="{066A4E32-5E2D-4F45-A80A-77AE6F07FF86}"/>
    <cellStyle name="Porcentual 6 6 2 3" xfId="12265" xr:uid="{D8562928-0EBC-4E3C-8BA0-B1AFB55784DD}"/>
    <cellStyle name="Porcentual 6 6 2 4" xfId="17501" xr:uid="{716DE7FA-8715-4792-8C28-8F9148853E60}"/>
    <cellStyle name="Porcentual 6 6 2 5" xfId="19759" xr:uid="{723E355D-F6BF-49C4-95B7-A12D0237335F}"/>
    <cellStyle name="Porcentual 6 6 2 6" xfId="10126" xr:uid="{06F9ED33-5BB8-4D9B-91CA-7AD4F5FC446F}"/>
    <cellStyle name="Porcentual 6 6 2 6 2" xfId="21447" xr:uid="{E13A1A64-8F33-4F3A-AEF0-121F1C018EB4}"/>
    <cellStyle name="Porcentual 6 6 2 6 2 2" xfId="27003" xr:uid="{85133E00-309B-41E7-AEE0-93D594486D26}"/>
    <cellStyle name="Porcentual 6 6 2 6 2 3" xfId="32497" xr:uid="{4569EA2E-04C6-46DC-8B04-5081E0F4E8E4}"/>
    <cellStyle name="Porcentual 6 6 2 6 2 4" xfId="37981" xr:uid="{92A9EFE3-2F9E-492B-9329-3E665706038F}"/>
    <cellStyle name="Porcentual 6 6 2 6 3" xfId="24274" xr:uid="{2BB67E45-657E-4885-BA6B-967209510A8A}"/>
    <cellStyle name="Porcentual 6 6 2 6 4" xfId="29768" xr:uid="{9ADB5625-E26D-4AE1-B27A-BBCD80532EA8}"/>
    <cellStyle name="Porcentual 6 6 2 6 5" xfId="35252" xr:uid="{31306A7F-1190-48D6-9B52-FD57EE628319}"/>
    <cellStyle name="Porcentual 6 6 3" xfId="6949" xr:uid="{A078CA03-E789-4BDD-8BF6-2B861ED915FD}"/>
    <cellStyle name="Porcentual 6 6 3 2" xfId="15354" xr:uid="{94DCEADF-89A6-4D00-8611-4A43F14C4DC5}"/>
    <cellStyle name="Porcentual 6 6 3 2 2" xfId="22641" xr:uid="{BDFC6501-5FF2-482D-AC7B-39F54C28BE24}"/>
    <cellStyle name="Porcentual 6 6 3 2 2 2" xfId="28197" xr:uid="{AA1CD67F-9D59-4EDC-AFC1-DC34423F542C}"/>
    <cellStyle name="Porcentual 6 6 3 2 2 3" xfId="33691" xr:uid="{240C39C0-34A0-483E-B48C-910F27192EFB}"/>
    <cellStyle name="Porcentual 6 6 3 2 2 4" xfId="39175" xr:uid="{877B28D4-5EF9-4461-A777-E617D5E7F90E}"/>
    <cellStyle name="Porcentual 6 6 3 2 3" xfId="25468" xr:uid="{7C961998-9439-47D1-8E92-C5C5FD15A1EC}"/>
    <cellStyle name="Porcentual 6 6 3 2 4" xfId="30962" xr:uid="{8B6F3ED7-3ACE-43C2-8DD7-960227C59579}"/>
    <cellStyle name="Porcentual 6 6 3 2 5" xfId="36446" xr:uid="{D9D41A7D-AD50-4902-9543-97FF4C0BA531}"/>
    <cellStyle name="Porcentual 6 6 3 3" xfId="12266" xr:uid="{0DDB219A-5872-41F7-ADD6-D1BF38133F36}"/>
    <cellStyle name="Porcentual 6 6 3 4" xfId="17502" xr:uid="{58A8C801-64DB-4900-9BB2-F3DB76230B75}"/>
    <cellStyle name="Porcentual 6 6 3 5" xfId="19760" xr:uid="{8885E11B-36AE-4E81-A9FC-2F122F2C6C3C}"/>
    <cellStyle name="Porcentual 6 6 3 6" xfId="10127" xr:uid="{EBBBE08B-90A8-412B-86E5-1FC582884A1B}"/>
    <cellStyle name="Porcentual 6 6 3 6 2" xfId="21448" xr:uid="{0FB78191-ADEC-4B2A-8406-413338661BAD}"/>
    <cellStyle name="Porcentual 6 6 3 6 2 2" xfId="27004" xr:uid="{201B47E3-4270-4879-9D8B-AA5DD9ADB500}"/>
    <cellStyle name="Porcentual 6 6 3 6 2 3" xfId="32498" xr:uid="{3D46C243-FFE9-4330-9F96-D32750259747}"/>
    <cellStyle name="Porcentual 6 6 3 6 2 4" xfId="37982" xr:uid="{9DFDED99-08A4-4C25-BAC7-14C039604AC0}"/>
    <cellStyle name="Porcentual 6 6 3 6 3" xfId="24275" xr:uid="{2FF7159A-AEEA-4E4B-BA5B-E3A492C11520}"/>
    <cellStyle name="Porcentual 6 6 3 6 4" xfId="29769" xr:uid="{C420F670-59AD-42C0-82D7-B4C4FF1AED0D}"/>
    <cellStyle name="Porcentual 6 6 3 6 5" xfId="35253" xr:uid="{625E134E-B086-4656-B055-AAF49B3D4A42}"/>
    <cellStyle name="Porcentual 6 6 4" xfId="15352" xr:uid="{1AAA7D84-63FC-44FC-AEE1-383942ED8EE1}"/>
    <cellStyle name="Porcentual 6 6 4 2" xfId="22639" xr:uid="{1F20C1CC-2B02-4C9F-85E0-16B6C4FEEC2E}"/>
    <cellStyle name="Porcentual 6 6 4 2 2" xfId="28195" xr:uid="{2263726D-CAF7-4E76-9E8E-F9653CE6D8D4}"/>
    <cellStyle name="Porcentual 6 6 4 2 3" xfId="33689" xr:uid="{FED66A23-FD0F-4AF5-B442-5735ECB38F03}"/>
    <cellStyle name="Porcentual 6 6 4 2 4" xfId="39173" xr:uid="{37ABA194-5F01-4D75-A295-23EEAF5DC666}"/>
    <cellStyle name="Porcentual 6 6 4 3" xfId="25466" xr:uid="{ACD09827-743E-45D6-9782-D0024A7AEB0C}"/>
    <cellStyle name="Porcentual 6 6 4 4" xfId="30960" xr:uid="{351AA296-B369-4F38-8897-6988E42557ED}"/>
    <cellStyle name="Porcentual 6 6 4 5" xfId="36444" xr:uid="{8F7D25B8-4697-4AB6-84E2-1FCDD9279D69}"/>
    <cellStyle name="Porcentual 6 6 5" xfId="12264" xr:uid="{C7C92CE6-4515-4CF2-B440-FD02526753C0}"/>
    <cellStyle name="Porcentual 6 6 6" xfId="17500" xr:uid="{2EB76420-9C6F-4D47-99F1-C21F9041AF93}"/>
    <cellStyle name="Porcentual 6 6 7" xfId="19758" xr:uid="{56D62563-E98F-4897-BE21-BD663104312D}"/>
    <cellStyle name="Porcentual 6 6 8" xfId="10125" xr:uid="{0156FCCB-FCAD-4DAA-A952-209B72F3C6D1}"/>
    <cellStyle name="Porcentual 6 6 8 2" xfId="21446" xr:uid="{A0AB7808-164B-4A7F-A3E7-07A52EFE1EE4}"/>
    <cellStyle name="Porcentual 6 6 8 2 2" xfId="27002" xr:uid="{C4A5739D-C3F4-404C-908A-4AC9DF0DE9D8}"/>
    <cellStyle name="Porcentual 6 6 8 2 3" xfId="32496" xr:uid="{C395A05B-04B6-4C65-9C56-7ECCA9033381}"/>
    <cellStyle name="Porcentual 6 6 8 2 4" xfId="37980" xr:uid="{CABAA226-0A9A-41E5-9DCC-6E6768610BAA}"/>
    <cellStyle name="Porcentual 6 6 8 3" xfId="24273" xr:uid="{2BE5BFF2-B40D-4082-BF30-21A5997B627E}"/>
    <cellStyle name="Porcentual 6 6 8 4" xfId="29767" xr:uid="{E660DFFE-D3FC-4B62-8BD0-2E0C1E80CDD1}"/>
    <cellStyle name="Porcentual 6 6 8 5" xfId="35251" xr:uid="{11DD8F39-7A41-440F-A672-39E466C0AF83}"/>
    <cellStyle name="Porcentual 6 7" xfId="6950" xr:uid="{A902B863-C42F-4CB2-B748-62C8FA1B63DF}"/>
    <cellStyle name="Porcentual 6 7 2" xfId="15355" xr:uid="{F5850807-DF69-47F6-9197-F19BD522F57B}"/>
    <cellStyle name="Porcentual 6 7 2 2" xfId="22642" xr:uid="{3D8A54A8-7285-411A-9867-2DCC2CFD4197}"/>
    <cellStyle name="Porcentual 6 7 2 2 2" xfId="28198" xr:uid="{357FAA94-4D23-40CC-B787-E10B23D4FE5A}"/>
    <cellStyle name="Porcentual 6 7 2 2 3" xfId="33692" xr:uid="{4D173D69-9B23-456A-88C6-2063299BFE7B}"/>
    <cellStyle name="Porcentual 6 7 2 2 4" xfId="39176" xr:uid="{533FED5B-7F43-412C-A7E3-0341D8689E06}"/>
    <cellStyle name="Porcentual 6 7 2 3" xfId="25469" xr:uid="{CF528E35-6C6A-4281-B360-2A31A8205A7E}"/>
    <cellStyle name="Porcentual 6 7 2 4" xfId="30963" xr:uid="{F9624199-A7BE-4670-BF37-5AA1B25B2E0D}"/>
    <cellStyle name="Porcentual 6 7 2 5" xfId="36447" xr:uid="{483BA84E-6C3A-4271-92E2-E07347994F84}"/>
    <cellStyle name="Porcentual 6 7 3" xfId="12267" xr:uid="{83A495AD-ADD0-4548-812A-3729ABE724F4}"/>
    <cellStyle name="Porcentual 6 7 4" xfId="17503" xr:uid="{B5B51AF0-A673-43A6-A53B-4404A4503014}"/>
    <cellStyle name="Porcentual 6 7 5" xfId="19761" xr:uid="{DD3A0720-F9F4-4DD9-BDBC-20224119B2CB}"/>
    <cellStyle name="Porcentual 6 7 6" xfId="10128" xr:uid="{345D640E-6B1C-4F33-A23C-17FB57024CDE}"/>
    <cellStyle name="Porcentual 6 7 6 2" xfId="21449" xr:uid="{02C7C56D-21E1-49F9-9289-6A46E4E6676B}"/>
    <cellStyle name="Porcentual 6 7 6 2 2" xfId="27005" xr:uid="{28591925-38B6-4176-94A9-1319A122CE80}"/>
    <cellStyle name="Porcentual 6 7 6 2 3" xfId="32499" xr:uid="{7290B528-6A02-4334-BA55-54BC9F2162D9}"/>
    <cellStyle name="Porcentual 6 7 6 2 4" xfId="37983" xr:uid="{EE52D5CC-188D-4FB9-A367-D085F9D37A68}"/>
    <cellStyle name="Porcentual 6 7 6 3" xfId="24276" xr:uid="{BC6334C6-C528-445B-9959-D686F812FF75}"/>
    <cellStyle name="Porcentual 6 7 6 4" xfId="29770" xr:uid="{DB726810-8D0F-4D51-B2D8-5D4BBCA5FBFF}"/>
    <cellStyle name="Porcentual 6 7 6 5" xfId="35254" xr:uid="{EDCB7A45-9C38-4275-8B7A-BDA4E69119D5}"/>
    <cellStyle name="Porcentual 6 8" xfId="6951" xr:uid="{8F407439-9E87-478E-A090-F69C98B490A4}"/>
    <cellStyle name="Porcentual 6 8 2" xfId="15356" xr:uid="{1AE728A5-F480-4253-89F3-2882065D4FA9}"/>
    <cellStyle name="Porcentual 6 8 2 2" xfId="22643" xr:uid="{86088302-71F2-4D68-AF7E-6DB708C28A4B}"/>
    <cellStyle name="Porcentual 6 8 2 2 2" xfId="28199" xr:uid="{3DFEDA18-042D-4BA9-86BB-54AC7F81083D}"/>
    <cellStyle name="Porcentual 6 8 2 2 3" xfId="33693" xr:uid="{484CE2B9-518F-4C01-91B4-2FADC2CB9D57}"/>
    <cellStyle name="Porcentual 6 8 2 2 4" xfId="39177" xr:uid="{2AE3356D-B65B-4619-92DB-A8666BA1670A}"/>
    <cellStyle name="Porcentual 6 8 2 3" xfId="25470" xr:uid="{7A06C641-3D2B-487D-9750-A51005F765DC}"/>
    <cellStyle name="Porcentual 6 8 2 4" xfId="30964" xr:uid="{3F3BFE68-3A4F-4766-B702-4B9282B1CC5E}"/>
    <cellStyle name="Porcentual 6 8 2 5" xfId="36448" xr:uid="{0042F120-CB2E-46D9-B667-0056F8B343BB}"/>
    <cellStyle name="Porcentual 6 8 3" xfId="12268" xr:uid="{5EFFFE4C-CD91-4920-A934-D313627D1F38}"/>
    <cellStyle name="Porcentual 6 8 4" xfId="17504" xr:uid="{8337362A-F9D5-4786-9348-B0E2898583CC}"/>
    <cellStyle name="Porcentual 6 8 5" xfId="19762" xr:uid="{6204F316-9556-4F93-9219-6DE29D11ED25}"/>
    <cellStyle name="Porcentual 6 8 6" xfId="10129" xr:uid="{CECB35C3-E828-4322-BFCA-A6B6D5F0BE5C}"/>
    <cellStyle name="Porcentual 6 8 6 2" xfId="21450" xr:uid="{78C4D84F-0653-431C-BC54-18180A7CC167}"/>
    <cellStyle name="Porcentual 6 8 6 2 2" xfId="27006" xr:uid="{6702DFB2-D27F-426D-965E-6D6BAB8332A6}"/>
    <cellStyle name="Porcentual 6 8 6 2 3" xfId="32500" xr:uid="{A1E0B274-8FDF-4302-BBD3-A6ACEA36B7AE}"/>
    <cellStyle name="Porcentual 6 8 6 2 4" xfId="37984" xr:uid="{A33BEE7B-2455-4B02-B06E-14494497433A}"/>
    <cellStyle name="Porcentual 6 8 6 3" xfId="24277" xr:uid="{CB6540F7-FBEF-4ECE-A4EE-F98C78FFDC1A}"/>
    <cellStyle name="Porcentual 6 8 6 4" xfId="29771" xr:uid="{0032D660-F5F6-4350-96B4-A3B024332506}"/>
    <cellStyle name="Porcentual 6 8 6 5" xfId="35255" xr:uid="{D6BDCCCC-E7C4-46AF-85B3-92F8DA2DE6C5}"/>
    <cellStyle name="Porcentual 6 9" xfId="6952" xr:uid="{92BA9B05-01DA-42A2-948F-307D1C91EA97}"/>
    <cellStyle name="Porcentual 6 9 2" xfId="15357" xr:uid="{1EB3A653-A470-4837-B286-FBB4F7220E95}"/>
    <cellStyle name="Porcentual 6 9 2 2" xfId="22644" xr:uid="{AA54B215-252C-498C-8173-AEAC12C3B2C3}"/>
    <cellStyle name="Porcentual 6 9 2 2 2" xfId="28200" xr:uid="{C8B61217-811A-4E90-8BF2-8CBB92EC1A25}"/>
    <cellStyle name="Porcentual 6 9 2 2 3" xfId="33694" xr:uid="{274650DD-702B-4FF0-A934-34CD8BDCCCFE}"/>
    <cellStyle name="Porcentual 6 9 2 2 4" xfId="39178" xr:uid="{13F271BC-86E3-4536-A827-CF2DA62A9F17}"/>
    <cellStyle name="Porcentual 6 9 2 3" xfId="25471" xr:uid="{9926DE9D-D986-4486-B6D2-EA1B205E1E91}"/>
    <cellStyle name="Porcentual 6 9 2 4" xfId="30965" xr:uid="{FF6E67B5-5BCA-4216-9493-692B366DD3B8}"/>
    <cellStyle name="Porcentual 6 9 2 5" xfId="36449" xr:uid="{C300A008-9836-41DA-BEC0-3A013BA70EA9}"/>
    <cellStyle name="Porcentual 6 9 3" xfId="12269" xr:uid="{18A8AF6F-E8A5-4040-A8C7-9D377365B300}"/>
    <cellStyle name="Porcentual 6 9 4" xfId="17505" xr:uid="{5C79206A-E793-4520-8104-282DF12A4548}"/>
    <cellStyle name="Porcentual 6 9 5" xfId="19763" xr:uid="{7529223D-6F34-4208-A3BB-6DE32B087DE7}"/>
    <cellStyle name="Porcentual 6 9 6" xfId="10130" xr:uid="{E837222F-3F6F-46CB-812B-341C1F674456}"/>
    <cellStyle name="Porcentual 6 9 6 2" xfId="21451" xr:uid="{D7DF3444-889D-4A16-AD78-992EB46802FF}"/>
    <cellStyle name="Porcentual 6 9 6 2 2" xfId="27007" xr:uid="{5483D718-3DED-4CF2-BE8D-4374E6F2B91D}"/>
    <cellStyle name="Porcentual 6 9 6 2 3" xfId="32501" xr:uid="{D55631AD-44E8-466D-AF5D-5927839CC118}"/>
    <cellStyle name="Porcentual 6 9 6 2 4" xfId="37985" xr:uid="{AD5C98D0-2A4B-4EEA-9691-A0A7C02CD73C}"/>
    <cellStyle name="Porcentual 6 9 6 3" xfId="24278" xr:uid="{1829F1D4-B61D-4750-982E-1B2ECD7C7F08}"/>
    <cellStyle name="Porcentual 6 9 6 4" xfId="29772" xr:uid="{59CF058A-8A43-494C-A368-F1BA2F0B9C29}"/>
    <cellStyle name="Porcentual 6 9 6 5" xfId="35256" xr:uid="{B6BAED79-FB93-4F15-883E-6F06E02B5923}"/>
    <cellStyle name="Porcentual 7" xfId="6953" xr:uid="{384672B5-6815-4D7B-8E70-2D631FC071E8}"/>
    <cellStyle name="Porcentual 7 10" xfId="15358" xr:uid="{7E5363A7-08D3-45A4-81A7-D16A325C1189}"/>
    <cellStyle name="Porcentual 7 10 2" xfId="22645" xr:uid="{77111C57-62D3-46EA-847B-6BA4DDFDA6EE}"/>
    <cellStyle name="Porcentual 7 10 2 2" xfId="28201" xr:uid="{29A91F55-8D92-48AB-8917-66D1ADAEC825}"/>
    <cellStyle name="Porcentual 7 10 2 3" xfId="33695" xr:uid="{CE3F1BC6-61D8-4D77-9278-0438C52E307E}"/>
    <cellStyle name="Porcentual 7 10 2 4" xfId="39179" xr:uid="{E0ABB5EC-FD0B-40EA-A551-99174325DD1E}"/>
    <cellStyle name="Porcentual 7 10 3" xfId="25472" xr:uid="{B46BFA4F-80DD-45AA-BD08-B6BCD3B37C7E}"/>
    <cellStyle name="Porcentual 7 10 4" xfId="30966" xr:uid="{517E2130-528E-4A2E-B2C8-336C7ECA1AFF}"/>
    <cellStyle name="Porcentual 7 10 5" xfId="36450" xr:uid="{D9196181-9E0C-458B-9A70-2383C8D294D7}"/>
    <cellStyle name="Porcentual 7 11" xfId="12270" xr:uid="{8F61A506-EB8E-493F-B5EB-EF3D490D68F0}"/>
    <cellStyle name="Porcentual 7 12" xfId="17506" xr:uid="{D3E0FEEC-8DB6-45C2-8324-8A7EC316A0BF}"/>
    <cellStyle name="Porcentual 7 13" xfId="19764" xr:uid="{09856C16-4292-4DDB-A78C-4B037ED8AE52}"/>
    <cellStyle name="Porcentual 7 14" xfId="10131" xr:uid="{D14FB823-CA36-42FE-88CE-CDE7A3DCE368}"/>
    <cellStyle name="Porcentual 7 14 2" xfId="21452" xr:uid="{440D543E-5B74-4783-8350-0677B4C364EB}"/>
    <cellStyle name="Porcentual 7 14 2 2" xfId="27008" xr:uid="{66829720-A0E0-46E9-A6FC-0A296B729C4E}"/>
    <cellStyle name="Porcentual 7 14 2 3" xfId="32502" xr:uid="{0CEEA5A8-394B-4AB2-8331-00B9BF9B64F6}"/>
    <cellStyle name="Porcentual 7 14 2 4" xfId="37986" xr:uid="{4FB6C7DA-39BC-407C-98FA-659D8B72133D}"/>
    <cellStyle name="Porcentual 7 14 3" xfId="24279" xr:uid="{DE23FF9D-9992-455B-835C-1D1D15967849}"/>
    <cellStyle name="Porcentual 7 14 4" xfId="29773" xr:uid="{8B631567-B10C-4D41-8480-ED1664FAC4C3}"/>
    <cellStyle name="Porcentual 7 14 5" xfId="35257" xr:uid="{5C497836-0365-453C-B556-0CF165A5644E}"/>
    <cellStyle name="Porcentual 7 15" xfId="22916" xr:uid="{612ED545-EF5B-4B3A-ADB6-8DF3DA0D38EF}"/>
    <cellStyle name="Porcentual 7 15 2" xfId="28462" xr:uid="{BB1E74E0-6477-43B6-9445-4C0119D993C5}"/>
    <cellStyle name="Porcentual 7 2" xfId="6954" xr:uid="{40C68C55-3123-4CA0-AC45-A3F539CEDC61}"/>
    <cellStyle name="Porcentual 7 2 2" xfId="6955" xr:uid="{300C18E7-227C-4837-8921-F59B2A0F0ABC}"/>
    <cellStyle name="Porcentual 7 2 2 2" xfId="19766" xr:uid="{CB10B58F-6B0A-4C15-8F6B-A210E599ABEF}"/>
    <cellStyle name="Porcentual 7 2 2 3" xfId="10133" xr:uid="{55911A0B-86E7-4A28-8B97-9013A1FFBCED}"/>
    <cellStyle name="Porcentual 7 2 2 3 2" xfId="21454" xr:uid="{A571B443-5365-4A35-91F4-9A9661267E6E}"/>
    <cellStyle name="Porcentual 7 2 2 3 2 2" xfId="27010" xr:uid="{F91DFE80-81DE-47A0-A2E9-91B0E5651621}"/>
    <cellStyle name="Porcentual 7 2 2 3 2 3" xfId="32504" xr:uid="{1F2B3328-F4F8-4726-A1DA-C45EFC0A3339}"/>
    <cellStyle name="Porcentual 7 2 2 3 2 4" xfId="37988" xr:uid="{88850C01-AE7B-461C-A29E-EF95230C1383}"/>
    <cellStyle name="Porcentual 7 2 2 3 3" xfId="24281" xr:uid="{E8C097AB-0976-4078-A4CD-113521631F9C}"/>
    <cellStyle name="Porcentual 7 2 2 3 4" xfId="29775" xr:uid="{020DD87D-A2E0-486E-99E1-CCBECB310C93}"/>
    <cellStyle name="Porcentual 7 2 2 3 5" xfId="35259" xr:uid="{97C3FDD6-D194-43CD-8AC4-B936E246E037}"/>
    <cellStyle name="Porcentual 7 2 3" xfId="15359" xr:uid="{E38F0DCC-1766-451A-B113-FB4D98B283B7}"/>
    <cellStyle name="Porcentual 7 2 3 2" xfId="22646" xr:uid="{D5268863-D65E-4440-818A-B7C87D3CA3B0}"/>
    <cellStyle name="Porcentual 7 2 3 2 2" xfId="28202" xr:uid="{0574CFBE-11FA-459B-BDFD-C912CC50693A}"/>
    <cellStyle name="Porcentual 7 2 3 2 3" xfId="33696" xr:uid="{5E4CDFC3-EAB4-40EE-8260-AC20335BD990}"/>
    <cellStyle name="Porcentual 7 2 3 2 4" xfId="39180" xr:uid="{87CD286B-4111-4344-8CBF-AC7E821BF0BD}"/>
    <cellStyle name="Porcentual 7 2 3 3" xfId="25473" xr:uid="{4FD51473-28DD-4354-8534-192F986E1A86}"/>
    <cellStyle name="Porcentual 7 2 3 4" xfId="30967" xr:uid="{A4934DE7-8B7C-443D-AC7E-3B1313BD0AD6}"/>
    <cellStyle name="Porcentual 7 2 3 5" xfId="36451" xr:uid="{2C5334F3-2D40-43C1-BC37-505A6A227D30}"/>
    <cellStyle name="Porcentual 7 2 4" xfId="12271" xr:uid="{2C07CDB7-6780-4B78-9F9E-BFDF089292CE}"/>
    <cellStyle name="Porcentual 7 2 5" xfId="17507" xr:uid="{1FC501C1-5679-4D1A-B914-12C5C56FED98}"/>
    <cellStyle name="Porcentual 7 2 6" xfId="19765" xr:uid="{84B30F44-AC73-43EB-B37E-1C1D0DB14864}"/>
    <cellStyle name="Porcentual 7 2 7" xfId="10132" xr:uid="{BE61C7F8-EB76-4FB5-91BE-327182B8CB11}"/>
    <cellStyle name="Porcentual 7 2 7 2" xfId="21453" xr:uid="{73E1F547-0EDD-47C9-83D3-12B564306A73}"/>
    <cellStyle name="Porcentual 7 2 7 2 2" xfId="27009" xr:uid="{6EA2A992-DBBC-4F56-B185-9CE33F6148D8}"/>
    <cellStyle name="Porcentual 7 2 7 2 3" xfId="32503" xr:uid="{8F7CD69D-0BB4-4F39-922E-BF52486829D3}"/>
    <cellStyle name="Porcentual 7 2 7 2 4" xfId="37987" xr:uid="{B3894828-39E6-4A9A-869A-78CDF317CE68}"/>
    <cellStyle name="Porcentual 7 2 7 3" xfId="24280" xr:uid="{8395CFCD-0D83-4EA8-AEF0-1E3048DB0A39}"/>
    <cellStyle name="Porcentual 7 2 7 4" xfId="29774" xr:uid="{2958E7BD-25D5-4190-BA65-10EDB7D3D9DE}"/>
    <cellStyle name="Porcentual 7 2 7 5" xfId="35258" xr:uid="{3FFE42D6-443B-40B0-8CC6-2EF3B721CDFD}"/>
    <cellStyle name="Porcentual 7 3" xfId="6956" xr:uid="{D64D984A-9DCB-42AE-BD21-1FBA389CE1C6}"/>
    <cellStyle name="Porcentual 7 3 2" xfId="15360" xr:uid="{49432833-1D91-43E8-9DB6-7D7E1725B6F6}"/>
    <cellStyle name="Porcentual 7 3 2 2" xfId="22647" xr:uid="{05C71409-B14D-4F24-9D7B-DC7CE2245A88}"/>
    <cellStyle name="Porcentual 7 3 2 2 2" xfId="28203" xr:uid="{05DC8C34-4C5D-4472-B675-02FF5E5E22CC}"/>
    <cellStyle name="Porcentual 7 3 2 2 3" xfId="33697" xr:uid="{A607E451-ADA6-4AC2-B57F-5A511F7D85C8}"/>
    <cellStyle name="Porcentual 7 3 2 2 4" xfId="39181" xr:uid="{C7546AE9-9780-42DF-8D4A-7C28D7EC3234}"/>
    <cellStyle name="Porcentual 7 3 2 3" xfId="25474" xr:uid="{5A8D0909-BF22-4C6F-A5CA-D18DFA9CD16D}"/>
    <cellStyle name="Porcentual 7 3 2 4" xfId="30968" xr:uid="{80BC4132-BC97-4A56-BD80-7DE89E6C58BA}"/>
    <cellStyle name="Porcentual 7 3 2 5" xfId="36452" xr:uid="{E6CDAB9F-ADC4-4FD5-8AE2-EF50EAFDD981}"/>
    <cellStyle name="Porcentual 7 3 3" xfId="12272" xr:uid="{37DF7F84-0415-4E17-8D2D-B7E20D33215D}"/>
    <cellStyle name="Porcentual 7 3 4" xfId="17508" xr:uid="{E3618058-4546-489D-B8EE-96712E0E29A4}"/>
    <cellStyle name="Porcentual 7 3 5" xfId="19767" xr:uid="{C57D2264-AF81-4F61-9C6F-3AD80B114BA5}"/>
    <cellStyle name="Porcentual 7 3 6" xfId="10134" xr:uid="{5AB557D6-4B1F-43AB-B632-88E9E8C0457A}"/>
    <cellStyle name="Porcentual 7 3 6 2" xfId="21455" xr:uid="{8BFD3030-E974-4ADE-A43C-7C14ACE3C2F3}"/>
    <cellStyle name="Porcentual 7 3 6 2 2" xfId="27011" xr:uid="{507EC6FA-9DA6-4B74-8E07-68FD03148B31}"/>
    <cellStyle name="Porcentual 7 3 6 2 3" xfId="32505" xr:uid="{1BEC632A-DE6C-4BC6-A6A6-326C4D4573A4}"/>
    <cellStyle name="Porcentual 7 3 6 2 4" xfId="37989" xr:uid="{AF39444D-2442-402C-A9C6-19FDA8B162D4}"/>
    <cellStyle name="Porcentual 7 3 6 3" xfId="24282" xr:uid="{0BC3BC23-B06D-423F-86C1-96ED28E803FB}"/>
    <cellStyle name="Porcentual 7 3 6 4" xfId="29776" xr:uid="{452E7DEB-0AB4-483A-B448-ABE983EE4E02}"/>
    <cellStyle name="Porcentual 7 3 6 5" xfId="35260" xr:uid="{C7A079ED-42E8-4F40-B720-DDCF48CF38F1}"/>
    <cellStyle name="Porcentual 7 4" xfId="6957" xr:uid="{5FC758DB-F9E8-4E7A-AC9B-42BBED3D174A}"/>
    <cellStyle name="Porcentual 7 4 2" xfId="15361" xr:uid="{F461781F-38A1-42F1-AFBD-C465DBA709B2}"/>
    <cellStyle name="Porcentual 7 4 2 2" xfId="22648" xr:uid="{8F2960DD-A84A-435C-87ED-CD83164B6560}"/>
    <cellStyle name="Porcentual 7 4 2 2 2" xfId="28204" xr:uid="{8289F82D-B507-4C38-AF17-838B7B257B32}"/>
    <cellStyle name="Porcentual 7 4 2 2 3" xfId="33698" xr:uid="{63F8485A-C5DD-46D5-AF7A-A5848DBBEEA0}"/>
    <cellStyle name="Porcentual 7 4 2 2 4" xfId="39182" xr:uid="{CCA6C419-1611-4D8A-B9B8-20EF4646651C}"/>
    <cellStyle name="Porcentual 7 4 2 3" xfId="25475" xr:uid="{401636B7-57AD-417C-A129-012B8A7B0CAF}"/>
    <cellStyle name="Porcentual 7 4 2 4" xfId="30969" xr:uid="{3E026E97-C74E-405D-82BA-7641C37CBD51}"/>
    <cellStyle name="Porcentual 7 4 2 5" xfId="36453" xr:uid="{BCB035E2-FBB5-4BDA-8E2F-FA28D108B41B}"/>
    <cellStyle name="Porcentual 7 4 3" xfId="12273" xr:uid="{DB5BF3E7-2EFC-467C-B12F-53BDED715043}"/>
    <cellStyle name="Porcentual 7 4 4" xfId="17509" xr:uid="{5E097E39-E7EA-4965-A1DB-8B7D0DB58181}"/>
    <cellStyle name="Porcentual 7 4 5" xfId="19768" xr:uid="{B1BA1D15-262F-4DF8-AC73-6A891013F4EA}"/>
    <cellStyle name="Porcentual 7 4 6" xfId="10135" xr:uid="{08370CC1-7E61-48E8-9426-39782D0CC8E7}"/>
    <cellStyle name="Porcentual 7 4 6 2" xfId="21456" xr:uid="{8485FF3F-151F-4545-9A74-E813060CA348}"/>
    <cellStyle name="Porcentual 7 4 6 2 2" xfId="27012" xr:uid="{2607BFE5-B88A-4C42-8361-8A3525D79EC6}"/>
    <cellStyle name="Porcentual 7 4 6 2 3" xfId="32506" xr:uid="{8DB995B8-5872-4E25-B7D6-077DFAF4FE56}"/>
    <cellStyle name="Porcentual 7 4 6 2 4" xfId="37990" xr:uid="{E4E8C28D-EE1F-4C2E-893E-AECFAE431018}"/>
    <cellStyle name="Porcentual 7 4 6 3" xfId="24283" xr:uid="{EE128DD9-4306-422C-96BC-B397A48917C3}"/>
    <cellStyle name="Porcentual 7 4 6 4" xfId="29777" xr:uid="{63D10E84-7A81-43FB-A367-BC4903D49FA5}"/>
    <cellStyle name="Porcentual 7 4 6 5" xfId="35261" xr:uid="{45E3EAAD-D811-453F-A88B-551B445C8B21}"/>
    <cellStyle name="Porcentual 7 5" xfId="6958" xr:uid="{CE5AB050-74AD-4C28-930A-9A9E322ABF39}"/>
    <cellStyle name="Porcentual 7 5 2" xfId="15362" xr:uid="{AE6ADB16-3610-4220-A91A-04DCEAADBF44}"/>
    <cellStyle name="Porcentual 7 5 2 2" xfId="22649" xr:uid="{A5F4743D-4324-4FAB-9756-83A884C45E76}"/>
    <cellStyle name="Porcentual 7 5 2 2 2" xfId="28205" xr:uid="{FE387313-253E-4090-A370-637776CFDF5E}"/>
    <cellStyle name="Porcentual 7 5 2 2 3" xfId="33699" xr:uid="{880AC5D4-618F-4C30-B1DA-9F9B591A097C}"/>
    <cellStyle name="Porcentual 7 5 2 2 4" xfId="39183" xr:uid="{99243A7E-A53F-4013-915D-C3CE98A24F78}"/>
    <cellStyle name="Porcentual 7 5 2 3" xfId="25476" xr:uid="{6178A611-B33A-478A-806A-5E541070160D}"/>
    <cellStyle name="Porcentual 7 5 2 4" xfId="30970" xr:uid="{3CD2FFAA-322C-409F-A644-85E7758A8C24}"/>
    <cellStyle name="Porcentual 7 5 2 5" xfId="36454" xr:uid="{7094E72C-B471-4D24-AF75-F2A68D72EF8E}"/>
    <cellStyle name="Porcentual 7 5 3" xfId="12274" xr:uid="{115E992F-5E0A-4464-9A44-A0AAF6DC6473}"/>
    <cellStyle name="Porcentual 7 5 4" xfId="17510" xr:uid="{0AA7CD1A-B6AB-40D9-92D4-EEBECF2ACDD8}"/>
    <cellStyle name="Porcentual 7 5 5" xfId="19769" xr:uid="{4351F1CA-5EBF-417A-8198-F900C59FFAC6}"/>
    <cellStyle name="Porcentual 7 5 6" xfId="10136" xr:uid="{646BFACF-4145-4556-9E20-0ADF06B6DFAC}"/>
    <cellStyle name="Porcentual 7 5 6 2" xfId="21457" xr:uid="{DF82361B-66A3-4955-8CC2-D3724C2C4093}"/>
    <cellStyle name="Porcentual 7 5 6 2 2" xfId="27013" xr:uid="{7C785D17-3C6D-4EEF-BA27-9F836AEE126A}"/>
    <cellStyle name="Porcentual 7 5 6 2 3" xfId="32507" xr:uid="{0A40BD64-3398-4CDD-8EFE-B47A0E73E28D}"/>
    <cellStyle name="Porcentual 7 5 6 2 4" xfId="37991" xr:uid="{8D63BC0E-C532-4CEC-83C2-571398F3C3EF}"/>
    <cellStyle name="Porcentual 7 5 6 3" xfId="24284" xr:uid="{13A6E9EC-8D15-4E85-BEA4-C1E4E618CB0E}"/>
    <cellStyle name="Porcentual 7 5 6 4" xfId="29778" xr:uid="{338B22BF-6FED-4DD4-A531-6ACDCF1B8623}"/>
    <cellStyle name="Porcentual 7 5 6 5" xfId="35262" xr:uid="{7B244AA0-CBB6-42EA-8C32-BFBA3051809D}"/>
    <cellStyle name="Porcentual 7 6" xfId="6959" xr:uid="{30DF2482-523E-4712-8905-BDF6929A2936}"/>
    <cellStyle name="Porcentual 7 6 2" xfId="15363" xr:uid="{F3566E1B-1414-41EA-A0AB-B5E48957AF0D}"/>
    <cellStyle name="Porcentual 7 6 2 2" xfId="22650" xr:uid="{DFC5EE29-A387-458D-81B4-B6321786DC5C}"/>
    <cellStyle name="Porcentual 7 6 2 2 2" xfId="28206" xr:uid="{9F3B3860-798C-4687-9283-E883D89D966A}"/>
    <cellStyle name="Porcentual 7 6 2 2 3" xfId="33700" xr:uid="{31BA43ED-C72F-49E3-9845-F46F18BBB49C}"/>
    <cellStyle name="Porcentual 7 6 2 2 4" xfId="39184" xr:uid="{FBD6BAD6-80ED-465A-81CF-56F31B474EAE}"/>
    <cellStyle name="Porcentual 7 6 2 3" xfId="25477" xr:uid="{C0F62B4E-DDFF-41D3-B8B1-B147244FB651}"/>
    <cellStyle name="Porcentual 7 6 2 4" xfId="30971" xr:uid="{3A357AEF-8003-49EB-8F39-EA1A89D50D9F}"/>
    <cellStyle name="Porcentual 7 6 2 5" xfId="36455" xr:uid="{2334F1E8-4AFC-49A0-AE81-53640EB79263}"/>
    <cellStyle name="Porcentual 7 6 3" xfId="12275" xr:uid="{4A6B2F65-2163-415C-A22F-A9096172F166}"/>
    <cellStyle name="Porcentual 7 6 4" xfId="17511" xr:uid="{8345315F-F9AC-4EB4-9BBF-42B34E4B10A4}"/>
    <cellStyle name="Porcentual 7 6 5" xfId="19770" xr:uid="{F06DF54A-6006-48E1-98E2-B0D4468245D2}"/>
    <cellStyle name="Porcentual 7 6 6" xfId="10137" xr:uid="{682865ED-1FE3-4A1D-A3C5-E3A840AF81A0}"/>
    <cellStyle name="Porcentual 7 6 6 2" xfId="21458" xr:uid="{33F13508-4EA0-4618-BBB1-24DA8CE0352A}"/>
    <cellStyle name="Porcentual 7 6 6 2 2" xfId="27014" xr:uid="{07E05B21-D8B6-469A-8CBB-71A667D5794E}"/>
    <cellStyle name="Porcentual 7 6 6 2 3" xfId="32508" xr:uid="{73C560AA-A803-4BDB-AD13-BAB0D6863900}"/>
    <cellStyle name="Porcentual 7 6 6 2 4" xfId="37992" xr:uid="{0920AAA8-6CC4-48EA-ADFC-8F92F03ED7E1}"/>
    <cellStyle name="Porcentual 7 6 6 3" xfId="24285" xr:uid="{59697288-37B6-4CF9-8098-219E24AC9F0E}"/>
    <cellStyle name="Porcentual 7 6 6 4" xfId="29779" xr:uid="{9635E056-E000-4252-93B3-8AF708956B2D}"/>
    <cellStyle name="Porcentual 7 6 6 5" xfId="35263" xr:uid="{7C0F7478-64F6-48A7-A698-26D11C9D16A7}"/>
    <cellStyle name="Porcentual 7 7" xfId="6960" xr:uid="{761136EC-DC33-4597-9309-ADD372BECCF9}"/>
    <cellStyle name="Porcentual 7 7 2" xfId="15364" xr:uid="{E83A2EFD-2BBC-449C-810D-CD1F9107DD03}"/>
    <cellStyle name="Porcentual 7 7 2 2" xfId="22651" xr:uid="{0E4C3FFB-3DCF-40F1-86B9-F24AFC648901}"/>
    <cellStyle name="Porcentual 7 7 2 2 2" xfId="28207" xr:uid="{8422F57E-CACE-4F51-BF46-E52172DCB095}"/>
    <cellStyle name="Porcentual 7 7 2 2 3" xfId="33701" xr:uid="{7E97E4C8-CA2A-47A8-BB63-33AD40DF5E4C}"/>
    <cellStyle name="Porcentual 7 7 2 2 4" xfId="39185" xr:uid="{854DF6D7-B6F5-44E9-9D97-E28E369D231A}"/>
    <cellStyle name="Porcentual 7 7 2 3" xfId="25478" xr:uid="{396F32E2-0E8B-4C5B-929F-74677EC1D373}"/>
    <cellStyle name="Porcentual 7 7 2 4" xfId="30972" xr:uid="{A7FED034-D87D-4421-B5DF-27D375B76F5F}"/>
    <cellStyle name="Porcentual 7 7 2 5" xfId="36456" xr:uid="{36485EC3-0CE7-4828-90B5-37D684760AAF}"/>
    <cellStyle name="Porcentual 7 7 3" xfId="12613" xr:uid="{E8BA3B0F-717B-4421-A67D-01A55C7D4F1A}"/>
    <cellStyle name="Porcentual 7 7 4" xfId="17648" xr:uid="{3CBBF0AB-E30D-4C6C-B8E2-9A578DA3FFA7}"/>
    <cellStyle name="Porcentual 7 7 5" xfId="19771" xr:uid="{7634205D-DC7B-4D5D-9890-AACEE19BC70C}"/>
    <cellStyle name="Porcentual 7 7 6" xfId="10138" xr:uid="{884DDFFE-C739-455F-9A7F-D98422BEEA64}"/>
    <cellStyle name="Porcentual 7 7 6 2" xfId="21459" xr:uid="{EC57CF6F-331C-4E0F-A343-28C747DC6537}"/>
    <cellStyle name="Porcentual 7 7 6 2 2" xfId="27015" xr:uid="{E98887AD-68B1-4056-8B25-E664A38F91F1}"/>
    <cellStyle name="Porcentual 7 7 6 2 3" xfId="32509" xr:uid="{BD000D10-3EE7-49E5-933F-8C6959FC48F0}"/>
    <cellStyle name="Porcentual 7 7 6 2 4" xfId="37993" xr:uid="{0B8796B8-100E-40E1-B07E-1A98DFABA1D6}"/>
    <cellStyle name="Porcentual 7 7 6 3" xfId="24286" xr:uid="{A89725BF-8D8D-4394-80C9-26DB9937A489}"/>
    <cellStyle name="Porcentual 7 7 6 4" xfId="29780" xr:uid="{58643517-7597-4EBB-A135-539AFD2BA8F0}"/>
    <cellStyle name="Porcentual 7 7 6 5" xfId="35264" xr:uid="{9F36C315-B1CF-4F11-BFA6-D2802C6D0860}"/>
    <cellStyle name="Porcentual 7 8" xfId="7329" xr:uid="{5FB0184A-C120-421C-A64C-D4145EAC28D4}"/>
    <cellStyle name="Porcentual 7 8 2" xfId="15365" xr:uid="{6631E895-B907-4748-9E47-23A19945CC6B}"/>
    <cellStyle name="Porcentual 7 8 2 2" xfId="22652" xr:uid="{751656A9-EAD5-4902-ABC3-97EEF81543D6}"/>
    <cellStyle name="Porcentual 7 8 2 2 2" xfId="28208" xr:uid="{47C5BC86-19E8-4619-85C9-439189388DBD}"/>
    <cellStyle name="Porcentual 7 8 2 2 3" xfId="33702" xr:uid="{A6FF1B38-619C-42D5-9245-6001C61D62D9}"/>
    <cellStyle name="Porcentual 7 8 2 2 4" xfId="39186" xr:uid="{84EDD050-3FBB-4BE5-80FA-812E4E25AB1C}"/>
    <cellStyle name="Porcentual 7 8 2 3" xfId="25479" xr:uid="{887A025C-E4E6-41E1-97F9-FF54EA94D486}"/>
    <cellStyle name="Porcentual 7 8 2 4" xfId="30973" xr:uid="{7FA29440-4F3E-427E-A812-1C8C801656A3}"/>
    <cellStyle name="Porcentual 7 8 2 5" xfId="36457" xr:uid="{2BCE6C2A-6CC9-4EFD-9F27-3199B387B7CF}"/>
    <cellStyle name="Porcentual 7 8 3" xfId="10374" xr:uid="{7B9106E1-3FD1-4A0E-A0D9-03C372910ECD}"/>
    <cellStyle name="Porcentual 7 8 4" xfId="10139" xr:uid="{A2EC2AD7-EF64-4638-A5B7-921EAD6F9BF7}"/>
    <cellStyle name="Porcentual 7 8 4 2" xfId="21460" xr:uid="{0223EE29-9054-4BD0-8F62-4EB72CB444F1}"/>
    <cellStyle name="Porcentual 7 8 4 2 2" xfId="27016" xr:uid="{AD32BE8E-282A-4284-8166-015A2FE36B8C}"/>
    <cellStyle name="Porcentual 7 8 4 2 3" xfId="32510" xr:uid="{724D983D-92B5-430F-AF66-81EFE8972638}"/>
    <cellStyle name="Porcentual 7 8 4 2 4" xfId="37994" xr:uid="{5140896F-C856-4C7B-A4E5-80A1A9712075}"/>
    <cellStyle name="Porcentual 7 8 4 3" xfId="24287" xr:uid="{377BADF1-FFF3-4D67-9B9E-C7BE4BAB847A}"/>
    <cellStyle name="Porcentual 7 8 4 4" xfId="29781" xr:uid="{AC4110C9-F6A0-436D-9D9B-F0A38C21BC0C}"/>
    <cellStyle name="Porcentual 7 8 4 5" xfId="35265" xr:uid="{FA216753-ACBF-47D1-9A56-D8365EA1E5B3}"/>
    <cellStyle name="Porcentual 7 9" xfId="10140" xr:uid="{75A1D6F4-811A-4C97-A21B-DEDC92B94CF1}"/>
    <cellStyle name="Porcentual 7 9 2" xfId="21461" xr:uid="{225ABB76-F143-48E1-8E84-A325E65EA322}"/>
    <cellStyle name="Porcentual 7 9 2 2" xfId="27017" xr:uid="{37C26EF8-975D-4DEF-BF0B-440D51EF387D}"/>
    <cellStyle name="Porcentual 7 9 2 3" xfId="32511" xr:uid="{874451C3-17C6-4CE1-AD5D-6CD43C10B63C}"/>
    <cellStyle name="Porcentual 7 9 2 4" xfId="37995" xr:uid="{E9984589-5965-4027-83F9-747010EA1A95}"/>
    <cellStyle name="Porcentual 7 9 3" xfId="24288" xr:uid="{773A7B75-7C51-478C-B2E5-6CA6A02B8C50}"/>
    <cellStyle name="Porcentual 7 9 4" xfId="29782" xr:uid="{A8DF7047-BB8D-454C-AF98-E0E62FCB0E91}"/>
    <cellStyle name="Porcentual 7 9 5" xfId="35266" xr:uid="{AEDB1D6E-ABDB-48B2-94F5-7B6E9489A722}"/>
    <cellStyle name="Porcentual 8" xfId="6961" xr:uid="{32DB1369-E5A5-4D88-A7ED-2CAAF22C72A7}"/>
    <cellStyle name="Porcentual 8 10" xfId="6962" xr:uid="{E6667E54-1049-4891-86E1-7CC9B8B24F93}"/>
    <cellStyle name="Porcentual 8 10 2" xfId="6963" xr:uid="{C3340F5C-EB58-4B58-8579-AD45403F4942}"/>
    <cellStyle name="Porcentual 8 10 2 2" xfId="15368" xr:uid="{A2D3406D-61D8-49D4-A99E-A9E96E5A4030}"/>
    <cellStyle name="Porcentual 8 10 2 2 2" xfId="22655" xr:uid="{AD667A9A-330E-4173-A403-24A76B6D1E5C}"/>
    <cellStyle name="Porcentual 8 10 2 2 2 2" xfId="28211" xr:uid="{6174CC22-158F-4555-9099-30B7D9677098}"/>
    <cellStyle name="Porcentual 8 10 2 2 2 3" xfId="33705" xr:uid="{8D08FF22-A409-4688-A88D-6E1F1FDDCAD2}"/>
    <cellStyle name="Porcentual 8 10 2 2 2 4" xfId="39189" xr:uid="{6B719607-8B75-4976-A80D-B40EC0CC3809}"/>
    <cellStyle name="Porcentual 8 10 2 2 3" xfId="25482" xr:uid="{0B3D54D1-E7CE-436C-93C4-054384456232}"/>
    <cellStyle name="Porcentual 8 10 2 2 4" xfId="30976" xr:uid="{146E6086-D49F-4666-BD1E-FA1DE529B3D1}"/>
    <cellStyle name="Porcentual 8 10 2 2 5" xfId="36460" xr:uid="{44CAC90F-93E7-427D-8427-9E822FD86FA3}"/>
    <cellStyle name="Porcentual 8 10 2 3" xfId="12278" xr:uid="{70362E5C-1CF4-4D8A-9F73-A2301C70C3C8}"/>
    <cellStyle name="Porcentual 8 10 2 4" xfId="17514" xr:uid="{226CDFEE-A4B4-4383-A117-1FD439BF0BEF}"/>
    <cellStyle name="Porcentual 8 10 2 5" xfId="19774" xr:uid="{6A9D3A9C-AB9B-4AE8-9CA3-C3D70808B5B2}"/>
    <cellStyle name="Porcentual 8 10 2 6" xfId="10143" xr:uid="{6821844B-C7D0-4C75-81AD-F7C1C2BD7A87}"/>
    <cellStyle name="Porcentual 8 10 2 6 2" xfId="21464" xr:uid="{C3A3A17A-51D5-4812-8D45-051E30EACBE8}"/>
    <cellStyle name="Porcentual 8 10 2 6 2 2" xfId="27020" xr:uid="{F175B8E0-EBF7-4E44-B793-555BF834495D}"/>
    <cellStyle name="Porcentual 8 10 2 6 2 3" xfId="32514" xr:uid="{35C0FB8C-0671-4FE4-B5A7-FCF6ADAAB1E5}"/>
    <cellStyle name="Porcentual 8 10 2 6 2 4" xfId="37998" xr:uid="{CC5682DA-039D-4B67-BB60-262BAFBD803E}"/>
    <cellStyle name="Porcentual 8 10 2 6 3" xfId="24291" xr:uid="{1B066275-405B-4E80-BAB4-1899E8B30958}"/>
    <cellStyle name="Porcentual 8 10 2 6 4" xfId="29785" xr:uid="{11A90F14-91EE-4165-997A-8178CB2B9F08}"/>
    <cellStyle name="Porcentual 8 10 2 6 5" xfId="35269" xr:uid="{FA54B8A4-DE70-415E-B986-71B359A4BABA}"/>
    <cellStyle name="Porcentual 8 10 3" xfId="15367" xr:uid="{055ACF1C-069E-45CE-BC67-A93BE6DC928F}"/>
    <cellStyle name="Porcentual 8 10 3 2" xfId="22654" xr:uid="{EF6E0C89-40F2-4790-BA14-267177EFF79E}"/>
    <cellStyle name="Porcentual 8 10 3 2 2" xfId="28210" xr:uid="{6E543ACD-6264-4F08-B5C0-CAED2C4AE933}"/>
    <cellStyle name="Porcentual 8 10 3 2 3" xfId="33704" xr:uid="{8DB33ED2-C32A-4655-8555-5AC7BA4F5609}"/>
    <cellStyle name="Porcentual 8 10 3 2 4" xfId="39188" xr:uid="{ABE20E65-E19D-40C9-848A-57AD4B984C8B}"/>
    <cellStyle name="Porcentual 8 10 3 3" xfId="25481" xr:uid="{25B30EDD-0910-4941-8159-A00E82EF4117}"/>
    <cellStyle name="Porcentual 8 10 3 4" xfId="30975" xr:uid="{A6DF0ABE-FBF3-43C6-ACC0-0DF275FA849E}"/>
    <cellStyle name="Porcentual 8 10 3 5" xfId="36459" xr:uid="{6F1A1F92-0A92-4149-9436-941416448DDA}"/>
    <cellStyle name="Porcentual 8 10 4" xfId="12277" xr:uid="{B862C957-0629-4791-90E5-0B6D5998618C}"/>
    <cellStyle name="Porcentual 8 10 5" xfId="17513" xr:uid="{24B16A8A-AC3E-40EF-9EF6-2D5A26B6BC5A}"/>
    <cellStyle name="Porcentual 8 10 6" xfId="19773" xr:uid="{1EBFE718-A076-48BF-80C1-A8C8C496F28B}"/>
    <cellStyle name="Porcentual 8 10 7" xfId="10142" xr:uid="{AB1D5A39-2EE5-473D-BBB6-9E73D60B20F7}"/>
    <cellStyle name="Porcentual 8 10 7 2" xfId="21463" xr:uid="{4672F022-ABEF-4036-96B7-57D2B314295B}"/>
    <cellStyle name="Porcentual 8 10 7 2 2" xfId="27019" xr:uid="{32259F6A-102D-4C9F-B7DC-63441404610F}"/>
    <cellStyle name="Porcentual 8 10 7 2 3" xfId="32513" xr:uid="{63DA8EDA-E2B6-4161-976D-2597B0DBE754}"/>
    <cellStyle name="Porcentual 8 10 7 2 4" xfId="37997" xr:uid="{929D7990-5C41-4528-96B2-EFD21E85EFAB}"/>
    <cellStyle name="Porcentual 8 10 7 3" xfId="24290" xr:uid="{A256C806-2564-4AB1-A64F-6F00D6C2858D}"/>
    <cellStyle name="Porcentual 8 10 7 4" xfId="29784" xr:uid="{D8BC010F-8728-47C4-8F81-33AA66A3A154}"/>
    <cellStyle name="Porcentual 8 10 7 5" xfId="35268" xr:uid="{35180037-0390-43F8-9A89-D42F98BF441D}"/>
    <cellStyle name="Porcentual 8 11" xfId="6964" xr:uid="{B14DA693-E5AB-49C8-A5D9-0C0C623836A7}"/>
    <cellStyle name="Porcentual 8 11 2" xfId="15369" xr:uid="{450F657E-42A6-4B93-899E-39082E26C974}"/>
    <cellStyle name="Porcentual 8 11 2 2" xfId="22656" xr:uid="{C5F400C3-44B3-4D44-9355-0E6065A7CF26}"/>
    <cellStyle name="Porcentual 8 11 2 2 2" xfId="28212" xr:uid="{C3646370-EE34-473D-AA3F-8B2350045F1F}"/>
    <cellStyle name="Porcentual 8 11 2 2 3" xfId="33706" xr:uid="{7B254CA2-D9CB-467E-8261-D1E305EC8791}"/>
    <cellStyle name="Porcentual 8 11 2 2 4" xfId="39190" xr:uid="{A72F0482-EC61-4661-96D5-370B3328437B}"/>
    <cellStyle name="Porcentual 8 11 2 3" xfId="25483" xr:uid="{7EE917A6-3ED4-4972-808D-9EC42014ADF8}"/>
    <cellStyle name="Porcentual 8 11 2 4" xfId="30977" xr:uid="{B733866A-1148-4D31-810E-13984C8DE2A9}"/>
    <cellStyle name="Porcentual 8 11 2 5" xfId="36461" xr:uid="{874E54B7-9DC8-4999-9524-55FC6862400A}"/>
    <cellStyle name="Porcentual 8 11 3" xfId="12279" xr:uid="{4AFE3E26-514C-4581-9946-D2028F8B7680}"/>
    <cellStyle name="Porcentual 8 11 4" xfId="17515" xr:uid="{3C1DDF94-82F8-4B67-973C-FDF08B8A2CC7}"/>
    <cellStyle name="Porcentual 8 11 5" xfId="19775" xr:uid="{8F3A95F5-C0A6-46D8-B779-78FD475043BA}"/>
    <cellStyle name="Porcentual 8 11 6" xfId="10144" xr:uid="{D3D74E49-7A69-4BEB-8E49-163655B6CDA6}"/>
    <cellStyle name="Porcentual 8 11 6 2" xfId="21465" xr:uid="{D86B4E5B-7C9B-44EE-8F68-D60232791531}"/>
    <cellStyle name="Porcentual 8 11 6 2 2" xfId="27021" xr:uid="{5F895B99-5C7B-438D-818F-B90CA66985DB}"/>
    <cellStyle name="Porcentual 8 11 6 2 3" xfId="32515" xr:uid="{5B393C5A-75E9-4550-9719-BE66100C28CC}"/>
    <cellStyle name="Porcentual 8 11 6 2 4" xfId="37999" xr:uid="{B8489BBF-CDE4-4EA7-8767-F0F849CC88AF}"/>
    <cellStyle name="Porcentual 8 11 6 3" xfId="24292" xr:uid="{9651B165-8555-4157-8C57-9B45AF4A5DC3}"/>
    <cellStyle name="Porcentual 8 11 6 4" xfId="29786" xr:uid="{BB481823-A8D9-4558-80B4-A282586EA606}"/>
    <cellStyle name="Porcentual 8 11 6 5" xfId="35270" xr:uid="{28A8BBEB-5BEF-42DA-886A-7FDBB3924AB6}"/>
    <cellStyle name="Porcentual 8 12" xfId="6965" xr:uid="{FA11FEE9-42AA-47E7-BD35-EC842259FB44}"/>
    <cellStyle name="Porcentual 8 12 2" xfId="15370" xr:uid="{F8AA5EE5-3860-4B02-9B17-CBA13FFCC8B9}"/>
    <cellStyle name="Porcentual 8 12 2 2" xfId="22657" xr:uid="{BF13DC46-4D72-4BC1-9F16-BEC7E49E0121}"/>
    <cellStyle name="Porcentual 8 12 2 2 2" xfId="28213" xr:uid="{27FC6E4E-4A6A-444D-B410-372E04467FC7}"/>
    <cellStyle name="Porcentual 8 12 2 2 3" xfId="33707" xr:uid="{75BDE7B0-B51E-4740-A635-F13181D949F4}"/>
    <cellStyle name="Porcentual 8 12 2 2 4" xfId="39191" xr:uid="{FF66A3A6-0034-4733-B383-3E0C2A6DF47D}"/>
    <cellStyle name="Porcentual 8 12 2 3" xfId="25484" xr:uid="{7B18517F-2A95-4002-8E12-497E03DFF68D}"/>
    <cellStyle name="Porcentual 8 12 2 4" xfId="30978" xr:uid="{1BD4BD3C-AB8D-4B1B-93AD-61617A219AF2}"/>
    <cellStyle name="Porcentual 8 12 2 5" xfId="36462" xr:uid="{27784304-D8A4-4432-898E-2EF087345979}"/>
    <cellStyle name="Porcentual 8 12 3" xfId="12280" xr:uid="{03B7783C-A20C-43E7-9C7A-89C947C9FEFD}"/>
    <cellStyle name="Porcentual 8 12 4" xfId="17516" xr:uid="{83DEDE4B-D3BF-4C16-82F4-6CF95CCAE9BA}"/>
    <cellStyle name="Porcentual 8 12 5" xfId="19776" xr:uid="{8324C751-9498-4995-8FAE-429896DDFE78}"/>
    <cellStyle name="Porcentual 8 12 6" xfId="10145" xr:uid="{A26125F9-3384-4CD7-9EAB-292CCE734430}"/>
    <cellStyle name="Porcentual 8 12 6 2" xfId="21466" xr:uid="{8A14A191-0C95-453F-990F-E21BDBFA4D56}"/>
    <cellStyle name="Porcentual 8 12 6 2 2" xfId="27022" xr:uid="{07398756-CC46-4C76-87DD-809513154910}"/>
    <cellStyle name="Porcentual 8 12 6 2 3" xfId="32516" xr:uid="{0C9A7E8A-AB1F-401E-8FC6-5351ABDA6DE6}"/>
    <cellStyle name="Porcentual 8 12 6 2 4" xfId="38000" xr:uid="{51AB448C-84F7-44B8-BDE8-3E0E38881781}"/>
    <cellStyle name="Porcentual 8 12 6 3" xfId="24293" xr:uid="{7EB67A10-1208-4683-A43F-FD6F0DEB1364}"/>
    <cellStyle name="Porcentual 8 12 6 4" xfId="29787" xr:uid="{0F1CCB5D-3D5F-4A92-9E32-BB32DEC2F947}"/>
    <cellStyle name="Porcentual 8 12 6 5" xfId="35271" xr:uid="{77C2E005-1AE6-48E3-8BDD-673F33198357}"/>
    <cellStyle name="Porcentual 8 13" xfId="6966" xr:uid="{E1106633-5059-4EAD-A18E-41E8F3831D38}"/>
    <cellStyle name="Porcentual 8 13 2" xfId="15371" xr:uid="{346EC4F1-EA04-4393-B6A1-CE31F20A1C25}"/>
    <cellStyle name="Porcentual 8 13 2 2" xfId="22658" xr:uid="{5435C4ED-6F2C-4CA0-9C6E-8B5D04F61D3C}"/>
    <cellStyle name="Porcentual 8 13 2 2 2" xfId="28214" xr:uid="{0476CDCC-9FE9-4209-83C5-0187BB7A2552}"/>
    <cellStyle name="Porcentual 8 13 2 2 3" xfId="33708" xr:uid="{5B709998-37C4-4FE8-8755-B347B67B0BC9}"/>
    <cellStyle name="Porcentual 8 13 2 2 4" xfId="39192" xr:uid="{3FA1A286-6C24-4F94-A6B7-986722CF2D4B}"/>
    <cellStyle name="Porcentual 8 13 2 3" xfId="25485" xr:uid="{7DE7D2B7-FA9C-4FA2-BE1E-7ABDD37EFEC3}"/>
    <cellStyle name="Porcentual 8 13 2 4" xfId="30979" xr:uid="{E4D6415A-60F3-4819-817F-A13FC0EC40D8}"/>
    <cellStyle name="Porcentual 8 13 2 5" xfId="36463" xr:uid="{08F3E45E-2AC5-42AC-BFB1-6A2E5044E5D3}"/>
    <cellStyle name="Porcentual 8 13 3" xfId="12281" xr:uid="{FC6FFB79-0E8D-443D-A53D-3CF63D648BF6}"/>
    <cellStyle name="Porcentual 8 13 4" xfId="17517" xr:uid="{3DD615E1-8114-47EE-A442-F9D1D6B11F7E}"/>
    <cellStyle name="Porcentual 8 13 5" xfId="19777" xr:uid="{FBF1C0BA-86FB-4AFC-8F11-31E5960ABE93}"/>
    <cellStyle name="Porcentual 8 13 6" xfId="10146" xr:uid="{F0E3029C-FA25-492C-ADC0-64504B764B9F}"/>
    <cellStyle name="Porcentual 8 13 6 2" xfId="21467" xr:uid="{7DF908EC-3B4C-4707-9161-7D133B9536A0}"/>
    <cellStyle name="Porcentual 8 13 6 2 2" xfId="27023" xr:uid="{DC37F08D-AA91-4C3F-86B2-D83E74A82F96}"/>
    <cellStyle name="Porcentual 8 13 6 2 3" xfId="32517" xr:uid="{5B45FDC2-248B-4954-B712-CC6B5348DBF5}"/>
    <cellStyle name="Porcentual 8 13 6 2 4" xfId="38001" xr:uid="{3FA887CD-3645-4788-A498-B9DE80480A3F}"/>
    <cellStyle name="Porcentual 8 13 6 3" xfId="24294" xr:uid="{E800FC37-0DC7-4458-BEC6-AA49A2DD2D33}"/>
    <cellStyle name="Porcentual 8 13 6 4" xfId="29788" xr:uid="{B664675F-FBA8-40FA-B51A-22E88B889CC9}"/>
    <cellStyle name="Porcentual 8 13 6 5" xfId="35272" xr:uid="{66822FBA-D92E-443C-A766-42040E2005AE}"/>
    <cellStyle name="Porcentual 8 14" xfId="6967" xr:uid="{6CEB79D9-CA75-4F09-80BD-82DFDC35A73C}"/>
    <cellStyle name="Porcentual 8 14 2" xfId="15372" xr:uid="{BE49C446-6E98-4603-BEDE-A33265AA7DEE}"/>
    <cellStyle name="Porcentual 8 14 2 2" xfId="22659" xr:uid="{54F3968D-B69A-4426-AC28-519F0AAFC39B}"/>
    <cellStyle name="Porcentual 8 14 2 2 2" xfId="28215" xr:uid="{D2BFF83A-B472-4415-84D7-E9FB3526960F}"/>
    <cellStyle name="Porcentual 8 14 2 2 3" xfId="33709" xr:uid="{935DC9FF-C0ED-418B-BBF8-0144835BE3FC}"/>
    <cellStyle name="Porcentual 8 14 2 2 4" xfId="39193" xr:uid="{625BEF30-BA81-4DB4-91BC-913649CBC2EB}"/>
    <cellStyle name="Porcentual 8 14 2 3" xfId="25486" xr:uid="{584D09AA-782A-49FC-AFE6-3E3F95C3748E}"/>
    <cellStyle name="Porcentual 8 14 2 4" xfId="30980" xr:uid="{AD47BE40-C761-40FF-BD69-1A59F374B8E7}"/>
    <cellStyle name="Porcentual 8 14 2 5" xfId="36464" xr:uid="{855EC6F9-2678-4F51-A1D9-E1827279CD54}"/>
    <cellStyle name="Porcentual 8 14 3" xfId="12282" xr:uid="{E50BFC4D-CA2C-43EF-BC85-C13443840D0F}"/>
    <cellStyle name="Porcentual 8 14 4" xfId="17518" xr:uid="{34D21E05-9415-4534-A2CD-CFA45A78A2D9}"/>
    <cellStyle name="Porcentual 8 14 5" xfId="19778" xr:uid="{F14F55BF-DD58-4C5B-9E18-5EE6565413A2}"/>
    <cellStyle name="Porcentual 8 14 6" xfId="10147" xr:uid="{DED6A24F-CCBA-4C53-B6B8-9E54C735E624}"/>
    <cellStyle name="Porcentual 8 14 6 2" xfId="21468" xr:uid="{280744B9-63D7-4121-8D8A-D1A10E69CDA1}"/>
    <cellStyle name="Porcentual 8 14 6 2 2" xfId="27024" xr:uid="{3B989594-3E15-4630-B797-75B956997836}"/>
    <cellStyle name="Porcentual 8 14 6 2 3" xfId="32518" xr:uid="{0ACC495F-017B-4F97-95AA-51CA76CF131C}"/>
    <cellStyle name="Porcentual 8 14 6 2 4" xfId="38002" xr:uid="{CA2DA24A-09AE-4C2F-B56E-AA56413F11B4}"/>
    <cellStyle name="Porcentual 8 14 6 3" xfId="24295" xr:uid="{6A28BE5F-13CF-42BA-AB05-0F0E5133702A}"/>
    <cellStyle name="Porcentual 8 14 6 4" xfId="29789" xr:uid="{2C665A77-FE4D-4F8A-A728-4CC3D9131671}"/>
    <cellStyle name="Porcentual 8 14 6 5" xfId="35273" xr:uid="{7963B947-EBE4-43F4-8B85-13FA42693517}"/>
    <cellStyle name="Porcentual 8 15" xfId="6968" xr:uid="{D0579EBC-D724-4E5D-A99D-4296CE46CB26}"/>
    <cellStyle name="Porcentual 8 15 2" xfId="15373" xr:uid="{AC775A8C-93EA-4FC9-8336-9FDE876F4065}"/>
    <cellStyle name="Porcentual 8 15 2 2" xfId="22660" xr:uid="{B5D75DE1-CAA2-4109-BC11-FBE102EFDE3A}"/>
    <cellStyle name="Porcentual 8 15 2 2 2" xfId="28216" xr:uid="{E8CE12BB-B810-4EE5-B7B9-0FD448A1FDA5}"/>
    <cellStyle name="Porcentual 8 15 2 2 3" xfId="33710" xr:uid="{ED389660-8D97-497C-8279-20DBFDC091BF}"/>
    <cellStyle name="Porcentual 8 15 2 2 4" xfId="39194" xr:uid="{610F739D-7864-4C97-B659-837370D9FD29}"/>
    <cellStyle name="Porcentual 8 15 2 3" xfId="25487" xr:uid="{43238D8B-9BCE-4F40-99B6-14117C7B4621}"/>
    <cellStyle name="Porcentual 8 15 2 4" xfId="30981" xr:uid="{CCD8C64C-E693-40EF-8EE0-A1756B64BE1A}"/>
    <cellStyle name="Porcentual 8 15 2 5" xfId="36465" xr:uid="{EA95919C-CFA9-4B7D-AB24-67F14FF676E1}"/>
    <cellStyle name="Porcentual 8 15 3" xfId="12283" xr:uid="{3B04BA1C-626A-417E-B2FF-C107E123DCB1}"/>
    <cellStyle name="Porcentual 8 15 4" xfId="17519" xr:uid="{D9F40063-C8F0-4BA5-9BC8-FE52C3D5E44B}"/>
    <cellStyle name="Porcentual 8 15 5" xfId="19779" xr:uid="{7EBE63E5-5DFE-4A26-BFE8-06BF688D7EF7}"/>
    <cellStyle name="Porcentual 8 15 6" xfId="10148" xr:uid="{3DD55C73-3E05-421B-9E70-B50A57D55BDF}"/>
    <cellStyle name="Porcentual 8 15 6 2" xfId="21469" xr:uid="{4DA79556-B338-466A-B2C0-BC5071A3C612}"/>
    <cellStyle name="Porcentual 8 15 6 2 2" xfId="27025" xr:uid="{EA52A874-1504-493D-B14B-D980A708A914}"/>
    <cellStyle name="Porcentual 8 15 6 2 3" xfId="32519" xr:uid="{A940B61A-692D-45D3-962B-C90F8CC1F866}"/>
    <cellStyle name="Porcentual 8 15 6 2 4" xfId="38003" xr:uid="{416E7A20-21DE-4D9D-B5BE-2AB36A9C567D}"/>
    <cellStyle name="Porcentual 8 15 6 3" xfId="24296" xr:uid="{FD673825-C1F4-4F9E-B059-CDCCF9AE20CD}"/>
    <cellStyle name="Porcentual 8 15 6 4" xfId="29790" xr:uid="{463115B6-3E4A-4C9F-A2B1-57DBFF757A1A}"/>
    <cellStyle name="Porcentual 8 15 6 5" xfId="35274" xr:uid="{63025469-1431-4842-AC5D-B6BA9EE052B6}"/>
    <cellStyle name="Porcentual 8 16" xfId="6969" xr:uid="{E24F68A7-5B65-4D2C-B52A-CF61E1A5E208}"/>
    <cellStyle name="Porcentual 8 16 2" xfId="15374" xr:uid="{1ADEC9B4-98F4-4487-ADC1-34DB5FF3D1CE}"/>
    <cellStyle name="Porcentual 8 16 2 2" xfId="22661" xr:uid="{B662B30E-709B-47DB-B3A1-110B401289C5}"/>
    <cellStyle name="Porcentual 8 16 2 2 2" xfId="28217" xr:uid="{6291717E-3374-4AE6-A43F-D628D8AEF5E1}"/>
    <cellStyle name="Porcentual 8 16 2 2 3" xfId="33711" xr:uid="{66D6ECDB-D5D5-49E0-92B5-D99281D32446}"/>
    <cellStyle name="Porcentual 8 16 2 2 4" xfId="39195" xr:uid="{6D49CF01-36D7-4B7E-B1E6-B4F20021E551}"/>
    <cellStyle name="Porcentual 8 16 2 3" xfId="25488" xr:uid="{44A98BD4-1D89-435C-BF70-4FD244B51873}"/>
    <cellStyle name="Porcentual 8 16 2 4" xfId="30982" xr:uid="{ECC72DE8-E628-4C4B-BD52-A9C4F928697D}"/>
    <cellStyle name="Porcentual 8 16 2 5" xfId="36466" xr:uid="{EFA5B7DC-419D-40BA-B146-F1ACB1638DE3}"/>
    <cellStyle name="Porcentual 8 16 3" xfId="12614" xr:uid="{331F63B8-81F8-4376-ADCF-12F66BB4DFE6}"/>
    <cellStyle name="Porcentual 8 16 3 2" xfId="21666" xr:uid="{E389C306-3AE0-4A89-BDD7-EB720234757A}"/>
    <cellStyle name="Porcentual 8 16 3 2 2" xfId="27222" xr:uid="{88EC66C2-94F1-476E-B951-42725A1B71CC}"/>
    <cellStyle name="Porcentual 8 16 3 2 3" xfId="32716" xr:uid="{EF41A0C7-D79D-4EF9-B914-71A64E852A81}"/>
    <cellStyle name="Porcentual 8 16 3 2 4" xfId="38200" xr:uid="{7D4B780B-A1B1-4941-8A0E-1457DC726A90}"/>
    <cellStyle name="Porcentual 8 16 3 3" xfId="24493" xr:uid="{AD881CEA-C613-4C7E-B006-58B45405957F}"/>
    <cellStyle name="Porcentual 8 16 3 4" xfId="29987" xr:uid="{D1FADD17-CF4E-4BEC-A1FB-0F9392011989}"/>
    <cellStyle name="Porcentual 8 16 3 5" xfId="35471" xr:uid="{9E24B1AC-0D03-48EC-9E21-87BF316D2636}"/>
    <cellStyle name="Porcentual 8 16 4" xfId="19780" xr:uid="{19FE42E6-36A6-4271-9E62-B96D4C5A3C08}"/>
    <cellStyle name="Porcentual 8 16 5" xfId="10149" xr:uid="{3FE09A3D-DBA6-4CBF-A54A-FDD32A267EDF}"/>
    <cellStyle name="Porcentual 8 16 5 2" xfId="21470" xr:uid="{E81A93C2-5A26-4339-BD81-51CA37EB7437}"/>
    <cellStyle name="Porcentual 8 16 5 2 2" xfId="27026" xr:uid="{4DDDAB3F-B097-4656-B199-C8D274AB2C37}"/>
    <cellStyle name="Porcentual 8 16 5 2 3" xfId="32520" xr:uid="{DE053053-539B-4A28-BD96-6F440A8E83D1}"/>
    <cellStyle name="Porcentual 8 16 5 2 4" xfId="38004" xr:uid="{E2A2EC84-48CB-488A-B678-F9BB2F1EA241}"/>
    <cellStyle name="Porcentual 8 16 5 3" xfId="24297" xr:uid="{2BFED002-F92D-49D6-BA07-3692A7DD63F5}"/>
    <cellStyle name="Porcentual 8 16 5 4" xfId="29791" xr:uid="{CAC686DD-8F13-409C-A1AA-310F7F0DE9A6}"/>
    <cellStyle name="Porcentual 8 16 5 5" xfId="35275" xr:uid="{5CD01EF3-8E58-4452-B6F6-D4C6D0900CC5}"/>
    <cellStyle name="Porcentual 8 17" xfId="7330" xr:uid="{FA63C080-30A1-413F-81C5-FAA104CCA105}"/>
    <cellStyle name="Porcentual 8 17 2" xfId="20090" xr:uid="{B18FA3D0-822E-4725-9EF1-2FD4A10C0CF2}"/>
    <cellStyle name="Porcentual 8 17 2 2" xfId="22828" xr:uid="{51E75779-2D77-4C05-9009-6E4F4DE23768}"/>
    <cellStyle name="Porcentual 8 17 2 2 2" xfId="28384" xr:uid="{D2619E95-07B0-47EA-8E8A-F1AF48819D88}"/>
    <cellStyle name="Porcentual 8 17 2 2 3" xfId="33878" xr:uid="{6641BDB1-72E2-40BB-A1A2-BE4B26C7138A}"/>
    <cellStyle name="Porcentual 8 17 2 2 4" xfId="39362" xr:uid="{E033F992-1C97-4BFC-99B5-0E0EFC3729CC}"/>
    <cellStyle name="Porcentual 8 17 2 3" xfId="25655" xr:uid="{CB48B61B-7320-4F48-9159-B748CB241961}"/>
    <cellStyle name="Porcentual 8 17 2 4" xfId="31149" xr:uid="{9094E4BF-EE82-4856-A60F-735CD362EB34}"/>
    <cellStyle name="Porcentual 8 17 2 5" xfId="36633" xr:uid="{D4DDCB25-DD67-4F52-BA04-9CAF8C565D30}"/>
    <cellStyle name="Porcentual 8 17 3" xfId="10150" xr:uid="{5C08C0DC-95E8-471A-9F33-80B3146FFB69}"/>
    <cellStyle name="Porcentual 8 17 3 2" xfId="21471" xr:uid="{D3B3ED6D-4432-442D-85CF-799863F53C98}"/>
    <cellStyle name="Porcentual 8 17 3 2 2" xfId="27027" xr:uid="{9F459B4B-8CA4-4EFA-8C82-39AF8FC6B8B8}"/>
    <cellStyle name="Porcentual 8 17 3 2 3" xfId="32521" xr:uid="{8D5E8536-F428-4195-8B64-44A325719A46}"/>
    <cellStyle name="Porcentual 8 17 3 2 4" xfId="38005" xr:uid="{154CBC59-119D-4F8D-8777-FE7B9137597E}"/>
    <cellStyle name="Porcentual 8 17 3 3" xfId="24298" xr:uid="{A02815D5-C5E2-4FDE-99A4-E1E6F6316247}"/>
    <cellStyle name="Porcentual 8 17 3 4" xfId="29792" xr:uid="{A89327BC-527D-43CB-9DAC-1C00B0439999}"/>
    <cellStyle name="Porcentual 8 17 3 5" xfId="35276" xr:uid="{862DDAE4-D36E-4FE4-833E-09AB9D0FC2F7}"/>
    <cellStyle name="Porcentual 8 17 4" xfId="20222" xr:uid="{5DA13536-2525-4D57-AF43-4DD35F8FDD0A}"/>
    <cellStyle name="Porcentual 8 17 4 2" xfId="25778" xr:uid="{29EFAE39-8842-4AC0-AA49-35E0C6B431BB}"/>
    <cellStyle name="Porcentual 8 17 4 3" xfId="31272" xr:uid="{7D6216B5-4530-49A6-A2B0-F814B7F79C5B}"/>
    <cellStyle name="Porcentual 8 17 4 4" xfId="36756" xr:uid="{EDD39FD3-A512-48CA-A2B2-1D8CEBD487AF}"/>
    <cellStyle name="Porcentual 8 17 5" xfId="23049" xr:uid="{FFDE14B8-0ACC-42D6-8B34-C4848483C2AD}"/>
    <cellStyle name="Porcentual 8 17 6" xfId="28541" xr:uid="{4504B2DA-47FE-4CF4-9D60-894D0A85A4D9}"/>
    <cellStyle name="Porcentual 8 17 7" xfId="34025" xr:uid="{8D0566FD-4F28-4D00-981D-3505A1F42CB9}"/>
    <cellStyle name="Porcentual 8 18" xfId="7352" xr:uid="{A77D8AC1-B13B-48AA-B1BE-50AD443504C2}"/>
    <cellStyle name="Porcentual 8 18 2" xfId="20099" xr:uid="{48EA1FF6-EB39-4468-81EC-25199E75B23B}"/>
    <cellStyle name="Porcentual 8 18 2 2" xfId="22833" xr:uid="{C2BD0BC3-9895-4F41-A7E1-66AB3D18C459}"/>
    <cellStyle name="Porcentual 8 18 2 2 2" xfId="28389" xr:uid="{A06CFCE2-CCFF-45F3-918A-AC0A70A392F6}"/>
    <cellStyle name="Porcentual 8 18 2 2 3" xfId="33883" xr:uid="{CF7C039E-2269-45DC-BB4E-416D927BD599}"/>
    <cellStyle name="Porcentual 8 18 2 2 4" xfId="39367" xr:uid="{83CE13F4-4584-4B48-B62D-29472EDEDCAA}"/>
    <cellStyle name="Porcentual 8 18 2 3" xfId="25660" xr:uid="{4E42B950-5581-475B-91A4-4182926DC266}"/>
    <cellStyle name="Porcentual 8 18 2 4" xfId="31154" xr:uid="{C4EA7200-6E8C-4817-AE00-778B0BDA0F6D}"/>
    <cellStyle name="Porcentual 8 18 2 5" xfId="36638" xr:uid="{C9820916-58B4-4256-B7AE-F76C2F744A11}"/>
    <cellStyle name="Porcentual 8 18 3" xfId="10151" xr:uid="{E2CBC677-B8E4-4A7E-B9A8-48B1E44428FB}"/>
    <cellStyle name="Porcentual 8 18 3 2" xfId="21472" xr:uid="{0BF51D28-4241-4F67-9675-B044A2BC70BC}"/>
    <cellStyle name="Porcentual 8 18 3 2 2" xfId="27028" xr:uid="{128E8A8D-9053-43D9-8DCD-EFF7C7D629A6}"/>
    <cellStyle name="Porcentual 8 18 3 2 3" xfId="32522" xr:uid="{89507F3B-C278-44AD-B888-D7BC819BA3ED}"/>
    <cellStyle name="Porcentual 8 18 3 2 4" xfId="38006" xr:uid="{9FAAF0FE-4FAF-4D24-8F0B-253085C595E9}"/>
    <cellStyle name="Porcentual 8 18 3 3" xfId="24299" xr:uid="{B9D5EDC4-C281-48F3-BAFF-6C7FCA0EE857}"/>
    <cellStyle name="Porcentual 8 18 3 4" xfId="29793" xr:uid="{5E1A7B49-F5CE-42DD-AE9F-64AA1F8ED8D3}"/>
    <cellStyle name="Porcentual 8 18 3 5" xfId="35277" xr:uid="{4DCFF499-3F44-4225-A90F-D80BA49254DD}"/>
    <cellStyle name="Porcentual 8 18 4" xfId="20240" xr:uid="{8D9D5AB2-6500-48D5-83D7-14A193DF9A1B}"/>
    <cellStyle name="Porcentual 8 18 4 2" xfId="25796" xr:uid="{7C676379-699B-4303-AF9B-A710238FF4DC}"/>
    <cellStyle name="Porcentual 8 18 4 3" xfId="31290" xr:uid="{375FCDD2-73AE-4929-BBA3-2FC0421D995E}"/>
    <cellStyle name="Porcentual 8 18 4 4" xfId="36774" xr:uid="{A8F0F448-014F-4B22-BF18-4F3169FF6752}"/>
    <cellStyle name="Porcentual 8 18 5" xfId="23067" xr:uid="{BA5BAD8A-2FE7-4134-BC40-C6219E473271}"/>
    <cellStyle name="Porcentual 8 18 6" xfId="28559" xr:uid="{F94C76C2-A870-4D02-8A9E-ED194625EB96}"/>
    <cellStyle name="Porcentual 8 18 7" xfId="34043" xr:uid="{EA5FD98F-F1AD-46AA-A20E-4765B625EEB0}"/>
    <cellStyle name="Porcentual 8 19" xfId="7514" xr:uid="{71B6377E-5607-4E9F-A30E-5A736F17C3C6}"/>
    <cellStyle name="Porcentual 8 19 2" xfId="20132" xr:uid="{BC0526F9-EF1B-4CD7-8F05-0B313B6A799D}"/>
    <cellStyle name="Porcentual 8 19 2 2" xfId="22866" xr:uid="{AB991842-C077-400F-8C1C-3273303E01CF}"/>
    <cellStyle name="Porcentual 8 19 2 2 2" xfId="28422" xr:uid="{F86BA30C-71D5-4B9C-9959-009646DE10AC}"/>
    <cellStyle name="Porcentual 8 19 2 2 3" xfId="33916" xr:uid="{02650B09-D914-4B41-BB62-15E2463D269A}"/>
    <cellStyle name="Porcentual 8 19 2 2 4" xfId="39400" xr:uid="{BC314B4B-9D02-43DA-A0E2-8C2A3AB61E1C}"/>
    <cellStyle name="Porcentual 8 19 2 3" xfId="25693" xr:uid="{81FFFD97-8ED6-4D17-8B10-90031269BC3C}"/>
    <cellStyle name="Porcentual 8 19 2 4" xfId="31187" xr:uid="{3A4A7502-13AC-4F23-83C7-F8E93FED1B8F}"/>
    <cellStyle name="Porcentual 8 19 2 5" xfId="36671" xr:uid="{3D8DB531-2682-434C-8AF6-83CF8AD5B19C}"/>
    <cellStyle name="Porcentual 8 19 3" xfId="10152" xr:uid="{5EB0F563-0758-4C28-9D93-616F70C722B4}"/>
    <cellStyle name="Porcentual 8 19 3 2" xfId="21473" xr:uid="{4E0E4258-853F-4674-96D2-1DCF4906B10A}"/>
    <cellStyle name="Porcentual 8 19 3 2 2" xfId="27029" xr:uid="{C66DE435-1FE1-4F67-A613-60332B4FF429}"/>
    <cellStyle name="Porcentual 8 19 3 2 3" xfId="32523" xr:uid="{4AAD667C-E195-4E71-9E05-B9A925660DC6}"/>
    <cellStyle name="Porcentual 8 19 3 2 4" xfId="38007" xr:uid="{7DE760E1-7C9B-46EB-999B-411C9EF9C9CC}"/>
    <cellStyle name="Porcentual 8 19 3 3" xfId="24300" xr:uid="{9BF7456D-57D8-4123-9F73-40642B28E134}"/>
    <cellStyle name="Porcentual 8 19 3 4" xfId="29794" xr:uid="{A65EA9EB-003B-4FBD-BBFD-E9212756B041}"/>
    <cellStyle name="Porcentual 8 19 3 5" xfId="35278" xr:uid="{4B4C684D-F2B7-47F3-A326-3DB4E7483140}"/>
    <cellStyle name="Porcentual 8 19 4" xfId="20398" xr:uid="{158845D8-9602-4C9A-ADC3-D662840F8990}"/>
    <cellStyle name="Porcentual 8 19 4 2" xfId="25954" xr:uid="{789432C4-9D6D-4F89-84D9-1CC8EDB58F96}"/>
    <cellStyle name="Porcentual 8 19 4 3" xfId="31448" xr:uid="{FB6AAFC3-5B4F-4E7B-B0DD-9C602A6ADAC4}"/>
    <cellStyle name="Porcentual 8 19 4 4" xfId="36932" xr:uid="{4D0FD345-DBB1-491A-9AC4-D106C78F0154}"/>
    <cellStyle name="Porcentual 8 19 5" xfId="23225" xr:uid="{B0BAB09C-3E56-423D-9005-09947BEEFA41}"/>
    <cellStyle name="Porcentual 8 19 6" xfId="28719" xr:uid="{9191CD20-2ACC-4D3B-BAC7-05C731A97CDD}"/>
    <cellStyle name="Porcentual 8 19 7" xfId="34203" xr:uid="{5277886E-3C87-483B-AE2C-7D3039848930}"/>
    <cellStyle name="Porcentual 8 2" xfId="6970" xr:uid="{1E668AF0-701D-4A56-AFCD-98B50F9F025C}"/>
    <cellStyle name="Porcentual 8 2 2" xfId="6971" xr:uid="{53EBB83C-E2FE-4381-A3C2-DBE4D236E94D}"/>
    <cellStyle name="Porcentual 8 2 2 2" xfId="6972" xr:uid="{0EA03AF1-2C10-49E0-9F8D-BD9583153E80}"/>
    <cellStyle name="Porcentual 8 2 2 2 2" xfId="15377" xr:uid="{28289DF7-F4E0-49B4-8964-F4B9843130D9}"/>
    <cellStyle name="Porcentual 8 2 2 2 2 2" xfId="22664" xr:uid="{A11F5860-EC07-47B1-B7A6-928E5F18C4DD}"/>
    <cellStyle name="Porcentual 8 2 2 2 2 2 2" xfId="28220" xr:uid="{65F92290-4A41-43D1-868A-FB07E1C2F210}"/>
    <cellStyle name="Porcentual 8 2 2 2 2 2 3" xfId="33714" xr:uid="{97B69A1A-C449-4A67-A4C1-C76F63C3501C}"/>
    <cellStyle name="Porcentual 8 2 2 2 2 2 4" xfId="39198" xr:uid="{1F100E86-260F-41B3-9ED0-FE42492AF597}"/>
    <cellStyle name="Porcentual 8 2 2 2 2 3" xfId="25491" xr:uid="{768959EF-6360-4AAF-A4C7-2E54DE54593D}"/>
    <cellStyle name="Porcentual 8 2 2 2 2 4" xfId="30985" xr:uid="{FCC2D3E9-DE62-48E6-8499-F0A1E0A2EB3A}"/>
    <cellStyle name="Porcentual 8 2 2 2 2 5" xfId="36469" xr:uid="{A837F673-1B53-4EB7-86AC-4A7C14055A01}"/>
    <cellStyle name="Porcentual 8 2 2 2 3" xfId="12286" xr:uid="{886E132C-2AF7-4771-AF0B-D0B154B2EA15}"/>
    <cellStyle name="Porcentual 8 2 2 2 4" xfId="17522" xr:uid="{253945D2-0A46-4614-9AE6-C0C77D719560}"/>
    <cellStyle name="Porcentual 8 2 2 2 5" xfId="19783" xr:uid="{FDA4D3DB-6BA1-4109-BABC-0D2B16B2B70D}"/>
    <cellStyle name="Porcentual 8 2 2 2 6" xfId="10155" xr:uid="{7132FC17-E60B-4A0B-AC41-1EAA0EF4B640}"/>
    <cellStyle name="Porcentual 8 2 2 2 6 2" xfId="21476" xr:uid="{91A93E98-8A02-4DAF-AE2E-4DC0052D6F4E}"/>
    <cellStyle name="Porcentual 8 2 2 2 6 2 2" xfId="27032" xr:uid="{AF37ED5C-B295-4C42-8892-4A13A890B8A8}"/>
    <cellStyle name="Porcentual 8 2 2 2 6 2 3" xfId="32526" xr:uid="{D667D83B-C5CE-4D42-BDC7-A2359E1638C1}"/>
    <cellStyle name="Porcentual 8 2 2 2 6 2 4" xfId="38010" xr:uid="{E3221C23-7D5A-4488-8291-FA593A210784}"/>
    <cellStyle name="Porcentual 8 2 2 2 6 3" xfId="24303" xr:uid="{4BD3EFEA-FAF7-43AD-B2BB-1360915A44F3}"/>
    <cellStyle name="Porcentual 8 2 2 2 6 4" xfId="29797" xr:uid="{7D041040-700D-4BFB-8129-D3EE87F8445D}"/>
    <cellStyle name="Porcentual 8 2 2 2 6 5" xfId="35281" xr:uid="{5F2E1F04-D810-48AA-B98E-EE86B719C4C1}"/>
    <cellStyle name="Porcentual 8 2 2 3" xfId="15376" xr:uid="{29319298-18A9-4327-AB17-93F9A6E37CD6}"/>
    <cellStyle name="Porcentual 8 2 2 3 2" xfId="22663" xr:uid="{3847AD24-5BEB-4431-B0A5-1384B90B8727}"/>
    <cellStyle name="Porcentual 8 2 2 3 2 2" xfId="28219" xr:uid="{BF3FC82A-58F3-4D71-82C1-3983D7CB8F7F}"/>
    <cellStyle name="Porcentual 8 2 2 3 2 3" xfId="33713" xr:uid="{B58E093D-674F-45D1-9855-3E7EFDC04EFE}"/>
    <cellStyle name="Porcentual 8 2 2 3 2 4" xfId="39197" xr:uid="{A2D7EACF-4FB8-484A-ADD0-13839D6D07D2}"/>
    <cellStyle name="Porcentual 8 2 2 3 3" xfId="25490" xr:uid="{86CEF128-DAC1-4D0F-85EC-4DE25BD25DC7}"/>
    <cellStyle name="Porcentual 8 2 2 3 4" xfId="30984" xr:uid="{39C75924-ECA2-4A5B-9A33-AE9965589CF6}"/>
    <cellStyle name="Porcentual 8 2 2 3 5" xfId="36468" xr:uid="{986927E4-4CE0-4389-A3CD-AC4C58143B3D}"/>
    <cellStyle name="Porcentual 8 2 2 4" xfId="12285" xr:uid="{FF8EC4D3-CCD2-402B-AB35-6500B4D10E90}"/>
    <cellStyle name="Porcentual 8 2 2 5" xfId="17521" xr:uid="{25A02C09-8D42-439E-9F29-E3EEA47449A3}"/>
    <cellStyle name="Porcentual 8 2 2 6" xfId="19782" xr:uid="{21964146-E6DF-4535-AD6C-6A64D4E8875C}"/>
    <cellStyle name="Porcentual 8 2 2 7" xfId="10154" xr:uid="{13664271-205C-4609-AF86-04C229B03149}"/>
    <cellStyle name="Porcentual 8 2 2 7 2" xfId="21475" xr:uid="{B3DF55E8-EF2D-4920-AEAE-C1B4EDF981E4}"/>
    <cellStyle name="Porcentual 8 2 2 7 2 2" xfId="27031" xr:uid="{4522752C-3791-404E-B3F7-F1825842726D}"/>
    <cellStyle name="Porcentual 8 2 2 7 2 3" xfId="32525" xr:uid="{20CAFE3E-42D0-488F-A1B2-90AC454A8FF3}"/>
    <cellStyle name="Porcentual 8 2 2 7 2 4" xfId="38009" xr:uid="{BD1F9BF3-B6B8-46D2-96E3-4D20FC354BA7}"/>
    <cellStyle name="Porcentual 8 2 2 7 3" xfId="24302" xr:uid="{C71FE4D5-9939-483B-8891-B87E67C2C4B9}"/>
    <cellStyle name="Porcentual 8 2 2 7 4" xfId="29796" xr:uid="{DD6F529A-6466-4D51-BD9E-C4854A670162}"/>
    <cellStyle name="Porcentual 8 2 2 7 5" xfId="35280" xr:uid="{9FD2BCB6-3780-43B4-93D8-623E13F410FE}"/>
    <cellStyle name="Porcentual 8 2 3" xfId="6973" xr:uid="{D9FEA42E-3B54-4B6D-95E0-C4E35CE18F52}"/>
    <cellStyle name="Porcentual 8 2 3 2" xfId="15378" xr:uid="{4751D26F-483D-462C-B3C9-8BA44D6D6095}"/>
    <cellStyle name="Porcentual 8 2 3 2 2" xfId="22665" xr:uid="{A6DCAE97-2291-4CCE-BDC7-E245BC45A20F}"/>
    <cellStyle name="Porcentual 8 2 3 2 2 2" xfId="28221" xr:uid="{131DEA12-DDB7-4176-9A9A-CBAB39A427C0}"/>
    <cellStyle name="Porcentual 8 2 3 2 2 3" xfId="33715" xr:uid="{938C9716-85AB-47C8-8E1A-6B6AD2C944DF}"/>
    <cellStyle name="Porcentual 8 2 3 2 2 4" xfId="39199" xr:uid="{D84D5721-94C2-49BD-BCD4-0E75A455C0F1}"/>
    <cellStyle name="Porcentual 8 2 3 2 3" xfId="25492" xr:uid="{27FB359B-B7C3-4DC1-A9AA-B2D27115E45A}"/>
    <cellStyle name="Porcentual 8 2 3 2 4" xfId="30986" xr:uid="{918BD506-E4B1-4F37-8804-425B2C21FCE9}"/>
    <cellStyle name="Porcentual 8 2 3 2 5" xfId="36470" xr:uid="{A30ACC29-1A65-4245-B226-B9AC3691AE57}"/>
    <cellStyle name="Porcentual 8 2 3 3" xfId="12287" xr:uid="{152A2D19-A717-494B-AB89-4B0C66415917}"/>
    <cellStyle name="Porcentual 8 2 3 4" xfId="17523" xr:uid="{A23BBCA4-DF36-4A01-81A1-93021C662342}"/>
    <cellStyle name="Porcentual 8 2 3 5" xfId="19784" xr:uid="{58342284-709F-4155-924A-F8F92A67AD7A}"/>
    <cellStyle name="Porcentual 8 2 3 6" xfId="10156" xr:uid="{02FA4A92-A056-4B27-8337-45DA048FBD3D}"/>
    <cellStyle name="Porcentual 8 2 3 6 2" xfId="21477" xr:uid="{C4D988CB-7B36-4C94-A4A7-6836C0EFE16F}"/>
    <cellStyle name="Porcentual 8 2 3 6 2 2" xfId="27033" xr:uid="{29E06C70-DE10-472A-9A43-960F641939DC}"/>
    <cellStyle name="Porcentual 8 2 3 6 2 3" xfId="32527" xr:uid="{7AD3CFE0-FF97-48AE-B6FA-031928F434E7}"/>
    <cellStyle name="Porcentual 8 2 3 6 2 4" xfId="38011" xr:uid="{361C996A-B49A-4398-A869-6E12132368ED}"/>
    <cellStyle name="Porcentual 8 2 3 6 3" xfId="24304" xr:uid="{9FE4F6BF-4D93-465C-B9DD-D0FD1DBA5F92}"/>
    <cellStyle name="Porcentual 8 2 3 6 4" xfId="29798" xr:uid="{596E7496-8A2F-4183-927B-C33789A81839}"/>
    <cellStyle name="Porcentual 8 2 3 6 5" xfId="35282" xr:uid="{373F84C9-2D7A-4062-BDDE-A8894AA38F33}"/>
    <cellStyle name="Porcentual 8 2 4" xfId="15375" xr:uid="{BAF156A4-DCBA-4BBB-B3D0-D48520FE0D98}"/>
    <cellStyle name="Porcentual 8 2 4 2" xfId="22662" xr:uid="{E7B56BD8-02D0-4916-AF8E-66AE14E41DA6}"/>
    <cellStyle name="Porcentual 8 2 4 2 2" xfId="28218" xr:uid="{C4BC5318-ABE9-4348-858B-45139FF5CD8B}"/>
    <cellStyle name="Porcentual 8 2 4 2 3" xfId="33712" xr:uid="{15678C90-39DB-4144-91DA-2CC6704E199A}"/>
    <cellStyle name="Porcentual 8 2 4 2 4" xfId="39196" xr:uid="{675E61CB-F5A4-4F30-928B-37E7C612D69A}"/>
    <cellStyle name="Porcentual 8 2 4 3" xfId="25489" xr:uid="{117DA397-2ED2-4C39-9D53-441A8641CF7D}"/>
    <cellStyle name="Porcentual 8 2 4 4" xfId="30983" xr:uid="{5F036EA3-EEAF-49B6-9196-9798DF17DB7E}"/>
    <cellStyle name="Porcentual 8 2 4 5" xfId="36467" xr:uid="{CCF73555-F985-4EC5-AEE5-B88AA33D1126}"/>
    <cellStyle name="Porcentual 8 2 5" xfId="12284" xr:uid="{7EC95D3C-A098-4A93-8BA6-E3AA63E807E8}"/>
    <cellStyle name="Porcentual 8 2 6" xfId="17520" xr:uid="{D5C69B5D-A57F-4B87-9F18-B5FC39805DA5}"/>
    <cellStyle name="Porcentual 8 2 7" xfId="19781" xr:uid="{34DD9CE8-A5ED-48A3-8E65-496E180E0B6A}"/>
    <cellStyle name="Porcentual 8 2 8" xfId="10153" xr:uid="{B30A462C-65A9-4A07-A690-ABFACC1C6ADD}"/>
    <cellStyle name="Porcentual 8 2 8 2" xfId="21474" xr:uid="{4AE9F217-37E0-4DD5-AA3B-73D7C9EF14EC}"/>
    <cellStyle name="Porcentual 8 2 8 2 2" xfId="27030" xr:uid="{CE5D49D7-E044-45F8-AB1E-57D0A0598599}"/>
    <cellStyle name="Porcentual 8 2 8 2 3" xfId="32524" xr:uid="{D724C6C2-8B94-4D6C-910C-FB05062FDAC5}"/>
    <cellStyle name="Porcentual 8 2 8 2 4" xfId="38008" xr:uid="{D73E484D-ECC1-4008-857B-824104816CAF}"/>
    <cellStyle name="Porcentual 8 2 8 3" xfId="24301" xr:uid="{A8F75AD2-7D7C-4477-82D1-F5C8DD7A8802}"/>
    <cellStyle name="Porcentual 8 2 8 4" xfId="29795" xr:uid="{3BE41AA6-0E7D-4778-ACE9-9422CE0D5D52}"/>
    <cellStyle name="Porcentual 8 2 8 5" xfId="35279" xr:uid="{677F3987-D0ED-4B55-A9A0-B1AE38F36E02}"/>
    <cellStyle name="Porcentual 8 20" xfId="15366" xr:uid="{4D6457FF-FD19-4A1D-B96D-737537EA5E59}"/>
    <cellStyle name="Porcentual 8 20 2" xfId="22653" xr:uid="{E595D9C4-627E-479E-A821-68C365FB8A9B}"/>
    <cellStyle name="Porcentual 8 20 2 2" xfId="28209" xr:uid="{C76D9328-B91A-4279-85D7-20F6718375E2}"/>
    <cellStyle name="Porcentual 8 20 2 3" xfId="33703" xr:uid="{B97DF608-172B-4E3A-A45C-D36E8AFEFCA2}"/>
    <cellStyle name="Porcentual 8 20 2 4" xfId="39187" xr:uid="{A6480857-251B-4955-BCA1-930629293573}"/>
    <cellStyle name="Porcentual 8 20 3" xfId="25480" xr:uid="{259E5875-9B4A-44E7-8328-C9620868135A}"/>
    <cellStyle name="Porcentual 8 20 4" xfId="30974" xr:uid="{B63339DC-12A8-447A-AB4B-47823FEE397D}"/>
    <cellStyle name="Porcentual 8 20 5" xfId="36458" xr:uid="{4273842C-22FF-4DC1-B3CF-1BC49394E251}"/>
    <cellStyle name="Porcentual 8 21" xfId="12276" xr:uid="{FF7569E1-5AC9-470B-ADB1-C82F5489D42E}"/>
    <cellStyle name="Porcentual 8 22" xfId="17512" xr:uid="{7CAF9439-4FEB-4564-836C-712B4C4B7964}"/>
    <cellStyle name="Porcentual 8 23" xfId="19772" xr:uid="{0B776B1F-B82E-496C-8709-E02DB419D2E4}"/>
    <cellStyle name="Porcentual 8 24" xfId="10141" xr:uid="{F79BE6A9-535F-4F0B-B506-1AD33825B4AE}"/>
    <cellStyle name="Porcentual 8 24 2" xfId="21462" xr:uid="{B74D0B0D-EC9F-43F7-8DD3-E3D2E7EB3648}"/>
    <cellStyle name="Porcentual 8 24 2 2" xfId="27018" xr:uid="{B0FEF217-502C-4D5E-9488-22E672AFAE29}"/>
    <cellStyle name="Porcentual 8 24 2 3" xfId="32512" xr:uid="{8DA9E940-623C-48D0-A6C7-E75C7D4DF2EC}"/>
    <cellStyle name="Porcentual 8 24 2 4" xfId="37996" xr:uid="{A63BFE17-1AF8-412A-ACB4-16F290E35141}"/>
    <cellStyle name="Porcentual 8 24 3" xfId="24289" xr:uid="{61CE7ADE-04B4-49CB-8446-0F6999F07022}"/>
    <cellStyle name="Porcentual 8 24 4" xfId="29783" xr:uid="{6C69BBC9-21CD-4059-AB26-79096DFF8243}"/>
    <cellStyle name="Porcentual 8 24 5" xfId="35267" xr:uid="{2761C978-70D1-4765-B362-88DD9F11A62A}"/>
    <cellStyle name="Porcentual 8 25" xfId="22917" xr:uid="{13ABA386-654C-4617-878B-94DEC8CB502F}"/>
    <cellStyle name="Porcentual 8 25 2" xfId="28463" xr:uid="{AE4AF5BD-B7F7-45A2-804F-491FE3DFD624}"/>
    <cellStyle name="Porcentual 8 25 3" xfId="33949" xr:uid="{BC09645D-70FD-4576-AA40-DFDFE0BFB8A2}"/>
    <cellStyle name="Porcentual 8 25 4" xfId="39433" xr:uid="{312B8CE3-01B5-46E7-9D5E-B7C642AFB4EF}"/>
    <cellStyle name="Porcentual 8 3" xfId="6974" xr:uid="{24665FF3-2708-49AD-BBE5-98A7321C7980}"/>
    <cellStyle name="Porcentual 8 3 2" xfId="15379" xr:uid="{2C0CF639-0A5A-4277-96E5-667A725B4FB9}"/>
    <cellStyle name="Porcentual 8 3 2 2" xfId="22666" xr:uid="{94FDACB1-86D6-4C5B-B1F8-9E314921C112}"/>
    <cellStyle name="Porcentual 8 3 2 2 2" xfId="28222" xr:uid="{632A44EA-6D40-4D91-BB4F-CA9B3B013ADF}"/>
    <cellStyle name="Porcentual 8 3 2 2 3" xfId="33716" xr:uid="{88388625-03B8-4052-866B-A6C36CFC7A33}"/>
    <cellStyle name="Porcentual 8 3 2 2 4" xfId="39200" xr:uid="{8EAFE9CA-8F2D-41D3-8B9E-1550D3A5BFC0}"/>
    <cellStyle name="Porcentual 8 3 2 3" xfId="25493" xr:uid="{BE15A907-90EA-4269-9C80-C4074FCD3FD4}"/>
    <cellStyle name="Porcentual 8 3 2 4" xfId="30987" xr:uid="{1ADB5C48-AE00-4153-A453-2F1710E61BDE}"/>
    <cellStyle name="Porcentual 8 3 2 5" xfId="36471" xr:uid="{24170D98-C23D-4F3A-AC61-CCADBB7AB8CC}"/>
    <cellStyle name="Porcentual 8 3 3" xfId="12288" xr:uid="{01632E0D-2635-4E4F-AE26-0F424994F009}"/>
    <cellStyle name="Porcentual 8 3 4" xfId="17524" xr:uid="{0B365AE3-F0D3-464A-8C33-1743BDDD0E38}"/>
    <cellStyle name="Porcentual 8 3 5" xfId="19785" xr:uid="{7B289B44-C1D6-4B56-A480-51E80B66D727}"/>
    <cellStyle name="Porcentual 8 3 6" xfId="10157" xr:uid="{02B554F8-D701-41FD-9ECB-E3D8811DE881}"/>
    <cellStyle name="Porcentual 8 3 6 2" xfId="21478" xr:uid="{229963D2-2EFB-4D15-9E3C-6C7A78990207}"/>
    <cellStyle name="Porcentual 8 3 6 2 2" xfId="27034" xr:uid="{DDCA6F3E-DD3E-4E37-99B3-1F320144D93D}"/>
    <cellStyle name="Porcentual 8 3 6 2 3" xfId="32528" xr:uid="{96CA41D7-FCBB-4A31-A580-5E22505C9289}"/>
    <cellStyle name="Porcentual 8 3 6 2 4" xfId="38012" xr:uid="{25E8134E-8631-4B4F-A2F2-DDF097D62434}"/>
    <cellStyle name="Porcentual 8 3 6 3" xfId="24305" xr:uid="{3D712353-5711-4273-AB48-B95428E7D3D5}"/>
    <cellStyle name="Porcentual 8 3 6 4" xfId="29799" xr:uid="{C869EBDB-BAB7-4399-8752-C75C7D72C8E7}"/>
    <cellStyle name="Porcentual 8 3 6 5" xfId="35283" xr:uid="{DD58C627-1314-4434-9A8A-EC46218864F1}"/>
    <cellStyle name="Porcentual 8 4" xfId="6975" xr:uid="{D3524BC9-A583-4F6F-AD6D-4D9FABCB72FE}"/>
    <cellStyle name="Porcentual 8 4 2" xfId="6976" xr:uid="{83A61BF9-36E2-44F7-AFAE-0FC92D7594ED}"/>
    <cellStyle name="Porcentual 8 4 2 2" xfId="15381" xr:uid="{2195C355-930E-4960-AEE0-BB026B8096A4}"/>
    <cellStyle name="Porcentual 8 4 2 2 2" xfId="22668" xr:uid="{996810F8-D40D-4EB3-B3FE-93CBC4593ABC}"/>
    <cellStyle name="Porcentual 8 4 2 2 2 2" xfId="28224" xr:uid="{96A3FA62-D8AF-4B28-957F-54C69616E2F9}"/>
    <cellStyle name="Porcentual 8 4 2 2 2 3" xfId="33718" xr:uid="{F003E519-4A6D-454F-A99B-0E2DAFCF56C4}"/>
    <cellStyle name="Porcentual 8 4 2 2 2 4" xfId="39202" xr:uid="{2BD68E58-2744-419B-81DC-6E4EFE99A885}"/>
    <cellStyle name="Porcentual 8 4 2 2 3" xfId="25495" xr:uid="{3BB2ABB9-E0F1-44D5-96B9-E61DAEA7DD5A}"/>
    <cellStyle name="Porcentual 8 4 2 2 4" xfId="30989" xr:uid="{CB13CC19-BBFE-433E-9D77-3E612E69D3B8}"/>
    <cellStyle name="Porcentual 8 4 2 2 5" xfId="36473" xr:uid="{FA4867F7-39DA-4E25-85F5-5222D4E4395A}"/>
    <cellStyle name="Porcentual 8 4 2 3" xfId="12290" xr:uid="{BE78552A-24A1-4753-A301-E13BAB4F44B9}"/>
    <cellStyle name="Porcentual 8 4 2 4" xfId="17526" xr:uid="{F5C79108-1C34-447B-998E-E317D44D1933}"/>
    <cellStyle name="Porcentual 8 4 2 5" xfId="19787" xr:uid="{DB82BAC4-E4B6-4842-851D-E5DE4354C2B1}"/>
    <cellStyle name="Porcentual 8 4 2 6" xfId="10159" xr:uid="{1EC22AAD-75DD-495F-84DF-07CD0140C464}"/>
    <cellStyle name="Porcentual 8 4 2 6 2" xfId="21480" xr:uid="{5FF40B37-A1B7-49A0-A5A4-0663EEC97932}"/>
    <cellStyle name="Porcentual 8 4 2 6 2 2" xfId="27036" xr:uid="{E90A4018-AFCC-487C-911F-3514C4208460}"/>
    <cellStyle name="Porcentual 8 4 2 6 2 3" xfId="32530" xr:uid="{9D6BBA16-6629-44BD-8451-D0D6058C4ED6}"/>
    <cellStyle name="Porcentual 8 4 2 6 2 4" xfId="38014" xr:uid="{3B73BC9F-6305-424C-9445-A5C5EB0BBCBA}"/>
    <cellStyle name="Porcentual 8 4 2 6 3" xfId="24307" xr:uid="{8233F64D-F22D-4DE1-A2D5-0F6A49CCE95B}"/>
    <cellStyle name="Porcentual 8 4 2 6 4" xfId="29801" xr:uid="{5B26FBF3-480E-4111-A308-0095C16EE745}"/>
    <cellStyle name="Porcentual 8 4 2 6 5" xfId="35285" xr:uid="{B30DC2AB-6E4E-44D6-AC42-8D660214DC95}"/>
    <cellStyle name="Porcentual 8 4 3" xfId="15380" xr:uid="{06217231-C4E5-412A-AE63-9D193936F2B2}"/>
    <cellStyle name="Porcentual 8 4 3 2" xfId="22667" xr:uid="{84E0407B-E237-4EC9-8861-0A17663520F1}"/>
    <cellStyle name="Porcentual 8 4 3 2 2" xfId="28223" xr:uid="{BA3DB972-D1C4-4F48-A2EA-AFBBBD54376E}"/>
    <cellStyle name="Porcentual 8 4 3 2 3" xfId="33717" xr:uid="{08A1F004-D33D-4F76-B6E3-014E7B27DC88}"/>
    <cellStyle name="Porcentual 8 4 3 2 4" xfId="39201" xr:uid="{BB3A1928-42A0-4249-A64C-C56E649B736F}"/>
    <cellStyle name="Porcentual 8 4 3 3" xfId="25494" xr:uid="{CF9F7B54-9BB9-49E4-A927-C382EFB146F7}"/>
    <cellStyle name="Porcentual 8 4 3 4" xfId="30988" xr:uid="{40CC401C-1DBF-435C-B58D-6DDBA2787FB9}"/>
    <cellStyle name="Porcentual 8 4 3 5" xfId="36472" xr:uid="{594CEBA2-56FA-4329-A1EB-5D5DAF4E19E9}"/>
    <cellStyle name="Porcentual 8 4 4" xfId="12289" xr:uid="{05A7006F-C55A-4FDB-991F-8D385C6E4D48}"/>
    <cellStyle name="Porcentual 8 4 5" xfId="17525" xr:uid="{3E5088A3-F6DD-4582-B3ED-6818947BA3B0}"/>
    <cellStyle name="Porcentual 8 4 6" xfId="19786" xr:uid="{C116D10D-E982-41E3-8202-2E668AA175C0}"/>
    <cellStyle name="Porcentual 8 4 7" xfId="10158" xr:uid="{97F42FED-3F67-41DB-B1E1-A6D71BA41586}"/>
    <cellStyle name="Porcentual 8 4 7 2" xfId="21479" xr:uid="{67DC282A-9E0B-42A9-BB48-E8330F804A69}"/>
    <cellStyle name="Porcentual 8 4 7 2 2" xfId="27035" xr:uid="{D9602C53-FAC3-4343-B286-9BCDBE366B27}"/>
    <cellStyle name="Porcentual 8 4 7 2 3" xfId="32529" xr:uid="{C7754047-882F-4FEF-8206-C2135EB7D012}"/>
    <cellStyle name="Porcentual 8 4 7 2 4" xfId="38013" xr:uid="{C7A13EBA-BCD3-4DCF-BEA3-EFFBA121E956}"/>
    <cellStyle name="Porcentual 8 4 7 3" xfId="24306" xr:uid="{0B426644-2049-4AD2-81A5-14E56A1AD500}"/>
    <cellStyle name="Porcentual 8 4 7 4" xfId="29800" xr:uid="{7ECC55D6-3210-405F-897A-82B3D8D484A1}"/>
    <cellStyle name="Porcentual 8 4 7 5" xfId="35284" xr:uid="{CD69A237-640E-4A2B-8ADB-4954E91F3FA7}"/>
    <cellStyle name="Porcentual 8 5" xfId="6977" xr:uid="{B47611FE-A934-4B1F-9241-C4DF82DBAF4E}"/>
    <cellStyle name="Porcentual 8 5 2" xfId="6978" xr:uid="{1D8F993A-32F4-4CD3-84F1-C56EE8195866}"/>
    <cellStyle name="Porcentual 8 5 2 2" xfId="15383" xr:uid="{F104CDC2-D2A6-4185-BE23-B533CCB0B367}"/>
    <cellStyle name="Porcentual 8 5 2 2 2" xfId="22670" xr:uid="{14303102-039A-45D4-98CF-2DF7E24DE02D}"/>
    <cellStyle name="Porcentual 8 5 2 2 2 2" xfId="28226" xr:uid="{0C6A4873-02CA-4FE2-994C-46AF8464717A}"/>
    <cellStyle name="Porcentual 8 5 2 2 2 3" xfId="33720" xr:uid="{4F7643F1-A88C-4AF4-BACA-0347270036F8}"/>
    <cellStyle name="Porcentual 8 5 2 2 2 4" xfId="39204" xr:uid="{643C669F-58B2-4F5C-9497-9ACCFB6F0D27}"/>
    <cellStyle name="Porcentual 8 5 2 2 3" xfId="25497" xr:uid="{BD61F0EB-BCA7-4EAF-BF81-D35B7164C047}"/>
    <cellStyle name="Porcentual 8 5 2 2 4" xfId="30991" xr:uid="{54DD2B54-0E39-48B6-90D6-AEAAEFC49DC9}"/>
    <cellStyle name="Porcentual 8 5 2 2 5" xfId="36475" xr:uid="{B3EA6CE1-2677-4AED-8EB2-6522F9C2B404}"/>
    <cellStyle name="Porcentual 8 5 2 3" xfId="12292" xr:uid="{591A82D6-0B12-431E-823F-1EDE97A2E1DE}"/>
    <cellStyle name="Porcentual 8 5 2 4" xfId="17528" xr:uid="{4BA3BB9E-9FDC-4980-8478-24B5DBD0DCC1}"/>
    <cellStyle name="Porcentual 8 5 2 5" xfId="19789" xr:uid="{C0A39EAD-46DC-4CB9-BB6E-BAAEF1A8CF50}"/>
    <cellStyle name="Porcentual 8 5 2 6" xfId="10161" xr:uid="{C85AD91C-F7DE-45BA-8F35-E50A4B52BA43}"/>
    <cellStyle name="Porcentual 8 5 2 6 2" xfId="21482" xr:uid="{17FC1BCF-CD17-449F-BE79-88D761C62A7E}"/>
    <cellStyle name="Porcentual 8 5 2 6 2 2" xfId="27038" xr:uid="{5458923C-52C4-4841-8F42-2975D0093AA5}"/>
    <cellStyle name="Porcentual 8 5 2 6 2 3" xfId="32532" xr:uid="{7CB1888A-33DA-4EDB-A52C-63F39D82FFE2}"/>
    <cellStyle name="Porcentual 8 5 2 6 2 4" xfId="38016" xr:uid="{3D2DD04D-92E9-4A23-93CE-329209EA906C}"/>
    <cellStyle name="Porcentual 8 5 2 6 3" xfId="24309" xr:uid="{C2BEB14F-5921-47F8-AABB-672E7BCFE0D7}"/>
    <cellStyle name="Porcentual 8 5 2 6 4" xfId="29803" xr:uid="{B2C2F7D5-AC73-44F6-A1AE-E5631D7FC54A}"/>
    <cellStyle name="Porcentual 8 5 2 6 5" xfId="35287" xr:uid="{191D299B-B41F-4BC6-8973-087244CCE498}"/>
    <cellStyle name="Porcentual 8 5 3" xfId="15382" xr:uid="{AB2291FB-67E8-499B-9889-B3FC39236696}"/>
    <cellStyle name="Porcentual 8 5 3 2" xfId="22669" xr:uid="{8DADFEAE-C725-4B89-81D4-903FAB6EF653}"/>
    <cellStyle name="Porcentual 8 5 3 2 2" xfId="28225" xr:uid="{070AF193-F8C2-4858-AAD1-42A98D119B8D}"/>
    <cellStyle name="Porcentual 8 5 3 2 3" xfId="33719" xr:uid="{6595C848-D323-4C6F-8794-4AA1472C6754}"/>
    <cellStyle name="Porcentual 8 5 3 2 4" xfId="39203" xr:uid="{5C60CFDF-5212-4D7D-9242-DEBD4AEE0CC8}"/>
    <cellStyle name="Porcentual 8 5 3 3" xfId="25496" xr:uid="{0F0A2048-4D67-46F4-984B-C060617427CB}"/>
    <cellStyle name="Porcentual 8 5 3 4" xfId="30990" xr:uid="{A298C9C7-F30D-492A-8161-AAEDD89F0CF2}"/>
    <cellStyle name="Porcentual 8 5 3 5" xfId="36474" xr:uid="{DD96F171-7703-427A-88EF-8083B956F9C9}"/>
    <cellStyle name="Porcentual 8 5 4" xfId="12291" xr:uid="{6D160B50-CC3E-4F1B-A45C-C70F8BF93070}"/>
    <cellStyle name="Porcentual 8 5 5" xfId="17527" xr:uid="{2D2B6D36-CF12-44C0-BCCB-5073A057BB42}"/>
    <cellStyle name="Porcentual 8 5 6" xfId="19788" xr:uid="{C5532E6D-2C7D-4913-8026-0F9C7E712F32}"/>
    <cellStyle name="Porcentual 8 5 7" xfId="10160" xr:uid="{6F3E2C66-612E-478E-A284-15BCE0DA084C}"/>
    <cellStyle name="Porcentual 8 5 7 2" xfId="21481" xr:uid="{DB47488C-4926-41F2-B1A5-B490FA4C4CCE}"/>
    <cellStyle name="Porcentual 8 5 7 2 2" xfId="27037" xr:uid="{F0CB420D-FE1F-47DC-B9B0-8785147FFEEA}"/>
    <cellStyle name="Porcentual 8 5 7 2 3" xfId="32531" xr:uid="{4A6537A2-8DEA-4589-B3F6-FCAA48E0E3C6}"/>
    <cellStyle name="Porcentual 8 5 7 2 4" xfId="38015" xr:uid="{00D1D96F-AAF0-49C5-A14C-5E21FBB396A0}"/>
    <cellStyle name="Porcentual 8 5 7 3" xfId="24308" xr:uid="{283CB232-381D-483E-BD6D-6B10038988BE}"/>
    <cellStyle name="Porcentual 8 5 7 4" xfId="29802" xr:uid="{E4682ED4-C9A5-44BA-8176-F8C5E2658B8E}"/>
    <cellStyle name="Porcentual 8 5 7 5" xfId="35286" xr:uid="{68D4AD4E-C336-4F20-BE2F-2877C992C486}"/>
    <cellStyle name="Porcentual 8 6" xfId="6979" xr:uid="{95262068-36BF-4B4F-A242-43F8FB2A3275}"/>
    <cellStyle name="Porcentual 8 6 2" xfId="6980" xr:uid="{C6AB2734-53C5-40E8-BDAB-A497E02F63C9}"/>
    <cellStyle name="Porcentual 8 6 2 2" xfId="15385" xr:uid="{883DA201-8731-4A34-A934-702C8CB74A2E}"/>
    <cellStyle name="Porcentual 8 6 2 2 2" xfId="22672" xr:uid="{5F299EFA-E4D0-4260-8903-BDD1E4E46181}"/>
    <cellStyle name="Porcentual 8 6 2 2 2 2" xfId="28228" xr:uid="{F65CCBF1-F8D6-48B0-AE7C-9FA71E56D2EC}"/>
    <cellStyle name="Porcentual 8 6 2 2 2 3" xfId="33722" xr:uid="{6283C0D8-8DE0-4418-9FEC-C33956646FE5}"/>
    <cellStyle name="Porcentual 8 6 2 2 2 4" xfId="39206" xr:uid="{AF0058CA-0B68-4D28-A20D-EF10EC7B8DAD}"/>
    <cellStyle name="Porcentual 8 6 2 2 3" xfId="25499" xr:uid="{D79A7C01-159C-4EAC-9E7F-FB07A6DE35DD}"/>
    <cellStyle name="Porcentual 8 6 2 2 4" xfId="30993" xr:uid="{A2A65B35-BA37-4C27-A02B-F4994BE0459F}"/>
    <cellStyle name="Porcentual 8 6 2 2 5" xfId="36477" xr:uid="{38561B8E-A9B9-4637-A154-67763D79BFB8}"/>
    <cellStyle name="Porcentual 8 6 2 3" xfId="12294" xr:uid="{98692AAA-A2EC-4C94-A322-EB2C0DE2F377}"/>
    <cellStyle name="Porcentual 8 6 2 4" xfId="17530" xr:uid="{C70F9F1D-A618-4299-B9A9-BFF3709B18D1}"/>
    <cellStyle name="Porcentual 8 6 2 5" xfId="19791" xr:uid="{31031AC1-AEF8-43F5-BB5A-9D270433796C}"/>
    <cellStyle name="Porcentual 8 6 2 6" xfId="10163" xr:uid="{A031E648-2158-437B-86B6-E23641FD9DD2}"/>
    <cellStyle name="Porcentual 8 6 2 6 2" xfId="21484" xr:uid="{B9783212-8FA5-4DDB-BC02-1BFF011B7F8E}"/>
    <cellStyle name="Porcentual 8 6 2 6 2 2" xfId="27040" xr:uid="{0C330251-8EB3-4056-AD66-3F00AB782695}"/>
    <cellStyle name="Porcentual 8 6 2 6 2 3" xfId="32534" xr:uid="{D1A3AD39-D741-4092-827A-82221EC00D11}"/>
    <cellStyle name="Porcentual 8 6 2 6 2 4" xfId="38018" xr:uid="{3E8AC39F-8D90-42EC-B5C1-318B5A08B92F}"/>
    <cellStyle name="Porcentual 8 6 2 6 3" xfId="24311" xr:uid="{C29F8F5A-2A1D-47C1-B7BD-CA5735D81528}"/>
    <cellStyle name="Porcentual 8 6 2 6 4" xfId="29805" xr:uid="{0B1F27A9-1ED5-43EC-9333-F021A52721FA}"/>
    <cellStyle name="Porcentual 8 6 2 6 5" xfId="35289" xr:uid="{98AEE62D-2382-4D8E-BA22-8F0A3D15C7E6}"/>
    <cellStyle name="Porcentual 8 6 3" xfId="6981" xr:uid="{7E7435BB-EF52-4412-AD6A-C7E6ECE1A440}"/>
    <cellStyle name="Porcentual 8 6 3 2" xfId="15386" xr:uid="{422B1D43-3A1F-4EDB-B25E-25D0260A7364}"/>
    <cellStyle name="Porcentual 8 6 3 2 2" xfId="22673" xr:uid="{691EE939-D25E-4924-A4D6-DE1E1F5CD412}"/>
    <cellStyle name="Porcentual 8 6 3 2 2 2" xfId="28229" xr:uid="{2E63E163-3A64-43DD-A635-52C5E0990904}"/>
    <cellStyle name="Porcentual 8 6 3 2 2 3" xfId="33723" xr:uid="{E35C76B1-5E62-47F3-AF4F-9E5E1515748D}"/>
    <cellStyle name="Porcentual 8 6 3 2 2 4" xfId="39207" xr:uid="{9B368D23-270C-4D90-ACF3-0E96F48BF074}"/>
    <cellStyle name="Porcentual 8 6 3 2 3" xfId="25500" xr:uid="{9922C434-C301-4BDA-B84D-04DEC95BB98B}"/>
    <cellStyle name="Porcentual 8 6 3 2 4" xfId="30994" xr:uid="{AF241E17-A992-4429-AF14-32FB20AA9823}"/>
    <cellStyle name="Porcentual 8 6 3 2 5" xfId="36478" xr:uid="{28EBD6BD-EBEA-4F6C-8C04-7AF9B5E91209}"/>
    <cellStyle name="Porcentual 8 6 3 3" xfId="12295" xr:uid="{91585F1A-C02D-4E65-BEBD-8C1AFC8F083B}"/>
    <cellStyle name="Porcentual 8 6 3 4" xfId="17531" xr:uid="{AF6E34D3-F9F8-4EC2-B85F-C3AC79DF0078}"/>
    <cellStyle name="Porcentual 8 6 3 5" xfId="19792" xr:uid="{7DDB16F1-EE27-44A8-88A7-97D944812CC6}"/>
    <cellStyle name="Porcentual 8 6 3 6" xfId="10164" xr:uid="{B9E5FFE6-DDE0-4A74-A346-C1921E604E7A}"/>
    <cellStyle name="Porcentual 8 6 3 6 2" xfId="21485" xr:uid="{EF391A00-183A-4FB1-AD72-68855CAE7830}"/>
    <cellStyle name="Porcentual 8 6 3 6 2 2" xfId="27041" xr:uid="{60F2E923-9804-4237-A11C-66F5EC2C6C1C}"/>
    <cellStyle name="Porcentual 8 6 3 6 2 3" xfId="32535" xr:uid="{0BBB08AA-2BC9-480E-AD3B-F0FA59144A95}"/>
    <cellStyle name="Porcentual 8 6 3 6 2 4" xfId="38019" xr:uid="{483ED631-31A4-4074-AB9D-D60B559A80C6}"/>
    <cellStyle name="Porcentual 8 6 3 6 3" xfId="24312" xr:uid="{176D2839-8A54-48FE-87B7-7319F87C5986}"/>
    <cellStyle name="Porcentual 8 6 3 6 4" xfId="29806" xr:uid="{724638FB-FCAB-49F4-8E5A-EFFCBF270377}"/>
    <cellStyle name="Porcentual 8 6 3 6 5" xfId="35290" xr:uid="{4E12FFD6-4F87-4BFF-AD94-9360DEAD9A10}"/>
    <cellStyle name="Porcentual 8 6 4" xfId="15384" xr:uid="{3905D405-0DD4-4660-B1AE-14EC76E9B7CE}"/>
    <cellStyle name="Porcentual 8 6 4 2" xfId="22671" xr:uid="{3014CEDA-912E-4210-8238-8791B64A9590}"/>
    <cellStyle name="Porcentual 8 6 4 2 2" xfId="28227" xr:uid="{82F5CBDF-3EC4-4189-A1EF-C3A125FAB277}"/>
    <cellStyle name="Porcentual 8 6 4 2 3" xfId="33721" xr:uid="{DAE9376E-64E6-4D5D-96F4-92F85950C1A0}"/>
    <cellStyle name="Porcentual 8 6 4 2 4" xfId="39205" xr:uid="{77785F41-764B-4BF6-BF6F-FA787AD4FDE6}"/>
    <cellStyle name="Porcentual 8 6 4 3" xfId="25498" xr:uid="{C9683F69-0C42-4543-8C74-13B17CB944B8}"/>
    <cellStyle name="Porcentual 8 6 4 4" xfId="30992" xr:uid="{E85E7FED-3853-4218-B4BC-76F7E41CB69B}"/>
    <cellStyle name="Porcentual 8 6 4 5" xfId="36476" xr:uid="{6965E43B-F9DB-4D96-8D13-C695340049F6}"/>
    <cellStyle name="Porcentual 8 6 5" xfId="12293" xr:uid="{C7F13560-F50A-4FC9-AE37-41C3E65A96BF}"/>
    <cellStyle name="Porcentual 8 6 6" xfId="17529" xr:uid="{3D7FA77E-4000-4A4B-A35D-68FE2D56F5A2}"/>
    <cellStyle name="Porcentual 8 6 7" xfId="19790" xr:uid="{B7180338-9E61-43BA-8AC8-367F7BE9ADA3}"/>
    <cellStyle name="Porcentual 8 6 8" xfId="10162" xr:uid="{233EBA3C-4805-43C2-99CE-8C39D1F9E3D0}"/>
    <cellStyle name="Porcentual 8 6 8 2" xfId="21483" xr:uid="{4C7F5BD0-9DAE-46A2-B1E6-8C0CD6C3E489}"/>
    <cellStyle name="Porcentual 8 6 8 2 2" xfId="27039" xr:uid="{3B8B9CB4-419D-4B10-A819-B7806AF28F5C}"/>
    <cellStyle name="Porcentual 8 6 8 2 3" xfId="32533" xr:uid="{37E962DB-E362-4803-A6A5-57D31ADCDEB6}"/>
    <cellStyle name="Porcentual 8 6 8 2 4" xfId="38017" xr:uid="{1E70F082-6EB9-4178-913C-8E1E283E2345}"/>
    <cellStyle name="Porcentual 8 6 8 3" xfId="24310" xr:uid="{0CF7DA22-7CA6-4F3F-92E5-8C852F361F8E}"/>
    <cellStyle name="Porcentual 8 6 8 4" xfId="29804" xr:uid="{77F56092-F111-4E73-8566-F847360E49F8}"/>
    <cellStyle name="Porcentual 8 6 8 5" xfId="35288" xr:uid="{06E7104A-F74C-45FA-A4FB-62BEA631B82A}"/>
    <cellStyle name="Porcentual 8 7" xfId="6982" xr:uid="{AAF9931E-B150-4DF8-ABFF-E145FB1EF296}"/>
    <cellStyle name="Porcentual 8 7 2" xfId="6983" xr:uid="{6DADCAB0-CF03-4E82-92DE-FCAB389820D1}"/>
    <cellStyle name="Porcentual 8 7 2 2" xfId="15388" xr:uid="{E380097E-CBB5-4450-8C8F-057E027182CA}"/>
    <cellStyle name="Porcentual 8 7 2 2 2" xfId="22675" xr:uid="{96FA81ED-3268-48D5-A82B-F982FD48EEC4}"/>
    <cellStyle name="Porcentual 8 7 2 2 2 2" xfId="28231" xr:uid="{2327C14D-4228-414F-A577-AE21B406A438}"/>
    <cellStyle name="Porcentual 8 7 2 2 2 3" xfId="33725" xr:uid="{A28E41B4-C663-494B-890A-C4BBA0F7268C}"/>
    <cellStyle name="Porcentual 8 7 2 2 2 4" xfId="39209" xr:uid="{6E22B726-579A-47EF-B919-43A01AE8F92F}"/>
    <cellStyle name="Porcentual 8 7 2 2 3" xfId="25502" xr:uid="{D178C907-9473-478E-95E8-E0794127328B}"/>
    <cellStyle name="Porcentual 8 7 2 2 4" xfId="30996" xr:uid="{C38B3A3F-CE76-4655-8AE1-444751CF4349}"/>
    <cellStyle name="Porcentual 8 7 2 2 5" xfId="36480" xr:uid="{F8A7B72B-E12B-4901-B818-307B9498680E}"/>
    <cellStyle name="Porcentual 8 7 2 3" xfId="12297" xr:uid="{D0E4A36E-95AB-41A0-BF4B-886B025E91F1}"/>
    <cellStyle name="Porcentual 8 7 2 4" xfId="17533" xr:uid="{18B39FE8-1408-44E4-912A-290BF375380F}"/>
    <cellStyle name="Porcentual 8 7 2 5" xfId="19794" xr:uid="{951B96D8-6042-48DB-945F-1F63F7B71424}"/>
    <cellStyle name="Porcentual 8 7 2 6" xfId="10166" xr:uid="{15763E26-B2AD-470B-8CF2-61A761767DA0}"/>
    <cellStyle name="Porcentual 8 7 2 6 2" xfId="21487" xr:uid="{8AC34644-DF04-462E-BE0A-2EF1E757D0E2}"/>
    <cellStyle name="Porcentual 8 7 2 6 2 2" xfId="27043" xr:uid="{E9A8A26A-7B1F-4CE1-9077-7E6949CCE6A9}"/>
    <cellStyle name="Porcentual 8 7 2 6 2 3" xfId="32537" xr:uid="{0FD066CA-0B67-43D2-997C-F1575C6A478F}"/>
    <cellStyle name="Porcentual 8 7 2 6 2 4" xfId="38021" xr:uid="{B493F522-6C17-41B1-9024-8195CFAF07BD}"/>
    <cellStyle name="Porcentual 8 7 2 6 3" xfId="24314" xr:uid="{C5CA2208-908D-4585-9F82-6495516F008A}"/>
    <cellStyle name="Porcentual 8 7 2 6 4" xfId="29808" xr:uid="{909544E3-1B85-413A-BFE1-48CF6ED649CE}"/>
    <cellStyle name="Porcentual 8 7 2 6 5" xfId="35292" xr:uid="{F47B5CB7-A0DC-49E1-873A-7A1E44AAF922}"/>
    <cellStyle name="Porcentual 8 7 3" xfId="15387" xr:uid="{D9B75E44-E865-4F90-82B2-2A017C68D2B9}"/>
    <cellStyle name="Porcentual 8 7 3 2" xfId="22674" xr:uid="{DC58AF0A-7A0D-488F-8DA1-694DEBEBBCD6}"/>
    <cellStyle name="Porcentual 8 7 3 2 2" xfId="28230" xr:uid="{16EB42CF-8F03-4EC8-8212-734F46144036}"/>
    <cellStyle name="Porcentual 8 7 3 2 3" xfId="33724" xr:uid="{1E8070BD-EB63-457F-AFA8-FDE033A740CB}"/>
    <cellStyle name="Porcentual 8 7 3 2 4" xfId="39208" xr:uid="{6941E4CA-F09E-4727-AE0A-77E402DFD088}"/>
    <cellStyle name="Porcentual 8 7 3 3" xfId="25501" xr:uid="{D1BDDEB9-BFCB-419D-8A27-FD406F3C2011}"/>
    <cellStyle name="Porcentual 8 7 3 4" xfId="30995" xr:uid="{D3A3C918-DB0F-486C-B58B-9E33B2E16880}"/>
    <cellStyle name="Porcentual 8 7 3 5" xfId="36479" xr:uid="{490460C6-D194-4294-A054-8DFF5C8EE0D7}"/>
    <cellStyle name="Porcentual 8 7 4" xfId="12296" xr:uid="{816CF521-23D1-44AA-B2D9-0409A35C3459}"/>
    <cellStyle name="Porcentual 8 7 5" xfId="17532" xr:uid="{8F2F4CB5-9620-420E-BFC9-0575095DEC78}"/>
    <cellStyle name="Porcentual 8 7 6" xfId="19793" xr:uid="{847E251B-D108-4DA5-A324-0ECD5A05753B}"/>
    <cellStyle name="Porcentual 8 7 7" xfId="10165" xr:uid="{F559B709-ED1C-451E-BC6A-27A346311B2E}"/>
    <cellStyle name="Porcentual 8 7 7 2" xfId="21486" xr:uid="{E59E124C-6324-46AA-B141-6B5FDD150A46}"/>
    <cellStyle name="Porcentual 8 7 7 2 2" xfId="27042" xr:uid="{7CDC2337-5A02-43B6-9B7F-A656C4294237}"/>
    <cellStyle name="Porcentual 8 7 7 2 3" xfId="32536" xr:uid="{3E555EF9-606F-4A39-8B18-809913065CDA}"/>
    <cellStyle name="Porcentual 8 7 7 2 4" xfId="38020" xr:uid="{C615E3EB-5B9A-4D5F-8EFE-8B29C8FD37EE}"/>
    <cellStyle name="Porcentual 8 7 7 3" xfId="24313" xr:uid="{C6690631-9FD4-4EFE-949C-2ABE0FC45AC6}"/>
    <cellStyle name="Porcentual 8 7 7 4" xfId="29807" xr:uid="{C54E2D7F-8ABC-4522-B52A-2774FAA2ECFF}"/>
    <cellStyle name="Porcentual 8 7 7 5" xfId="35291" xr:uid="{70466F99-922D-4BC8-B7D0-3A16CB41CEC6}"/>
    <cellStyle name="Porcentual 8 8" xfId="6984" xr:uid="{0321F2BF-E961-459A-8008-96EF0B2406C7}"/>
    <cellStyle name="Porcentual 8 8 2" xfId="6985" xr:uid="{AF7F3C59-FAEF-402F-B680-EE9BBEE5B21B}"/>
    <cellStyle name="Porcentual 8 8 2 2" xfId="15390" xr:uid="{65FE61F6-AE24-421B-9D7F-BD6D01616A2C}"/>
    <cellStyle name="Porcentual 8 8 2 2 2" xfId="22677" xr:uid="{AD6FBBE1-FB65-4747-90D2-87B81C1C3E1C}"/>
    <cellStyle name="Porcentual 8 8 2 2 2 2" xfId="28233" xr:uid="{AF335E5B-1172-4B90-B92E-DF3C3D43AD2B}"/>
    <cellStyle name="Porcentual 8 8 2 2 2 3" xfId="33727" xr:uid="{BB75257D-90C3-46AB-AF86-5D9E33E09D47}"/>
    <cellStyle name="Porcentual 8 8 2 2 2 4" xfId="39211" xr:uid="{E7877D3C-855A-47C9-B243-69FE92845950}"/>
    <cellStyle name="Porcentual 8 8 2 2 3" xfId="25504" xr:uid="{C40FD881-0255-4472-87DC-F54DAAB0F9B2}"/>
    <cellStyle name="Porcentual 8 8 2 2 4" xfId="30998" xr:uid="{AC9920AF-C47E-46DE-A707-A4CF9B57B6D0}"/>
    <cellStyle name="Porcentual 8 8 2 2 5" xfId="36482" xr:uid="{9CB20E1D-9EA1-4450-8BD3-306F19499827}"/>
    <cellStyle name="Porcentual 8 8 2 3" xfId="12299" xr:uid="{4227C1EC-C5BD-4342-A66B-55608B6C20B3}"/>
    <cellStyle name="Porcentual 8 8 2 4" xfId="17535" xr:uid="{A98AAEF1-1048-4A08-A65D-137252737DF1}"/>
    <cellStyle name="Porcentual 8 8 2 5" xfId="19796" xr:uid="{04320E5F-39DE-4268-9969-3F486450C63C}"/>
    <cellStyle name="Porcentual 8 8 2 6" xfId="10168" xr:uid="{1DCDCED0-DBE8-44D5-8CC8-5853CBE0AA95}"/>
    <cellStyle name="Porcentual 8 8 2 6 2" xfId="21489" xr:uid="{A611B8CA-4162-4104-96D8-3C0846510FCC}"/>
    <cellStyle name="Porcentual 8 8 2 6 2 2" xfId="27045" xr:uid="{E4F5D3BC-5E1C-49B9-8F35-076B0F419A50}"/>
    <cellStyle name="Porcentual 8 8 2 6 2 3" xfId="32539" xr:uid="{0A97E8EC-A4B2-4F47-B155-72D69612B8B5}"/>
    <cellStyle name="Porcentual 8 8 2 6 2 4" xfId="38023" xr:uid="{5CB32096-F33E-44F6-BC53-92FB8C219586}"/>
    <cellStyle name="Porcentual 8 8 2 6 3" xfId="24316" xr:uid="{8F6F15DA-1322-4B37-84E0-FFF3FB24B559}"/>
    <cellStyle name="Porcentual 8 8 2 6 4" xfId="29810" xr:uid="{9CAEF7F3-0A11-4A8A-BE54-F5B5FC79541C}"/>
    <cellStyle name="Porcentual 8 8 2 6 5" xfId="35294" xr:uid="{B1D1D445-2C6A-4E0C-8EB8-3D42F31DC4C6}"/>
    <cellStyle name="Porcentual 8 8 3" xfId="15389" xr:uid="{231000C6-4801-42F9-9DA5-7276338B2D6C}"/>
    <cellStyle name="Porcentual 8 8 3 2" xfId="22676" xr:uid="{B68FAB16-330F-406B-A14D-1E9D1A3CE24E}"/>
    <cellStyle name="Porcentual 8 8 3 2 2" xfId="28232" xr:uid="{5F10F81C-897D-4E29-ACFA-0DFB41B28181}"/>
    <cellStyle name="Porcentual 8 8 3 2 3" xfId="33726" xr:uid="{9326B7A7-3038-44B7-A9B3-EE4CDAA364BE}"/>
    <cellStyle name="Porcentual 8 8 3 2 4" xfId="39210" xr:uid="{E8D908EC-E2A8-46BE-95D2-30142C847713}"/>
    <cellStyle name="Porcentual 8 8 3 3" xfId="25503" xr:uid="{243D2B0E-821C-4EC0-BE46-DA792CFF1530}"/>
    <cellStyle name="Porcentual 8 8 3 4" xfId="30997" xr:uid="{D4E586B2-E06D-4A39-A5AB-822281093862}"/>
    <cellStyle name="Porcentual 8 8 3 5" xfId="36481" xr:uid="{D78F76FF-B3A8-4A47-9334-D73C6960FBCA}"/>
    <cellStyle name="Porcentual 8 8 4" xfId="12298" xr:uid="{0C94A2E6-EBF2-4EC5-90D3-2CD09F13F79F}"/>
    <cellStyle name="Porcentual 8 8 5" xfId="17534" xr:uid="{AEC70682-FB73-440E-83B5-D903CA696C65}"/>
    <cellStyle name="Porcentual 8 8 6" xfId="19795" xr:uid="{AA281933-A00B-420D-AF37-B89996875499}"/>
    <cellStyle name="Porcentual 8 8 7" xfId="10167" xr:uid="{FDB084F7-1A11-481F-A2F1-665BE449D353}"/>
    <cellStyle name="Porcentual 8 8 7 2" xfId="21488" xr:uid="{7C8D470A-8052-4D34-A73A-0B98CBF66E7B}"/>
    <cellStyle name="Porcentual 8 8 7 2 2" xfId="27044" xr:uid="{6A11DAD1-5EEC-4793-AD75-852384107D43}"/>
    <cellStyle name="Porcentual 8 8 7 2 3" xfId="32538" xr:uid="{4D92338B-456F-4401-A009-A849DA80B13A}"/>
    <cellStyle name="Porcentual 8 8 7 2 4" xfId="38022" xr:uid="{4B5A18AA-18AE-4927-BE80-954DF944185F}"/>
    <cellStyle name="Porcentual 8 8 7 3" xfId="24315" xr:uid="{6298FCE3-F73F-4CBB-AC63-B5A1836FD481}"/>
    <cellStyle name="Porcentual 8 8 7 4" xfId="29809" xr:uid="{C566361F-7C86-4A1E-99CB-778EDAD6BE41}"/>
    <cellStyle name="Porcentual 8 8 7 5" xfId="35293" xr:uid="{074E9828-A403-4F04-84EF-2EEEB520B688}"/>
    <cellStyle name="Porcentual 8 9" xfId="6986" xr:uid="{DC4D90CC-5695-4EE3-AA2E-1C395300C46D}"/>
    <cellStyle name="Porcentual 8 9 2" xfId="6987" xr:uid="{232CF540-B885-4F22-B627-64A4DFCCD878}"/>
    <cellStyle name="Porcentual 8 9 2 2" xfId="15392" xr:uid="{EC64D09C-F99D-4D32-9730-3D25D5D6055B}"/>
    <cellStyle name="Porcentual 8 9 2 2 2" xfId="22679" xr:uid="{468C3CB7-B01D-4792-B86B-096561040780}"/>
    <cellStyle name="Porcentual 8 9 2 2 2 2" xfId="28235" xr:uid="{01EA6626-7B2B-4F1A-BD90-5CA9BDBA304C}"/>
    <cellStyle name="Porcentual 8 9 2 2 2 3" xfId="33729" xr:uid="{4C08ACE1-973A-4CB4-B4B2-58C930BAEBB7}"/>
    <cellStyle name="Porcentual 8 9 2 2 2 4" xfId="39213" xr:uid="{A85105F8-759C-4D10-B3FA-11AD6005E016}"/>
    <cellStyle name="Porcentual 8 9 2 2 3" xfId="25506" xr:uid="{78FFC93A-8C2C-45D5-A7F6-D3B05F5CB068}"/>
    <cellStyle name="Porcentual 8 9 2 2 4" xfId="31000" xr:uid="{6D4C31A6-B78D-4EF5-891D-5D080B962666}"/>
    <cellStyle name="Porcentual 8 9 2 2 5" xfId="36484" xr:uid="{D25E949D-B921-4178-9ED9-641A0A97AE38}"/>
    <cellStyle name="Porcentual 8 9 2 3" xfId="12301" xr:uid="{1CA7D679-3240-4AD4-943E-F4C7C170F0D3}"/>
    <cellStyle name="Porcentual 8 9 2 4" xfId="17537" xr:uid="{7C786812-F555-431C-AAC4-7EDAD9D9E3A5}"/>
    <cellStyle name="Porcentual 8 9 2 5" xfId="19798" xr:uid="{C2AF1326-8945-4C69-9687-00BC3FFB7156}"/>
    <cellStyle name="Porcentual 8 9 2 6" xfId="10170" xr:uid="{E97AC125-489A-46E6-BE87-C4EB915ADED1}"/>
    <cellStyle name="Porcentual 8 9 2 6 2" xfId="21491" xr:uid="{0EEDE7C6-B18E-46BC-A993-160BB18B6F7A}"/>
    <cellStyle name="Porcentual 8 9 2 6 2 2" xfId="27047" xr:uid="{FBDFAC2B-307E-4B09-B567-0A92FAB5911C}"/>
    <cellStyle name="Porcentual 8 9 2 6 2 3" xfId="32541" xr:uid="{31D0C6A1-1C28-4DB3-9EF2-DC3834D4A82D}"/>
    <cellStyle name="Porcentual 8 9 2 6 2 4" xfId="38025" xr:uid="{43C1A35D-205D-412F-88E6-5413765FC93A}"/>
    <cellStyle name="Porcentual 8 9 2 6 3" xfId="24318" xr:uid="{F20720BB-3923-4267-BCE3-BE111BDEBF2E}"/>
    <cellStyle name="Porcentual 8 9 2 6 4" xfId="29812" xr:uid="{91CF0BBE-1AA0-40A4-A107-C633FB52283B}"/>
    <cellStyle name="Porcentual 8 9 2 6 5" xfId="35296" xr:uid="{4353B4F4-D4DB-4E9D-9DCB-2687045293BF}"/>
    <cellStyle name="Porcentual 8 9 3" xfId="15391" xr:uid="{AAA4524F-ED54-49DD-9506-D98843DEDB54}"/>
    <cellStyle name="Porcentual 8 9 3 2" xfId="22678" xr:uid="{155E086A-8089-4ED6-8CBF-30E974566467}"/>
    <cellStyle name="Porcentual 8 9 3 2 2" xfId="28234" xr:uid="{CC530E95-1DCF-4C26-B7E5-2ED9BCCF3654}"/>
    <cellStyle name="Porcentual 8 9 3 2 3" xfId="33728" xr:uid="{9203731E-A7BB-4146-86B0-545269291B90}"/>
    <cellStyle name="Porcentual 8 9 3 2 4" xfId="39212" xr:uid="{7124E44F-7483-4580-8676-DB3716BEC9F3}"/>
    <cellStyle name="Porcentual 8 9 3 3" xfId="25505" xr:uid="{6A9FAE44-9BB7-4DB4-BBE7-DC4D1F76F9F6}"/>
    <cellStyle name="Porcentual 8 9 3 4" xfId="30999" xr:uid="{28E82CE0-8C3F-47FE-8E2F-F07FD1E494BF}"/>
    <cellStyle name="Porcentual 8 9 3 5" xfId="36483" xr:uid="{FCBB8F99-7CBC-418A-BE87-4BC889A3D4EC}"/>
    <cellStyle name="Porcentual 8 9 4" xfId="12300" xr:uid="{254D5821-7723-4DFC-8737-F5CD07CE3708}"/>
    <cellStyle name="Porcentual 8 9 5" xfId="17536" xr:uid="{6D1ECDA6-1323-461C-980B-BAD9F5C56970}"/>
    <cellStyle name="Porcentual 8 9 6" xfId="19797" xr:uid="{5BF95371-0B1C-4D4B-9FAE-BF684E503302}"/>
    <cellStyle name="Porcentual 8 9 7" xfId="10169" xr:uid="{C5A00B31-AB8B-4306-A757-C4A489E722CB}"/>
    <cellStyle name="Porcentual 8 9 7 2" xfId="21490" xr:uid="{56E9952D-7BE3-490B-A10B-151AC233669A}"/>
    <cellStyle name="Porcentual 8 9 7 2 2" xfId="27046" xr:uid="{EA32B6DC-DE66-4246-BEFA-BECB33093240}"/>
    <cellStyle name="Porcentual 8 9 7 2 3" xfId="32540" xr:uid="{6E85900C-AE67-4AC2-8E61-F74B2D643A64}"/>
    <cellStyle name="Porcentual 8 9 7 2 4" xfId="38024" xr:uid="{A1A2A338-0FBD-4AC8-94F6-00F31CF2D783}"/>
    <cellStyle name="Porcentual 8 9 7 3" xfId="24317" xr:uid="{638DCA66-4B99-443A-9AF5-BC723F9F51E6}"/>
    <cellStyle name="Porcentual 8 9 7 4" xfId="29811" xr:uid="{638D7C7F-EDAF-4DE4-B53B-CECF4B18AFF0}"/>
    <cellStyle name="Porcentual 8 9 7 5" xfId="35295" xr:uid="{A4F9E7FC-AF5B-42F2-AD9C-01F7CE32BD34}"/>
    <cellStyle name="Porcentual 9" xfId="6988" xr:uid="{0A153B44-A10B-4268-A19E-81096342F443}"/>
    <cellStyle name="Porcentual 9 2" xfId="15393" xr:uid="{9398ECEA-F68D-46B0-9D65-419DF82448FA}"/>
    <cellStyle name="Porcentual 9 2 2" xfId="22680" xr:uid="{7DFE382B-9E97-4F6F-926B-984C3CC431C2}"/>
    <cellStyle name="Porcentual 9 2 2 2" xfId="28236" xr:uid="{8247DA68-9DB4-4C97-9B81-D63EBC4097EC}"/>
    <cellStyle name="Porcentual 9 2 2 3" xfId="33730" xr:uid="{36589DB2-183B-4000-80EA-F8A1498B01AE}"/>
    <cellStyle name="Porcentual 9 2 2 4" xfId="39214" xr:uid="{86858625-CBCE-4575-848E-4BC7BCFCA9DE}"/>
    <cellStyle name="Porcentual 9 2 3" xfId="25507" xr:uid="{4B6D57C2-BD65-4286-A6C4-BA314DBEAC6C}"/>
    <cellStyle name="Porcentual 9 2 4" xfId="31001" xr:uid="{6B7B4315-1879-42C8-83D9-2623BDE4A363}"/>
    <cellStyle name="Porcentual 9 2 5" xfId="36485" xr:uid="{E95549DB-4CEF-4C96-94EA-885A38E21014}"/>
    <cellStyle name="Porcentual 9 3" xfId="12302" xr:uid="{DA02C613-FF1D-4608-9456-0615B5B6A886}"/>
    <cellStyle name="Porcentual 9 4" xfId="17538" xr:uid="{B092F873-323F-4B95-831B-561B8EB37F5A}"/>
    <cellStyle name="Porcentual 9 5" xfId="19799" xr:uid="{2F9AAFCF-D340-43FE-A1CE-C9B9D429E915}"/>
    <cellStyle name="Porcentual 9 6" xfId="10171" xr:uid="{3D78CC57-AF33-49C3-9F3E-B00E8DC11A39}"/>
    <cellStyle name="Porcentual 9 6 2" xfId="21492" xr:uid="{F2CB511E-B5AE-45DE-8A80-2AD1EE3C7654}"/>
    <cellStyle name="Porcentual 9 6 2 2" xfId="27048" xr:uid="{A1FF37A2-5C94-4256-8872-DD54D3B9107F}"/>
    <cellStyle name="Porcentual 9 6 2 3" xfId="32542" xr:uid="{036F5B2A-EF5D-4B4B-AFA9-1CBB1C32F994}"/>
    <cellStyle name="Porcentual 9 6 2 4" xfId="38026" xr:uid="{36D134F8-938E-465B-879A-0D8CA01C343F}"/>
    <cellStyle name="Porcentual 9 6 3" xfId="24319" xr:uid="{BE784F4F-963C-4334-997F-6BA495435E12}"/>
    <cellStyle name="Porcentual 9 6 4" xfId="29813" xr:uid="{0A617172-C781-4494-A068-189197886608}"/>
    <cellStyle name="Porcentual 9 6 5" xfId="35297" xr:uid="{366DFAE1-E794-4FEA-B7F5-791673906ABD}"/>
    <cellStyle name="Salida" xfId="10" builtinId="21" customBuiltin="1"/>
    <cellStyle name="Salida 2" xfId="802" xr:uid="{551553BC-A7F1-4333-9B39-EE0583C42AF6}"/>
    <cellStyle name="Salida 2 10" xfId="6989" xr:uid="{5FE01AFA-5F3A-43C5-9E6A-3139B4404F7C}"/>
    <cellStyle name="Salida 2 2" xfId="6990" xr:uid="{615B6DAE-ED4D-4B78-90C6-D0E39448F408}"/>
    <cellStyle name="Salida 2 2 2" xfId="6991" xr:uid="{7502A117-FFBD-434F-B0EC-0F6611291344}"/>
    <cellStyle name="Salida 2 2 2 2" xfId="6992" xr:uid="{569DB10B-69D8-4CCA-945C-EEADE93A5C9F}"/>
    <cellStyle name="Salida 2 2 2 2 2" xfId="15397" xr:uid="{D276E678-C9A8-49D2-A476-084DADA30A3A}"/>
    <cellStyle name="Salida 2 2 2 2 2 2" xfId="22684" xr:uid="{5CB48F6C-3DFF-4271-A322-EAA2D313AFC9}"/>
    <cellStyle name="Salida 2 2 2 2 2 2 2" xfId="28240" xr:uid="{68D0DD0C-68E3-498E-A791-C9068A97E31A}"/>
    <cellStyle name="Salida 2 2 2 2 2 2 3" xfId="33734" xr:uid="{FEA615AE-74FC-4501-98C6-18F600F003D8}"/>
    <cellStyle name="Salida 2 2 2 2 2 2 4" xfId="39218" xr:uid="{D7911C0C-AE1D-47B5-ABFE-1F37F225D68B}"/>
    <cellStyle name="Salida 2 2 2 2 2 3" xfId="25511" xr:uid="{29E7D530-E709-4807-93AE-3FE45CD0EBD9}"/>
    <cellStyle name="Salida 2 2 2 2 2 4" xfId="31005" xr:uid="{F09B491D-317A-427C-A113-4C8BAB9DA34A}"/>
    <cellStyle name="Salida 2 2 2 2 2 5" xfId="36489" xr:uid="{281B4F64-CA27-415B-8E27-54E8288E2F96}"/>
    <cellStyle name="Salida 2 2 2 2 3" xfId="12306" xr:uid="{D6DA9654-5697-480B-8C7F-3C6ED5B148E6}"/>
    <cellStyle name="Salida 2 2 2 2 4" xfId="17542" xr:uid="{63BB581D-7499-45CB-8DB5-8844E8E4EB49}"/>
    <cellStyle name="Salida 2 2 2 2 5" xfId="19803" xr:uid="{E0076D1F-0338-4743-943B-70C418D1F74E}"/>
    <cellStyle name="Salida 2 2 2 2 6" xfId="10175" xr:uid="{E9900FAA-81DD-41D0-B194-6617312C6A63}"/>
    <cellStyle name="Salida 2 2 2 2 6 2" xfId="21496" xr:uid="{FBB1DBBF-E8B9-4D85-A630-B6FC0A9EABA1}"/>
    <cellStyle name="Salida 2 2 2 2 6 2 2" xfId="27052" xr:uid="{A78C40DF-32D0-4478-B0FA-5DBCE1B2EAA5}"/>
    <cellStyle name="Salida 2 2 2 2 6 2 3" xfId="32546" xr:uid="{62C21502-8914-41FC-8C98-D3D3D86DF948}"/>
    <cellStyle name="Salida 2 2 2 2 6 2 4" xfId="38030" xr:uid="{29D22696-BFF4-4CBD-BC22-42AD093B6264}"/>
    <cellStyle name="Salida 2 2 2 2 6 3" xfId="24323" xr:uid="{B00FBA75-9E62-4A59-ABA7-864D28B20EF0}"/>
    <cellStyle name="Salida 2 2 2 2 6 4" xfId="29817" xr:uid="{40485B9C-CFC1-4300-93BB-6E7FF4C65D03}"/>
    <cellStyle name="Salida 2 2 2 2 6 5" xfId="35301" xr:uid="{ECFA8526-11A9-4C45-8142-6DF0E243F542}"/>
    <cellStyle name="Salida 2 2 2 3" xfId="15396" xr:uid="{221E7BF3-D7B7-4C3B-8562-B7405133EB13}"/>
    <cellStyle name="Salida 2 2 2 3 2" xfId="22683" xr:uid="{D9250469-5430-4E77-8FE5-B248C58901CD}"/>
    <cellStyle name="Salida 2 2 2 3 2 2" xfId="28239" xr:uid="{7B35238A-D1DE-4AA0-8140-7C3C4D764A97}"/>
    <cellStyle name="Salida 2 2 2 3 2 3" xfId="33733" xr:uid="{2DAB3631-2CC3-4523-A295-AC8E0878C82F}"/>
    <cellStyle name="Salida 2 2 2 3 2 4" xfId="39217" xr:uid="{6D2AB810-544F-4475-8FC8-80F63B6FAEAA}"/>
    <cellStyle name="Salida 2 2 2 3 3" xfId="25510" xr:uid="{B67F8D18-195E-4C39-A1DD-D191D4475114}"/>
    <cellStyle name="Salida 2 2 2 3 4" xfId="31004" xr:uid="{8836B052-65A9-4A53-8F17-3E2343419B32}"/>
    <cellStyle name="Salida 2 2 2 3 5" xfId="36488" xr:uid="{5FA84BB6-C0A2-428A-874F-5E2D3DE08A8E}"/>
    <cellStyle name="Salida 2 2 2 4" xfId="12305" xr:uid="{B922FA80-97BA-430B-9703-A72A8185FA51}"/>
    <cellStyle name="Salida 2 2 2 5" xfId="17541" xr:uid="{A69712A8-2C7B-4FD6-8FF0-26C525AF5B4B}"/>
    <cellStyle name="Salida 2 2 2 6" xfId="19802" xr:uid="{810D269D-886F-4BB7-90E9-1B163709BB3D}"/>
    <cellStyle name="Salida 2 2 2 7" xfId="10174" xr:uid="{F656950C-F80C-4C2F-B363-25A8AC12A472}"/>
    <cellStyle name="Salida 2 2 2 7 2" xfId="21495" xr:uid="{7CBC8CF5-B251-456D-985C-13D3C54B77BD}"/>
    <cellStyle name="Salida 2 2 2 7 2 2" xfId="27051" xr:uid="{06A9167D-ED90-4FAC-8752-5F0F2265BD46}"/>
    <cellStyle name="Salida 2 2 2 7 2 3" xfId="32545" xr:uid="{726D3C9C-3F0E-4750-8AF1-D0D1EE099CE2}"/>
    <cellStyle name="Salida 2 2 2 7 2 4" xfId="38029" xr:uid="{9B89F0E9-4FF0-4D01-89DF-09A2961F4857}"/>
    <cellStyle name="Salida 2 2 2 7 3" xfId="24322" xr:uid="{FDBB6B89-E1EB-4B6F-9FED-8079D579274E}"/>
    <cellStyle name="Salida 2 2 2 7 4" xfId="29816" xr:uid="{47C32A4A-5C8C-453B-B320-47683687447C}"/>
    <cellStyle name="Salida 2 2 2 7 5" xfId="35300" xr:uid="{A65354FE-E754-4678-A416-827EA74106DE}"/>
    <cellStyle name="Salida 2 2 3" xfId="6993" xr:uid="{BE0B6131-10F3-4F48-9034-89016F76DDD2}"/>
    <cellStyle name="Salida 2 2 3 2" xfId="15398" xr:uid="{9F97D46D-9482-4346-B83A-E4EBEBAF0713}"/>
    <cellStyle name="Salida 2 2 3 2 2" xfId="22685" xr:uid="{61F37476-133A-4EA7-A5DC-91C0AFAB478C}"/>
    <cellStyle name="Salida 2 2 3 2 2 2" xfId="28241" xr:uid="{D668BC53-CCF2-4707-9186-C59072F5A88B}"/>
    <cellStyle name="Salida 2 2 3 2 2 3" xfId="33735" xr:uid="{309448EE-BC04-457A-8A0A-2752DDD229FC}"/>
    <cellStyle name="Salida 2 2 3 2 2 4" xfId="39219" xr:uid="{7727FBFD-A009-4E5F-9583-330B5D42ABC3}"/>
    <cellStyle name="Salida 2 2 3 2 3" xfId="25512" xr:uid="{7BCE73CA-FBDD-4D15-8FE2-75D821FD387F}"/>
    <cellStyle name="Salida 2 2 3 2 4" xfId="31006" xr:uid="{4B1A484E-B7C7-482F-8680-50757B515C00}"/>
    <cellStyle name="Salida 2 2 3 2 5" xfId="36490" xr:uid="{988CB4FE-AA98-4E54-B2A9-008E32FF226C}"/>
    <cellStyle name="Salida 2 2 3 3" xfId="12307" xr:uid="{BD960C86-1B7F-4A54-A55A-9E059DA0CEE8}"/>
    <cellStyle name="Salida 2 2 3 4" xfId="17543" xr:uid="{3F5DF926-1E97-4200-9AF1-C9737734C57D}"/>
    <cellStyle name="Salida 2 2 3 5" xfId="19804" xr:uid="{0549280F-39D3-4B83-A548-19ACAECEB004}"/>
    <cellStyle name="Salida 2 2 3 6" xfId="10176" xr:uid="{4E2DE6CF-E705-4F5E-B538-3710C282AF39}"/>
    <cellStyle name="Salida 2 2 3 6 2" xfId="21497" xr:uid="{8E80B254-4AEA-403E-93DC-7B79B86A9655}"/>
    <cellStyle name="Salida 2 2 3 6 2 2" xfId="27053" xr:uid="{F11E63EE-52D9-4F50-B4DB-D5B1AFA99D3E}"/>
    <cellStyle name="Salida 2 2 3 6 2 3" xfId="32547" xr:uid="{E2C0EFE5-11AE-40B7-B68A-6C501B4C818E}"/>
    <cellStyle name="Salida 2 2 3 6 2 4" xfId="38031" xr:uid="{5BB15D50-A4A8-49B3-9EC5-78B188F1737B}"/>
    <cellStyle name="Salida 2 2 3 6 3" xfId="24324" xr:uid="{3F6F42CE-0195-4B58-BA8E-2E127DE65316}"/>
    <cellStyle name="Salida 2 2 3 6 4" xfId="29818" xr:uid="{DC67D904-A335-4286-8D32-CFFAA16131EB}"/>
    <cellStyle name="Salida 2 2 3 6 5" xfId="35302" xr:uid="{2E4426E0-2C1E-4591-B777-BD07D2D33C59}"/>
    <cellStyle name="Salida 2 2 4" xfId="15395" xr:uid="{012E67E6-FB41-40E9-8B5E-09E10E640360}"/>
    <cellStyle name="Salida 2 2 4 2" xfId="22682" xr:uid="{59F8F0B2-15FE-4D0D-94E0-A7762E5B5F2B}"/>
    <cellStyle name="Salida 2 2 4 2 2" xfId="28238" xr:uid="{1B892FFA-48DA-46DB-9AAD-28E4CF66C3EA}"/>
    <cellStyle name="Salida 2 2 4 2 3" xfId="33732" xr:uid="{13C54C92-36A4-4E3E-AEFE-34A52CB27D59}"/>
    <cellStyle name="Salida 2 2 4 2 4" xfId="39216" xr:uid="{B7492363-2930-403D-B2FA-4915C7AA005E}"/>
    <cellStyle name="Salida 2 2 4 3" xfId="25509" xr:uid="{F5EC0343-EB2E-4328-82B7-5788E680DA0A}"/>
    <cellStyle name="Salida 2 2 4 4" xfId="31003" xr:uid="{950A1C69-6559-4080-817B-576DF92C0CAC}"/>
    <cellStyle name="Salida 2 2 4 5" xfId="36487" xr:uid="{A63D5CD8-CDCD-44AB-95B2-0FD2C1F5DF7F}"/>
    <cellStyle name="Salida 2 2 5" xfId="12304" xr:uid="{C5FE5FE2-4A84-447D-88DD-206E12FFB841}"/>
    <cellStyle name="Salida 2 2 6" xfId="17540" xr:uid="{0024C054-525C-4D64-A9C9-F2FA831AFC08}"/>
    <cellStyle name="Salida 2 2 7" xfId="19801" xr:uid="{C4221CA9-568B-441E-84C0-8BBFA1394C58}"/>
    <cellStyle name="Salida 2 2 8" xfId="10173" xr:uid="{DD8141AF-9304-4DDC-BCF4-203F3F4FF234}"/>
    <cellStyle name="Salida 2 2 8 2" xfId="21494" xr:uid="{8A6F5267-86CF-4B49-9E93-1D8CB3DA2EFB}"/>
    <cellStyle name="Salida 2 2 8 2 2" xfId="27050" xr:uid="{9247E773-D1FF-4FFD-ACFD-66BC4EBF7580}"/>
    <cellStyle name="Salida 2 2 8 2 3" xfId="32544" xr:uid="{55FDE62D-E68A-4A28-B2DE-F3767DF670F5}"/>
    <cellStyle name="Salida 2 2 8 2 4" xfId="38028" xr:uid="{F4469C11-63EF-445A-B0B3-719C7FAC8F3B}"/>
    <cellStyle name="Salida 2 2 8 3" xfId="24321" xr:uid="{FCC1CFE9-F789-4003-ABA3-AC42431EA264}"/>
    <cellStyle name="Salida 2 2 8 4" xfId="29815" xr:uid="{C0FB5194-CAC2-47D3-898A-6B3C4026E3BF}"/>
    <cellStyle name="Salida 2 2 8 5" xfId="35299" xr:uid="{0A905D22-76DE-4E0E-AD4F-FEA46D7ED18A}"/>
    <cellStyle name="Salida 2 3" xfId="6994" xr:uid="{77F95E47-C3D4-45DB-84FC-56E2D017C0AE}"/>
    <cellStyle name="Salida 2 3 2" xfId="15399" xr:uid="{2995B51E-38A2-4F5A-8467-A8DCAE3C07B6}"/>
    <cellStyle name="Salida 2 3 2 2" xfId="22686" xr:uid="{EFF232B4-8958-4AEC-A712-A31137A0C11C}"/>
    <cellStyle name="Salida 2 3 2 2 2" xfId="28242" xr:uid="{2442F729-E341-4B3B-BD98-B8112D64FF24}"/>
    <cellStyle name="Salida 2 3 2 2 3" xfId="33736" xr:uid="{D4132792-A06C-49CE-AEA5-F966D559B8B6}"/>
    <cellStyle name="Salida 2 3 2 2 4" xfId="39220" xr:uid="{081DDD8B-9D75-434C-8BA8-094FAC61A139}"/>
    <cellStyle name="Salida 2 3 2 3" xfId="25513" xr:uid="{711AAEF8-FAF3-485D-ACD1-2B398A8D2C36}"/>
    <cellStyle name="Salida 2 3 2 4" xfId="31007" xr:uid="{8BA1C37C-8626-42B6-A825-1F8546504358}"/>
    <cellStyle name="Salida 2 3 2 5" xfId="36491" xr:uid="{A5AB33A9-7A88-4C80-AC20-6878B8863029}"/>
    <cellStyle name="Salida 2 3 3" xfId="12308" xr:uid="{D84A665F-4B0B-4E75-B625-D83AE4B43FA7}"/>
    <cellStyle name="Salida 2 3 4" xfId="17544" xr:uid="{016349E9-1851-4B7D-BCDE-1C8DE2FD39D8}"/>
    <cellStyle name="Salida 2 3 5" xfId="19805" xr:uid="{21FE3C28-C62B-4C45-B0ED-5212D20A7A3A}"/>
    <cellStyle name="Salida 2 3 6" xfId="10177" xr:uid="{AAADC43B-F5CB-4212-A095-2901EB83457A}"/>
    <cellStyle name="Salida 2 3 6 2" xfId="21498" xr:uid="{30F73F1E-C83C-452B-9CBE-0DC5EC9EBEA9}"/>
    <cellStyle name="Salida 2 3 6 2 2" xfId="27054" xr:uid="{48394B43-FCFE-42B9-84FB-721AEC61770B}"/>
    <cellStyle name="Salida 2 3 6 2 3" xfId="32548" xr:uid="{5E357E5C-89F3-4D63-8889-1CB20E11B78F}"/>
    <cellStyle name="Salida 2 3 6 2 4" xfId="38032" xr:uid="{91550F9B-5EBB-4449-992F-078AB5A1CA94}"/>
    <cellStyle name="Salida 2 3 6 3" xfId="24325" xr:uid="{BE1358F7-C765-4760-8C94-594FE4D86878}"/>
    <cellStyle name="Salida 2 3 6 4" xfId="29819" xr:uid="{492905FC-A993-435C-9D35-758207F1487A}"/>
    <cellStyle name="Salida 2 3 6 5" xfId="35303" xr:uid="{7045CC55-5D7B-47C3-8EAB-FD1121EEF02A}"/>
    <cellStyle name="Salida 2 4" xfId="6995" xr:uid="{3F24ADD5-AC24-4525-AA75-6B2F1A454E93}"/>
    <cellStyle name="Salida 2 4 2" xfId="15400" xr:uid="{CEF6D26E-712B-42BC-945A-17394A8C0522}"/>
    <cellStyle name="Salida 2 4 2 2" xfId="22687" xr:uid="{42B144CA-02F3-4DFD-BF3E-2FE7FA77D4CA}"/>
    <cellStyle name="Salida 2 4 2 2 2" xfId="28243" xr:uid="{EAD6FA36-10E9-45F8-AACF-FE23DA2FF223}"/>
    <cellStyle name="Salida 2 4 2 2 3" xfId="33737" xr:uid="{D7E3255C-8EDC-4232-A04E-7BE5FD51FE30}"/>
    <cellStyle name="Salida 2 4 2 2 4" xfId="39221" xr:uid="{201EB7BF-8040-443C-AE85-1A8A76F98FCB}"/>
    <cellStyle name="Salida 2 4 2 3" xfId="25514" xr:uid="{32C44064-3C70-45C5-8FFD-F81592320DCB}"/>
    <cellStyle name="Salida 2 4 2 4" xfId="31008" xr:uid="{40C7CE66-FF73-4BCC-A34F-93D7B5174D65}"/>
    <cellStyle name="Salida 2 4 2 5" xfId="36492" xr:uid="{92CF4739-0E6B-4901-8BB7-B7DC37ABCBE6}"/>
    <cellStyle name="Salida 2 4 3" xfId="12309" xr:uid="{726A27B1-FEEB-47F6-80CD-6550CF5BDCA7}"/>
    <cellStyle name="Salida 2 4 4" xfId="17545" xr:uid="{EC791CD5-8F6A-4782-9717-651DEC8D9B60}"/>
    <cellStyle name="Salida 2 4 5" xfId="19806" xr:uid="{87D23ADA-3134-49E0-88FA-1413A4573ACB}"/>
    <cellStyle name="Salida 2 4 6" xfId="10178" xr:uid="{25A5AE60-8C4D-45CD-93FF-E1CF4BE0F4A3}"/>
    <cellStyle name="Salida 2 4 6 2" xfId="21499" xr:uid="{A64DF2B4-A8BB-4D2B-BE77-1CF284521F02}"/>
    <cellStyle name="Salida 2 4 6 2 2" xfId="27055" xr:uid="{73188BED-4FB7-41B8-BBEE-B7672770787C}"/>
    <cellStyle name="Salida 2 4 6 2 3" xfId="32549" xr:uid="{150325C2-D861-40E2-B8AB-44D82423CCA9}"/>
    <cellStyle name="Salida 2 4 6 2 4" xfId="38033" xr:uid="{7CE38EF3-2CAB-44D7-B2EF-4B22F4BEA987}"/>
    <cellStyle name="Salida 2 4 6 3" xfId="24326" xr:uid="{57274D1C-B8E7-4059-AF2D-4BEF49488DF6}"/>
    <cellStyle name="Salida 2 4 6 4" xfId="29820" xr:uid="{63BFB470-C043-42AD-B1C8-6F287A663247}"/>
    <cellStyle name="Salida 2 4 6 5" xfId="35304" xr:uid="{F86F5FB8-E188-4C18-8760-517E6D91D737}"/>
    <cellStyle name="Salida 2 5" xfId="15394" xr:uid="{F5D6927E-23DA-4F6A-9729-C07B4B572D91}"/>
    <cellStyle name="Salida 2 5 2" xfId="22681" xr:uid="{411A0607-3FAA-4EEA-A34A-CF8332A0BD31}"/>
    <cellStyle name="Salida 2 5 2 2" xfId="28237" xr:uid="{49C95A63-A929-4394-9019-0F7899CBCF29}"/>
    <cellStyle name="Salida 2 5 2 3" xfId="33731" xr:uid="{AE1A2418-CDDF-48BC-A287-F2BBF7E58D8F}"/>
    <cellStyle name="Salida 2 5 2 4" xfId="39215" xr:uid="{41B2EFF8-B55C-41B8-AB67-077F2A93CB49}"/>
    <cellStyle name="Salida 2 5 3" xfId="25508" xr:uid="{A8819E4B-A690-4989-BBD6-AC139B0C9E94}"/>
    <cellStyle name="Salida 2 5 4" xfId="31002" xr:uid="{97011154-AFA9-46A2-9A23-DF26CF677F62}"/>
    <cellStyle name="Salida 2 5 5" xfId="36486" xr:uid="{3F1A89A5-B9B7-4294-8EB9-3FE9A4F1FE4E}"/>
    <cellStyle name="Salida 2 6" xfId="12303" xr:uid="{25096332-70A3-4F00-AB9C-E978F6B981FE}"/>
    <cellStyle name="Salida 2 7" xfId="17539" xr:uid="{0AADA300-1E38-4F7C-9D80-FAC8D438416B}"/>
    <cellStyle name="Salida 2 8" xfId="19800" xr:uid="{1878E634-9723-4215-86CB-31A6DFDC0FFB}"/>
    <cellStyle name="Salida 2 9" xfId="10172" xr:uid="{4FC694B3-5408-4295-B0B8-8B8D0B56F8BE}"/>
    <cellStyle name="Salida 2 9 2" xfId="21493" xr:uid="{5C5B16D5-7461-4CF8-84B9-1489F64D6771}"/>
    <cellStyle name="Salida 2 9 2 2" xfId="27049" xr:uid="{A6E8A4B3-11F4-4B0F-8B84-34F1B41D0978}"/>
    <cellStyle name="Salida 2 9 2 3" xfId="32543" xr:uid="{920DC947-4EDC-452F-9E09-8A3DFC07E9C5}"/>
    <cellStyle name="Salida 2 9 2 4" xfId="38027" xr:uid="{6EAA0FE7-98C8-412C-8926-AD5A8F3D6AD2}"/>
    <cellStyle name="Salida 2 9 3" xfId="24320" xr:uid="{5301DDE9-F27C-455D-8996-EAA15E11F2CB}"/>
    <cellStyle name="Salida 2 9 4" xfId="29814" xr:uid="{7B881BA1-6B98-41AE-9E11-AB79E0519793}"/>
    <cellStyle name="Salida 2 9 5" xfId="35298" xr:uid="{26518E2E-808C-427A-809D-D7627D73E84C}"/>
    <cellStyle name="Salida 3" xfId="803" xr:uid="{F8ECDA07-7327-4404-BF58-DBD5A5AE0239}"/>
    <cellStyle name="Salida 3 2" xfId="6997" xr:uid="{2CAFECF1-1AE6-44AC-A541-158D6C31C51F}"/>
    <cellStyle name="Salida 3 2 2" xfId="15402" xr:uid="{9B021BED-0945-4C0B-AFE1-7E7B0A66459F}"/>
    <cellStyle name="Salida 3 2 2 2" xfId="22689" xr:uid="{037BEAC3-E1D5-4790-A11B-B132FA1F2378}"/>
    <cellStyle name="Salida 3 2 2 2 2" xfId="28245" xr:uid="{05B3CB2C-8626-4887-8795-518A860FA995}"/>
    <cellStyle name="Salida 3 2 2 2 3" xfId="33739" xr:uid="{3BDE7933-5B5C-42FD-9EFE-DD2B9D4A0A59}"/>
    <cellStyle name="Salida 3 2 2 2 4" xfId="39223" xr:uid="{A9AAB6EF-2760-4ECD-9F13-8030D23C439A}"/>
    <cellStyle name="Salida 3 2 2 3" xfId="25516" xr:uid="{C3F57D35-5609-41D3-9C63-8A2968BAAD09}"/>
    <cellStyle name="Salida 3 2 2 4" xfId="31010" xr:uid="{07FFD572-4D0D-4BA4-8A87-4C38686D7930}"/>
    <cellStyle name="Salida 3 2 2 5" xfId="36494" xr:uid="{40A24300-956F-414C-99CA-0384698C286D}"/>
    <cellStyle name="Salida 3 2 3" xfId="12311" xr:uid="{E03D6D5C-348A-443A-BACF-B78C94BE2D0B}"/>
    <cellStyle name="Salida 3 2 4" xfId="17547" xr:uid="{2DA0717A-ACC2-4BEE-A16D-A185FD342D74}"/>
    <cellStyle name="Salida 3 2 5" xfId="19808" xr:uid="{C5E46332-B29F-4B95-81A0-A13B5864BF37}"/>
    <cellStyle name="Salida 3 2 6" xfId="10180" xr:uid="{08EEE635-29EE-4DAA-A711-7014DD730213}"/>
    <cellStyle name="Salida 3 2 6 2" xfId="21501" xr:uid="{67CE4C95-44A8-4848-A433-231AA3B20DD9}"/>
    <cellStyle name="Salida 3 2 6 2 2" xfId="27057" xr:uid="{5D061043-17DA-4501-986F-8C102EB660C8}"/>
    <cellStyle name="Salida 3 2 6 2 3" xfId="32551" xr:uid="{454BFD9C-C0EB-4FD0-9EBC-AA7041AD6F70}"/>
    <cellStyle name="Salida 3 2 6 2 4" xfId="38035" xr:uid="{B61EEEC2-B09F-49D6-80A6-8B944E086F0A}"/>
    <cellStyle name="Salida 3 2 6 3" xfId="24328" xr:uid="{9A0F9212-D278-45B7-8B7F-14920F887BE9}"/>
    <cellStyle name="Salida 3 2 6 4" xfId="29822" xr:uid="{E8B732D8-8AEF-49DE-9F6C-F3285207E7A6}"/>
    <cellStyle name="Salida 3 2 6 5" xfId="35306" xr:uid="{34D0A717-D5C6-4ED4-92CE-F71DC499EA55}"/>
    <cellStyle name="Salida 3 3" xfId="15401" xr:uid="{3034F418-AEA3-460F-9D46-2D683C7CADFA}"/>
    <cellStyle name="Salida 3 3 2" xfId="22688" xr:uid="{8B5456A1-7AD4-409E-A371-84D2EF3FBFF5}"/>
    <cellStyle name="Salida 3 3 2 2" xfId="28244" xr:uid="{EB3E60FF-7E43-43B2-B11D-E085F20F7B99}"/>
    <cellStyle name="Salida 3 3 2 3" xfId="33738" xr:uid="{84939FA0-D614-49D7-A7E5-8F9EB8CEA9BB}"/>
    <cellStyle name="Salida 3 3 2 4" xfId="39222" xr:uid="{050CF2D8-0411-4ABD-BDB7-21349998ACD1}"/>
    <cellStyle name="Salida 3 3 3" xfId="25515" xr:uid="{CF75286B-17CB-411E-8A13-BA58745B7EAE}"/>
    <cellStyle name="Salida 3 3 4" xfId="31009" xr:uid="{0423400F-5535-44BD-B434-04AE3AE270AB}"/>
    <cellStyle name="Salida 3 3 5" xfId="36493" xr:uid="{2B7F702F-5D19-4998-8231-9B67B6FF9211}"/>
    <cellStyle name="Salida 3 4" xfId="12310" xr:uid="{391F5C56-1231-4B26-8F11-EF2069D05F05}"/>
    <cellStyle name="Salida 3 5" xfId="17546" xr:uid="{3D13E0FF-307A-408B-9AE0-0EADA5E4C92D}"/>
    <cellStyle name="Salida 3 6" xfId="19807" xr:uid="{2CF752D0-9DAA-41E9-83DD-7D4527EABAF3}"/>
    <cellStyle name="Salida 3 7" xfId="10179" xr:uid="{0EE7B924-8FB1-4220-B661-F82B1E363D4C}"/>
    <cellStyle name="Salida 3 7 2" xfId="21500" xr:uid="{2E05987C-276B-4BD8-8FB4-01CE83CF5F17}"/>
    <cellStyle name="Salida 3 7 2 2" xfId="27056" xr:uid="{6C8B352F-83B0-4FCE-A816-81EFCEED1B26}"/>
    <cellStyle name="Salida 3 7 2 3" xfId="32550" xr:uid="{741752C8-1F92-4630-B3A4-93031DFFC305}"/>
    <cellStyle name="Salida 3 7 2 4" xfId="38034" xr:uid="{8DCE6476-07C3-4A95-AFAE-E40233C3F925}"/>
    <cellStyle name="Salida 3 7 3" xfId="24327" xr:uid="{109904E6-D534-45A1-B315-ADDD6EB4F323}"/>
    <cellStyle name="Salida 3 7 4" xfId="29821" xr:uid="{5258A91A-2C5D-4C67-A47A-2B5660E84382}"/>
    <cellStyle name="Salida 3 7 5" xfId="35305" xr:uid="{D64D6948-A57F-4689-B088-E4EF85681D25}"/>
    <cellStyle name="Salida 3 8" xfId="6996" xr:uid="{23F8E923-7DBA-494D-BB3C-B2F8B107BB5B}"/>
    <cellStyle name="Salida 4" xfId="804" xr:uid="{F071A12A-84A4-48F7-9DB2-3EB1AA82A330}"/>
    <cellStyle name="Salida 4 2" xfId="15403" xr:uid="{F556DDBF-A608-4EDF-BF1C-FC03B315648B}"/>
    <cellStyle name="Salida 4 2 2" xfId="22690" xr:uid="{D2E961EE-B467-438E-BB95-D1C142696D91}"/>
    <cellStyle name="Salida 4 2 2 2" xfId="28246" xr:uid="{9EB52D75-BD36-41BE-A7C2-E6BCDE0782A5}"/>
    <cellStyle name="Salida 4 2 2 3" xfId="33740" xr:uid="{571CA8CE-59AB-43AC-855B-7D131D3CBC53}"/>
    <cellStyle name="Salida 4 2 2 4" xfId="39224" xr:uid="{130A6B6D-5421-4F36-9608-257B5C5B7FD1}"/>
    <cellStyle name="Salida 4 2 3" xfId="25517" xr:uid="{79020F22-11F3-42BD-B6C2-DD7881A045F0}"/>
    <cellStyle name="Salida 4 2 4" xfId="31011" xr:uid="{FAEEC7FA-9CC1-4B68-BE97-C43C6307EA1B}"/>
    <cellStyle name="Salida 4 2 5" xfId="36495" xr:uid="{90FBC0BC-0D5C-41A4-9007-D88B87C38272}"/>
    <cellStyle name="Salida 4 3" xfId="12312" xr:uid="{59EB34C7-DC73-4AA2-A50C-6A28375B6FF7}"/>
    <cellStyle name="Salida 4 4" xfId="17548" xr:uid="{01891A5E-9527-4FC3-8150-3920C9104FD1}"/>
    <cellStyle name="Salida 4 5" xfId="19809" xr:uid="{C9B8B2E1-E6CD-4864-9E2A-F610C4046A3B}"/>
    <cellStyle name="Salida 4 6" xfId="10181" xr:uid="{5EA7064C-4292-4B3A-9494-18F9DC9881DA}"/>
    <cellStyle name="Salida 4 6 2" xfId="21502" xr:uid="{4A31677D-E7C5-449E-AC62-BE6A1451FE30}"/>
    <cellStyle name="Salida 4 6 2 2" xfId="27058" xr:uid="{CAC0F0EB-1FE3-492B-917E-117C1D5E12E4}"/>
    <cellStyle name="Salida 4 6 2 3" xfId="32552" xr:uid="{35283E40-E0F6-4850-8707-1C3A046C88AF}"/>
    <cellStyle name="Salida 4 6 2 4" xfId="38036" xr:uid="{55F119B5-7F49-420E-934A-3B17C1A3C018}"/>
    <cellStyle name="Salida 4 6 3" xfId="24329" xr:uid="{33049DA2-3349-49CA-8CEF-40B348AF19C7}"/>
    <cellStyle name="Salida 4 6 4" xfId="29823" xr:uid="{425A8A08-6F75-4046-9EBA-E98C13591D09}"/>
    <cellStyle name="Salida 4 6 5" xfId="35307" xr:uid="{F823E4BB-8A7A-4975-8879-40FD1D4C305A}"/>
    <cellStyle name="Salida 4 7" xfId="6998" xr:uid="{684AC9B7-912D-49DE-B889-DF4155BF7D24}"/>
    <cellStyle name="Salida 5" xfId="805" xr:uid="{A05657C4-3D30-4880-BD81-88C131956661}"/>
    <cellStyle name="Salida 6" xfId="806" xr:uid="{9D5C874D-36DD-462F-9C32-EA5F9AB29641}"/>
    <cellStyle name="Salida 7" xfId="807" xr:uid="{DA0A9A28-9CA9-4D1F-92BE-6E2BE9E07BEF}"/>
    <cellStyle name="Style 1" xfId="6999" xr:uid="{8373D843-5341-4D2B-A0BE-2586CAD2B769}"/>
    <cellStyle name="Style 1 10" xfId="19810" xr:uid="{0AE8FCC5-D000-4BD8-9741-A55A4417061D}"/>
    <cellStyle name="Style 1 11" xfId="10182" xr:uid="{40EC8BA6-534E-48B6-AC46-2E4F32391335}"/>
    <cellStyle name="Style 1 11 2" xfId="21503" xr:uid="{1729129C-B8D7-48A7-87B1-0F71BEBE6135}"/>
    <cellStyle name="Style 1 11 2 2" xfId="27059" xr:uid="{FAA0C03D-1735-421A-A54B-A7B2CED9EF7C}"/>
    <cellStyle name="Style 1 11 2 3" xfId="32553" xr:uid="{985AFCE3-7F2C-44F6-B0E3-8D453DAD9B0A}"/>
    <cellStyle name="Style 1 11 2 4" xfId="38037" xr:uid="{A2A433F0-D2B7-44FF-BBE6-565B7C29CEFB}"/>
    <cellStyle name="Style 1 11 3" xfId="24330" xr:uid="{B93A13C7-C8D3-419B-A1CB-AEE6F4B23DCF}"/>
    <cellStyle name="Style 1 11 4" xfId="29824" xr:uid="{3FEDD4BD-C0BE-40C4-91B9-78D1EAC2A5A8}"/>
    <cellStyle name="Style 1 11 5" xfId="35308" xr:uid="{CF25DCD1-46CF-4CE2-85FF-104DEF19C5DE}"/>
    <cellStyle name="Style 1 2" xfId="7000" xr:uid="{95D06ACB-2D2B-498C-A409-CD625494755B}"/>
    <cellStyle name="Style 1 2 2" xfId="7001" xr:uid="{64498055-6778-4E60-8475-6919214B5B7D}"/>
    <cellStyle name="Style 1 2 2 2" xfId="15406" xr:uid="{7A4961B5-7CA2-4CD5-B5A2-A127B1AC9007}"/>
    <cellStyle name="Style 1 2 2 2 2" xfId="22693" xr:uid="{D5A76979-3EB3-42A1-BA75-3BDACCE22E41}"/>
    <cellStyle name="Style 1 2 2 2 2 2" xfId="28249" xr:uid="{1429E180-6ACE-44CE-A318-FAC6780A0F19}"/>
    <cellStyle name="Style 1 2 2 2 2 3" xfId="33743" xr:uid="{7098D88F-A208-4CC5-A238-3AF273238FB3}"/>
    <cellStyle name="Style 1 2 2 2 2 4" xfId="39227" xr:uid="{3E35EF16-8E8B-46B1-9325-5E5FA176430D}"/>
    <cellStyle name="Style 1 2 2 2 3" xfId="25520" xr:uid="{EA1426EC-A239-4C1C-ACB2-68A7D5F37EEE}"/>
    <cellStyle name="Style 1 2 2 2 4" xfId="31014" xr:uid="{66B268B2-A49A-4511-9C66-95C309F4DBC3}"/>
    <cellStyle name="Style 1 2 2 2 5" xfId="36498" xr:uid="{606BC1CD-69DE-4ED9-996A-4BFC615E0D87}"/>
    <cellStyle name="Style 1 2 2 3" xfId="12315" xr:uid="{2E52A48E-758C-4B1B-93F7-EF251D4BE118}"/>
    <cellStyle name="Style 1 2 2 4" xfId="17551" xr:uid="{8DDA3ED7-E627-4B47-88BD-F33C99C11393}"/>
    <cellStyle name="Style 1 2 2 5" xfId="19812" xr:uid="{87F0BEEB-88E9-49B1-B7A5-AE65859481DD}"/>
    <cellStyle name="Style 1 2 2 6" xfId="10184" xr:uid="{BC55E5E5-FDCF-46AC-A5C0-62D305E21581}"/>
    <cellStyle name="Style 1 2 2 6 2" xfId="21505" xr:uid="{11F55B78-537D-449B-8FBC-EB6BF69CD978}"/>
    <cellStyle name="Style 1 2 2 6 2 2" xfId="27061" xr:uid="{44E644F8-5A1A-4FB8-9BCA-FDF1FD9B5AC0}"/>
    <cellStyle name="Style 1 2 2 6 2 3" xfId="32555" xr:uid="{3973D3D3-C056-4A84-87D9-2DD7DC76E2D0}"/>
    <cellStyle name="Style 1 2 2 6 2 4" xfId="38039" xr:uid="{36E45A53-16BB-46A5-BE9C-22AD5EE03144}"/>
    <cellStyle name="Style 1 2 2 6 3" xfId="24332" xr:uid="{CEB3FD7F-A36C-45E9-B1DE-8B0E17E63DD3}"/>
    <cellStyle name="Style 1 2 2 6 4" xfId="29826" xr:uid="{69A4ACEE-97DF-42EA-A4CC-BAA4A262DC25}"/>
    <cellStyle name="Style 1 2 2 6 5" xfId="35310" xr:uid="{E3B9C36A-B55B-4B61-8C37-DE967D05DED9}"/>
    <cellStyle name="Style 1 2 3" xfId="7235" xr:uid="{5E0C925B-68BF-4856-99FE-9EBD7DBEB04B}"/>
    <cellStyle name="Style 1 2 3 2" xfId="15407" xr:uid="{0FBCD4F2-0CF6-4299-B2C3-332CB958B703}"/>
    <cellStyle name="Style 1 2 3 2 2" xfId="22694" xr:uid="{A4DBDB20-C5E2-4ADF-A03D-6B867D039978}"/>
    <cellStyle name="Style 1 2 3 2 2 2" xfId="28250" xr:uid="{6BE29D51-18CA-41ED-B5FB-3DC8277E4470}"/>
    <cellStyle name="Style 1 2 3 2 2 3" xfId="33744" xr:uid="{95B268B9-F024-41AA-AECD-5AC5AFC6FF0E}"/>
    <cellStyle name="Style 1 2 3 2 2 4" xfId="39228" xr:uid="{59D140EA-4405-49BB-BEB4-9F1367246226}"/>
    <cellStyle name="Style 1 2 3 2 3" xfId="25521" xr:uid="{874E2DB8-527D-433A-8B61-550F639A1B93}"/>
    <cellStyle name="Style 1 2 3 2 4" xfId="31015" xr:uid="{E7D73DFC-F0BC-4180-8AEA-19FBA3E6BF03}"/>
    <cellStyle name="Style 1 2 3 2 5" xfId="36499" xr:uid="{C55ABA88-5C99-449F-9F84-58970DA63489}"/>
    <cellStyle name="Style 1 2 3 3" xfId="12616" xr:uid="{E59B9739-59E6-4207-8657-EC7654F86BA8}"/>
    <cellStyle name="Style 1 2 3 4" xfId="10185" xr:uid="{E30A30D6-BB54-4D8A-9A88-A21AD4407B9E}"/>
    <cellStyle name="Style 1 2 3 4 2" xfId="21506" xr:uid="{684B14C5-3FD5-4A57-8171-6E1E03CFE599}"/>
    <cellStyle name="Style 1 2 3 4 2 2" xfId="27062" xr:uid="{5F93A1B0-5322-4FDD-BE51-97D19B475B90}"/>
    <cellStyle name="Style 1 2 3 4 2 3" xfId="32556" xr:uid="{BF237EB9-9A9B-4DD6-8BB9-A3741B1B6CDB}"/>
    <cellStyle name="Style 1 2 3 4 2 4" xfId="38040" xr:uid="{78CC1BA2-B706-4BFF-B18F-41629899FACF}"/>
    <cellStyle name="Style 1 2 3 4 3" xfId="24333" xr:uid="{7D7171E1-F3DE-40AF-AC76-AC298249453B}"/>
    <cellStyle name="Style 1 2 3 4 4" xfId="29827" xr:uid="{96BF702C-4083-4635-9E9A-22B38CAE519C}"/>
    <cellStyle name="Style 1 2 3 4 5" xfId="35311" xr:uid="{CB868D15-6D01-4B36-913B-4858F38F5A3E}"/>
    <cellStyle name="Style 1 2 4" xfId="10186" xr:uid="{9CBAFC99-74C6-488E-BBDA-2FB46EEAD247}"/>
    <cellStyle name="Style 1 2 4 2" xfId="21507" xr:uid="{63947EBA-DB91-40D3-B6CF-AED7239D0A4F}"/>
    <cellStyle name="Style 1 2 4 2 2" xfId="27063" xr:uid="{F632F05D-7526-461C-94A7-35640E27CD25}"/>
    <cellStyle name="Style 1 2 4 2 3" xfId="32557" xr:uid="{58F53C8A-763F-4776-847A-B398B8851BF1}"/>
    <cellStyle name="Style 1 2 4 2 4" xfId="38041" xr:uid="{283D6DEE-BD20-4ECF-BC39-B7775CF502DC}"/>
    <cellStyle name="Style 1 2 4 3" xfId="24334" xr:uid="{5F5E5BBF-1144-4039-9E2A-09D47E315B78}"/>
    <cellStyle name="Style 1 2 4 4" xfId="29828" xr:uid="{AD94B901-ACD1-427E-8336-C564FB5D6AC3}"/>
    <cellStyle name="Style 1 2 4 5" xfId="35312" xr:uid="{ECF21E69-3030-4ACC-9077-732E32EE1249}"/>
    <cellStyle name="Style 1 2 5" xfId="15405" xr:uid="{F8DA2802-4011-443D-8B09-96BB77B61602}"/>
    <cellStyle name="Style 1 2 5 2" xfId="22692" xr:uid="{51160C37-DE54-486C-A4A0-EECAEE0CEDBB}"/>
    <cellStyle name="Style 1 2 5 2 2" xfId="28248" xr:uid="{416C8EE2-D0D9-4583-8FF9-A13BF4179378}"/>
    <cellStyle name="Style 1 2 5 2 3" xfId="33742" xr:uid="{8D9E2B7C-F654-441D-A3FE-F1A8E7BC0DCD}"/>
    <cellStyle name="Style 1 2 5 2 4" xfId="39226" xr:uid="{D373976B-85EF-405C-BE06-613BF07A6BAA}"/>
    <cellStyle name="Style 1 2 5 3" xfId="25519" xr:uid="{6A9F8262-9FFB-43B2-862D-AF39CA8C77C9}"/>
    <cellStyle name="Style 1 2 5 4" xfId="31013" xr:uid="{871DB273-1FF2-417B-83DA-60629726DA60}"/>
    <cellStyle name="Style 1 2 5 5" xfId="36497" xr:uid="{4C8474F8-0CD5-4118-A06C-EA6A009AF5A4}"/>
    <cellStyle name="Style 1 2 6" xfId="12314" xr:uid="{E150D01F-D81F-4012-8BDB-69922F44A332}"/>
    <cellStyle name="Style 1 2 7" xfId="17550" xr:uid="{11DA6058-55A1-4549-9763-45D78A39DF2F}"/>
    <cellStyle name="Style 1 2 8" xfId="19811" xr:uid="{A7055F11-4D26-4AE2-887C-A2B45B2EE74B}"/>
    <cellStyle name="Style 1 2 9" xfId="10183" xr:uid="{F0527147-2058-44F0-AAE6-5FB4D3F5FDA6}"/>
    <cellStyle name="Style 1 2 9 2" xfId="21504" xr:uid="{13DCAEEC-8546-442D-AD2B-9186706EF4B9}"/>
    <cellStyle name="Style 1 2 9 2 2" xfId="27060" xr:uid="{63C7BC36-36D7-41B9-8B2C-A9A01CEE68E6}"/>
    <cellStyle name="Style 1 2 9 2 3" xfId="32554" xr:uid="{D6120481-6C1E-4FB2-AD64-89DF4E66890D}"/>
    <cellStyle name="Style 1 2 9 2 4" xfId="38038" xr:uid="{CA28A6F8-35F4-465C-9F8F-46E6D83FF999}"/>
    <cellStyle name="Style 1 2 9 3" xfId="24331" xr:uid="{6E3C3BA6-FA5F-4B5D-91FC-37F2EED009CF}"/>
    <cellStyle name="Style 1 2 9 4" xfId="29825" xr:uid="{2AEB2A97-6304-4BB6-A1E1-088CEDFDF08D}"/>
    <cellStyle name="Style 1 2 9 5" xfId="35309" xr:uid="{39D5082A-24F5-44BD-ADDB-133F8C1A6BAC}"/>
    <cellStyle name="Style 1 3" xfId="7002" xr:uid="{1EB5A24E-10A9-4022-8D0A-EDC2FDFA2525}"/>
    <cellStyle name="Style 1 3 2" xfId="7003" xr:uid="{9BF5F24F-5E84-4EC0-89BD-1EB578017EEE}"/>
    <cellStyle name="Style 1 3 2 2" xfId="15409" xr:uid="{850221FF-2BA3-41F6-B23C-89D8F18461EB}"/>
    <cellStyle name="Style 1 3 2 2 2" xfId="22696" xr:uid="{0407A1FE-94DA-4901-9111-5341D24A6356}"/>
    <cellStyle name="Style 1 3 2 2 2 2" xfId="28252" xr:uid="{0CE2FF97-F181-4CB9-9109-79F31904BC3B}"/>
    <cellStyle name="Style 1 3 2 2 2 3" xfId="33746" xr:uid="{CCDF94B4-6E09-4883-97BD-3CA47F80EB2D}"/>
    <cellStyle name="Style 1 3 2 2 2 4" xfId="39230" xr:uid="{130177B8-A8E5-49E5-AAAE-9678C5BECA80}"/>
    <cellStyle name="Style 1 3 2 2 3" xfId="25523" xr:uid="{7F04CDBD-95E7-4B8C-956D-47314C7E29C0}"/>
    <cellStyle name="Style 1 3 2 2 4" xfId="31017" xr:uid="{066AA3AF-23F4-4337-83CE-35B0AAD1C310}"/>
    <cellStyle name="Style 1 3 2 2 5" xfId="36501" xr:uid="{64AFFCFE-AFA3-4456-B67A-495F0B8A3D66}"/>
    <cellStyle name="Style 1 3 2 3" xfId="12317" xr:uid="{B36A0A1F-7B73-4E43-B88F-2176459207CB}"/>
    <cellStyle name="Style 1 3 2 4" xfId="17553" xr:uid="{B19F1EB4-DC0E-41E8-B0C1-E070F5563352}"/>
    <cellStyle name="Style 1 3 2 5" xfId="19814" xr:uid="{79A460C0-BECB-48A4-BFE0-E36E05DAC4D3}"/>
    <cellStyle name="Style 1 3 2 6" xfId="10188" xr:uid="{F2714154-4F04-4C37-BAB2-8ED1F4C58CAC}"/>
    <cellStyle name="Style 1 3 2 6 2" xfId="21509" xr:uid="{87D761BE-8B62-46E0-BEE2-F5A4F8D946BB}"/>
    <cellStyle name="Style 1 3 2 6 2 2" xfId="27065" xr:uid="{D15F8531-4301-4B0C-8FAB-D6FE86899E91}"/>
    <cellStyle name="Style 1 3 2 6 2 3" xfId="32559" xr:uid="{66C1884A-B8E9-46B6-9B52-E1BFD1B8EA24}"/>
    <cellStyle name="Style 1 3 2 6 2 4" xfId="38043" xr:uid="{BBFCD5C1-A163-4974-80D7-6FD8F1569EA0}"/>
    <cellStyle name="Style 1 3 2 6 3" xfId="24336" xr:uid="{87AA9E6A-94AA-400A-8597-E841EE6CCC92}"/>
    <cellStyle name="Style 1 3 2 6 4" xfId="29830" xr:uid="{D55B9965-A78D-4F06-B1ED-8C6C394E4EA7}"/>
    <cellStyle name="Style 1 3 2 6 5" xfId="35314" xr:uid="{C44072D5-3C02-4746-A792-B9CDF636B5FF}"/>
    <cellStyle name="Style 1 3 3" xfId="7331" xr:uid="{3E9337AC-1FB8-4909-969B-328CC5748DC0}"/>
    <cellStyle name="Style 1 3 3 2" xfId="15410" xr:uid="{E0E3C236-6222-473D-BC29-9589AECA4B35}"/>
    <cellStyle name="Style 1 3 3 2 2" xfId="22697" xr:uid="{4A644F71-69BF-483E-81A7-4CCB001B8AE8}"/>
    <cellStyle name="Style 1 3 3 2 2 2" xfId="28253" xr:uid="{E93C4A5D-CE97-4D7F-99DA-15150D746D76}"/>
    <cellStyle name="Style 1 3 3 2 2 3" xfId="33747" xr:uid="{6D5AA806-7D52-461C-9A8A-7662296295C2}"/>
    <cellStyle name="Style 1 3 3 2 2 4" xfId="39231" xr:uid="{0BF2409B-BBFE-4579-BFF1-9788753CAFDD}"/>
    <cellStyle name="Style 1 3 3 2 3" xfId="25524" xr:uid="{19F5E92E-8A70-40B4-9023-B675112B3F62}"/>
    <cellStyle name="Style 1 3 3 2 4" xfId="31018" xr:uid="{D71B70A4-B8D8-42C4-9624-29D876EFC1F9}"/>
    <cellStyle name="Style 1 3 3 2 5" xfId="36502" xr:uid="{BF6A268F-F2B2-4442-85AF-D66AE3A5E6A5}"/>
    <cellStyle name="Style 1 3 3 3" xfId="12617" xr:uid="{E15365CF-CBDB-449E-81F2-48F40B4593B6}"/>
    <cellStyle name="Style 1 3 3 4" xfId="10189" xr:uid="{5D0BD742-B1DF-4EFA-B41C-7DFFCDDA2977}"/>
    <cellStyle name="Style 1 3 3 4 2" xfId="21510" xr:uid="{219708A4-F822-4380-8FB8-E371909EF7BB}"/>
    <cellStyle name="Style 1 3 3 4 2 2" xfId="27066" xr:uid="{8E3112AA-7031-4D2F-950A-64CE7478136A}"/>
    <cellStyle name="Style 1 3 3 4 2 3" xfId="32560" xr:uid="{5D8D3396-6A6B-421F-9889-08D60B6F9FB9}"/>
    <cellStyle name="Style 1 3 3 4 2 4" xfId="38044" xr:uid="{A4D2F62C-421F-4BAF-89E6-FDE562E83902}"/>
    <cellStyle name="Style 1 3 3 4 3" xfId="24337" xr:uid="{7A328BB7-F544-4FEE-9876-C7FAFDDF849B}"/>
    <cellStyle name="Style 1 3 3 4 4" xfId="29831" xr:uid="{A16161D8-E2D8-44B4-AA64-7011E25E34B0}"/>
    <cellStyle name="Style 1 3 3 4 5" xfId="35315" xr:uid="{458E1070-61FF-40F5-A064-0F8061B34279}"/>
    <cellStyle name="Style 1 3 4" xfId="10190" xr:uid="{C4445FA9-4EB2-46DE-AD0B-611FB18CBB6A}"/>
    <cellStyle name="Style 1 3 4 2" xfId="21511" xr:uid="{0B22E057-7C32-4BDE-8D98-215D9E531551}"/>
    <cellStyle name="Style 1 3 4 2 2" xfId="27067" xr:uid="{2EE62ABD-F496-40DD-BC36-03A247173050}"/>
    <cellStyle name="Style 1 3 4 2 3" xfId="32561" xr:uid="{639E763B-8796-4DF6-9C36-EFED7A475F72}"/>
    <cellStyle name="Style 1 3 4 2 4" xfId="38045" xr:uid="{338151F3-F791-45E5-9140-76B3C8ED65FD}"/>
    <cellStyle name="Style 1 3 4 3" xfId="24338" xr:uid="{53234D94-7536-4FD1-8FAF-30B78AB8FDFE}"/>
    <cellStyle name="Style 1 3 4 4" xfId="29832" xr:uid="{E347B984-4887-45DA-AE97-245A7B119F24}"/>
    <cellStyle name="Style 1 3 4 5" xfId="35316" xr:uid="{47FB62A7-8429-4F8F-96DA-35EEB768D2A2}"/>
    <cellStyle name="Style 1 3 5" xfId="15408" xr:uid="{DC0C9CEA-FFA9-4463-A97A-7E1A45C21B16}"/>
    <cellStyle name="Style 1 3 5 2" xfId="22695" xr:uid="{97FECEE5-4321-4DCA-921C-C921C044C158}"/>
    <cellStyle name="Style 1 3 5 2 2" xfId="28251" xr:uid="{F67FF990-E6E5-4E92-9FA0-6DE3326A740F}"/>
    <cellStyle name="Style 1 3 5 2 3" xfId="33745" xr:uid="{D05F3492-1DD8-433E-8801-6C6070C5B4B4}"/>
    <cellStyle name="Style 1 3 5 2 4" xfId="39229" xr:uid="{3F0F7A1F-76FE-48DB-A292-E03DC84CC15D}"/>
    <cellStyle name="Style 1 3 5 3" xfId="25522" xr:uid="{D3CF7026-04D4-4D5E-96E1-53253F08413A}"/>
    <cellStyle name="Style 1 3 5 4" xfId="31016" xr:uid="{7622D477-7AEF-480D-A200-31335F5D97F0}"/>
    <cellStyle name="Style 1 3 5 5" xfId="36500" xr:uid="{3F44F8C9-E9F4-412B-8CCF-BF87FA5C7DB0}"/>
    <cellStyle name="Style 1 3 6" xfId="12316" xr:uid="{C5EAC822-4046-4FA1-BDB7-ACBF494B49BF}"/>
    <cellStyle name="Style 1 3 7" xfId="17552" xr:uid="{A000504C-8628-4C28-9CD1-34A9ABF56397}"/>
    <cellStyle name="Style 1 3 8" xfId="19813" xr:uid="{BB4EA43A-2B41-4BB8-B215-22A291C14DDB}"/>
    <cellStyle name="Style 1 3 9" xfId="10187" xr:uid="{BF8A3D51-5E7D-4A4A-BFF9-BB00B9315CC0}"/>
    <cellStyle name="Style 1 3 9 2" xfId="21508" xr:uid="{B4AC35B9-4952-479E-B71D-87A1F1EE6D9C}"/>
    <cellStyle name="Style 1 3 9 2 2" xfId="27064" xr:uid="{74D37091-7ABB-4C4D-AEF1-02D0C0BB1AA2}"/>
    <cellStyle name="Style 1 3 9 2 3" xfId="32558" xr:uid="{24C06604-865E-43A4-9538-EC58E8A78866}"/>
    <cellStyle name="Style 1 3 9 2 4" xfId="38042" xr:uid="{5CB25160-C807-457E-8B8D-69FCDA5E6048}"/>
    <cellStyle name="Style 1 3 9 3" xfId="24335" xr:uid="{98F1AE1B-3F5F-4D77-B6B9-E2410F6BB1BE}"/>
    <cellStyle name="Style 1 3 9 4" xfId="29829" xr:uid="{8DA142B6-1484-4602-8BF8-3F375825BB44}"/>
    <cellStyle name="Style 1 3 9 5" xfId="35313" xr:uid="{12E5DCC1-9F2F-44C7-B78F-B90E3313A620}"/>
    <cellStyle name="Style 1 4" xfId="7004" xr:uid="{0FFE5D80-476D-4CF0-927F-7B514FC06E7B}"/>
    <cellStyle name="Style 1 4 2" xfId="15411" xr:uid="{7AC67334-2B59-4E4B-ADFF-E9A32910BF63}"/>
    <cellStyle name="Style 1 4 2 2" xfId="22698" xr:uid="{27321840-7453-4CCF-BDAB-D507CC6690D0}"/>
    <cellStyle name="Style 1 4 2 2 2" xfId="28254" xr:uid="{69BAAEB1-F7B0-4F5A-826C-C7111869DBBB}"/>
    <cellStyle name="Style 1 4 2 2 3" xfId="33748" xr:uid="{B5F85BFF-5C4D-4E98-9427-72BEF5EEE0D8}"/>
    <cellStyle name="Style 1 4 2 2 4" xfId="39232" xr:uid="{6A48EBA1-A94C-45F6-8E5B-834ABF0E437B}"/>
    <cellStyle name="Style 1 4 2 3" xfId="25525" xr:uid="{D61A4998-FB84-4EA2-9C69-B88109EFBBA8}"/>
    <cellStyle name="Style 1 4 2 4" xfId="31019" xr:uid="{E0BA37F2-058A-454D-BAE9-ADB9E7CD9B8B}"/>
    <cellStyle name="Style 1 4 2 5" xfId="36503" xr:uid="{9B788C55-F822-42D9-8DA0-B745D9253873}"/>
    <cellStyle name="Style 1 4 3" xfId="12318" xr:uid="{96D8A8A3-7B6E-40A6-80EC-C6AF42935F72}"/>
    <cellStyle name="Style 1 4 4" xfId="17554" xr:uid="{FD9AC909-0FAA-46FA-AA1C-4205AD45964B}"/>
    <cellStyle name="Style 1 4 5" xfId="19815" xr:uid="{F7A44450-3E7C-4036-8177-AD4C36411BD6}"/>
    <cellStyle name="Style 1 4 6" xfId="10191" xr:uid="{3B3DCD4E-8560-4CC9-B753-37269A4CE7D9}"/>
    <cellStyle name="Style 1 4 6 2" xfId="21512" xr:uid="{CBDAABC4-E1AF-421D-8132-3BB514FEA84C}"/>
    <cellStyle name="Style 1 4 6 2 2" xfId="27068" xr:uid="{B2ABE88F-CA3D-456B-A81D-D3DBC5E430BD}"/>
    <cellStyle name="Style 1 4 6 2 3" xfId="32562" xr:uid="{FB3923E5-CF27-4396-8B31-A270275EE015}"/>
    <cellStyle name="Style 1 4 6 2 4" xfId="38046" xr:uid="{FB2BAE58-6FA5-4544-A403-54880AE7420A}"/>
    <cellStyle name="Style 1 4 6 3" xfId="24339" xr:uid="{452D0DD5-47F2-47FD-BA83-B87B20FD6577}"/>
    <cellStyle name="Style 1 4 6 4" xfId="29833" xr:uid="{8A617C88-3108-450F-BED0-7C69F0E653F7}"/>
    <cellStyle name="Style 1 4 6 5" xfId="35317" xr:uid="{4644B8B0-7802-43D1-8FE3-3D5CBBD00A9E}"/>
    <cellStyle name="Style 1 5" xfId="7234" xr:uid="{E1FCA340-20F5-49D4-AA0F-613E8FB42770}"/>
    <cellStyle name="Style 1 5 2" xfId="15412" xr:uid="{A5024D36-0D08-43A5-ABDF-1A5D17DA4B07}"/>
    <cellStyle name="Style 1 5 2 2" xfId="22699" xr:uid="{7D0ADB90-F052-4010-AE8C-1448273924DB}"/>
    <cellStyle name="Style 1 5 2 2 2" xfId="28255" xr:uid="{515B662C-7CE6-481A-A8A1-9160E9FAEA9C}"/>
    <cellStyle name="Style 1 5 2 2 3" xfId="33749" xr:uid="{55A9AD34-E20F-41AB-A685-64EB6D8652B2}"/>
    <cellStyle name="Style 1 5 2 2 4" xfId="39233" xr:uid="{3AECB1C6-F15F-435C-82E6-ABB99CB0762E}"/>
    <cellStyle name="Style 1 5 2 3" xfId="25526" xr:uid="{C237356F-73A1-4CCF-B98E-2ADEE733629B}"/>
    <cellStyle name="Style 1 5 2 4" xfId="31020" xr:uid="{90A41A94-97A7-4CBB-90B5-C7C47BC3F254}"/>
    <cellStyle name="Style 1 5 2 5" xfId="36504" xr:uid="{56882C0B-9613-46EA-B95E-84BC73A7707D}"/>
    <cellStyle name="Style 1 5 3" xfId="12615" xr:uid="{8B7C4182-9562-4F8D-AAD2-0BC6E236ECF9}"/>
    <cellStyle name="Style 1 5 4" xfId="10192" xr:uid="{CD636691-12E1-4BD8-B38C-1969B87295B4}"/>
    <cellStyle name="Style 1 5 4 2" xfId="21513" xr:uid="{1D30F03F-9644-4759-B9F7-5B1CED3EA82D}"/>
    <cellStyle name="Style 1 5 4 2 2" xfId="27069" xr:uid="{2C05A7C1-F144-4D02-9AC5-3533DED06E78}"/>
    <cellStyle name="Style 1 5 4 2 3" xfId="32563" xr:uid="{2082819D-3521-44CA-A536-C904051659A2}"/>
    <cellStyle name="Style 1 5 4 2 4" xfId="38047" xr:uid="{1056CB10-40A5-4638-B86D-829CF738F7E1}"/>
    <cellStyle name="Style 1 5 4 3" xfId="24340" xr:uid="{10965234-EA60-4B0B-BF38-2E86CD4C7E8F}"/>
    <cellStyle name="Style 1 5 4 4" xfId="29834" xr:uid="{FCE7F858-6F14-4DAC-9AA6-948018412CDC}"/>
    <cellStyle name="Style 1 5 4 5" xfId="35318" xr:uid="{A3DBA4E1-04E5-4785-8055-1B3AD82C509B}"/>
    <cellStyle name="Style 1 6" xfId="10193" xr:uid="{DE95C89D-A8C8-4CFE-AF20-771EF7C24DB9}"/>
    <cellStyle name="Style 1 6 2" xfId="21514" xr:uid="{2A198C2A-1BD6-4ECF-BAFA-4BF28DB71821}"/>
    <cellStyle name="Style 1 6 2 2" xfId="27070" xr:uid="{EA561B8B-75E1-425B-8474-D6E6C8E9B635}"/>
    <cellStyle name="Style 1 6 2 3" xfId="32564" xr:uid="{DF3D1251-07C1-4AD0-B9D0-F9EABD0E3B1D}"/>
    <cellStyle name="Style 1 6 2 4" xfId="38048" xr:uid="{429C6B47-9D92-42EB-B5BE-DD78E65C745F}"/>
    <cellStyle name="Style 1 6 3" xfId="24341" xr:uid="{4AB03B14-2F78-4FA3-9028-CF4640129E4E}"/>
    <cellStyle name="Style 1 6 4" xfId="29835" xr:uid="{4979F9DD-19B6-484B-A061-B87B1072F085}"/>
    <cellStyle name="Style 1 6 5" xfId="35319" xr:uid="{4240A752-B01D-416C-8194-46DB5A5B118B}"/>
    <cellStyle name="Style 1 7" xfId="15404" xr:uid="{FFD34F48-9C5E-4AF8-819B-D2AF0435D462}"/>
    <cellStyle name="Style 1 7 2" xfId="22691" xr:uid="{BD86635D-CF21-4F34-9DB6-7F4ED73C5C34}"/>
    <cellStyle name="Style 1 7 2 2" xfId="28247" xr:uid="{68830E1E-0350-4B1C-BC78-12465F24BDD0}"/>
    <cellStyle name="Style 1 7 2 3" xfId="33741" xr:uid="{62AB1447-E42C-46C4-972A-6697D12903B6}"/>
    <cellStyle name="Style 1 7 2 4" xfId="39225" xr:uid="{29B00720-47DB-4A47-B1D8-95EB42A88F0A}"/>
    <cellStyle name="Style 1 7 3" xfId="25518" xr:uid="{5203DCE7-4E16-4CCA-B6DF-FCB26EF5BCC2}"/>
    <cellStyle name="Style 1 7 4" xfId="31012" xr:uid="{052056AB-E2AA-476A-9659-71900ACABDE1}"/>
    <cellStyle name="Style 1 7 5" xfId="36496" xr:uid="{EA6BDEF3-286E-4615-B483-EA42919764A7}"/>
    <cellStyle name="Style 1 8" xfId="12313" xr:uid="{3CD9CB3A-5EE5-4A8A-A5AD-A5B513AFFA6E}"/>
    <cellStyle name="Style 1 9" xfId="17549" xr:uid="{F132BBF8-63F8-48F9-9F29-E653C723EE9B}"/>
    <cellStyle name="Texto de advertencia" xfId="14" builtinId="11" customBuiltin="1"/>
    <cellStyle name="Texto de advertencia 2" xfId="808" xr:uid="{B676B58B-672F-4F02-824B-5DB9816B6161}"/>
    <cellStyle name="Texto de advertencia 2 10" xfId="7005" xr:uid="{33956EC5-8525-4A5E-A560-899AEB06DFBB}"/>
    <cellStyle name="Texto de advertencia 2 2" xfId="7006" xr:uid="{1EAF3F50-2E29-4288-8C10-A8369C769238}"/>
    <cellStyle name="Texto de advertencia 2 2 2" xfId="7007" xr:uid="{C087E09D-351E-45C2-A48C-1595044221F1}"/>
    <cellStyle name="Texto de advertencia 2 2 2 2" xfId="15415" xr:uid="{77DE762C-C02E-4465-A50E-BCC9780346DD}"/>
    <cellStyle name="Texto de advertencia 2 2 2 2 2" xfId="22702" xr:uid="{9A92B07F-58AD-45B1-8252-3096AF83E90D}"/>
    <cellStyle name="Texto de advertencia 2 2 2 2 2 2" xfId="28258" xr:uid="{15124C88-34F0-49C6-928C-3B48D72F136D}"/>
    <cellStyle name="Texto de advertencia 2 2 2 2 2 3" xfId="33752" xr:uid="{4F04250F-F394-425B-AB94-372138F72F44}"/>
    <cellStyle name="Texto de advertencia 2 2 2 2 2 4" xfId="39236" xr:uid="{8FB7290B-80C3-49B6-BB6C-6B70D32490BA}"/>
    <cellStyle name="Texto de advertencia 2 2 2 2 3" xfId="25529" xr:uid="{7EA5133A-DFE7-4574-8E3E-58C3340B7F92}"/>
    <cellStyle name="Texto de advertencia 2 2 2 2 4" xfId="31023" xr:uid="{58C88C1B-E5F5-4B7B-A220-2FB0F8F912CC}"/>
    <cellStyle name="Texto de advertencia 2 2 2 2 5" xfId="36507" xr:uid="{A53D1CAE-0E88-4EFC-A36E-AAB30D48B644}"/>
    <cellStyle name="Texto de advertencia 2 2 2 3" xfId="12321" xr:uid="{85654E71-5561-4ADD-A4BA-6B0F0E7BA528}"/>
    <cellStyle name="Texto de advertencia 2 2 2 4" xfId="17557" xr:uid="{56E9F905-8932-48D8-8636-4B4A5684B816}"/>
    <cellStyle name="Texto de advertencia 2 2 2 5" xfId="19818" xr:uid="{CCBA014C-053E-42F3-90C2-8272D9556BBC}"/>
    <cellStyle name="Texto de advertencia 2 2 2 6" xfId="10196" xr:uid="{73BB3D35-E504-45E8-BCC1-1F5F44DB973B}"/>
    <cellStyle name="Texto de advertencia 2 2 2 6 2" xfId="21517" xr:uid="{A084F6D5-9D8A-448A-BB99-21793E47E78C}"/>
    <cellStyle name="Texto de advertencia 2 2 2 6 2 2" xfId="27073" xr:uid="{14C274E4-FF12-4090-B62F-9AD5422FD089}"/>
    <cellStyle name="Texto de advertencia 2 2 2 6 2 3" xfId="32567" xr:uid="{F8271492-24A6-4FCB-850A-35B548C35C3C}"/>
    <cellStyle name="Texto de advertencia 2 2 2 6 2 4" xfId="38051" xr:uid="{35BA6DE5-1247-400C-A2D8-EA57EBE24443}"/>
    <cellStyle name="Texto de advertencia 2 2 2 6 3" xfId="24344" xr:uid="{40FD1A29-EF8B-49B9-B69D-C75719CD3DEC}"/>
    <cellStyle name="Texto de advertencia 2 2 2 6 4" xfId="29838" xr:uid="{8920AB0E-719F-41ED-B427-2E0F800E49B0}"/>
    <cellStyle name="Texto de advertencia 2 2 2 6 5" xfId="35322" xr:uid="{E0523647-CAF5-4F24-AA33-8EC748D2389E}"/>
    <cellStyle name="Texto de advertencia 2 2 3" xfId="7008" xr:uid="{81C271C0-BFC3-473A-850D-2376E0BD2082}"/>
    <cellStyle name="Texto de advertencia 2 2 3 2" xfId="15416" xr:uid="{F44D7C53-5CA4-46D2-9955-CA09C7EB2B76}"/>
    <cellStyle name="Texto de advertencia 2 2 3 2 2" xfId="22703" xr:uid="{7734B168-2424-4D10-9D6B-740A75AB32E2}"/>
    <cellStyle name="Texto de advertencia 2 2 3 2 2 2" xfId="28259" xr:uid="{3B99E5D6-FA13-48F0-BACF-5B81C96B3741}"/>
    <cellStyle name="Texto de advertencia 2 2 3 2 2 3" xfId="33753" xr:uid="{22840DA1-70C5-436E-95CB-0A2A52841AB0}"/>
    <cellStyle name="Texto de advertencia 2 2 3 2 2 4" xfId="39237" xr:uid="{9A85E175-1F42-43F9-85FA-46D908F8BCB7}"/>
    <cellStyle name="Texto de advertencia 2 2 3 2 3" xfId="25530" xr:uid="{2018DFA6-C786-4396-9FB0-23187A5439D0}"/>
    <cellStyle name="Texto de advertencia 2 2 3 2 4" xfId="31024" xr:uid="{5E32EC5B-31E3-49D0-9C7A-ED60441F29F9}"/>
    <cellStyle name="Texto de advertencia 2 2 3 2 5" xfId="36508" xr:uid="{B364F422-8C71-4C3E-9EC7-B45AD61D91B5}"/>
    <cellStyle name="Texto de advertencia 2 2 3 3" xfId="12322" xr:uid="{7B281846-B4D5-4F02-92F2-106E746CE978}"/>
    <cellStyle name="Texto de advertencia 2 2 3 4" xfId="17558" xr:uid="{3C8D8198-65D4-4F2F-A23D-7DEAEB588F4C}"/>
    <cellStyle name="Texto de advertencia 2 2 3 5" xfId="19819" xr:uid="{85EF229D-601F-456E-B53D-D642C00AD2B6}"/>
    <cellStyle name="Texto de advertencia 2 2 3 6" xfId="10197" xr:uid="{6F1AA439-3308-4845-89BD-88A26EEA0D45}"/>
    <cellStyle name="Texto de advertencia 2 2 3 6 2" xfId="21518" xr:uid="{188A02DC-CBDB-4105-A2EF-AF37D3B6EF89}"/>
    <cellStyle name="Texto de advertencia 2 2 3 6 2 2" xfId="27074" xr:uid="{DC0525BF-5242-4898-A569-65221046A6A6}"/>
    <cellStyle name="Texto de advertencia 2 2 3 6 2 3" xfId="32568" xr:uid="{E0BAFDC4-A49D-42EC-85D3-DF4674D17869}"/>
    <cellStyle name="Texto de advertencia 2 2 3 6 2 4" xfId="38052" xr:uid="{7308EBF6-78CF-4813-938A-A61F9E2D562C}"/>
    <cellStyle name="Texto de advertencia 2 2 3 6 3" xfId="24345" xr:uid="{4C808326-AF7C-428F-94E1-DF7D2F5A1BAE}"/>
    <cellStyle name="Texto de advertencia 2 2 3 6 4" xfId="29839" xr:uid="{A97F7FAE-3FD0-4E04-A0DC-CCB83C29FF33}"/>
    <cellStyle name="Texto de advertencia 2 2 3 6 5" xfId="35323" xr:uid="{18DBD1AC-8B49-426D-97FE-39F590F11814}"/>
    <cellStyle name="Texto de advertencia 2 2 4" xfId="15414" xr:uid="{D206A1B7-A5EB-4A95-AA75-DC8F0B49B986}"/>
    <cellStyle name="Texto de advertencia 2 2 4 2" xfId="22701" xr:uid="{5A62C61D-5CC3-4606-8A55-6E22409A0957}"/>
    <cellStyle name="Texto de advertencia 2 2 4 2 2" xfId="28257" xr:uid="{F915E043-1969-4C94-81E4-01CCABD1E931}"/>
    <cellStyle name="Texto de advertencia 2 2 4 2 3" xfId="33751" xr:uid="{6241CA48-4BA3-4883-96C7-4C085DC2E2EA}"/>
    <cellStyle name="Texto de advertencia 2 2 4 2 4" xfId="39235" xr:uid="{100BBEC8-3924-42F8-B8FB-7BE5D6F9981D}"/>
    <cellStyle name="Texto de advertencia 2 2 4 3" xfId="25528" xr:uid="{BB57CDF2-D860-4327-99FC-018D666BC911}"/>
    <cellStyle name="Texto de advertencia 2 2 4 4" xfId="31022" xr:uid="{E2802A01-5AD9-4EDA-A9E5-EF2113D7536D}"/>
    <cellStyle name="Texto de advertencia 2 2 4 5" xfId="36506" xr:uid="{D7E33A4E-FDC2-498D-B089-598DF385C2A1}"/>
    <cellStyle name="Texto de advertencia 2 2 5" xfId="12320" xr:uid="{1493C047-F7A2-4BF9-B3BF-6DD9475D5D5E}"/>
    <cellStyle name="Texto de advertencia 2 2 6" xfId="17556" xr:uid="{3C997963-5E93-4272-92B0-A7665921CC53}"/>
    <cellStyle name="Texto de advertencia 2 2 7" xfId="19817" xr:uid="{F3381783-794F-4BF1-AE69-F8D7F009998E}"/>
    <cellStyle name="Texto de advertencia 2 2 8" xfId="10195" xr:uid="{EA422171-653F-42BC-BA59-B6C5811F0A32}"/>
    <cellStyle name="Texto de advertencia 2 2 8 2" xfId="21516" xr:uid="{DD7C3906-003A-45C8-992F-4BED12862247}"/>
    <cellStyle name="Texto de advertencia 2 2 8 2 2" xfId="27072" xr:uid="{397EB940-5818-4967-B5EA-3C046AA7E427}"/>
    <cellStyle name="Texto de advertencia 2 2 8 2 3" xfId="32566" xr:uid="{0ED539E4-6B9B-4673-9DD6-065C1AC934A6}"/>
    <cellStyle name="Texto de advertencia 2 2 8 2 4" xfId="38050" xr:uid="{76190256-F9B8-4E97-8051-5880797668A6}"/>
    <cellStyle name="Texto de advertencia 2 2 8 3" xfId="24343" xr:uid="{4B1631AE-BC88-4C95-BD4D-B4671F545D13}"/>
    <cellStyle name="Texto de advertencia 2 2 8 4" xfId="29837" xr:uid="{4CA494D1-5585-4737-9218-39709D2CD625}"/>
    <cellStyle name="Texto de advertencia 2 2 8 5" xfId="35321" xr:uid="{CB01D52F-A1DA-473D-8BD9-7EEDFC94E785}"/>
    <cellStyle name="Texto de advertencia 2 3" xfId="7009" xr:uid="{8DBF09D4-1E0E-47BB-B8AA-EA8AE30ABF66}"/>
    <cellStyle name="Texto de advertencia 2 3 2" xfId="15417" xr:uid="{EAA2C336-51A2-48B4-B8FB-4DA21E784CAD}"/>
    <cellStyle name="Texto de advertencia 2 3 2 2" xfId="22704" xr:uid="{DCF5A879-AAED-4C9D-89CC-533F86D91EC4}"/>
    <cellStyle name="Texto de advertencia 2 3 2 2 2" xfId="28260" xr:uid="{0488FC1C-7B5D-4FD1-AB1D-40392A3CAF9B}"/>
    <cellStyle name="Texto de advertencia 2 3 2 2 3" xfId="33754" xr:uid="{C713C7A5-D834-45BE-9B19-E30AAA733361}"/>
    <cellStyle name="Texto de advertencia 2 3 2 2 4" xfId="39238" xr:uid="{C7417861-DE05-417E-A3C3-06A285A87867}"/>
    <cellStyle name="Texto de advertencia 2 3 2 3" xfId="25531" xr:uid="{DF42121F-830B-4328-95F0-9D8E6D0DB3CA}"/>
    <cellStyle name="Texto de advertencia 2 3 2 4" xfId="31025" xr:uid="{BBD3F871-8F09-4103-9A6E-BBC383AB155E}"/>
    <cellStyle name="Texto de advertencia 2 3 2 5" xfId="36509" xr:uid="{E67366CD-1B8D-43A8-874B-38D57EB6F49D}"/>
    <cellStyle name="Texto de advertencia 2 3 3" xfId="12323" xr:uid="{8FF7EE63-6379-4E8A-BEF5-1DAB9E8C21C5}"/>
    <cellStyle name="Texto de advertencia 2 3 4" xfId="17559" xr:uid="{6BAFC274-1FD5-487C-96B1-2A32516640CC}"/>
    <cellStyle name="Texto de advertencia 2 3 5" xfId="19820" xr:uid="{E7977053-D97E-4A4A-9B84-A8A4B7BCE0B9}"/>
    <cellStyle name="Texto de advertencia 2 3 6" xfId="10198" xr:uid="{F5F721F5-A1F5-4EAE-A1B9-71097C436419}"/>
    <cellStyle name="Texto de advertencia 2 3 6 2" xfId="21519" xr:uid="{8FE15A0C-6C98-482E-95BE-E212953983CB}"/>
    <cellStyle name="Texto de advertencia 2 3 6 2 2" xfId="27075" xr:uid="{90E90438-4B0B-48EB-B930-1B6C782A28E2}"/>
    <cellStyle name="Texto de advertencia 2 3 6 2 3" xfId="32569" xr:uid="{A8FD510C-B5EA-47C5-8352-AA9AA5CB1972}"/>
    <cellStyle name="Texto de advertencia 2 3 6 2 4" xfId="38053" xr:uid="{72CEDE21-0864-41D0-B7B0-0420F0D9142F}"/>
    <cellStyle name="Texto de advertencia 2 3 6 3" xfId="24346" xr:uid="{BE60F314-A177-4506-B267-4C854713750C}"/>
    <cellStyle name="Texto de advertencia 2 3 6 4" xfId="29840" xr:uid="{24674B73-7C8C-4BA9-837D-21EFAC6DCC03}"/>
    <cellStyle name="Texto de advertencia 2 3 6 5" xfId="35324" xr:uid="{12B32EA8-34DD-4B00-BA97-965CAB856678}"/>
    <cellStyle name="Texto de advertencia 2 4" xfId="7010" xr:uid="{E88D769A-5782-4D5C-808E-B5E7F90E9DCF}"/>
    <cellStyle name="Texto de advertencia 2 4 2" xfId="15418" xr:uid="{9F221C56-48C8-4A4A-BCD5-A5A0555F79B3}"/>
    <cellStyle name="Texto de advertencia 2 4 2 2" xfId="22705" xr:uid="{78FF07A8-BBA6-41B6-A368-83090A1346F3}"/>
    <cellStyle name="Texto de advertencia 2 4 2 2 2" xfId="28261" xr:uid="{B2206A7B-1B15-4C7C-A65C-4C66A89F242F}"/>
    <cellStyle name="Texto de advertencia 2 4 2 2 3" xfId="33755" xr:uid="{38A7805E-C05F-48F9-B342-28B593BB2EEC}"/>
    <cellStyle name="Texto de advertencia 2 4 2 2 4" xfId="39239" xr:uid="{95BC2612-8749-4608-8392-00DD42642F44}"/>
    <cellStyle name="Texto de advertencia 2 4 2 3" xfId="25532" xr:uid="{52400A47-AF8C-40DE-936F-BDBE19B53CC3}"/>
    <cellStyle name="Texto de advertencia 2 4 2 4" xfId="31026" xr:uid="{5CBD1DE0-6572-4932-ACA6-DA1D4B94CEF5}"/>
    <cellStyle name="Texto de advertencia 2 4 2 5" xfId="36510" xr:uid="{FC82A8D2-3427-492A-8683-A652EE547371}"/>
    <cellStyle name="Texto de advertencia 2 4 3" xfId="12324" xr:uid="{12AD61B2-6FE4-4EAC-81C4-8EF2590969E2}"/>
    <cellStyle name="Texto de advertencia 2 4 4" xfId="17560" xr:uid="{9D693A03-C7C9-42C2-8F53-1D42D9027B57}"/>
    <cellStyle name="Texto de advertencia 2 4 5" xfId="19821" xr:uid="{1686DFE4-0528-4582-8A66-B289BD28EB05}"/>
    <cellStyle name="Texto de advertencia 2 4 6" xfId="10199" xr:uid="{E4983255-3FCA-4EE7-8E96-0A16D500398E}"/>
    <cellStyle name="Texto de advertencia 2 4 6 2" xfId="21520" xr:uid="{CD70B89F-19DF-4969-A6D6-0AC608B4DF1F}"/>
    <cellStyle name="Texto de advertencia 2 4 6 2 2" xfId="27076" xr:uid="{D3A10439-794B-47EE-B02D-7174B7E5E2B1}"/>
    <cellStyle name="Texto de advertencia 2 4 6 2 3" xfId="32570" xr:uid="{140302D1-7332-4CC9-BAFD-443F206FB9CB}"/>
    <cellStyle name="Texto de advertencia 2 4 6 2 4" xfId="38054" xr:uid="{B4DB1838-CDCB-4041-B424-308C9F292AD7}"/>
    <cellStyle name="Texto de advertencia 2 4 6 3" xfId="24347" xr:uid="{283A02EA-174A-410F-94C6-E9DFFE207AF3}"/>
    <cellStyle name="Texto de advertencia 2 4 6 4" xfId="29841" xr:uid="{64C91735-C50B-4756-AB6D-8128798C0414}"/>
    <cellStyle name="Texto de advertencia 2 4 6 5" xfId="35325" xr:uid="{6D6FF698-DE8C-490A-A320-7191B4F18BB5}"/>
    <cellStyle name="Texto de advertencia 2 5" xfId="15413" xr:uid="{953EED21-E516-43C1-B06D-2CEB5DB67E86}"/>
    <cellStyle name="Texto de advertencia 2 5 2" xfId="22700" xr:uid="{F5E57D4D-6869-4E32-86C8-6E72013F67D0}"/>
    <cellStyle name="Texto de advertencia 2 5 2 2" xfId="28256" xr:uid="{A9AC871D-3589-4E3B-8136-7A99BC6F5273}"/>
    <cellStyle name="Texto de advertencia 2 5 2 3" xfId="33750" xr:uid="{09C515CD-E456-4FCB-B562-BACE918F0B9C}"/>
    <cellStyle name="Texto de advertencia 2 5 2 4" xfId="39234" xr:uid="{DDDEDD39-1591-4FF6-8921-04AB49EA53FA}"/>
    <cellStyle name="Texto de advertencia 2 5 3" xfId="25527" xr:uid="{A988491A-EEE5-4681-85EC-23DC11FF1D9B}"/>
    <cellStyle name="Texto de advertencia 2 5 4" xfId="31021" xr:uid="{3CD58BB5-1D9F-42CF-834C-F6216BA0A5A9}"/>
    <cellStyle name="Texto de advertencia 2 5 5" xfId="36505" xr:uid="{5B22D22F-80B3-4CCD-8758-9C86C519E18A}"/>
    <cellStyle name="Texto de advertencia 2 6" xfId="12319" xr:uid="{B9A5DEC7-B127-4814-BDF2-3A9B67D76A07}"/>
    <cellStyle name="Texto de advertencia 2 7" xfId="17555" xr:uid="{62B34D7A-0A73-4DB3-87E5-41F12E54D4B5}"/>
    <cellStyle name="Texto de advertencia 2 8" xfId="19816" xr:uid="{DFB97C83-8C9A-4814-BCA2-0B689CE8D962}"/>
    <cellStyle name="Texto de advertencia 2 9" xfId="10194" xr:uid="{E85103BB-3949-47DC-A60A-5D684FDEA64D}"/>
    <cellStyle name="Texto de advertencia 2 9 2" xfId="21515" xr:uid="{CCB611B5-01B7-441C-8BB3-A212FAE1BE2F}"/>
    <cellStyle name="Texto de advertencia 2 9 2 2" xfId="27071" xr:uid="{74BB731E-6644-4C4F-8ED0-74C456CC389F}"/>
    <cellStyle name="Texto de advertencia 2 9 2 3" xfId="32565" xr:uid="{FDC6C352-1225-4FC4-B14A-2D4FE9319BC4}"/>
    <cellStyle name="Texto de advertencia 2 9 2 4" xfId="38049" xr:uid="{13D5721E-11AB-4E68-9F6C-AE60FD68C58A}"/>
    <cellStyle name="Texto de advertencia 2 9 3" xfId="24342" xr:uid="{CC591E0F-4B46-47AB-AC66-880AB035DE63}"/>
    <cellStyle name="Texto de advertencia 2 9 4" xfId="29836" xr:uid="{F6C8E0BE-9573-43FF-95BC-1E632C9D7089}"/>
    <cellStyle name="Texto de advertencia 2 9 5" xfId="35320" xr:uid="{D71E59FE-35FA-4741-8433-EF3010C65598}"/>
    <cellStyle name="Texto de advertencia 3" xfId="809" xr:uid="{B5E85070-30C4-44D4-A93F-8CF626CDEB18}"/>
    <cellStyle name="Texto de advertencia 3 2" xfId="7012" xr:uid="{064BA199-416B-4D9A-936A-C22C97B1E4BD}"/>
    <cellStyle name="Texto de advertencia 3 2 2" xfId="15420" xr:uid="{00685F2E-4DC3-4AB2-B167-865922AE3C44}"/>
    <cellStyle name="Texto de advertencia 3 2 2 2" xfId="22707" xr:uid="{B3F7CEAD-B2D3-4400-9D37-EC39E089AB27}"/>
    <cellStyle name="Texto de advertencia 3 2 2 2 2" xfId="28263" xr:uid="{827010BD-B48B-431A-BEA1-FB3EEB3E8195}"/>
    <cellStyle name="Texto de advertencia 3 2 2 2 3" xfId="33757" xr:uid="{D74CFFB1-42BC-43A2-ADEF-9F0EC6CFDC23}"/>
    <cellStyle name="Texto de advertencia 3 2 2 2 4" xfId="39241" xr:uid="{EE37D585-CC84-45AD-A0E1-03B1510E62CA}"/>
    <cellStyle name="Texto de advertencia 3 2 2 3" xfId="25534" xr:uid="{7169FEC2-7B5E-45C4-873A-75F298ED2E62}"/>
    <cellStyle name="Texto de advertencia 3 2 2 4" xfId="31028" xr:uid="{A621605F-B7D8-434D-A235-314130F7CB58}"/>
    <cellStyle name="Texto de advertencia 3 2 2 5" xfId="36512" xr:uid="{23880F7C-2280-4133-A577-D62714E030E7}"/>
    <cellStyle name="Texto de advertencia 3 2 3" xfId="12326" xr:uid="{7148F2E2-5948-4C9E-9B29-4C72420C5406}"/>
    <cellStyle name="Texto de advertencia 3 2 4" xfId="17562" xr:uid="{D5CF2AD8-CFA9-47C8-82A2-385FB36B90DE}"/>
    <cellStyle name="Texto de advertencia 3 2 5" xfId="19823" xr:uid="{3B295997-BB84-4369-AA02-B33C012F2471}"/>
    <cellStyle name="Texto de advertencia 3 2 6" xfId="10201" xr:uid="{9AC97B75-CCC5-4933-8819-B42664BAFF90}"/>
    <cellStyle name="Texto de advertencia 3 2 6 2" xfId="21522" xr:uid="{825BC8B1-F3D4-447C-B018-F923FCCDC6FB}"/>
    <cellStyle name="Texto de advertencia 3 2 6 2 2" xfId="27078" xr:uid="{5A88061B-A729-40A1-BA74-93B89990DAE3}"/>
    <cellStyle name="Texto de advertencia 3 2 6 2 3" xfId="32572" xr:uid="{1F6A6582-00D6-4D6E-8EF5-61963111584D}"/>
    <cellStyle name="Texto de advertencia 3 2 6 2 4" xfId="38056" xr:uid="{A3975266-8095-494D-8A5B-6C225B55C0CA}"/>
    <cellStyle name="Texto de advertencia 3 2 6 3" xfId="24349" xr:uid="{F03AF9FD-B4BA-4741-AC0E-0B0DB2CCBBD4}"/>
    <cellStyle name="Texto de advertencia 3 2 6 4" xfId="29843" xr:uid="{CA7DD419-713E-4E58-AF90-5D2A03C10187}"/>
    <cellStyle name="Texto de advertencia 3 2 6 5" xfId="35327" xr:uid="{B4084972-DEB3-4FA8-9CA8-CFF15188C864}"/>
    <cellStyle name="Texto de advertencia 3 3" xfId="15419" xr:uid="{8AB4B7BD-1350-4157-841A-77DEC161548E}"/>
    <cellStyle name="Texto de advertencia 3 3 2" xfId="22706" xr:uid="{63858D55-811C-4FEE-85AF-08EE042E24ED}"/>
    <cellStyle name="Texto de advertencia 3 3 2 2" xfId="28262" xr:uid="{6BEEB188-AF21-46FB-9125-761B4C199E43}"/>
    <cellStyle name="Texto de advertencia 3 3 2 3" xfId="33756" xr:uid="{3E42B4A5-4759-42F4-86E9-F5DDA6113EEF}"/>
    <cellStyle name="Texto de advertencia 3 3 2 4" xfId="39240" xr:uid="{9C55C32F-0952-4C7F-A5D5-0148FEBFCF23}"/>
    <cellStyle name="Texto de advertencia 3 3 3" xfId="25533" xr:uid="{19D82609-C1FC-4CA9-A61C-61B006331668}"/>
    <cellStyle name="Texto de advertencia 3 3 4" xfId="31027" xr:uid="{38B118D1-DAB5-43A8-83E8-8094B7AAE964}"/>
    <cellStyle name="Texto de advertencia 3 3 5" xfId="36511" xr:uid="{734EB9E7-76D6-4571-9B72-0B25328FAE5A}"/>
    <cellStyle name="Texto de advertencia 3 4" xfId="12325" xr:uid="{DBE3AA05-B927-4A3E-9F66-ABBF555334DC}"/>
    <cellStyle name="Texto de advertencia 3 5" xfId="17561" xr:uid="{40549E83-79F3-4E74-9A66-6C7BB2D1BC80}"/>
    <cellStyle name="Texto de advertencia 3 6" xfId="19822" xr:uid="{A026FF9F-0AD8-417A-A89E-C2538456E42A}"/>
    <cellStyle name="Texto de advertencia 3 7" xfId="10200" xr:uid="{C3C0F972-DDE9-4EB2-A328-59AC85EB209A}"/>
    <cellStyle name="Texto de advertencia 3 7 2" xfId="21521" xr:uid="{50A18721-9E0B-4DFF-A383-039B0D027023}"/>
    <cellStyle name="Texto de advertencia 3 7 2 2" xfId="27077" xr:uid="{E71C067F-B719-4F91-A91D-A2E1DFB0EC95}"/>
    <cellStyle name="Texto de advertencia 3 7 2 3" xfId="32571" xr:uid="{BBD14E85-CACB-4965-BBCB-8837935DE3FA}"/>
    <cellStyle name="Texto de advertencia 3 7 2 4" xfId="38055" xr:uid="{76173EB7-8CCD-442E-831C-AC156D5C5CD3}"/>
    <cellStyle name="Texto de advertencia 3 7 3" xfId="24348" xr:uid="{FED5EA1B-5DB1-4B33-9BAF-67A0F1E080EC}"/>
    <cellStyle name="Texto de advertencia 3 7 4" xfId="29842" xr:uid="{1FD11E03-06D7-48E1-AC48-9240E276F089}"/>
    <cellStyle name="Texto de advertencia 3 7 5" xfId="35326" xr:uid="{0623EA64-0701-47AC-8C56-E2777DBF1FE3}"/>
    <cellStyle name="Texto de advertencia 3 8" xfId="7011" xr:uid="{91A9C6F5-E3EB-4000-AE5D-2BEA0AB30E00}"/>
    <cellStyle name="Texto de advertencia 4" xfId="810" xr:uid="{F9C21FA6-4201-494F-B70C-3B1A8986DE22}"/>
    <cellStyle name="Texto de advertencia 4 2" xfId="7014" xr:uid="{EF7740CE-9418-48AB-B79B-0037C892ECE6}"/>
    <cellStyle name="Texto de advertencia 4 2 2" xfId="15422" xr:uid="{F4C185A3-8C4D-4A09-B636-4253140F530F}"/>
    <cellStyle name="Texto de advertencia 4 2 2 2" xfId="22709" xr:uid="{E4EAE7D4-FC1E-406A-B828-0283A79508C9}"/>
    <cellStyle name="Texto de advertencia 4 2 2 2 2" xfId="28265" xr:uid="{0E04B3AD-8287-4FF7-A4CD-5E3A4FCCB79E}"/>
    <cellStyle name="Texto de advertencia 4 2 2 2 3" xfId="33759" xr:uid="{6F0A2BB8-C16B-4AC3-BB8C-39A1C7652AB7}"/>
    <cellStyle name="Texto de advertencia 4 2 2 2 4" xfId="39243" xr:uid="{95585395-74B1-41B8-8CF9-6F73E817FCB7}"/>
    <cellStyle name="Texto de advertencia 4 2 2 3" xfId="25536" xr:uid="{D4D2B9A2-59FF-4829-B9FE-41C285AAA893}"/>
    <cellStyle name="Texto de advertencia 4 2 2 4" xfId="31030" xr:uid="{3AB9D3F2-B5A0-4382-85F6-03FCA4D4C6C1}"/>
    <cellStyle name="Texto de advertencia 4 2 2 5" xfId="36514" xr:uid="{8A4CE9AF-1E2B-4254-9520-065226E36CEC}"/>
    <cellStyle name="Texto de advertencia 4 2 3" xfId="12328" xr:uid="{4A7C878E-4AA8-4E44-B98F-209D753E926E}"/>
    <cellStyle name="Texto de advertencia 4 2 4" xfId="17564" xr:uid="{5245C304-5619-4674-8BED-7E54467F28B3}"/>
    <cellStyle name="Texto de advertencia 4 2 5" xfId="19825" xr:uid="{63ACB6B1-996D-4D0C-B7DA-4C1A1A61A768}"/>
    <cellStyle name="Texto de advertencia 4 2 6" xfId="10203" xr:uid="{50FAC412-1036-43A7-AADD-E35E5D359DA1}"/>
    <cellStyle name="Texto de advertencia 4 2 6 2" xfId="21524" xr:uid="{E5DFBF01-986D-4621-A6C6-02167DB7A2D8}"/>
    <cellStyle name="Texto de advertencia 4 2 6 2 2" xfId="27080" xr:uid="{82A16164-9CD3-4052-9F7B-3EBE4897D4F4}"/>
    <cellStyle name="Texto de advertencia 4 2 6 2 3" xfId="32574" xr:uid="{B7ADA9BD-AAA9-46D6-99C8-A76AB05FF007}"/>
    <cellStyle name="Texto de advertencia 4 2 6 2 4" xfId="38058" xr:uid="{91D76D49-02A6-4E35-BE67-D826D327E2D0}"/>
    <cellStyle name="Texto de advertencia 4 2 6 3" xfId="24351" xr:uid="{8DB154FF-4465-4D9C-A3DB-71C23553A095}"/>
    <cellStyle name="Texto de advertencia 4 2 6 4" xfId="29845" xr:uid="{E709259D-C8A9-4EF0-873C-6C47ADCC304E}"/>
    <cellStyle name="Texto de advertencia 4 2 6 5" xfId="35329" xr:uid="{0A2F84FE-B19E-4CF6-9534-9282C19C6BF3}"/>
    <cellStyle name="Texto de advertencia 4 3" xfId="15421" xr:uid="{3143A159-82CF-49B7-B2D4-B3B95B29D765}"/>
    <cellStyle name="Texto de advertencia 4 3 2" xfId="22708" xr:uid="{9A5B6B35-ECD1-4D47-A2D5-9F5A960AEB00}"/>
    <cellStyle name="Texto de advertencia 4 3 2 2" xfId="28264" xr:uid="{80E9C515-F33F-4015-8803-5FB57DEDB5D5}"/>
    <cellStyle name="Texto de advertencia 4 3 2 3" xfId="33758" xr:uid="{1B71C081-BBB1-4042-AE8A-0CCA73852B15}"/>
    <cellStyle name="Texto de advertencia 4 3 2 4" xfId="39242" xr:uid="{82C96942-DF36-4F70-BD43-7F32ABA11843}"/>
    <cellStyle name="Texto de advertencia 4 3 3" xfId="25535" xr:uid="{0514423D-080C-4C88-ABE8-1972F9D4F6E1}"/>
    <cellStyle name="Texto de advertencia 4 3 4" xfId="31029" xr:uid="{7A4D72A6-D7D3-4289-95C2-F20E93B36450}"/>
    <cellStyle name="Texto de advertencia 4 3 5" xfId="36513" xr:uid="{3EBC1207-617F-4528-8717-6EF6A960070A}"/>
    <cellStyle name="Texto de advertencia 4 4" xfId="12327" xr:uid="{35DDAD46-6669-4C99-BB21-4E5B84EB28D3}"/>
    <cellStyle name="Texto de advertencia 4 5" xfId="17563" xr:uid="{831D170B-C79E-4D28-8A80-9DF32ED8AD10}"/>
    <cellStyle name="Texto de advertencia 4 6" xfId="19824" xr:uid="{54AA6714-2C09-449F-9CC7-ADACCEEBDBE1}"/>
    <cellStyle name="Texto de advertencia 4 7" xfId="10202" xr:uid="{CE09EAD6-27F0-4FA3-943F-17E5DAF401B4}"/>
    <cellStyle name="Texto de advertencia 4 7 2" xfId="21523" xr:uid="{35D9E1A4-6F10-4A87-BE15-53830C8B2DD7}"/>
    <cellStyle name="Texto de advertencia 4 7 2 2" xfId="27079" xr:uid="{6F79A9B1-7980-4F4E-B671-60FCF20C863D}"/>
    <cellStyle name="Texto de advertencia 4 7 2 3" xfId="32573" xr:uid="{83EE0415-7F0A-4286-9189-2B702B8CA17E}"/>
    <cellStyle name="Texto de advertencia 4 7 2 4" xfId="38057" xr:uid="{AE1BFC11-4894-41AE-BEEA-39AF7E321899}"/>
    <cellStyle name="Texto de advertencia 4 7 3" xfId="24350" xr:uid="{669ACD4A-F524-4796-8943-8F84C4835B06}"/>
    <cellStyle name="Texto de advertencia 4 7 4" xfId="29844" xr:uid="{0F2430B4-ECE9-4E8C-8746-4601D86CE938}"/>
    <cellStyle name="Texto de advertencia 4 7 5" xfId="35328" xr:uid="{CCBFBD51-710E-4146-9426-676CBDDC27DA}"/>
    <cellStyle name="Texto de advertencia 4 8" xfId="7013" xr:uid="{F2896DEA-4C65-44BC-A14B-C251F4BFFDAB}"/>
    <cellStyle name="Texto de advertencia 5" xfId="811" xr:uid="{9EB5D85F-731B-4D64-A42D-98EC70D1A956}"/>
    <cellStyle name="Texto de advertencia 5 2" xfId="15423" xr:uid="{8C3C2B3F-AA07-4FBB-BC51-21B8C24B5C44}"/>
    <cellStyle name="Texto de advertencia 5 2 2" xfId="22710" xr:uid="{5131270E-2A89-4C57-8F88-4FFDCE13B1BF}"/>
    <cellStyle name="Texto de advertencia 5 2 2 2" xfId="28266" xr:uid="{29B54C04-6F6A-4D6A-9DA0-2318B4CA367A}"/>
    <cellStyle name="Texto de advertencia 5 2 2 3" xfId="33760" xr:uid="{66B94E3B-A43A-44E3-8C39-D85A2BE49D02}"/>
    <cellStyle name="Texto de advertencia 5 2 2 4" xfId="39244" xr:uid="{88F0090A-EC9A-47D2-BB0D-CE75DBB213A4}"/>
    <cellStyle name="Texto de advertencia 5 2 3" xfId="25537" xr:uid="{84469C9C-2609-495E-B6B3-9DD2225E7BDE}"/>
    <cellStyle name="Texto de advertencia 5 2 4" xfId="31031" xr:uid="{857E6630-5AFE-4D57-8398-773AD47A751E}"/>
    <cellStyle name="Texto de advertencia 5 2 5" xfId="36515" xr:uid="{7C562C79-398D-4650-A1FB-D46D133AB1E4}"/>
    <cellStyle name="Texto de advertencia 5 3" xfId="12329" xr:uid="{586F0704-EDD9-4360-A813-604461FF3A63}"/>
    <cellStyle name="Texto de advertencia 5 4" xfId="17565" xr:uid="{804BF63F-7E79-41D3-B360-331C6F113CF5}"/>
    <cellStyle name="Texto de advertencia 5 5" xfId="19826" xr:uid="{C8A6D938-8635-48DE-B75E-DEBF12D486D9}"/>
    <cellStyle name="Texto de advertencia 5 6" xfId="10204" xr:uid="{98D07F49-11D2-433A-91AD-45C8F060B60B}"/>
    <cellStyle name="Texto de advertencia 5 6 2" xfId="21525" xr:uid="{AE774BF8-9224-406E-9614-B871653E393A}"/>
    <cellStyle name="Texto de advertencia 5 6 2 2" xfId="27081" xr:uid="{91DF997F-F091-4205-A0D0-BC4648E58781}"/>
    <cellStyle name="Texto de advertencia 5 6 2 3" xfId="32575" xr:uid="{712B8A3F-D62B-4007-8BAA-8C7D50B6FBB4}"/>
    <cellStyle name="Texto de advertencia 5 6 2 4" xfId="38059" xr:uid="{29BCDBCA-1C52-4ECE-8DFB-B9DE8936B55C}"/>
    <cellStyle name="Texto de advertencia 5 6 3" xfId="24352" xr:uid="{FDC380FA-9A65-44B1-953A-C945B0AB8A3B}"/>
    <cellStyle name="Texto de advertencia 5 6 4" xfId="29846" xr:uid="{6F76BB41-5191-4383-801C-23A54FF9B3FE}"/>
    <cellStyle name="Texto de advertencia 5 6 5" xfId="35330" xr:uid="{B9148175-2AFA-4C27-98ED-1275B894117B}"/>
    <cellStyle name="Texto de advertencia 5 7" xfId="7015" xr:uid="{3500BB53-A12B-4733-871C-4F9C04DE768F}"/>
    <cellStyle name="Texto de advertencia 6" xfId="812" xr:uid="{08CA9A87-7281-400A-A5C5-05388B191B2F}"/>
    <cellStyle name="Texto de advertencia 7" xfId="813" xr:uid="{7A261098-84CC-4A62-9742-9D66F24AD90B}"/>
    <cellStyle name="Texto explicativo" xfId="16" builtinId="53" customBuiltin="1"/>
    <cellStyle name="Texto explicativo 2" xfId="814" xr:uid="{6F3219E8-C622-4E83-99DE-C4B75A69E99F}"/>
    <cellStyle name="Texto explicativo 2 10" xfId="7016" xr:uid="{1F5A8D74-81B7-4202-9910-A7A3B47AA4A4}"/>
    <cellStyle name="Texto explicativo 2 2" xfId="7017" xr:uid="{DA08A731-E8C2-4502-B003-4EF1B11041E5}"/>
    <cellStyle name="Texto explicativo 2 2 2" xfId="7018" xr:uid="{E1F327A3-10AA-4C64-8648-7AB0E906A77C}"/>
    <cellStyle name="Texto explicativo 2 2 2 2" xfId="15426" xr:uid="{4B54A12C-1999-41B5-94FD-AEE87CCA03E8}"/>
    <cellStyle name="Texto explicativo 2 2 2 2 2" xfId="22713" xr:uid="{B38E6974-4AE4-4DF0-94C4-5F6F0D785389}"/>
    <cellStyle name="Texto explicativo 2 2 2 2 2 2" xfId="28269" xr:uid="{662E2FBB-5E81-494F-8F03-B21C42B5DBD1}"/>
    <cellStyle name="Texto explicativo 2 2 2 2 2 3" xfId="33763" xr:uid="{B3A2472C-D295-4915-92F8-AB8C59F42FFA}"/>
    <cellStyle name="Texto explicativo 2 2 2 2 2 4" xfId="39247" xr:uid="{CB56E12C-AF07-441E-B50D-3E89AE24687C}"/>
    <cellStyle name="Texto explicativo 2 2 2 2 3" xfId="25540" xr:uid="{BCBD5840-26C8-415C-BF8F-28D16EA6D558}"/>
    <cellStyle name="Texto explicativo 2 2 2 2 4" xfId="31034" xr:uid="{FCB56A96-4B70-4C20-B74E-167049953A38}"/>
    <cellStyle name="Texto explicativo 2 2 2 2 5" xfId="36518" xr:uid="{30B77F9E-47FB-485B-A08A-513C4018CBFB}"/>
    <cellStyle name="Texto explicativo 2 2 2 3" xfId="12333" xr:uid="{4422B71F-2DEF-43F0-A37D-0490FC1872A7}"/>
    <cellStyle name="Texto explicativo 2 2 2 4" xfId="17569" xr:uid="{78057055-E522-409F-B685-51742C84C6D4}"/>
    <cellStyle name="Texto explicativo 2 2 2 5" xfId="19829" xr:uid="{DAEA7209-1CF3-4A35-A024-EDA7CFC5408C}"/>
    <cellStyle name="Texto explicativo 2 2 2 6" xfId="10207" xr:uid="{E71FA632-EFD8-4C61-B8B4-4DA298093409}"/>
    <cellStyle name="Texto explicativo 2 2 2 6 2" xfId="21528" xr:uid="{6A8DB2C4-FB60-4E0E-AE23-468CEDBB27DF}"/>
    <cellStyle name="Texto explicativo 2 2 2 6 2 2" xfId="27084" xr:uid="{1C3F0142-F7B0-4787-8C95-598BDB713875}"/>
    <cellStyle name="Texto explicativo 2 2 2 6 2 3" xfId="32578" xr:uid="{9579E081-21B9-43BE-A718-0BC054C0CF2A}"/>
    <cellStyle name="Texto explicativo 2 2 2 6 2 4" xfId="38062" xr:uid="{35E6ECFC-6659-4DAE-82A8-543EF99C661B}"/>
    <cellStyle name="Texto explicativo 2 2 2 6 3" xfId="24355" xr:uid="{F1408187-A8ED-4E14-A898-92D41F31D57A}"/>
    <cellStyle name="Texto explicativo 2 2 2 6 4" xfId="29849" xr:uid="{90FA6DF9-F5E3-4293-A6AE-331B7874AB35}"/>
    <cellStyle name="Texto explicativo 2 2 2 6 5" xfId="35333" xr:uid="{AC61073E-C52E-4AE8-987E-A14F9C052B3A}"/>
    <cellStyle name="Texto explicativo 2 2 3" xfId="7019" xr:uid="{3FD8927C-895C-4988-A94C-A69E598D2E32}"/>
    <cellStyle name="Texto explicativo 2 2 3 2" xfId="15427" xr:uid="{6B74BF9E-FD50-47F1-A556-B69776A602DF}"/>
    <cellStyle name="Texto explicativo 2 2 3 2 2" xfId="22714" xr:uid="{77B65E9A-D437-4E20-9129-1EEDF3346FC6}"/>
    <cellStyle name="Texto explicativo 2 2 3 2 2 2" xfId="28270" xr:uid="{B1F3DF84-E264-42BF-83D1-995B79BDE06F}"/>
    <cellStyle name="Texto explicativo 2 2 3 2 2 3" xfId="33764" xr:uid="{8A9D9630-F2D0-4AAB-ABDA-DBAD65FBF6A8}"/>
    <cellStyle name="Texto explicativo 2 2 3 2 2 4" xfId="39248" xr:uid="{2A8F7AF6-6771-4BAB-9936-A5CA84E05285}"/>
    <cellStyle name="Texto explicativo 2 2 3 2 3" xfId="25541" xr:uid="{732C1CF5-9182-49DB-8268-A4A54D0D1D08}"/>
    <cellStyle name="Texto explicativo 2 2 3 2 4" xfId="31035" xr:uid="{6C9F2818-4F99-4DAE-B7E9-F03F101E2CB1}"/>
    <cellStyle name="Texto explicativo 2 2 3 2 5" xfId="36519" xr:uid="{E0C015E2-986A-49AD-B3AD-3F8CA38D1274}"/>
    <cellStyle name="Texto explicativo 2 2 3 3" xfId="12334" xr:uid="{008518FD-AB16-401F-9C57-90641C544A99}"/>
    <cellStyle name="Texto explicativo 2 2 3 4" xfId="17570" xr:uid="{E2721818-F7DC-41A5-A5CB-4C2A738BC318}"/>
    <cellStyle name="Texto explicativo 2 2 3 5" xfId="19830" xr:uid="{B928F104-7DCD-4987-AE2A-9B0CC16C39C0}"/>
    <cellStyle name="Texto explicativo 2 2 3 6" xfId="10208" xr:uid="{E5447D59-5076-4081-A635-E78B3A857F40}"/>
    <cellStyle name="Texto explicativo 2 2 3 6 2" xfId="21529" xr:uid="{689BD1E4-A3BD-4BBD-8BEE-8126BC1A9346}"/>
    <cellStyle name="Texto explicativo 2 2 3 6 2 2" xfId="27085" xr:uid="{F4C3F491-3A92-464D-A6D5-A78CFE09A4D5}"/>
    <cellStyle name="Texto explicativo 2 2 3 6 2 3" xfId="32579" xr:uid="{2AF669EF-EA85-431B-ACA8-B97F9874BE29}"/>
    <cellStyle name="Texto explicativo 2 2 3 6 2 4" xfId="38063" xr:uid="{A3208E73-8363-4263-B9B8-08AEA90CA607}"/>
    <cellStyle name="Texto explicativo 2 2 3 6 3" xfId="24356" xr:uid="{993E25D4-87B3-4093-A53C-93FB2AB2721B}"/>
    <cellStyle name="Texto explicativo 2 2 3 6 4" xfId="29850" xr:uid="{FBEBC527-44E4-421B-A6C0-4329C0524F9B}"/>
    <cellStyle name="Texto explicativo 2 2 3 6 5" xfId="35334" xr:uid="{0264BED7-FC88-4A7B-BA5E-4F021895A07F}"/>
    <cellStyle name="Texto explicativo 2 2 4" xfId="15425" xr:uid="{3A55418F-BD10-4E0F-93E2-3EB0F8D82016}"/>
    <cellStyle name="Texto explicativo 2 2 4 2" xfId="22712" xr:uid="{51CE72D4-216B-4BD6-A9EE-768477DCAA7B}"/>
    <cellStyle name="Texto explicativo 2 2 4 2 2" xfId="28268" xr:uid="{1228D809-16F4-4922-AA42-55E84A9AEEF0}"/>
    <cellStyle name="Texto explicativo 2 2 4 2 3" xfId="33762" xr:uid="{DCAFC9D6-E4E1-4B0A-9FB6-53722417DF37}"/>
    <cellStyle name="Texto explicativo 2 2 4 2 4" xfId="39246" xr:uid="{2B9E0573-45B8-4A72-8561-02E547793D30}"/>
    <cellStyle name="Texto explicativo 2 2 4 3" xfId="25539" xr:uid="{265B88DB-43A2-4F46-A5C7-FF05C95C9EF6}"/>
    <cellStyle name="Texto explicativo 2 2 4 4" xfId="31033" xr:uid="{854985BD-68F8-41C7-82B8-6E175BDB4810}"/>
    <cellStyle name="Texto explicativo 2 2 4 5" xfId="36517" xr:uid="{8FFDD022-11D8-4ACC-A0BD-130CED50F610}"/>
    <cellStyle name="Texto explicativo 2 2 5" xfId="12332" xr:uid="{E0EDA628-62D3-48D3-B3D2-B49C57CFE355}"/>
    <cellStyle name="Texto explicativo 2 2 6" xfId="17568" xr:uid="{5CF2DE09-5922-481A-A91A-114ED47603A5}"/>
    <cellStyle name="Texto explicativo 2 2 7" xfId="19828" xr:uid="{81CD5FA6-F966-4F56-979B-A480B06F2672}"/>
    <cellStyle name="Texto explicativo 2 2 8" xfId="10206" xr:uid="{4F9B9A4F-A430-4D14-935C-9D69844DC5D2}"/>
    <cellStyle name="Texto explicativo 2 2 8 2" xfId="21527" xr:uid="{CFA9A5FF-9673-422F-8876-F6FBDE7DF328}"/>
    <cellStyle name="Texto explicativo 2 2 8 2 2" xfId="27083" xr:uid="{5B879B3E-7A9F-453F-94CB-FD90FB7F6F83}"/>
    <cellStyle name="Texto explicativo 2 2 8 2 3" xfId="32577" xr:uid="{01976CF9-E7D1-455F-921F-F3CC2B22FDA3}"/>
    <cellStyle name="Texto explicativo 2 2 8 2 4" xfId="38061" xr:uid="{E8A3798F-6923-446A-84EA-DE5C4F1E31D9}"/>
    <cellStyle name="Texto explicativo 2 2 8 3" xfId="24354" xr:uid="{24E991E9-D3E7-444F-B66F-2018F0679A9D}"/>
    <cellStyle name="Texto explicativo 2 2 8 4" xfId="29848" xr:uid="{22F86A50-6A55-4618-BCDF-366A0D0924CD}"/>
    <cellStyle name="Texto explicativo 2 2 8 5" xfId="35332" xr:uid="{88FE8357-5312-4616-AF4C-7C350BDD44ED}"/>
    <cellStyle name="Texto explicativo 2 3" xfId="7020" xr:uid="{8C51AD54-37A2-471E-A7CE-87953381BE71}"/>
    <cellStyle name="Texto explicativo 2 3 2" xfId="15428" xr:uid="{24276DBB-D480-4FCE-A491-5360B275AD47}"/>
    <cellStyle name="Texto explicativo 2 3 2 2" xfId="22715" xr:uid="{F33A1664-9F7F-4BDE-A0B0-EB372580CF18}"/>
    <cellStyle name="Texto explicativo 2 3 2 2 2" xfId="28271" xr:uid="{D30299D5-DCD2-44F1-8A26-192E710FD1EE}"/>
    <cellStyle name="Texto explicativo 2 3 2 2 3" xfId="33765" xr:uid="{CD2756F4-3091-4CDA-8F56-FCE9235B51D5}"/>
    <cellStyle name="Texto explicativo 2 3 2 2 4" xfId="39249" xr:uid="{F67DCB9E-0226-4D56-BFEC-9CEFFA43AB50}"/>
    <cellStyle name="Texto explicativo 2 3 2 3" xfId="25542" xr:uid="{16E30B14-DDC1-4337-9094-F21E932082CC}"/>
    <cellStyle name="Texto explicativo 2 3 2 4" xfId="31036" xr:uid="{194D2A43-A94F-4533-AFD5-2577BD01251B}"/>
    <cellStyle name="Texto explicativo 2 3 2 5" xfId="36520" xr:uid="{CDE35648-249F-48BF-AA8D-1F5177DA1D21}"/>
    <cellStyle name="Texto explicativo 2 3 3" xfId="12335" xr:uid="{EB03AED5-1480-4B11-B57E-B7AD6458CC3D}"/>
    <cellStyle name="Texto explicativo 2 3 4" xfId="17571" xr:uid="{EA71684D-F3F6-4B16-A7CD-EDA2DF1383E8}"/>
    <cellStyle name="Texto explicativo 2 3 5" xfId="19831" xr:uid="{DACC82D8-11F0-4451-93E0-30D18BAD0ED8}"/>
    <cellStyle name="Texto explicativo 2 3 6" xfId="10209" xr:uid="{278EB0DE-AB25-416C-BC6E-12653F48E39E}"/>
    <cellStyle name="Texto explicativo 2 3 6 2" xfId="21530" xr:uid="{9810B11A-F692-4507-B249-9F0794844358}"/>
    <cellStyle name="Texto explicativo 2 3 6 2 2" xfId="27086" xr:uid="{7928FA26-C59B-43D5-81A5-AB7BE9656C52}"/>
    <cellStyle name="Texto explicativo 2 3 6 2 3" xfId="32580" xr:uid="{8D885D93-5885-475B-A69E-C6F2468551E1}"/>
    <cellStyle name="Texto explicativo 2 3 6 2 4" xfId="38064" xr:uid="{FD4E751E-4244-4A6D-8BEC-DDEAABC7BF58}"/>
    <cellStyle name="Texto explicativo 2 3 6 3" xfId="24357" xr:uid="{8560EFB4-244A-49AC-A9D1-103B6081E324}"/>
    <cellStyle name="Texto explicativo 2 3 6 4" xfId="29851" xr:uid="{C180180F-6DD7-4E12-AE06-35FF5C804A08}"/>
    <cellStyle name="Texto explicativo 2 3 6 5" xfId="35335" xr:uid="{70B64E85-EE19-4C8F-98A6-9803CC4FD56B}"/>
    <cellStyle name="Texto explicativo 2 4" xfId="7021" xr:uid="{19226F18-C6DF-4F9B-A406-CD419103444D}"/>
    <cellStyle name="Texto explicativo 2 4 2" xfId="15429" xr:uid="{6A1DC70C-1AE9-4AFB-BB89-D742C091893A}"/>
    <cellStyle name="Texto explicativo 2 4 2 2" xfId="22716" xr:uid="{8A3DBD5D-068D-4DEC-A6A5-256EAD4057BC}"/>
    <cellStyle name="Texto explicativo 2 4 2 2 2" xfId="28272" xr:uid="{573F979D-82DA-44CD-95AC-DFEA2E6169C1}"/>
    <cellStyle name="Texto explicativo 2 4 2 2 3" xfId="33766" xr:uid="{2B977219-80FB-4E71-9B07-5B0A05F47A51}"/>
    <cellStyle name="Texto explicativo 2 4 2 2 4" xfId="39250" xr:uid="{F6EB9B7E-47F1-42E7-BFDC-757B66809A53}"/>
    <cellStyle name="Texto explicativo 2 4 2 3" xfId="25543" xr:uid="{D7E6C89A-F13E-4AE1-A31B-36FB1A38002D}"/>
    <cellStyle name="Texto explicativo 2 4 2 4" xfId="31037" xr:uid="{24D1DFC3-E63F-41A7-927E-F66D501B9FD5}"/>
    <cellStyle name="Texto explicativo 2 4 2 5" xfId="36521" xr:uid="{D3C83D8E-FA1C-4F4E-9971-85AA9BB176AD}"/>
    <cellStyle name="Texto explicativo 2 4 3" xfId="12336" xr:uid="{5716644E-2B54-4D64-8127-2413016C3769}"/>
    <cellStyle name="Texto explicativo 2 4 4" xfId="17572" xr:uid="{FDA8250E-FEDE-4EA0-A8AE-6DF7077E7002}"/>
    <cellStyle name="Texto explicativo 2 4 5" xfId="19832" xr:uid="{228C466E-5B6A-4A9E-83F7-AB2BDE62417B}"/>
    <cellStyle name="Texto explicativo 2 4 6" xfId="10210" xr:uid="{D651B2AC-5AAC-4B71-BD82-88125DCBAFC4}"/>
    <cellStyle name="Texto explicativo 2 4 6 2" xfId="21531" xr:uid="{3E93C390-B248-4D47-B2F4-A35BFDDB4909}"/>
    <cellStyle name="Texto explicativo 2 4 6 2 2" xfId="27087" xr:uid="{687BCB9D-2439-4E9F-9CF6-4C57DE12A3E5}"/>
    <cellStyle name="Texto explicativo 2 4 6 2 3" xfId="32581" xr:uid="{A09455B1-A104-4732-A651-1C63476530AC}"/>
    <cellStyle name="Texto explicativo 2 4 6 2 4" xfId="38065" xr:uid="{5ED28DC4-3150-4879-A7F4-7ADB44A4BCFF}"/>
    <cellStyle name="Texto explicativo 2 4 6 3" xfId="24358" xr:uid="{5B96D3A5-EC1B-462C-BAD4-C4CF357007F5}"/>
    <cellStyle name="Texto explicativo 2 4 6 4" xfId="29852" xr:uid="{D060F6C2-E1A6-449E-AE7D-3BD7077B12C0}"/>
    <cellStyle name="Texto explicativo 2 4 6 5" xfId="35336" xr:uid="{39F876F7-D45E-41CF-8D46-828861613685}"/>
    <cellStyle name="Texto explicativo 2 5" xfId="15424" xr:uid="{BB1D618C-42B0-4AB4-BEC1-B8C1893D703D}"/>
    <cellStyle name="Texto explicativo 2 5 2" xfId="22711" xr:uid="{6A4EDD6A-AB9A-422B-8A76-76D51645065A}"/>
    <cellStyle name="Texto explicativo 2 5 2 2" xfId="28267" xr:uid="{56897005-5B04-443B-A283-3FB96CB139C1}"/>
    <cellStyle name="Texto explicativo 2 5 2 3" xfId="33761" xr:uid="{77E41585-17D1-4306-9B66-FFB44820DAFD}"/>
    <cellStyle name="Texto explicativo 2 5 2 4" xfId="39245" xr:uid="{3B3FA4C2-2D23-49AF-992E-39E9F2BC0045}"/>
    <cellStyle name="Texto explicativo 2 5 3" xfId="25538" xr:uid="{27D7144D-E96F-4D89-8FDC-572E113B297E}"/>
    <cellStyle name="Texto explicativo 2 5 4" xfId="31032" xr:uid="{DA01B95D-08AA-4766-AA4B-8D6934FC3E51}"/>
    <cellStyle name="Texto explicativo 2 5 5" xfId="36516" xr:uid="{5F900CA3-34C1-46C8-8577-18D5CB2E16AE}"/>
    <cellStyle name="Texto explicativo 2 6" xfId="12331" xr:uid="{4AABA817-A87A-464F-B259-DEEED465DC54}"/>
    <cellStyle name="Texto explicativo 2 7" xfId="17567" xr:uid="{934AE498-2CB0-433A-86F3-8C0FAB18D1BD}"/>
    <cellStyle name="Texto explicativo 2 8" xfId="19827" xr:uid="{67417203-2619-403A-AC54-1E9398B1772B}"/>
    <cellStyle name="Texto explicativo 2 9" xfId="10205" xr:uid="{6440CB21-E29A-4B76-A874-E39377ECA847}"/>
    <cellStyle name="Texto explicativo 2 9 2" xfId="21526" xr:uid="{404500DE-4E1D-48B2-B35F-3FF9F74913CE}"/>
    <cellStyle name="Texto explicativo 2 9 2 2" xfId="27082" xr:uid="{4D200F9A-7FAE-40D6-AB85-578E05CD8F34}"/>
    <cellStyle name="Texto explicativo 2 9 2 3" xfId="32576" xr:uid="{411F7161-7335-4D99-BB06-BBC9200A7200}"/>
    <cellStyle name="Texto explicativo 2 9 2 4" xfId="38060" xr:uid="{7E472892-D271-40EA-9E1F-74C31FBE6718}"/>
    <cellStyle name="Texto explicativo 2 9 3" xfId="24353" xr:uid="{9C99439F-CBCB-4569-B145-8A7B34A7850C}"/>
    <cellStyle name="Texto explicativo 2 9 4" xfId="29847" xr:uid="{DEA7324F-AAC4-4EC8-B752-02DA108E78DC}"/>
    <cellStyle name="Texto explicativo 2 9 5" xfId="35331" xr:uid="{CD102F84-474A-426D-80EA-AA8D6F31C14B}"/>
    <cellStyle name="Texto explicativo 3" xfId="815" xr:uid="{70920603-9218-4A35-8D0C-1F740673D856}"/>
    <cellStyle name="Texto explicativo 3 2" xfId="7023" xr:uid="{6836B379-E0A4-43E6-8F44-ADECE89B7295}"/>
    <cellStyle name="Texto explicativo 3 2 2" xfId="15431" xr:uid="{8466D0F2-6F6C-4BE2-8FE0-7DA20A870D15}"/>
    <cellStyle name="Texto explicativo 3 2 2 2" xfId="22718" xr:uid="{1B03D4AD-E249-4D6E-A3BC-E291DA744674}"/>
    <cellStyle name="Texto explicativo 3 2 2 2 2" xfId="28274" xr:uid="{2195924E-1042-4DC2-B1E4-81231D9389BB}"/>
    <cellStyle name="Texto explicativo 3 2 2 2 3" xfId="33768" xr:uid="{4B11DC66-903A-4A03-B54A-B03503BEB858}"/>
    <cellStyle name="Texto explicativo 3 2 2 2 4" xfId="39252" xr:uid="{8F14DF97-08FE-4194-96DF-7DDF7319F6C0}"/>
    <cellStyle name="Texto explicativo 3 2 2 3" xfId="25545" xr:uid="{98E25C87-65BC-4E5D-9107-33E36F41A59F}"/>
    <cellStyle name="Texto explicativo 3 2 2 4" xfId="31039" xr:uid="{06E9ACA6-5689-40E4-8475-CE20655605EF}"/>
    <cellStyle name="Texto explicativo 3 2 2 5" xfId="36523" xr:uid="{7135BD63-36EE-42D6-A717-799D5F2369C0}"/>
    <cellStyle name="Texto explicativo 3 2 3" xfId="12338" xr:uid="{A936CE3A-61FA-48B4-B7E8-ED299E82DE91}"/>
    <cellStyle name="Texto explicativo 3 2 4" xfId="17574" xr:uid="{E5D028E5-B048-456D-90C2-A207B09E00DF}"/>
    <cellStyle name="Texto explicativo 3 2 5" xfId="19834" xr:uid="{86C5357E-C31D-490B-B95B-FCF44E6992D2}"/>
    <cellStyle name="Texto explicativo 3 2 6" xfId="10212" xr:uid="{B0A9F655-C4BC-4CFA-8987-F0F5E0FA0CB5}"/>
    <cellStyle name="Texto explicativo 3 2 6 2" xfId="21533" xr:uid="{28136342-498D-4DA3-8B11-B01D10D2D019}"/>
    <cellStyle name="Texto explicativo 3 2 6 2 2" xfId="27089" xr:uid="{CA7219FF-50F5-4F21-8D22-026A794F2AD9}"/>
    <cellStyle name="Texto explicativo 3 2 6 2 3" xfId="32583" xr:uid="{E10F6A8E-5EF9-4829-A44D-2360D410FF3D}"/>
    <cellStyle name="Texto explicativo 3 2 6 2 4" xfId="38067" xr:uid="{E5C4B052-656C-49AB-9B70-654547FD7D55}"/>
    <cellStyle name="Texto explicativo 3 2 6 3" xfId="24360" xr:uid="{3FB474BF-FED0-4F65-84BA-6613B658F5FB}"/>
    <cellStyle name="Texto explicativo 3 2 6 4" xfId="29854" xr:uid="{3FCD68D9-05E0-4C59-A4B6-052AE0BE467F}"/>
    <cellStyle name="Texto explicativo 3 2 6 5" xfId="35338" xr:uid="{B950F02E-A357-4DF0-9794-89D3F61755EC}"/>
    <cellStyle name="Texto explicativo 3 3" xfId="15430" xr:uid="{9E266C6C-A465-409F-AE0C-9956C6E8FE21}"/>
    <cellStyle name="Texto explicativo 3 3 2" xfId="22717" xr:uid="{0DEE9FE0-C3E9-45CA-9DDB-E5AA3AB61765}"/>
    <cellStyle name="Texto explicativo 3 3 2 2" xfId="28273" xr:uid="{7098FD87-C168-44A3-9C38-DDBD863BAC34}"/>
    <cellStyle name="Texto explicativo 3 3 2 3" xfId="33767" xr:uid="{C2E772ED-0AC3-4B71-BAEE-12821C8D2A5F}"/>
    <cellStyle name="Texto explicativo 3 3 2 4" xfId="39251" xr:uid="{35806C3D-93A6-467B-9ACE-5213E33B70AE}"/>
    <cellStyle name="Texto explicativo 3 3 3" xfId="25544" xr:uid="{84046495-F46F-419E-9F29-D0F0119BB318}"/>
    <cellStyle name="Texto explicativo 3 3 4" xfId="31038" xr:uid="{2B7D53A4-0FF8-4D49-8C8C-CA8C8E023C38}"/>
    <cellStyle name="Texto explicativo 3 3 5" xfId="36522" xr:uid="{9C243EF3-AD14-49AF-892E-1345B93156E1}"/>
    <cellStyle name="Texto explicativo 3 4" xfId="12337" xr:uid="{011DDC8C-9F9A-4957-ACA6-0FC999A3889B}"/>
    <cellStyle name="Texto explicativo 3 5" xfId="17573" xr:uid="{14CFF4A1-ECCA-45C5-80E4-07AFCF222162}"/>
    <cellStyle name="Texto explicativo 3 6" xfId="19833" xr:uid="{82D5806D-C110-49BE-8E29-855EC49401D7}"/>
    <cellStyle name="Texto explicativo 3 7" xfId="10211" xr:uid="{5A36DDF7-6668-4BF0-9AB4-7393071C1B2F}"/>
    <cellStyle name="Texto explicativo 3 7 2" xfId="21532" xr:uid="{898DFF52-9896-4525-B41D-F889800F0D50}"/>
    <cellStyle name="Texto explicativo 3 7 2 2" xfId="27088" xr:uid="{B12A126A-6C76-44F3-A461-D66E6D2FAFEF}"/>
    <cellStyle name="Texto explicativo 3 7 2 3" xfId="32582" xr:uid="{3A47AB31-BCA5-4555-B17F-355CA170C68C}"/>
    <cellStyle name="Texto explicativo 3 7 2 4" xfId="38066" xr:uid="{28C4E8CC-9113-4E19-ADCE-D2E3B5E99C24}"/>
    <cellStyle name="Texto explicativo 3 7 3" xfId="24359" xr:uid="{6D255FCF-D2F0-4843-AB48-CCD6EE291002}"/>
    <cellStyle name="Texto explicativo 3 7 4" xfId="29853" xr:uid="{D6D66F82-B8B6-48FE-B2F4-8A038CD2D181}"/>
    <cellStyle name="Texto explicativo 3 7 5" xfId="35337" xr:uid="{7DBE67F4-DE34-40CC-ACFC-4B1955D495C0}"/>
    <cellStyle name="Texto explicativo 3 8" xfId="7022" xr:uid="{5B066043-E322-4F9B-A2E3-0624F43CBF3F}"/>
    <cellStyle name="Texto explicativo 4" xfId="816" xr:uid="{3264FF72-4BFB-42C9-A439-C16CCDC66361}"/>
    <cellStyle name="Texto explicativo 4 2" xfId="19835" xr:uid="{8527DDD2-6CE2-454D-A2E5-BDFA366EC8BF}"/>
    <cellStyle name="Texto explicativo 4 3" xfId="10213" xr:uid="{D6F514ED-61F1-4716-A50A-C451761C7AD2}"/>
    <cellStyle name="Texto explicativo 4 3 2" xfId="21534" xr:uid="{2E0B03B5-E87D-4EF1-887C-A0F6F4EFC6A7}"/>
    <cellStyle name="Texto explicativo 4 3 2 2" xfId="27090" xr:uid="{160F0AEB-8FB4-45A9-875E-3005769A42F3}"/>
    <cellStyle name="Texto explicativo 4 3 2 3" xfId="32584" xr:uid="{9E118EB1-0729-407E-A2BC-67BCEAE47527}"/>
    <cellStyle name="Texto explicativo 4 3 2 4" xfId="38068" xr:uid="{F6ADB675-C523-4CA8-B2E3-4957CB42BAEB}"/>
    <cellStyle name="Texto explicativo 4 3 3" xfId="24361" xr:uid="{903D45E2-85B4-4163-AC3F-3B421A2D4D91}"/>
    <cellStyle name="Texto explicativo 4 3 4" xfId="29855" xr:uid="{273B3120-9FF3-4C32-85FC-F0F3D9385AB4}"/>
    <cellStyle name="Texto explicativo 4 3 5" xfId="35339" xr:uid="{4798743E-1A18-4EB8-92B2-81A00160AEDF}"/>
    <cellStyle name="Texto explicativo 4 4" xfId="7024" xr:uid="{827EFDF1-D8B1-4197-BF11-BF5443669E14}"/>
    <cellStyle name="Texto explicativo 5" xfId="817" xr:uid="{BBF8A361-2B0D-4EEA-A694-AC8A29D0526D}"/>
    <cellStyle name="Texto explicativo 5 2" xfId="12330" xr:uid="{AE4F6D70-CBDF-48D3-9BD5-F1ACFEBDA22B}"/>
    <cellStyle name="Texto explicativo 6" xfId="818" xr:uid="{3563A729-2944-4659-85A7-6BB44C57F877}"/>
    <cellStyle name="Texto explicativo 6 2" xfId="17566" xr:uid="{9A91A3BD-BF0F-49B8-974C-A6F2489E88F9}"/>
    <cellStyle name="Texto explicativo 7" xfId="819" xr:uid="{F3837535-35D7-419F-A5FE-7385E1E394AC}"/>
    <cellStyle name="Tickmark" xfId="7025" xr:uid="{810EFA20-6F59-43AC-AD77-C23B4BC9441D}"/>
    <cellStyle name="Tickmark 10" xfId="10214" xr:uid="{F6970CC6-F6EE-4918-AEB7-34A3336B9CE8}"/>
    <cellStyle name="Tickmark 10 2" xfId="21535" xr:uid="{0933FC0A-295F-4750-B6C5-AE0D0BE89141}"/>
    <cellStyle name="Tickmark 10 2 2" xfId="27091" xr:uid="{1AC105DF-7AC0-49B4-B02C-BC82495D5DF4}"/>
    <cellStyle name="Tickmark 10 2 3" xfId="32585" xr:uid="{BCAFE81D-C848-4A3F-8745-F23DE913522A}"/>
    <cellStyle name="Tickmark 10 2 4" xfId="38069" xr:uid="{4B9F853E-3C2F-4291-BC0A-56B184F0E4AB}"/>
    <cellStyle name="Tickmark 10 3" xfId="24362" xr:uid="{425E3D85-2076-43EA-B7FC-328A870B002E}"/>
    <cellStyle name="Tickmark 10 4" xfId="29856" xr:uid="{33AC60EF-2BEB-4325-9D69-56A90B41DBE5}"/>
    <cellStyle name="Tickmark 10 5" xfId="35340" xr:uid="{403DBC9A-EDEE-4573-8492-8EB9134E143D}"/>
    <cellStyle name="Tickmark 2" xfId="7026" xr:uid="{D7296A89-5116-439B-8933-8A535A3182E2}"/>
    <cellStyle name="Tickmark 2 2" xfId="15433" xr:uid="{9051463C-339F-4106-B05A-4115844D9024}"/>
    <cellStyle name="Tickmark 2 2 2" xfId="22720" xr:uid="{DBCB5AE0-2020-4AD0-8FB2-47D62ACACD09}"/>
    <cellStyle name="Tickmark 2 2 2 2" xfId="28276" xr:uid="{0944688E-09D5-468D-952B-6F4769309BC6}"/>
    <cellStyle name="Tickmark 2 2 2 3" xfId="33770" xr:uid="{16EEA493-B451-4D2C-82B9-8AF078EB0D32}"/>
    <cellStyle name="Tickmark 2 2 2 4" xfId="39254" xr:uid="{AE31E2B6-7E1B-45C9-93B9-6D1A4F1C3096}"/>
    <cellStyle name="Tickmark 2 2 3" xfId="25547" xr:uid="{D945D173-31B1-4D8A-989E-CB5AE1663EB1}"/>
    <cellStyle name="Tickmark 2 2 4" xfId="31041" xr:uid="{5ABF3574-A684-4851-BF9B-C47D944E8F03}"/>
    <cellStyle name="Tickmark 2 2 5" xfId="36525" xr:uid="{9D697B40-FF8A-44F2-AD06-F318EF05CAB9}"/>
    <cellStyle name="Tickmark 2 3" xfId="12340" xr:uid="{D5430D1D-A158-4389-8A82-56FB7501F8EC}"/>
    <cellStyle name="Tickmark 2 4" xfId="17576" xr:uid="{8567B4E6-EB1A-4533-A063-1379848092B4}"/>
    <cellStyle name="Tickmark 2 5" xfId="19837" xr:uid="{4EB1F022-55F7-49AF-BBCA-A4336287CBE6}"/>
    <cellStyle name="Tickmark 2 6" xfId="10215" xr:uid="{E6B83B54-6CE0-47FC-9254-8719F4532EFB}"/>
    <cellStyle name="Tickmark 2 6 2" xfId="21536" xr:uid="{899C1E08-386A-48DE-9E25-3B34F12877F9}"/>
    <cellStyle name="Tickmark 2 6 2 2" xfId="27092" xr:uid="{EF9B41FB-DD42-4612-B673-033EE97B77F8}"/>
    <cellStyle name="Tickmark 2 6 2 3" xfId="32586" xr:uid="{CEE38123-5888-49EB-83B7-E5555401763E}"/>
    <cellStyle name="Tickmark 2 6 2 4" xfId="38070" xr:uid="{DD31D293-6099-4CD5-B2F1-3BABBF163B1A}"/>
    <cellStyle name="Tickmark 2 6 3" xfId="24363" xr:uid="{30C1AA3D-AB92-4BF1-8B7B-5B664A14B116}"/>
    <cellStyle name="Tickmark 2 6 4" xfId="29857" xr:uid="{327C1F41-6220-44C7-9513-8803C534387A}"/>
    <cellStyle name="Tickmark 2 6 5" xfId="35341" xr:uid="{4586FE56-8D2C-46E0-9027-6D6104FF1ADA}"/>
    <cellStyle name="Tickmark 3" xfId="7027" xr:uid="{629DA061-37C0-4F3D-A522-4854C3B5D5F4}"/>
    <cellStyle name="Tickmark 3 2" xfId="15434" xr:uid="{5822B22F-3703-4B43-AA60-A129BD184493}"/>
    <cellStyle name="Tickmark 3 2 2" xfId="22721" xr:uid="{E9C6E147-ACDF-4713-A2A3-94F764FE7A24}"/>
    <cellStyle name="Tickmark 3 2 2 2" xfId="28277" xr:uid="{F355399B-BBAB-4738-87B1-905EB069EBB7}"/>
    <cellStyle name="Tickmark 3 2 2 3" xfId="33771" xr:uid="{4A212054-B7B8-4BA6-931A-C8E10C9E9214}"/>
    <cellStyle name="Tickmark 3 2 2 4" xfId="39255" xr:uid="{F18F5987-68C4-490D-B4F8-A59B5C688022}"/>
    <cellStyle name="Tickmark 3 2 3" xfId="25548" xr:uid="{D628CAC7-0C0B-4D88-A29C-B4582CE608BF}"/>
    <cellStyle name="Tickmark 3 2 4" xfId="31042" xr:uid="{49D429EE-2F8C-4558-9F6A-E8F248ADD655}"/>
    <cellStyle name="Tickmark 3 2 5" xfId="36526" xr:uid="{B5120472-22EC-4A18-A082-80BC50A6111D}"/>
    <cellStyle name="Tickmark 3 3" xfId="12618" xr:uid="{11075497-89C0-47F4-B156-D10A88B9DEFB}"/>
    <cellStyle name="Tickmark 3 4" xfId="19838" xr:uid="{D783DFB9-D69F-42BF-9ECF-B575C95909CE}"/>
    <cellStyle name="Tickmark 3 5" xfId="10216" xr:uid="{C1330AA6-05FC-4FE5-A4B9-D8991D865E9E}"/>
    <cellStyle name="Tickmark 3 5 2" xfId="21537" xr:uid="{0B995B84-EDD9-4A64-8F6B-22102910A1DF}"/>
    <cellStyle name="Tickmark 3 5 2 2" xfId="27093" xr:uid="{E0BF4AD1-B083-4A16-99AD-CF2EA20C0F94}"/>
    <cellStyle name="Tickmark 3 5 2 3" xfId="32587" xr:uid="{43EFB258-A489-4AA7-858C-0316DB3CFF90}"/>
    <cellStyle name="Tickmark 3 5 2 4" xfId="38071" xr:uid="{0487D6E5-017D-4FDD-8B0F-6863B82977D1}"/>
    <cellStyle name="Tickmark 3 5 3" xfId="24364" xr:uid="{13CC622D-69F1-4152-9815-14F01CB4C300}"/>
    <cellStyle name="Tickmark 3 5 4" xfId="29858" xr:uid="{B8F10E78-DD30-4EF4-91F4-B584B3CB0A48}"/>
    <cellStyle name="Tickmark 3 5 5" xfId="35342" xr:uid="{07E8FEEF-762E-4D9B-87CA-09CA43920E4D}"/>
    <cellStyle name="Tickmark 4" xfId="7236" xr:uid="{728A7BDD-A5EC-45A2-8801-6E1892A1DEBA}"/>
    <cellStyle name="Tickmark 4 2" xfId="20016" xr:uid="{25F25368-3EDD-4437-A568-AED8213A4228}"/>
    <cellStyle name="Tickmark 4 3" xfId="10217" xr:uid="{53FF34D5-A2DA-4157-A630-417AE2E59209}"/>
    <cellStyle name="Tickmark 4 3 2" xfId="21538" xr:uid="{FFB86B61-DC08-488E-BD2F-65C206DE5E16}"/>
    <cellStyle name="Tickmark 4 3 2 2" xfId="27094" xr:uid="{1F8FF0D1-9EA9-40A8-8298-EB8F379C2569}"/>
    <cellStyle name="Tickmark 4 3 2 3" xfId="32588" xr:uid="{63D9FC14-709D-41CB-9947-C0C5616EB08B}"/>
    <cellStyle name="Tickmark 4 3 2 4" xfId="38072" xr:uid="{D70AF92C-AB56-4641-BE64-94401E49B040}"/>
    <cellStyle name="Tickmark 4 3 3" xfId="24365" xr:uid="{D90F2307-E89B-4394-B409-A071737B71D4}"/>
    <cellStyle name="Tickmark 4 3 4" xfId="29859" xr:uid="{D3582B07-9A77-406B-B025-AEBB3FAAD9E5}"/>
    <cellStyle name="Tickmark 4 3 5" xfId="35343" xr:uid="{B93DDC30-4769-47D2-91F9-126E1012E2AC}"/>
    <cellStyle name="Tickmark 5" xfId="10218" xr:uid="{A2B7516E-312A-49DB-A841-6D370B82F37F}"/>
    <cellStyle name="Tickmark 5 2" xfId="21539" xr:uid="{D7C7CFB8-2B84-4389-824E-88707BF2BC3D}"/>
    <cellStyle name="Tickmark 5 2 2" xfId="27095" xr:uid="{3A2BDCD5-5B42-4D56-B1E6-EEE689D3D9BF}"/>
    <cellStyle name="Tickmark 5 2 3" xfId="32589" xr:uid="{11708B27-3FA4-4B46-ACA0-164F26757535}"/>
    <cellStyle name="Tickmark 5 2 4" xfId="38073" xr:uid="{A0B1839A-5B11-40FF-A4CA-ECEBE332CC9D}"/>
    <cellStyle name="Tickmark 5 3" xfId="24366" xr:uid="{91C945A5-28A9-425B-96E7-226DD2420C9D}"/>
    <cellStyle name="Tickmark 5 4" xfId="29860" xr:uid="{72417EE8-1BD8-4AA2-B81B-A6D1C6735D58}"/>
    <cellStyle name="Tickmark 5 5" xfId="35344" xr:uid="{A968DFB7-3148-4742-BAC6-143260AF6ACB}"/>
    <cellStyle name="Tickmark 6" xfId="15432" xr:uid="{434CD398-0189-4768-A649-D7397A5F3EA3}"/>
    <cellStyle name="Tickmark 6 2" xfId="22719" xr:uid="{F1B2B09E-7F55-4C54-8FBF-873CB2609F15}"/>
    <cellStyle name="Tickmark 6 2 2" xfId="28275" xr:uid="{57F059A8-9C8E-4FAA-8E98-B870C7088081}"/>
    <cellStyle name="Tickmark 6 2 3" xfId="33769" xr:uid="{C8F9F879-B297-4089-917B-26F8C0FF3DA9}"/>
    <cellStyle name="Tickmark 6 2 4" xfId="39253" xr:uid="{FADD5617-3B42-4DBC-81A1-FF2361CA712E}"/>
    <cellStyle name="Tickmark 6 3" xfId="25546" xr:uid="{DF5DA386-A3BF-4119-913C-45EFE3591F65}"/>
    <cellStyle name="Tickmark 6 4" xfId="31040" xr:uid="{FD010EB0-6EAF-4705-8D5B-BD6E2EF99FA7}"/>
    <cellStyle name="Tickmark 6 5" xfId="36524" xr:uid="{A6892BB1-B28B-411B-B179-614241B28BF7}"/>
    <cellStyle name="Tickmark 7" xfId="12339" xr:uid="{131ED8FD-1DE2-4813-BB42-2703F8266BB0}"/>
    <cellStyle name="Tickmark 8" xfId="17575" xr:uid="{00AC0596-51B6-40E2-ACC1-36A3A17CDE90}"/>
    <cellStyle name="Tickmark 9" xfId="19836" xr:uid="{694473EB-A28E-4E36-8AB1-EE16EA65B589}"/>
    <cellStyle name="Title" xfId="7028" xr:uid="{85D229E5-93D8-4D00-9548-57D4B5C3F3FA}"/>
    <cellStyle name="Title 10" xfId="12341" xr:uid="{0F089140-F47C-4A2D-A16E-21B4B5B42D8B}"/>
    <cellStyle name="Title 11" xfId="17577" xr:uid="{E7396005-2FE2-4B8A-BFEA-83DD81A0CA6F}"/>
    <cellStyle name="Title 12" xfId="19839" xr:uid="{AEFCABE3-9791-4938-B5DC-1DA578827573}"/>
    <cellStyle name="Title 13" xfId="10219" xr:uid="{990E8680-8CEB-4019-B7E6-E44E7DEF53E4}"/>
    <cellStyle name="Title 13 2" xfId="21540" xr:uid="{91E69D9F-4437-4035-A595-9E10D04B4B93}"/>
    <cellStyle name="Title 13 2 2" xfId="27096" xr:uid="{409DC7F5-2A6E-4F13-A2B1-A224EB375599}"/>
    <cellStyle name="Title 13 2 3" xfId="32590" xr:uid="{2A5C5E62-6CFA-4108-A30F-0F39F2033F36}"/>
    <cellStyle name="Title 13 2 4" xfId="38074" xr:uid="{88CBEFB7-3DBC-474E-AB7E-C69C66880E94}"/>
    <cellStyle name="Title 13 3" xfId="24367" xr:uid="{67EE02DE-3544-4B0A-9302-F84BF94B7E11}"/>
    <cellStyle name="Title 13 4" xfId="29861" xr:uid="{4C816BBC-1561-4D1E-9F0D-969DE4A84BDE}"/>
    <cellStyle name="Title 13 5" xfId="35345" xr:uid="{C0042815-C2AA-49CA-9F2E-6742D56109D0}"/>
    <cellStyle name="Title 2" xfId="7029" xr:uid="{6A99F0DA-84BD-48EC-B4E1-927BD635AA12}"/>
    <cellStyle name="Title 2 2" xfId="15436" xr:uid="{69CFF8D2-1245-4D18-91B6-A9D2162621BB}"/>
    <cellStyle name="Title 2 2 2" xfId="22723" xr:uid="{4753EB4F-D7E8-4D0C-B6DE-FFF9122AEBB4}"/>
    <cellStyle name="Title 2 2 2 2" xfId="28279" xr:uid="{9BBBF0A9-9681-4795-A808-6F1E29FB909C}"/>
    <cellStyle name="Title 2 2 2 3" xfId="33773" xr:uid="{1DD14C0F-5121-4CE1-9366-866422AAB4EF}"/>
    <cellStyle name="Title 2 2 2 4" xfId="39257" xr:uid="{764702DE-E64D-4AF8-8B15-F1B6A98B76EC}"/>
    <cellStyle name="Title 2 2 3" xfId="25550" xr:uid="{BC83331E-71AF-4389-AD74-EF2A36B06D6E}"/>
    <cellStyle name="Title 2 2 4" xfId="31044" xr:uid="{0BADF32A-F8DE-4420-9974-230880345363}"/>
    <cellStyle name="Title 2 2 5" xfId="36528" xr:uid="{FA911809-D27F-4326-BD4A-9A70958B09A2}"/>
    <cellStyle name="Title 2 3" xfId="12342" xr:uid="{9F9ECAE1-96BF-4263-BAD6-B8FEC5A4BA39}"/>
    <cellStyle name="Title 2 4" xfId="17578" xr:uid="{897E22F3-2C38-4930-8C67-3282BF07F104}"/>
    <cellStyle name="Title 2 5" xfId="19840" xr:uid="{3AF93A4D-DD43-42B2-ACFC-617B8F869ABF}"/>
    <cellStyle name="Title 2 6" xfId="10220" xr:uid="{E75E7DE5-0707-4161-A0DB-3150E3447B10}"/>
    <cellStyle name="Title 2 6 2" xfId="21541" xr:uid="{BBB1E93F-CD8B-4EF7-8DF2-295409C2F393}"/>
    <cellStyle name="Title 2 6 2 2" xfId="27097" xr:uid="{14933F80-775D-4096-831D-BA4E25EBCC80}"/>
    <cellStyle name="Title 2 6 2 3" xfId="32591" xr:uid="{268EE8AC-2E30-4CFE-9B8F-2762F4D9A9C0}"/>
    <cellStyle name="Title 2 6 2 4" xfId="38075" xr:uid="{17E0692A-AB70-48E7-B54C-E230C661EED3}"/>
    <cellStyle name="Title 2 6 3" xfId="24368" xr:uid="{A9FBDC97-596E-4BF6-A4D6-C38AFE248D32}"/>
    <cellStyle name="Title 2 6 4" xfId="29862" xr:uid="{8D0B30BA-5DE8-4379-995F-109419E58430}"/>
    <cellStyle name="Title 2 6 5" xfId="35346" xr:uid="{15EBE705-9006-417D-967F-1C786916CF7A}"/>
    <cellStyle name="Title 3" xfId="7030" xr:uid="{951C9BAB-BE59-4B6D-9C63-14FDFCF90662}"/>
    <cellStyle name="Title 3 2" xfId="7031" xr:uid="{28317C0B-A617-4225-B1A5-C77ACA88EA50}"/>
    <cellStyle name="Title 3 2 2" xfId="15438" xr:uid="{BC60FB3A-C2A3-40FC-A207-5EF10DF50362}"/>
    <cellStyle name="Title 3 2 2 2" xfId="22725" xr:uid="{28A777F8-F62B-4C57-B642-3465C1B2B2A1}"/>
    <cellStyle name="Title 3 2 2 2 2" xfId="28281" xr:uid="{E1779CA9-CE9A-44B7-B7FB-ED971994D086}"/>
    <cellStyle name="Title 3 2 2 2 3" xfId="33775" xr:uid="{87E9A7A3-EDB9-4121-B09B-3BA2EF03024A}"/>
    <cellStyle name="Title 3 2 2 2 4" xfId="39259" xr:uid="{A9C69BA4-EDE7-4ABD-86E4-CEB0A8EE740D}"/>
    <cellStyle name="Title 3 2 2 3" xfId="25552" xr:uid="{9B4DFD3B-20CD-4757-A47C-980729C2984F}"/>
    <cellStyle name="Title 3 2 2 4" xfId="31046" xr:uid="{E8534A41-EEA8-47AB-8BF1-7EC029154B74}"/>
    <cellStyle name="Title 3 2 2 5" xfId="36530" xr:uid="{7EF6389F-3082-450C-BA39-C65B0C588FF2}"/>
    <cellStyle name="Title 3 2 3" xfId="12344" xr:uid="{CD7EAA66-DD14-46C6-B51A-ECB08AC49F45}"/>
    <cellStyle name="Title 3 2 4" xfId="17580" xr:uid="{DC7DFE55-6258-4073-AE99-8520D7E8FE89}"/>
    <cellStyle name="Title 3 2 5" xfId="19842" xr:uid="{D4FE2426-BEA6-4283-B3A1-5479BECE7533}"/>
    <cellStyle name="Title 3 2 6" xfId="10222" xr:uid="{FC4A50D7-B21D-4375-AD27-5BB4F57D457A}"/>
    <cellStyle name="Title 3 2 6 2" xfId="21543" xr:uid="{E5B46F8C-1490-4576-B537-1E0E4184F8BC}"/>
    <cellStyle name="Title 3 2 6 2 2" xfId="27099" xr:uid="{5173F55F-A22D-43BC-ABC7-5FB2FF1C9162}"/>
    <cellStyle name="Title 3 2 6 2 3" xfId="32593" xr:uid="{639777E9-5E9A-472B-9791-1C7FC1BFD05F}"/>
    <cellStyle name="Title 3 2 6 2 4" xfId="38077" xr:uid="{95C5D64B-4D44-4693-85AA-F21EC7F93843}"/>
    <cellStyle name="Title 3 2 6 3" xfId="24370" xr:uid="{2462EBAE-DB5F-452E-A4D3-4F1CD913172E}"/>
    <cellStyle name="Title 3 2 6 4" xfId="29864" xr:uid="{F0E904EF-AA5F-4DF5-B0F4-FE99B527E327}"/>
    <cellStyle name="Title 3 2 6 5" xfId="35348" xr:uid="{00CDE905-0274-4DEE-925D-F2B645333A2A}"/>
    <cellStyle name="Title 3 3" xfId="15437" xr:uid="{F1AF85D0-8CFE-4A7D-B603-1D0DA05E0E11}"/>
    <cellStyle name="Title 3 3 2" xfId="22724" xr:uid="{06530CAF-08BF-4A0E-A4E6-AC3543DAE4E6}"/>
    <cellStyle name="Title 3 3 2 2" xfId="28280" xr:uid="{60FAD0A9-4074-4925-9077-88B81B0C7894}"/>
    <cellStyle name="Title 3 3 2 3" xfId="33774" xr:uid="{FF607DF8-C65A-4478-8813-EBD0C101D499}"/>
    <cellStyle name="Title 3 3 2 4" xfId="39258" xr:uid="{00CBD9A4-9299-4CA1-959A-782C44F751B3}"/>
    <cellStyle name="Title 3 3 3" xfId="25551" xr:uid="{2663C385-04DC-41C8-98D5-09D5ACA8ABCA}"/>
    <cellStyle name="Title 3 3 4" xfId="31045" xr:uid="{69574896-E2AE-4E7C-A8D5-23EE5129DC75}"/>
    <cellStyle name="Title 3 3 5" xfId="36529" xr:uid="{1196673B-33A7-4337-9120-832F762A45B2}"/>
    <cellStyle name="Title 3 4" xfId="12343" xr:uid="{ABBC5992-6264-4C9F-96C2-79C232295305}"/>
    <cellStyle name="Title 3 5" xfId="17579" xr:uid="{A6CF5855-67FB-4C25-A805-9349AA71FC8B}"/>
    <cellStyle name="Title 3 6" xfId="19841" xr:uid="{208211CE-7523-4231-8977-EEF826F01871}"/>
    <cellStyle name="Title 3 7" xfId="10221" xr:uid="{A9D346D4-6B9E-4982-98BF-933C0BCEE167}"/>
    <cellStyle name="Title 3 7 2" xfId="21542" xr:uid="{A704A580-855D-43BB-A5D7-EE64A20DBB40}"/>
    <cellStyle name="Title 3 7 2 2" xfId="27098" xr:uid="{1DDD7ADE-3308-418A-A4FD-58ECA5353414}"/>
    <cellStyle name="Title 3 7 2 3" xfId="32592" xr:uid="{341C42E2-F352-407D-BEF3-940511AB9D25}"/>
    <cellStyle name="Title 3 7 2 4" xfId="38076" xr:uid="{6A342CA1-0101-4EEE-95EB-40026F29FBCB}"/>
    <cellStyle name="Title 3 7 3" xfId="24369" xr:uid="{E0DDA9B8-99D1-476F-A5BF-72B441702461}"/>
    <cellStyle name="Title 3 7 4" xfId="29863" xr:uid="{672BDBB7-2FB1-4BAB-B434-D793AACFA16E}"/>
    <cellStyle name="Title 3 7 5" xfId="35347" xr:uid="{43497B96-4FC4-4460-B423-BB3C0377D260}"/>
    <cellStyle name="Title 4" xfId="7032" xr:uid="{969A2B25-9032-4EE2-BF87-47601DF37383}"/>
    <cellStyle name="Title 4 2" xfId="15439" xr:uid="{4A5A4B81-1BC9-46BE-855A-047CA3AAB2A0}"/>
    <cellStyle name="Title 4 2 2" xfId="22726" xr:uid="{FA239610-B219-4DAB-A910-454D4D18CE27}"/>
    <cellStyle name="Title 4 2 2 2" xfId="28282" xr:uid="{BF203BB0-2C9C-4283-9099-E4DAE87C995E}"/>
    <cellStyle name="Title 4 2 2 3" xfId="33776" xr:uid="{37717C97-5CA9-4B5D-90BE-A09C6742AA57}"/>
    <cellStyle name="Title 4 2 2 4" xfId="39260" xr:uid="{D8E445DA-0561-4B3B-8F44-6F6CA3FAF005}"/>
    <cellStyle name="Title 4 2 3" xfId="25553" xr:uid="{E77912B3-9808-42DF-9486-377AB58985D2}"/>
    <cellStyle name="Title 4 2 4" xfId="31047" xr:uid="{28A6925F-4061-475F-AAA7-102BC0C07926}"/>
    <cellStyle name="Title 4 2 5" xfId="36531" xr:uid="{94F34841-92C6-45D2-AAC7-F086A6EDDF35}"/>
    <cellStyle name="Title 4 3" xfId="12345" xr:uid="{03D87728-EB1D-456C-B20B-BF29C0AACFFF}"/>
    <cellStyle name="Title 4 4" xfId="17581" xr:uid="{FA6E0D83-5C71-49D4-B946-EFBC83D4BC4F}"/>
    <cellStyle name="Title 4 5" xfId="19843" xr:uid="{8C8D1412-E304-477C-856A-9D062547FA47}"/>
    <cellStyle name="Title 4 6" xfId="10223" xr:uid="{7DA97559-D5AA-4AF0-A3D5-034D2F49B1B1}"/>
    <cellStyle name="Title 4 6 2" xfId="21544" xr:uid="{E87F60B6-E255-4FCA-A897-7B50BD9DB66F}"/>
    <cellStyle name="Title 4 6 2 2" xfId="27100" xr:uid="{62F53F0F-22A2-4B9F-9D25-90EBBFB83873}"/>
    <cellStyle name="Title 4 6 2 3" xfId="32594" xr:uid="{F1C84F89-36F3-4F67-A54C-D31B196C5034}"/>
    <cellStyle name="Title 4 6 2 4" xfId="38078" xr:uid="{2FAF49C7-644D-4624-BB6D-FCE25CD585AB}"/>
    <cellStyle name="Title 4 6 3" xfId="24371" xr:uid="{B148E467-04FE-469A-AE1F-7BE99651CAF3}"/>
    <cellStyle name="Title 4 6 4" xfId="29865" xr:uid="{FE126E43-271F-4877-978F-155EA0AFB243}"/>
    <cellStyle name="Title 4 6 5" xfId="35349" xr:uid="{54C4E5B1-2ADE-4D15-AE00-8F1DFB507BEC}"/>
    <cellStyle name="Title 5" xfId="7033" xr:uid="{93B8324C-B410-4011-A439-708EC092E335}"/>
    <cellStyle name="Title 5 2" xfId="15440" xr:uid="{EED9811B-91ED-4DCA-A771-1BBB9016D76C}"/>
    <cellStyle name="Title 5 2 2" xfId="22727" xr:uid="{B39CF2A9-3C54-4FFC-BBF3-E5EEF4B8AD7F}"/>
    <cellStyle name="Title 5 2 2 2" xfId="28283" xr:uid="{F5972465-93EE-4A93-84FB-F92B40367088}"/>
    <cellStyle name="Title 5 2 2 3" xfId="33777" xr:uid="{B2483F3A-9C7D-47EF-B5BD-315724182195}"/>
    <cellStyle name="Title 5 2 2 4" xfId="39261" xr:uid="{80C32DAA-CD74-4F67-A01B-20B97D372D45}"/>
    <cellStyle name="Title 5 2 3" xfId="25554" xr:uid="{44F53C2B-3D41-4431-8A57-641FD1809381}"/>
    <cellStyle name="Title 5 2 4" xfId="31048" xr:uid="{15316D52-3E92-447C-8C59-BCEE9CBF25C9}"/>
    <cellStyle name="Title 5 2 5" xfId="36532" xr:uid="{8D9A32BF-E8B4-4F23-A7F5-5AFBDA507843}"/>
    <cellStyle name="Title 5 3" xfId="12346" xr:uid="{84D24BF8-C93F-4E28-8165-2D57041CCB65}"/>
    <cellStyle name="Title 5 4" xfId="17582" xr:uid="{6959F2AC-160A-4BEF-99BA-4118D1ABBA8D}"/>
    <cellStyle name="Title 5 5" xfId="19844" xr:uid="{3F26B40B-6055-4B4A-AE69-124C5FF2389E}"/>
    <cellStyle name="Title 5 6" xfId="10224" xr:uid="{FA00F44E-33C8-4DD8-B96E-9F2A8D5E409A}"/>
    <cellStyle name="Title 5 6 2" xfId="21545" xr:uid="{593417B6-E52C-4AAB-AFBF-3A6A509C46F3}"/>
    <cellStyle name="Title 5 6 2 2" xfId="27101" xr:uid="{8CA60FFC-55B9-4E13-B6F0-340D7B0580F6}"/>
    <cellStyle name="Title 5 6 2 3" xfId="32595" xr:uid="{586B4D8A-BF7A-41AA-949A-9857BBC5D19A}"/>
    <cellStyle name="Title 5 6 2 4" xfId="38079" xr:uid="{6EBFE01C-587C-41D1-87EB-6CD0DB37C8CF}"/>
    <cellStyle name="Title 5 6 3" xfId="24372" xr:uid="{A9EB1895-6C5C-4ADE-8391-236D4B5B7359}"/>
    <cellStyle name="Title 5 6 4" xfId="29866" xr:uid="{C4FB7BF7-5A71-4F3E-8B10-BD37603F4A65}"/>
    <cellStyle name="Title 5 6 5" xfId="35350" xr:uid="{1B74ED5F-2E59-4A73-9F5E-2A46FD444866}"/>
    <cellStyle name="Title 6" xfId="7034" xr:uid="{49D6753F-3C83-421F-BE40-29404E5DDA35}"/>
    <cellStyle name="Title 6 2" xfId="15441" xr:uid="{F47B9762-1D32-4F4F-85AC-120E71CE4E67}"/>
    <cellStyle name="Title 6 2 2" xfId="22728" xr:uid="{2C388C17-6A43-4243-B42A-7346D29A75A3}"/>
    <cellStyle name="Title 6 2 2 2" xfId="28284" xr:uid="{1D8ABC57-F6AB-4A54-8595-149DCBB17150}"/>
    <cellStyle name="Title 6 2 2 3" xfId="33778" xr:uid="{732A9A55-85F2-490F-898D-4F338E64839C}"/>
    <cellStyle name="Title 6 2 2 4" xfId="39262" xr:uid="{2D9820D6-5FF2-4AC9-B884-E4ECACA465FB}"/>
    <cellStyle name="Title 6 2 3" xfId="25555" xr:uid="{6C89B91D-CF8A-41F0-938D-8429A8B90EE7}"/>
    <cellStyle name="Title 6 2 4" xfId="31049" xr:uid="{FCB15D32-2CE5-48A9-96A1-1F518C139A45}"/>
    <cellStyle name="Title 6 2 5" xfId="36533" xr:uid="{F224975B-43EB-4FB9-A761-7948BED007FF}"/>
    <cellStyle name="Title 6 3" xfId="12619" xr:uid="{EA9C4D97-918B-4B79-81F4-C343CD37B40C}"/>
    <cellStyle name="Title 6 4" xfId="19845" xr:uid="{1AE6ADA6-75E3-419B-9718-4E663FAB1643}"/>
    <cellStyle name="Title 6 5" xfId="10225" xr:uid="{59DEAA6D-E867-44D4-91CB-89AE977562AE}"/>
    <cellStyle name="Title 6 5 2" xfId="21546" xr:uid="{BD6C1287-A5D6-42CC-A1E1-048B69DD05DA}"/>
    <cellStyle name="Title 6 5 2 2" xfId="27102" xr:uid="{A836483E-5126-4360-B26B-C591FC217BAF}"/>
    <cellStyle name="Title 6 5 2 3" xfId="32596" xr:uid="{5C60AD0A-ED31-48E7-8BF1-5693ECC47B22}"/>
    <cellStyle name="Title 6 5 2 4" xfId="38080" xr:uid="{D9D93359-7127-4077-9C75-8D489C6BC249}"/>
    <cellStyle name="Title 6 5 3" xfId="24373" xr:uid="{2FB3F4F4-9427-4A84-A078-BBF84F3FD1AC}"/>
    <cellStyle name="Title 6 5 4" xfId="29867" xr:uid="{A311A614-F82C-44D3-9D9B-A7352E890C82}"/>
    <cellStyle name="Title 6 5 5" xfId="35351" xr:uid="{CC22E5BC-0A46-4F79-9A7F-B03071A87935}"/>
    <cellStyle name="Title 7" xfId="7237" xr:uid="{A9A22042-303C-45F6-B2AE-2B8E6C7892CE}"/>
    <cellStyle name="Title 7 2" xfId="20017" xr:uid="{2D49E624-F0CC-4507-B302-8525CF0B57A9}"/>
    <cellStyle name="Title 7 3" xfId="10226" xr:uid="{79621682-C3DE-49FE-880E-84504C98CE04}"/>
    <cellStyle name="Title 7 3 2" xfId="21547" xr:uid="{550F88D6-BDFE-4A5C-8DA8-8E6F98655C1A}"/>
    <cellStyle name="Title 7 3 2 2" xfId="27103" xr:uid="{1DABE892-1E1F-49D8-818E-DCF720246AFF}"/>
    <cellStyle name="Title 7 3 2 3" xfId="32597" xr:uid="{2C664E8F-F016-41D1-8596-766D64BACBC7}"/>
    <cellStyle name="Title 7 3 2 4" xfId="38081" xr:uid="{53F925A2-D06C-452A-93A2-1231403F61EA}"/>
    <cellStyle name="Title 7 3 3" xfId="24374" xr:uid="{2D5D7FAE-74AC-4D27-8B93-9F8331F4C037}"/>
    <cellStyle name="Title 7 3 4" xfId="29868" xr:uid="{51861DD3-53BC-4885-BD9F-AFB442CE111A}"/>
    <cellStyle name="Title 7 3 5" xfId="35352" xr:uid="{5C80A1E7-18E3-485B-A106-FBB48E9F0731}"/>
    <cellStyle name="Title 8" xfId="10227" xr:uid="{01A3BE37-7F5C-4698-8485-AABFC0354EA9}"/>
    <cellStyle name="Title 8 2" xfId="21548" xr:uid="{96320FF0-3FA3-4CFE-89D5-D3AD4FFDA702}"/>
    <cellStyle name="Title 8 2 2" xfId="27104" xr:uid="{EA87942D-84E5-42FC-9564-BE81131821EE}"/>
    <cellStyle name="Title 8 2 3" xfId="32598" xr:uid="{654B0C7D-FFBF-4FA4-B5F6-BC89E8297469}"/>
    <cellStyle name="Title 8 2 4" xfId="38082" xr:uid="{954016B0-C73E-4FE2-BED2-7066708B1D7D}"/>
    <cellStyle name="Title 8 3" xfId="24375" xr:uid="{F92D7BB7-D2BE-4796-8B69-8E5746BC8A4E}"/>
    <cellStyle name="Title 8 4" xfId="29869" xr:uid="{02E954E8-646C-4D7D-9C65-FBECB58F6168}"/>
    <cellStyle name="Title 8 5" xfId="35353" xr:uid="{04A3E0E2-1358-469A-BD12-A2DFC31FAEF6}"/>
    <cellStyle name="Title 9" xfId="15435" xr:uid="{8783C0EA-F486-4908-A51A-F7BFAA1B0D97}"/>
    <cellStyle name="Title 9 2" xfId="22722" xr:uid="{0D4426C4-85FD-4F99-B833-4D398990E604}"/>
    <cellStyle name="Title 9 2 2" xfId="28278" xr:uid="{BBBD8FAB-7B4F-4E40-BC3C-19052CAE1634}"/>
    <cellStyle name="Title 9 2 3" xfId="33772" xr:uid="{8FAC0731-7E1D-4BC3-8BFD-0B1DFC85ACE6}"/>
    <cellStyle name="Title 9 2 4" xfId="39256" xr:uid="{F2C68A89-7AB4-4DAD-B201-43F217C96F81}"/>
    <cellStyle name="Title 9 3" xfId="25549" xr:uid="{B5F396A6-2B48-4D81-983B-6D54CCCBF7DA}"/>
    <cellStyle name="Title 9 4" xfId="31043" xr:uid="{1C59CE73-E642-4858-AF20-188D0ACF22AC}"/>
    <cellStyle name="Title 9 5" xfId="36527" xr:uid="{3CB5D030-2E99-4182-97CD-A9EB909571CB}"/>
    <cellStyle name="Título" xfId="58" builtinId="15" customBuiltin="1"/>
    <cellStyle name="Título 1 2" xfId="820" xr:uid="{DB0B91C7-FE76-453B-B54E-9AB58E695446}"/>
    <cellStyle name="Título 1 2 10" xfId="7035" xr:uid="{640CFCA1-9ECE-4A82-BA48-AC113264DE98}"/>
    <cellStyle name="Título 1 2 2" xfId="7036" xr:uid="{F19E0E77-0799-4E43-88DF-302638EACB75}"/>
    <cellStyle name="Título 1 2 2 2" xfId="15443" xr:uid="{1979A4B9-248A-4BDB-82A3-57D19C688A4D}"/>
    <cellStyle name="Título 1 2 2 2 2" xfId="22730" xr:uid="{DC00818F-DD0F-4000-8F06-DF1599E7780A}"/>
    <cellStyle name="Título 1 2 2 2 2 2" xfId="28286" xr:uid="{C8525026-8DBB-4F9B-8BE2-E5D8A676ADDA}"/>
    <cellStyle name="Título 1 2 2 2 2 3" xfId="33780" xr:uid="{0599A2F0-E469-4499-9EA2-5B4793BE43A3}"/>
    <cellStyle name="Título 1 2 2 2 2 4" xfId="39264" xr:uid="{0E0072E4-1108-42AD-93C5-A22698036F1C}"/>
    <cellStyle name="Título 1 2 2 2 3" xfId="25557" xr:uid="{076632B9-F13B-40AF-A962-239FC1A5BC1A}"/>
    <cellStyle name="Título 1 2 2 2 4" xfId="31051" xr:uid="{33EB7B5B-D8D9-4E27-B077-B24D3EE62CBA}"/>
    <cellStyle name="Título 1 2 2 2 5" xfId="36535" xr:uid="{E2C358C4-C86A-4B9B-877F-B0EC4D109435}"/>
    <cellStyle name="Título 1 2 2 3" xfId="12348" xr:uid="{56DB6102-47B7-4D1E-9E44-A421F2B36AF4}"/>
    <cellStyle name="Título 1 2 2 4" xfId="17584" xr:uid="{F6B243E7-7BEB-4F56-8216-CA71A9693038}"/>
    <cellStyle name="Título 1 2 2 5" xfId="19847" xr:uid="{F9C26E45-1669-439F-B540-53C77AEDB2FC}"/>
    <cellStyle name="Título 1 2 2 6" xfId="10229" xr:uid="{BF497C29-1A4D-45AB-A1F7-72D5BCF8DDB8}"/>
    <cellStyle name="Título 1 2 2 6 2" xfId="21550" xr:uid="{17CC08EC-63E1-4F2D-87A0-95690EF7D53E}"/>
    <cellStyle name="Título 1 2 2 6 2 2" xfId="27106" xr:uid="{9FC25735-EC22-423F-AA8D-56015110D60C}"/>
    <cellStyle name="Título 1 2 2 6 2 3" xfId="32600" xr:uid="{2D3C2F82-1B29-4C64-ABE5-D7D09805A5E6}"/>
    <cellStyle name="Título 1 2 2 6 2 4" xfId="38084" xr:uid="{391E7CA8-920A-4CA8-A099-60BD2CAF469D}"/>
    <cellStyle name="Título 1 2 2 6 3" xfId="24377" xr:uid="{DAB79367-D744-48E7-AE1C-E2FCE28F6EA8}"/>
    <cellStyle name="Título 1 2 2 6 4" xfId="29871" xr:uid="{76DCD8C9-C6A6-4970-969F-2457A01E1003}"/>
    <cellStyle name="Título 1 2 2 6 5" xfId="35355" xr:uid="{4E52EEC9-7110-4237-BD38-6C0EA2E8B034}"/>
    <cellStyle name="Título 1 2 3" xfId="7037" xr:uid="{060F2C6F-A02B-4CA8-9034-C55541640F81}"/>
    <cellStyle name="Título 1 2 3 2" xfId="15444" xr:uid="{9AC67280-96A9-4A3F-B3C3-3A60E3FB47D0}"/>
    <cellStyle name="Título 1 2 3 2 2" xfId="22731" xr:uid="{66363C55-14D4-4FD3-B974-27FAD2DA4C72}"/>
    <cellStyle name="Título 1 2 3 2 2 2" xfId="28287" xr:uid="{1C6B0E3B-1502-45BB-B384-D03B65EA8338}"/>
    <cellStyle name="Título 1 2 3 2 2 3" xfId="33781" xr:uid="{9BFE3440-E555-487A-9BC4-147AA884264D}"/>
    <cellStyle name="Título 1 2 3 2 2 4" xfId="39265" xr:uid="{A6A4FFF5-393F-4E06-839C-DD683D01CEBB}"/>
    <cellStyle name="Título 1 2 3 2 3" xfId="25558" xr:uid="{09B52F6F-1770-4937-AF10-28DE168E25ED}"/>
    <cellStyle name="Título 1 2 3 2 4" xfId="31052" xr:uid="{F5C9986C-A771-494D-97C5-FF4CDF6CF45D}"/>
    <cellStyle name="Título 1 2 3 2 5" xfId="36536" xr:uid="{983A5554-379C-4DA8-A960-351AF8A25DEA}"/>
    <cellStyle name="Título 1 2 3 3" xfId="12349" xr:uid="{121A537B-BAB8-496A-A1A7-81D2EB96282F}"/>
    <cellStyle name="Título 1 2 3 4" xfId="17585" xr:uid="{5572CDBF-3AC5-4F08-AAA8-69176947C0C8}"/>
    <cellStyle name="Título 1 2 3 5" xfId="19848" xr:uid="{DBFC03BD-F79F-4B61-AB79-BC87C650587B}"/>
    <cellStyle name="Título 1 2 3 6" xfId="10230" xr:uid="{E18BC2A1-1A75-4DBD-AFDB-17837C3C34EC}"/>
    <cellStyle name="Título 1 2 3 6 2" xfId="21551" xr:uid="{C44C5931-6965-4ABA-86EB-99B6AC604DDC}"/>
    <cellStyle name="Título 1 2 3 6 2 2" xfId="27107" xr:uid="{C78C3F6F-FB22-4570-86FA-B319C52C14E5}"/>
    <cellStyle name="Título 1 2 3 6 2 3" xfId="32601" xr:uid="{FAB62B60-7B93-4E52-B4A9-3B52F101D716}"/>
    <cellStyle name="Título 1 2 3 6 2 4" xfId="38085" xr:uid="{E3DE54F5-84E1-4E49-AB55-A3085667BF66}"/>
    <cellStyle name="Título 1 2 3 6 3" xfId="24378" xr:uid="{E84E0078-CE8E-49C7-ACEA-4AA3BED473D2}"/>
    <cellStyle name="Título 1 2 3 6 4" xfId="29872" xr:uid="{1389B79D-991C-4FD4-955A-5C13F06E6563}"/>
    <cellStyle name="Título 1 2 3 6 5" xfId="35356" xr:uid="{91555B8F-92F9-4A5E-8C5A-386FC0362AB4}"/>
    <cellStyle name="Título 1 2 4" xfId="7038" xr:uid="{172A4FCF-50C0-4CED-85B5-5A4F76594091}"/>
    <cellStyle name="Título 1 2 4 2" xfId="15445" xr:uid="{22E8A07D-0A46-4BAC-B761-4206702D1133}"/>
    <cellStyle name="Título 1 2 4 2 2" xfId="22732" xr:uid="{6FBC37AE-8B61-4824-AF1F-4948DBDFE534}"/>
    <cellStyle name="Título 1 2 4 2 2 2" xfId="28288" xr:uid="{3AD15260-B518-48E6-A560-3E524A375978}"/>
    <cellStyle name="Título 1 2 4 2 2 3" xfId="33782" xr:uid="{89109026-8A31-4866-A508-516A7838FBB7}"/>
    <cellStyle name="Título 1 2 4 2 2 4" xfId="39266" xr:uid="{8F269220-07E3-432E-8680-7B1A079B5460}"/>
    <cellStyle name="Título 1 2 4 2 3" xfId="25559" xr:uid="{7093603E-3331-40F8-8DD5-9FF1CE8A3C63}"/>
    <cellStyle name="Título 1 2 4 2 4" xfId="31053" xr:uid="{410A96C6-9680-44ED-AE25-1F0D9399932A}"/>
    <cellStyle name="Título 1 2 4 2 5" xfId="36537" xr:uid="{2DD47DA6-E2A1-427F-887C-CA184E81D11C}"/>
    <cellStyle name="Título 1 2 4 3" xfId="12350" xr:uid="{F15D309D-8144-40B9-9D6C-F48A102DB81F}"/>
    <cellStyle name="Título 1 2 4 4" xfId="17586" xr:uid="{9E9F8D00-8532-44D6-9927-19A3CFD4EF9D}"/>
    <cellStyle name="Título 1 2 4 5" xfId="19849" xr:uid="{33E9508D-CE9F-44E4-8A01-BAFC615AB0B4}"/>
    <cellStyle name="Título 1 2 4 6" xfId="10231" xr:uid="{5FAFB9EE-38B4-4896-9090-7357331B114C}"/>
    <cellStyle name="Título 1 2 4 6 2" xfId="21552" xr:uid="{7B7A357D-BE88-44C8-A18D-90EB2574701C}"/>
    <cellStyle name="Título 1 2 4 6 2 2" xfId="27108" xr:uid="{C4CC0F94-BA42-47D7-AFA8-213A2B338CF6}"/>
    <cellStyle name="Título 1 2 4 6 2 3" xfId="32602" xr:uid="{01373F97-621C-4C99-8534-22333EAF3276}"/>
    <cellStyle name="Título 1 2 4 6 2 4" xfId="38086" xr:uid="{F8B7421C-7B01-48B3-9D67-FCD4DD4F8F37}"/>
    <cellStyle name="Título 1 2 4 6 3" xfId="24379" xr:uid="{6E6EF6A9-B05D-4A78-B6FC-110901EE8AE9}"/>
    <cellStyle name="Título 1 2 4 6 4" xfId="29873" xr:uid="{91622EA7-6E60-45EB-9156-796B09B5B8BB}"/>
    <cellStyle name="Título 1 2 4 6 5" xfId="35357" xr:uid="{8516DE7F-AA82-43BF-92A4-4F713F31D5AE}"/>
    <cellStyle name="Título 1 2 5" xfId="15442" xr:uid="{39BE94BC-C2D2-4E77-9FBD-ED6024E5B5AF}"/>
    <cellStyle name="Título 1 2 5 2" xfId="22729" xr:uid="{D8340C43-AC07-4B0E-A14F-6B38195F568F}"/>
    <cellStyle name="Título 1 2 5 2 2" xfId="28285" xr:uid="{0A334371-9979-47B1-8F8F-811AA614EDB2}"/>
    <cellStyle name="Título 1 2 5 2 3" xfId="33779" xr:uid="{F17DAC60-77C6-404E-8241-B8183FE52038}"/>
    <cellStyle name="Título 1 2 5 2 4" xfId="39263" xr:uid="{30CD519A-22FC-49F1-8C2D-D97E9F3270D7}"/>
    <cellStyle name="Título 1 2 5 3" xfId="25556" xr:uid="{535A857B-F81A-4E44-B597-386F45ED4798}"/>
    <cellStyle name="Título 1 2 5 4" xfId="31050" xr:uid="{97F5CBE0-2FCA-4A10-A2A7-716F7DCF06C2}"/>
    <cellStyle name="Título 1 2 5 5" xfId="36534" xr:uid="{E0DE7626-4F7B-4D6D-9FF5-36F6C5E8A984}"/>
    <cellStyle name="Título 1 2 6" xfId="12347" xr:uid="{FE6C0529-0DEC-4F58-87D5-C1E180F368FD}"/>
    <cellStyle name="Título 1 2 7" xfId="17583" xr:uid="{BC88B94C-B629-4991-8997-8E5216FB1643}"/>
    <cellStyle name="Título 1 2 8" xfId="19846" xr:uid="{669F1B56-F581-4E8A-86FC-D9A33C0E3B4C}"/>
    <cellStyle name="Título 1 2 9" xfId="10228" xr:uid="{1693DE70-D8F7-450D-BC6F-4CC78F1357A7}"/>
    <cellStyle name="Título 1 2 9 2" xfId="21549" xr:uid="{73C4A76A-D5A0-4F6C-868B-1614A22E9D90}"/>
    <cellStyle name="Título 1 2 9 2 2" xfId="27105" xr:uid="{BDE1DCF5-B4F2-429F-9C3E-04D082D5E4A3}"/>
    <cellStyle name="Título 1 2 9 2 3" xfId="32599" xr:uid="{A905278F-76A2-4A7A-B286-EABCEFE61E12}"/>
    <cellStyle name="Título 1 2 9 2 4" xfId="38083" xr:uid="{92B0A3E4-776D-4154-92AC-9C6225544A98}"/>
    <cellStyle name="Título 1 2 9 3" xfId="24376" xr:uid="{73676307-4B1D-4CF8-AB9F-0E87BC93E224}"/>
    <cellStyle name="Título 1 2 9 4" xfId="29870" xr:uid="{5E0DC739-7A03-4A1D-885E-AA5555388FFE}"/>
    <cellStyle name="Título 1 2 9 5" xfId="35354" xr:uid="{60D705F6-73BD-499E-BE7C-A21918BBF85A}"/>
    <cellStyle name="Título 1 3" xfId="821" xr:uid="{23FA6616-9C48-4752-A661-B9B586A3747A}"/>
    <cellStyle name="Título 1 3 2" xfId="7040" xr:uid="{4E1A7988-C08B-4C9C-A04E-1DEE100B7ACF}"/>
    <cellStyle name="Título 1 3 2 2" xfId="15447" xr:uid="{FA46CEB1-D4F5-46C9-A862-F79706738719}"/>
    <cellStyle name="Título 1 3 2 2 2" xfId="22734" xr:uid="{081B7C38-0A8E-45DD-97FB-0ECB53210C4E}"/>
    <cellStyle name="Título 1 3 2 2 2 2" xfId="28290" xr:uid="{816A8079-954E-422D-8B73-652E5E98AC20}"/>
    <cellStyle name="Título 1 3 2 2 2 3" xfId="33784" xr:uid="{348B6B5C-79A9-4C4D-BC76-E3E28B177B40}"/>
    <cellStyle name="Título 1 3 2 2 2 4" xfId="39268" xr:uid="{50B52E7E-6256-497C-9DEF-DA69044ADE49}"/>
    <cellStyle name="Título 1 3 2 2 3" xfId="25561" xr:uid="{42FA379B-627F-4A2D-8CA0-6CF425D9CBBA}"/>
    <cellStyle name="Título 1 3 2 2 4" xfId="31055" xr:uid="{B171BD7B-EA2F-4048-9BBF-3F32232E9E1F}"/>
    <cellStyle name="Título 1 3 2 2 5" xfId="36539" xr:uid="{91A31AF2-2E1E-4E8D-AB16-B99B0191F93E}"/>
    <cellStyle name="Título 1 3 2 3" xfId="12352" xr:uid="{2F3FBE22-44C3-4257-84FA-840E26FB85AC}"/>
    <cellStyle name="Título 1 3 2 4" xfId="17588" xr:uid="{5B6D4DF5-D7CD-425E-B45F-3E0B29DF2AF8}"/>
    <cellStyle name="Título 1 3 2 5" xfId="19851" xr:uid="{6864E1E1-CF71-41F1-8C04-53E6994129BA}"/>
    <cellStyle name="Título 1 3 2 6" xfId="10233" xr:uid="{7AADC505-F36E-4383-8F12-80D0264E4AC9}"/>
    <cellStyle name="Título 1 3 2 6 2" xfId="21554" xr:uid="{AD7C4B51-48B5-4529-B3C9-9BC01B4D687E}"/>
    <cellStyle name="Título 1 3 2 6 2 2" xfId="27110" xr:uid="{59AB05AB-F62C-498D-90DD-F33C9C5DB512}"/>
    <cellStyle name="Título 1 3 2 6 2 3" xfId="32604" xr:uid="{AB530EDB-B5CE-4509-AAE2-B1A78107A396}"/>
    <cellStyle name="Título 1 3 2 6 2 4" xfId="38088" xr:uid="{EA340886-C4D8-45D7-95D5-D33D74C34614}"/>
    <cellStyle name="Título 1 3 2 6 3" xfId="24381" xr:uid="{73FC1DA8-C1BB-40F9-93EB-2352F871928C}"/>
    <cellStyle name="Título 1 3 2 6 4" xfId="29875" xr:uid="{0A47CC18-9D82-4275-B3BA-D38D883C2A99}"/>
    <cellStyle name="Título 1 3 2 6 5" xfId="35359" xr:uid="{85E10F06-2ECF-4CC5-8FE8-87652CC7B970}"/>
    <cellStyle name="Título 1 3 3" xfId="15446" xr:uid="{BE402F56-4F31-4C1C-954A-FAD0D4A14ADC}"/>
    <cellStyle name="Título 1 3 3 2" xfId="22733" xr:uid="{BAB46DE1-547A-407D-B9D4-F454527FA08A}"/>
    <cellStyle name="Título 1 3 3 2 2" xfId="28289" xr:uid="{86D0A1E3-243A-4FA9-ACA0-A756A3F67E22}"/>
    <cellStyle name="Título 1 3 3 2 3" xfId="33783" xr:uid="{D6069405-1199-4754-A9B5-18CC8DBB3E60}"/>
    <cellStyle name="Título 1 3 3 2 4" xfId="39267" xr:uid="{B408A6E1-3282-4F5D-B78C-1BA5B5836A78}"/>
    <cellStyle name="Título 1 3 3 3" xfId="25560" xr:uid="{DC2797A7-FD90-4E7F-BA7E-ABB39E55778B}"/>
    <cellStyle name="Título 1 3 3 4" xfId="31054" xr:uid="{1AB08005-894B-4D91-9ECE-E1A1C90CF1E4}"/>
    <cellStyle name="Título 1 3 3 5" xfId="36538" xr:uid="{22AC5567-A100-44A4-A8EF-46B675EDF9D7}"/>
    <cellStyle name="Título 1 3 4" xfId="12351" xr:uid="{32F481A8-6BD6-441B-A434-D689CC9BB715}"/>
    <cellStyle name="Título 1 3 5" xfId="17587" xr:uid="{AD6FEE21-680F-48ED-AA5E-00A3D8CDDA1E}"/>
    <cellStyle name="Título 1 3 6" xfId="19850" xr:uid="{40EB36A4-7F9C-4C15-B496-09CFE822875A}"/>
    <cellStyle name="Título 1 3 7" xfId="10232" xr:uid="{9394A3BF-32E6-4DD0-A69F-2FE915717B32}"/>
    <cellStyle name="Título 1 3 7 2" xfId="21553" xr:uid="{6AD4990F-A1C3-47C5-A3CB-C983EE162201}"/>
    <cellStyle name="Título 1 3 7 2 2" xfId="27109" xr:uid="{05526B8A-DCA1-4C71-B1EC-C39949466D85}"/>
    <cellStyle name="Título 1 3 7 2 3" xfId="32603" xr:uid="{19E878FF-0A91-452B-8A9E-EF7B8C32684C}"/>
    <cellStyle name="Título 1 3 7 2 4" xfId="38087" xr:uid="{D230BD22-CBBA-4800-A907-4CE56EBDA140}"/>
    <cellStyle name="Título 1 3 7 3" xfId="24380" xr:uid="{0B328480-1479-46BC-9CCB-D363ABB28602}"/>
    <cellStyle name="Título 1 3 7 4" xfId="29874" xr:uid="{E4B4C3DA-63ED-4D20-8E2D-AA52D95FC958}"/>
    <cellStyle name="Título 1 3 7 5" xfId="35358" xr:uid="{77851212-1E9B-45DF-B53E-4B87105A1E8D}"/>
    <cellStyle name="Título 1 3 8" xfId="7039" xr:uid="{439885B7-CA18-4A55-A03B-52FEF2EA0A27}"/>
    <cellStyle name="Título 1 4" xfId="822" xr:uid="{CAE0287C-D39C-4263-BD2D-8131F160BCF7}"/>
    <cellStyle name="Título 1 4 2" xfId="15448" xr:uid="{1EAF8E9A-7116-4943-93E5-1BB9E9BB0E08}"/>
    <cellStyle name="Título 1 4 2 2" xfId="22735" xr:uid="{55CFBA9E-BF2D-4311-BCBE-A38C5893ED8D}"/>
    <cellStyle name="Título 1 4 2 2 2" xfId="28291" xr:uid="{53DCABD4-12A2-43A4-ADB2-6C739CEBC267}"/>
    <cellStyle name="Título 1 4 2 2 3" xfId="33785" xr:uid="{D6D54779-0A37-4864-91B6-09D51DF7475A}"/>
    <cellStyle name="Título 1 4 2 2 4" xfId="39269" xr:uid="{4DA113D9-6DB9-41C6-9575-7AEEC6CF6473}"/>
    <cellStyle name="Título 1 4 2 3" xfId="25562" xr:uid="{537D9DF3-CB5A-4526-A037-413BDF27B67B}"/>
    <cellStyle name="Título 1 4 2 4" xfId="31056" xr:uid="{2399ECCC-3B5E-4682-87A9-8461FDB1664C}"/>
    <cellStyle name="Título 1 4 2 5" xfId="36540" xr:uid="{D6A85973-A9A8-43BC-BA90-37691FF53AB3}"/>
    <cellStyle name="Título 1 4 3" xfId="12353" xr:uid="{63DAAD57-86C7-4151-8D84-4F1D34632F27}"/>
    <cellStyle name="Título 1 4 4" xfId="17589" xr:uid="{80C25D89-D9C6-4CE1-BCFC-2859B9F79586}"/>
    <cellStyle name="Título 1 4 5" xfId="19852" xr:uid="{9B265F13-6D26-4003-AB28-51DA4B38463B}"/>
    <cellStyle name="Título 1 4 6" xfId="10234" xr:uid="{1F6B23FD-27BA-450B-972F-D404E2D8F08C}"/>
    <cellStyle name="Título 1 4 6 2" xfId="21555" xr:uid="{08315E00-716A-4082-A317-867F4236FB69}"/>
    <cellStyle name="Título 1 4 6 2 2" xfId="27111" xr:uid="{39322D0E-550C-4654-B84A-E3AC299765CF}"/>
    <cellStyle name="Título 1 4 6 2 3" xfId="32605" xr:uid="{E9BD4003-BCD3-42D9-9450-7F7B7504F53E}"/>
    <cellStyle name="Título 1 4 6 2 4" xfId="38089" xr:uid="{5FCB85A9-C808-44F1-B37E-06580B71B170}"/>
    <cellStyle name="Título 1 4 6 3" xfId="24382" xr:uid="{515A7346-88AC-43EA-9E10-B9EB134270D4}"/>
    <cellStyle name="Título 1 4 6 4" xfId="29876" xr:uid="{98456AC2-FBC0-4B2B-90FE-99EB6682D0FA}"/>
    <cellStyle name="Título 1 4 6 5" xfId="35360" xr:uid="{22A27C1C-2FE8-423F-9736-DCF495336F04}"/>
    <cellStyle name="Título 1 4 7" xfId="7041" xr:uid="{FDA67CA5-3771-4C14-95E3-3E3BED9EC0F3}"/>
    <cellStyle name="Título 1 5" xfId="823" xr:uid="{DF3EAEBF-89C7-459B-983B-26302A06EC25}"/>
    <cellStyle name="Título 1 6" xfId="824" xr:uid="{735DC5B9-C454-451E-8215-D690CA451115}"/>
    <cellStyle name="Título 1 7" xfId="825" xr:uid="{B61E23C2-1056-4C8B-9D90-340460421D83}"/>
    <cellStyle name="Título 2" xfId="3" builtinId="17" customBuiltin="1"/>
    <cellStyle name="Título 2 2" xfId="826" xr:uid="{DB7513DF-DFFD-4516-B444-2A172E383A6B}"/>
    <cellStyle name="Título 2 2 10" xfId="7042" xr:uid="{4B79F4E2-0287-4EAE-B966-5B46B8E47EB6}"/>
    <cellStyle name="Título 2 2 2" xfId="7043" xr:uid="{8A81A938-12F9-4FAF-AC93-673CDF703581}"/>
    <cellStyle name="Título 2 2 2 2" xfId="15450" xr:uid="{678E2607-E797-45F2-9123-46E7202AABD0}"/>
    <cellStyle name="Título 2 2 2 2 2" xfId="22737" xr:uid="{951A7BBA-B0F9-4110-B423-9F7E88EE593C}"/>
    <cellStyle name="Título 2 2 2 2 2 2" xfId="28293" xr:uid="{D8523EFC-01BE-4981-A62E-CF44193DF3E8}"/>
    <cellStyle name="Título 2 2 2 2 2 3" xfId="33787" xr:uid="{E9C8D189-4C0E-4826-B7D2-E7BBB5F1FC55}"/>
    <cellStyle name="Título 2 2 2 2 2 4" xfId="39271" xr:uid="{604C9223-7CF8-4E5A-A8FF-9B216F64C3D0}"/>
    <cellStyle name="Título 2 2 2 2 3" xfId="25564" xr:uid="{8B815F10-E6D7-4D08-A4C0-B333CAF57060}"/>
    <cellStyle name="Título 2 2 2 2 4" xfId="31058" xr:uid="{1258EB97-1D81-441A-B346-034A91AE3DCE}"/>
    <cellStyle name="Título 2 2 2 2 5" xfId="36542" xr:uid="{EDF15370-A616-472E-A42A-5F679843EC2C}"/>
    <cellStyle name="Título 2 2 2 3" xfId="12355" xr:uid="{29E57A7D-09C1-45CD-8CE7-B21CEFE1BF20}"/>
    <cellStyle name="Título 2 2 2 4" xfId="17591" xr:uid="{7B37C210-14B7-465C-8B6A-E25569B041E0}"/>
    <cellStyle name="Título 2 2 2 5" xfId="19854" xr:uid="{EAB42B9E-9B68-413E-9447-DB9ED348A258}"/>
    <cellStyle name="Título 2 2 2 6" xfId="10236" xr:uid="{FA452FA8-B5DE-4205-A3AD-CACD21442DA2}"/>
    <cellStyle name="Título 2 2 2 6 2" xfId="21557" xr:uid="{04482407-1331-4C1D-82B9-287446004917}"/>
    <cellStyle name="Título 2 2 2 6 2 2" xfId="27113" xr:uid="{11013529-4219-44E0-8216-19C469D3DC9C}"/>
    <cellStyle name="Título 2 2 2 6 2 3" xfId="32607" xr:uid="{5ACB3B71-A223-4509-8F24-36ABE2D2E34F}"/>
    <cellStyle name="Título 2 2 2 6 2 4" xfId="38091" xr:uid="{EE58A9B8-045B-4C11-B56A-5FD0BFBBA2D0}"/>
    <cellStyle name="Título 2 2 2 6 3" xfId="24384" xr:uid="{01C6F203-43F5-4749-AE5E-ABBF8F73B994}"/>
    <cellStyle name="Título 2 2 2 6 4" xfId="29878" xr:uid="{BB0E76A7-3E60-4C9B-B446-8DDC8E6A7423}"/>
    <cellStyle name="Título 2 2 2 6 5" xfId="35362" xr:uid="{5BC3A881-49B9-47CB-849B-557642A1C307}"/>
    <cellStyle name="Título 2 2 3" xfId="7044" xr:uid="{165685FC-612B-4171-B1E8-CECCD9B776E6}"/>
    <cellStyle name="Título 2 2 3 2" xfId="15451" xr:uid="{BFA347E4-968B-42CD-8D5F-6D0CD496C0FE}"/>
    <cellStyle name="Título 2 2 3 2 2" xfId="22738" xr:uid="{8EDE20C9-2E03-4CC1-9EEB-B8D05D6966B2}"/>
    <cellStyle name="Título 2 2 3 2 2 2" xfId="28294" xr:uid="{458F24FB-9F44-4B38-9A10-F6885B14ED85}"/>
    <cellStyle name="Título 2 2 3 2 2 3" xfId="33788" xr:uid="{A5BAF9CF-3EBA-444C-AA02-7A5580F25F82}"/>
    <cellStyle name="Título 2 2 3 2 2 4" xfId="39272" xr:uid="{3F78E318-37B3-4C28-AA48-A67C55DF981A}"/>
    <cellStyle name="Título 2 2 3 2 3" xfId="25565" xr:uid="{9B9C9CE5-B300-4B19-9A57-FFB815B0B945}"/>
    <cellStyle name="Título 2 2 3 2 4" xfId="31059" xr:uid="{84A60672-E7FE-432C-B98E-747A0B7C86A3}"/>
    <cellStyle name="Título 2 2 3 2 5" xfId="36543" xr:uid="{375C3268-C2F2-40A4-8E82-9AE583D0A752}"/>
    <cellStyle name="Título 2 2 3 3" xfId="12356" xr:uid="{C4828645-B572-446E-8D56-B4D43150D277}"/>
    <cellStyle name="Título 2 2 3 4" xfId="17592" xr:uid="{9D8B3159-2D71-4751-81D0-0BC71EE00C30}"/>
    <cellStyle name="Título 2 2 3 5" xfId="19855" xr:uid="{D46024F6-6C57-4B34-A95E-2F74548DE550}"/>
    <cellStyle name="Título 2 2 3 6" xfId="10237" xr:uid="{FA7F6227-6A17-4B7A-83D1-0DF9F3884B3D}"/>
    <cellStyle name="Título 2 2 3 6 2" xfId="21558" xr:uid="{7CDB4EE8-E538-4364-BAA0-98928FA74DED}"/>
    <cellStyle name="Título 2 2 3 6 2 2" xfId="27114" xr:uid="{E869A60B-1744-4FC1-B552-82EADF8AFF12}"/>
    <cellStyle name="Título 2 2 3 6 2 3" xfId="32608" xr:uid="{41AC2A71-70C7-4D28-B9DB-EDC3737D6C34}"/>
    <cellStyle name="Título 2 2 3 6 2 4" xfId="38092" xr:uid="{C5BECC50-8BDA-477B-BA9C-4AC5BCA80FC6}"/>
    <cellStyle name="Título 2 2 3 6 3" xfId="24385" xr:uid="{EF7C1880-FDE4-4338-BED0-F2DCB8454713}"/>
    <cellStyle name="Título 2 2 3 6 4" xfId="29879" xr:uid="{79A8854C-97FD-4FC5-AD01-DC2804306D1E}"/>
    <cellStyle name="Título 2 2 3 6 5" xfId="35363" xr:uid="{B04A5A97-5F72-4A7C-9B86-5B036966C102}"/>
    <cellStyle name="Título 2 2 4" xfId="7045" xr:uid="{80408EE2-08E1-40B6-BD56-EF05AC024BE0}"/>
    <cellStyle name="Título 2 2 4 2" xfId="15452" xr:uid="{C6E029B5-B594-494D-B25A-050EF7455D09}"/>
    <cellStyle name="Título 2 2 4 2 2" xfId="22739" xr:uid="{BD006003-30E4-4AF0-BA6D-A6A8846AA83C}"/>
    <cellStyle name="Título 2 2 4 2 2 2" xfId="28295" xr:uid="{3DF7F360-76B3-40E1-8D75-759AAFB4DCA4}"/>
    <cellStyle name="Título 2 2 4 2 2 3" xfId="33789" xr:uid="{C704E21C-7C56-42A9-871D-19BD708C867C}"/>
    <cellStyle name="Título 2 2 4 2 2 4" xfId="39273" xr:uid="{7B268960-F011-4F8B-94A0-350CF7E432C9}"/>
    <cellStyle name="Título 2 2 4 2 3" xfId="25566" xr:uid="{416D1F79-946C-4828-8723-D1AA8A4C3018}"/>
    <cellStyle name="Título 2 2 4 2 4" xfId="31060" xr:uid="{2AD078B7-2C03-4944-AC03-E1209E727488}"/>
    <cellStyle name="Título 2 2 4 2 5" xfId="36544" xr:uid="{851997FD-7836-4579-9725-FFA87E9FA045}"/>
    <cellStyle name="Título 2 2 4 3" xfId="12357" xr:uid="{C7FE69BC-D031-42DD-A0F0-549BE5E1D0FF}"/>
    <cellStyle name="Título 2 2 4 4" xfId="17593" xr:uid="{C4049B63-D077-4AFA-A177-7471653E60EB}"/>
    <cellStyle name="Título 2 2 4 5" xfId="19856" xr:uid="{5D8DB001-0106-42E2-A95B-826A3E7B6AB6}"/>
    <cellStyle name="Título 2 2 4 6" xfId="10238" xr:uid="{FF3C5FCC-763F-4BE1-9122-DB73AD3082D1}"/>
    <cellStyle name="Título 2 2 4 6 2" xfId="21559" xr:uid="{A6A0A592-9D37-4169-81E9-80CB7B3C92FF}"/>
    <cellStyle name="Título 2 2 4 6 2 2" xfId="27115" xr:uid="{A95B35B8-14A5-4C1F-8AFC-4A595D4A7708}"/>
    <cellStyle name="Título 2 2 4 6 2 3" xfId="32609" xr:uid="{9EEA3B6D-683F-406D-A266-019CB5F19C8C}"/>
    <cellStyle name="Título 2 2 4 6 2 4" xfId="38093" xr:uid="{A1D51A1E-65B4-4F02-98DA-1477A3ACF91E}"/>
    <cellStyle name="Título 2 2 4 6 3" xfId="24386" xr:uid="{8086DFF4-C79E-4779-A0C4-5B8FD802C259}"/>
    <cellStyle name="Título 2 2 4 6 4" xfId="29880" xr:uid="{FE751AB7-1597-4C72-81C2-A1A7894E7FC3}"/>
    <cellStyle name="Título 2 2 4 6 5" xfId="35364" xr:uid="{D552870B-AE20-4DE3-A444-6D333F011306}"/>
    <cellStyle name="Título 2 2 5" xfId="15449" xr:uid="{80674072-BE56-4913-B027-3B0AEC1FCA6D}"/>
    <cellStyle name="Título 2 2 5 2" xfId="22736" xr:uid="{C8A9044B-770F-4E96-A077-00E970F83EFB}"/>
    <cellStyle name="Título 2 2 5 2 2" xfId="28292" xr:uid="{90DE4D01-8875-4A2E-BF33-32917625476F}"/>
    <cellStyle name="Título 2 2 5 2 3" xfId="33786" xr:uid="{94571F4A-458F-49EF-9865-A7679C3E7FA6}"/>
    <cellStyle name="Título 2 2 5 2 4" xfId="39270" xr:uid="{AAB6D59F-5270-4E66-9A50-BD23D3BFD7FE}"/>
    <cellStyle name="Título 2 2 5 3" xfId="25563" xr:uid="{27F39C00-780D-4C17-80D4-80A11917F247}"/>
    <cellStyle name="Título 2 2 5 4" xfId="31057" xr:uid="{B4EC88CA-F11C-4EF1-BFD2-F8275E22FBB1}"/>
    <cellStyle name="Título 2 2 5 5" xfId="36541" xr:uid="{0CE47C4F-601E-4C1E-8E34-FA6E12A834C8}"/>
    <cellStyle name="Título 2 2 6" xfId="12354" xr:uid="{9852D58C-5B01-4AFD-A8AD-39510F321028}"/>
    <cellStyle name="Título 2 2 7" xfId="17590" xr:uid="{73483EB4-1080-4A9E-BFA9-61D2E91B46B5}"/>
    <cellStyle name="Título 2 2 8" xfId="19853" xr:uid="{3D299239-2D64-4C4B-82D0-D866B0F79C93}"/>
    <cellStyle name="Título 2 2 9" xfId="10235" xr:uid="{0903F669-E626-4D23-B9B1-3BBC4DF3F2CB}"/>
    <cellStyle name="Título 2 2 9 2" xfId="21556" xr:uid="{18533F1A-DFC3-4FE7-B553-5D7DF14E6091}"/>
    <cellStyle name="Título 2 2 9 2 2" xfId="27112" xr:uid="{9F556CC6-453C-4348-8811-09AE23F68550}"/>
    <cellStyle name="Título 2 2 9 2 3" xfId="32606" xr:uid="{5586020B-1314-469B-9C6F-878E5EE58E6F}"/>
    <cellStyle name="Título 2 2 9 2 4" xfId="38090" xr:uid="{ED605F14-34D6-47E3-BA57-663E428278C4}"/>
    <cellStyle name="Título 2 2 9 3" xfId="24383" xr:uid="{537E3265-591B-4434-9EDA-AC502A48146D}"/>
    <cellStyle name="Título 2 2 9 4" xfId="29877" xr:uid="{10D121A8-422C-46A8-A257-1E88E4B63C27}"/>
    <cellStyle name="Título 2 2 9 5" xfId="35361" xr:uid="{3D472F06-158B-40A5-B2FD-8990EC49B8DA}"/>
    <cellStyle name="Título 2 3" xfId="827" xr:uid="{4EF07104-B999-47D5-8C9F-0195C20F5267}"/>
    <cellStyle name="Título 2 3 2" xfId="7047" xr:uid="{06B7532E-3A1C-4C82-A224-9640F54619CB}"/>
    <cellStyle name="Título 2 3 2 2" xfId="15454" xr:uid="{7DBFEE34-C286-4C23-B846-778905DAA363}"/>
    <cellStyle name="Título 2 3 2 2 2" xfId="22741" xr:uid="{B24DE503-18FD-485D-B0FC-F004B2F503AA}"/>
    <cellStyle name="Título 2 3 2 2 2 2" xfId="28297" xr:uid="{99C91D78-CB9A-4487-B53E-E15216138A7F}"/>
    <cellStyle name="Título 2 3 2 2 2 3" xfId="33791" xr:uid="{163BC916-5F9C-4EF8-87B0-053E931CEE7C}"/>
    <cellStyle name="Título 2 3 2 2 2 4" xfId="39275" xr:uid="{533F29EA-2014-44CD-BA6C-0659C98D3984}"/>
    <cellStyle name="Título 2 3 2 2 3" xfId="25568" xr:uid="{AB86963E-1A57-4677-A132-12A0C1BBE8F3}"/>
    <cellStyle name="Título 2 3 2 2 4" xfId="31062" xr:uid="{6A1E0FB5-039A-470B-BA32-C7E1C9C70BA7}"/>
    <cellStyle name="Título 2 3 2 2 5" xfId="36546" xr:uid="{FA7FAB5F-52C8-41A7-8C5A-07E2D06068A9}"/>
    <cellStyle name="Título 2 3 2 3" xfId="12359" xr:uid="{018C7A3F-4547-4FA6-8CD6-3161E30BF05E}"/>
    <cellStyle name="Título 2 3 2 4" xfId="17595" xr:uid="{D35125E3-0D8A-4192-AC2F-6C79C78C9947}"/>
    <cellStyle name="Título 2 3 2 5" xfId="19858" xr:uid="{B561C3EB-1F6D-47F9-B7CE-3F2626E207AB}"/>
    <cellStyle name="Título 2 3 2 6" xfId="10240" xr:uid="{81197D34-E5FD-42FA-861C-8EAA25B0C9A3}"/>
    <cellStyle name="Título 2 3 2 6 2" xfId="21561" xr:uid="{73153FE6-5939-4CDC-BDB6-532577DCFE75}"/>
    <cellStyle name="Título 2 3 2 6 2 2" xfId="27117" xr:uid="{8004AA93-8567-46A7-9609-EE3592BF1C82}"/>
    <cellStyle name="Título 2 3 2 6 2 3" xfId="32611" xr:uid="{A4D4AE62-7957-45B2-ACFE-DC4215FDCD31}"/>
    <cellStyle name="Título 2 3 2 6 2 4" xfId="38095" xr:uid="{5E351B17-37D1-4F04-B0C6-CD503A33335B}"/>
    <cellStyle name="Título 2 3 2 6 3" xfId="24388" xr:uid="{4C36B354-CC7C-4291-94BB-A62899743EE2}"/>
    <cellStyle name="Título 2 3 2 6 4" xfId="29882" xr:uid="{C52A3E4E-D355-46F8-9A8F-7AA918B48AA6}"/>
    <cellStyle name="Título 2 3 2 6 5" xfId="35366" xr:uid="{057CCBE6-B8D4-4528-B32A-08B5DAE88251}"/>
    <cellStyle name="Título 2 3 3" xfId="15453" xr:uid="{2C579115-591B-490A-96E2-9F060C83AED1}"/>
    <cellStyle name="Título 2 3 3 2" xfId="22740" xr:uid="{7DFD17CD-92B5-4E32-8858-130EFC8EE8C7}"/>
    <cellStyle name="Título 2 3 3 2 2" xfId="28296" xr:uid="{D909657F-F9BB-4BF5-86D8-FA5510793D4C}"/>
    <cellStyle name="Título 2 3 3 2 3" xfId="33790" xr:uid="{2075CE72-892E-4647-991A-36EC0AF52C01}"/>
    <cellStyle name="Título 2 3 3 2 4" xfId="39274" xr:uid="{D458C3A2-BC96-4DD8-84E5-CBB19720B90F}"/>
    <cellStyle name="Título 2 3 3 3" xfId="25567" xr:uid="{64D78DAC-2FD9-4E44-96ED-184CB1175D12}"/>
    <cellStyle name="Título 2 3 3 4" xfId="31061" xr:uid="{A139E67C-9BAB-4DED-848E-24E5518D2EA6}"/>
    <cellStyle name="Título 2 3 3 5" xfId="36545" xr:uid="{AA9A6CA7-8685-4183-B39A-245560800439}"/>
    <cellStyle name="Título 2 3 4" xfId="12358" xr:uid="{BD33084E-E081-442E-9362-A9CC60495B25}"/>
    <cellStyle name="Título 2 3 5" xfId="17594" xr:uid="{47E57386-D556-457A-9B97-CCCDD48C4A60}"/>
    <cellStyle name="Título 2 3 6" xfId="19857" xr:uid="{117B58FC-EA6F-4686-A683-040B7F50E6CC}"/>
    <cellStyle name="Título 2 3 7" xfId="10239" xr:uid="{AD3CDEE0-8ECB-44F9-B8D1-4B7254DA6F54}"/>
    <cellStyle name="Título 2 3 7 2" xfId="21560" xr:uid="{B227F21A-B3B6-45D0-9A11-D37288345704}"/>
    <cellStyle name="Título 2 3 7 2 2" xfId="27116" xr:uid="{002BD20F-AB70-4A4D-A0D5-7D88673414D4}"/>
    <cellStyle name="Título 2 3 7 2 3" xfId="32610" xr:uid="{66037FE5-F3B9-45BC-ABFA-4D1B7DA1B742}"/>
    <cellStyle name="Título 2 3 7 2 4" xfId="38094" xr:uid="{BAA857C6-6F5A-4BA7-B88E-442412F7E785}"/>
    <cellStyle name="Título 2 3 7 3" xfId="24387" xr:uid="{FB7A871D-5095-4E1B-9924-1C333DB8C4BB}"/>
    <cellStyle name="Título 2 3 7 4" xfId="29881" xr:uid="{71D08081-F0B6-4BAA-B145-5D522674ED14}"/>
    <cellStyle name="Título 2 3 7 5" xfId="35365" xr:uid="{B20742E7-79FA-4201-85C2-E6D0931FC379}"/>
    <cellStyle name="Título 2 3 8" xfId="7046" xr:uid="{7F90BE95-EB86-4605-9682-625E154DEAFF}"/>
    <cellStyle name="Título 2 4" xfId="828" xr:uid="{CF8ACEEC-B9A2-41E7-AB96-824C0629F91E}"/>
    <cellStyle name="Título 2 4 2" xfId="15455" xr:uid="{A7FF25F0-3CD4-4E49-8F6D-BDF152F3534E}"/>
    <cellStyle name="Título 2 4 2 2" xfId="22742" xr:uid="{382B47FE-8E0B-40D6-9686-6040716C99D9}"/>
    <cellStyle name="Título 2 4 2 2 2" xfId="28298" xr:uid="{48101E77-2AD0-420D-AC33-AA812FE60DBA}"/>
    <cellStyle name="Título 2 4 2 2 3" xfId="33792" xr:uid="{A159DACE-C2EF-4BB5-A2B6-859FEA3B1067}"/>
    <cellStyle name="Título 2 4 2 2 4" xfId="39276" xr:uid="{50B82E84-B437-4B34-9F57-3306FDD8FBD7}"/>
    <cellStyle name="Título 2 4 2 3" xfId="25569" xr:uid="{426DE00A-F415-4DA1-834C-7F702B9F3F16}"/>
    <cellStyle name="Título 2 4 2 4" xfId="31063" xr:uid="{F6163038-E32F-42B8-AA91-85AD274D94C2}"/>
    <cellStyle name="Título 2 4 2 5" xfId="36547" xr:uid="{5135B81A-4482-4CF9-BD2C-FA46A5D611D1}"/>
    <cellStyle name="Título 2 4 3" xfId="12360" xr:uid="{F4689E3A-F3A5-472D-BB0C-2741EB7D4CB8}"/>
    <cellStyle name="Título 2 4 4" xfId="17596" xr:uid="{244404C5-5B65-4816-A535-C3E7BEF330EE}"/>
    <cellStyle name="Título 2 4 5" xfId="19859" xr:uid="{7C76AE7A-D1D4-440B-99C6-6DCEE355E730}"/>
    <cellStyle name="Título 2 4 6" xfId="10241" xr:uid="{CF9823E2-9BE5-47A3-A6D9-6227124BD1DD}"/>
    <cellStyle name="Título 2 4 6 2" xfId="21562" xr:uid="{5F946B60-9255-49E0-B6C4-0654184D7380}"/>
    <cellStyle name="Título 2 4 6 2 2" xfId="27118" xr:uid="{9AE595AA-DE55-4EF9-BE95-7CDF87124884}"/>
    <cellStyle name="Título 2 4 6 2 3" xfId="32612" xr:uid="{599151C4-A475-4423-A991-BC02D40B212F}"/>
    <cellStyle name="Título 2 4 6 2 4" xfId="38096" xr:uid="{B7A0E63C-475A-4EB1-9351-E1892EC88CB7}"/>
    <cellStyle name="Título 2 4 6 3" xfId="24389" xr:uid="{355FF7D5-3A1C-40CE-8CCE-05711DBB9A7A}"/>
    <cellStyle name="Título 2 4 6 4" xfId="29883" xr:uid="{AE9944A9-80C5-430A-BF1C-43D057ABBEBE}"/>
    <cellStyle name="Título 2 4 6 5" xfId="35367" xr:uid="{DAEA3D60-9A0D-4747-B420-AFB7D40B86D8}"/>
    <cellStyle name="Título 2 4 7" xfId="7048" xr:uid="{AAD5876F-E11C-48F4-9BFB-116E26F2A1C9}"/>
    <cellStyle name="Título 2 5" xfId="829" xr:uid="{85A42A42-6268-463F-AED3-DEE924294089}"/>
    <cellStyle name="Título 2 6" xfId="830" xr:uid="{97A76F65-C7AB-46CB-9949-0B24BB66F578}"/>
    <cellStyle name="Título 2 7" xfId="831" xr:uid="{988DD526-A3CC-4D20-978E-4AE042FDFB12}"/>
    <cellStyle name="Título 3" xfId="4" builtinId="18" customBuiltin="1"/>
    <cellStyle name="Título 3 2" xfId="832" xr:uid="{8FB55197-E3AA-4DE0-A365-75A8AC48C5AD}"/>
    <cellStyle name="Título 3 2 10" xfId="7049" xr:uid="{C3386236-E247-471C-8E00-A556B222FDDB}"/>
    <cellStyle name="Título 3 2 2" xfId="7050" xr:uid="{B72FB90B-CA82-458D-BC12-B99848A57361}"/>
    <cellStyle name="Título 3 2 2 2" xfId="15457" xr:uid="{FD698878-E8E0-4522-A08C-D0E923685F3C}"/>
    <cellStyle name="Título 3 2 2 2 2" xfId="22744" xr:uid="{6A8F4C7B-4B21-431F-AB04-CF60BD7F6BBE}"/>
    <cellStyle name="Título 3 2 2 2 2 2" xfId="28300" xr:uid="{61D4EC84-D924-4987-9C14-38C24378999F}"/>
    <cellStyle name="Título 3 2 2 2 2 3" xfId="33794" xr:uid="{CE74E5F0-1C43-4053-9718-362E72F177B7}"/>
    <cellStyle name="Título 3 2 2 2 2 4" xfId="39278" xr:uid="{7D51508D-F567-45DF-9709-1247A6B68698}"/>
    <cellStyle name="Título 3 2 2 2 3" xfId="25571" xr:uid="{738F23A5-B3BC-4D36-98A9-C1959B721139}"/>
    <cellStyle name="Título 3 2 2 2 4" xfId="31065" xr:uid="{F89B298A-9D62-497F-83BB-60EC0BBE8B13}"/>
    <cellStyle name="Título 3 2 2 2 5" xfId="36549" xr:uid="{BD5B6C71-4A23-47E6-B7A9-6A22DC0ED0D4}"/>
    <cellStyle name="Título 3 2 2 3" xfId="12362" xr:uid="{CB8DAEBA-C11D-47CB-A94F-9E4CB555BFCF}"/>
    <cellStyle name="Título 3 2 2 4" xfId="17598" xr:uid="{757496FD-A666-4D08-819C-55CF250BD2D8}"/>
    <cellStyle name="Título 3 2 2 5" xfId="19861" xr:uid="{2ECF0931-648B-49BB-9F1F-5A6A41C823C9}"/>
    <cellStyle name="Título 3 2 2 6" xfId="10243" xr:uid="{46B7DF14-FECA-4049-B3A4-A0893345F36D}"/>
    <cellStyle name="Título 3 2 2 6 2" xfId="21564" xr:uid="{22FF0EE7-9611-47FC-A8A4-CCF6989D072A}"/>
    <cellStyle name="Título 3 2 2 6 2 2" xfId="27120" xr:uid="{C2783115-218E-49B6-A6C2-F9E1CF5921C4}"/>
    <cellStyle name="Título 3 2 2 6 2 3" xfId="32614" xr:uid="{CEC3ED0B-FEC0-4806-A0CC-6908EFE660CE}"/>
    <cellStyle name="Título 3 2 2 6 2 4" xfId="38098" xr:uid="{4225F882-F9BD-4373-A90B-C0CC605E9EE9}"/>
    <cellStyle name="Título 3 2 2 6 3" xfId="24391" xr:uid="{6D9535F3-ED59-4493-A21F-12108A4490B7}"/>
    <cellStyle name="Título 3 2 2 6 4" xfId="29885" xr:uid="{72A75CFE-3DB3-47FD-AEDB-EC183677C960}"/>
    <cellStyle name="Título 3 2 2 6 5" xfId="35369" xr:uid="{C525102C-DA68-4CBF-8F9A-FDC304C31C9D}"/>
    <cellStyle name="Título 3 2 3" xfId="7051" xr:uid="{2537FB07-AEF3-4C09-9CF6-2E0072C79BF2}"/>
    <cellStyle name="Título 3 2 3 2" xfId="15458" xr:uid="{6D4D23DC-8A20-40E0-A19E-B2A5A671E64F}"/>
    <cellStyle name="Título 3 2 3 2 2" xfId="22745" xr:uid="{0A4AD9A8-514C-4E69-8531-F81E620B4984}"/>
    <cellStyle name="Título 3 2 3 2 2 2" xfId="28301" xr:uid="{23D38B2E-6445-4BE6-A1C3-267AB29433C8}"/>
    <cellStyle name="Título 3 2 3 2 2 3" xfId="33795" xr:uid="{1FE9F781-E398-43B4-BFD3-808024AAEC10}"/>
    <cellStyle name="Título 3 2 3 2 2 4" xfId="39279" xr:uid="{973272FD-CEF1-40E4-827B-B0B7338F71FD}"/>
    <cellStyle name="Título 3 2 3 2 3" xfId="25572" xr:uid="{B343D5DE-682B-4994-B0C4-8D84F0DD02E0}"/>
    <cellStyle name="Título 3 2 3 2 4" xfId="31066" xr:uid="{0B7F8C10-DBA1-428D-99FE-8345421B56BB}"/>
    <cellStyle name="Título 3 2 3 2 5" xfId="36550" xr:uid="{FBF51B2B-DF60-49F9-B584-5FA5D13C47A6}"/>
    <cellStyle name="Título 3 2 3 3" xfId="12363" xr:uid="{9450B4B9-4BDA-477D-BBF6-9FAAD200CEAF}"/>
    <cellStyle name="Título 3 2 3 4" xfId="17599" xr:uid="{6961497B-6897-4A29-8FD0-5205F834DA30}"/>
    <cellStyle name="Título 3 2 3 5" xfId="19862" xr:uid="{75C5B5A1-649F-4859-A89E-AB8ACAF2342C}"/>
    <cellStyle name="Título 3 2 3 6" xfId="10244" xr:uid="{306F5E5C-B17A-464A-B40C-112022FCBFEA}"/>
    <cellStyle name="Título 3 2 3 6 2" xfId="21565" xr:uid="{3B7A96E3-B646-4F4F-A3C2-2487949F5B4A}"/>
    <cellStyle name="Título 3 2 3 6 2 2" xfId="27121" xr:uid="{77469657-2FA2-4039-B314-0B2404671054}"/>
    <cellStyle name="Título 3 2 3 6 2 3" xfId="32615" xr:uid="{B4A4DB35-8953-4F28-AC72-AEEA7E5CD32F}"/>
    <cellStyle name="Título 3 2 3 6 2 4" xfId="38099" xr:uid="{CB4F9B9E-41BD-4F28-B1C4-730506921BAE}"/>
    <cellStyle name="Título 3 2 3 6 3" xfId="24392" xr:uid="{EA927985-55F8-4A81-9C9F-89870F776A95}"/>
    <cellStyle name="Título 3 2 3 6 4" xfId="29886" xr:uid="{25608A5A-1866-4C5D-A536-5AADE5676775}"/>
    <cellStyle name="Título 3 2 3 6 5" xfId="35370" xr:uid="{61828202-7B2D-4902-B8E7-0385C6731DC1}"/>
    <cellStyle name="Título 3 2 4" xfId="7052" xr:uid="{48CED587-D123-4777-8962-F46909275464}"/>
    <cellStyle name="Título 3 2 4 2" xfId="15459" xr:uid="{9C354CF5-1155-42BA-A730-DBFD8937D6FD}"/>
    <cellStyle name="Título 3 2 4 2 2" xfId="22746" xr:uid="{7324A054-6C4C-4285-AC13-643D68A86C93}"/>
    <cellStyle name="Título 3 2 4 2 2 2" xfId="28302" xr:uid="{177D9EFF-6B35-4052-B104-7065C0B806C2}"/>
    <cellStyle name="Título 3 2 4 2 2 3" xfId="33796" xr:uid="{63F069D1-F7DE-4181-BC1B-3A9733AAD5A7}"/>
    <cellStyle name="Título 3 2 4 2 2 4" xfId="39280" xr:uid="{75FEFCDB-602C-4C88-AFB3-5BE1674F3FD6}"/>
    <cellStyle name="Título 3 2 4 2 3" xfId="25573" xr:uid="{3C16B307-FB1C-4897-8CB4-0913715E9C33}"/>
    <cellStyle name="Título 3 2 4 2 4" xfId="31067" xr:uid="{2473B956-6A9F-45E9-998A-27497892A189}"/>
    <cellStyle name="Título 3 2 4 2 5" xfId="36551" xr:uid="{94D16335-FA31-4EFC-B084-AC3810192A8F}"/>
    <cellStyle name="Título 3 2 4 3" xfId="12364" xr:uid="{E5E13B97-2E50-4036-BA21-B7D6A8D229CB}"/>
    <cellStyle name="Título 3 2 4 4" xfId="17600" xr:uid="{A7A0730A-62B7-4207-8FC8-98681BFF2C23}"/>
    <cellStyle name="Título 3 2 4 5" xfId="19863" xr:uid="{33081112-D0B1-40D6-84C3-52701FC8F9E7}"/>
    <cellStyle name="Título 3 2 4 6" xfId="10245" xr:uid="{558784A0-8145-4158-810B-43875FEF7046}"/>
    <cellStyle name="Título 3 2 4 6 2" xfId="21566" xr:uid="{E9D2EB6A-0293-4A9A-AD57-0C98B3ED5A35}"/>
    <cellStyle name="Título 3 2 4 6 2 2" xfId="27122" xr:uid="{86B0B2E8-FA16-466E-84A1-CF870B9C6661}"/>
    <cellStyle name="Título 3 2 4 6 2 3" xfId="32616" xr:uid="{8DC95B89-18FB-4E1E-A750-1936D4835F93}"/>
    <cellStyle name="Título 3 2 4 6 2 4" xfId="38100" xr:uid="{E091B63C-832C-42EF-B258-8923F556E6B3}"/>
    <cellStyle name="Título 3 2 4 6 3" xfId="24393" xr:uid="{33E2CA24-9AD6-4700-9CF1-3DFB7E54FEAB}"/>
    <cellStyle name="Título 3 2 4 6 4" xfId="29887" xr:uid="{9D56535A-E294-4CE8-A244-A4FA5FDC18D7}"/>
    <cellStyle name="Título 3 2 4 6 5" xfId="35371" xr:uid="{4DB7231E-DB1F-4B61-BE55-20E71518B2F6}"/>
    <cellStyle name="Título 3 2 5" xfId="15456" xr:uid="{4D7813DB-98CA-460C-8A8A-FB04E41D760D}"/>
    <cellStyle name="Título 3 2 5 2" xfId="22743" xr:uid="{D02A10C3-CDF2-44A3-8CAE-1ADDB1F90704}"/>
    <cellStyle name="Título 3 2 5 2 2" xfId="28299" xr:uid="{172573F3-6373-48A1-81F1-25D319EEC898}"/>
    <cellStyle name="Título 3 2 5 2 3" xfId="33793" xr:uid="{D79E8426-7402-4044-B645-D52DD189A4B2}"/>
    <cellStyle name="Título 3 2 5 2 4" xfId="39277" xr:uid="{359287AE-0FF6-4146-9130-E1669D70CE68}"/>
    <cellStyle name="Título 3 2 5 3" xfId="25570" xr:uid="{965A0539-37E7-4FD5-9E1B-5481447C9E84}"/>
    <cellStyle name="Título 3 2 5 4" xfId="31064" xr:uid="{02794088-3A12-40CB-ADDE-5A7143A590F6}"/>
    <cellStyle name="Título 3 2 5 5" xfId="36548" xr:uid="{A7E0A477-8596-4F69-AA1C-FA47A60D25E8}"/>
    <cellStyle name="Título 3 2 6" xfId="12361" xr:uid="{D1D0F4D8-56E7-49FE-98CA-8EFE7B4BB40C}"/>
    <cellStyle name="Título 3 2 7" xfId="17597" xr:uid="{0D5D55AE-EC07-42F5-83E8-E051029BE9DB}"/>
    <cellStyle name="Título 3 2 8" xfId="19860" xr:uid="{39BF4A08-DD04-4CB8-8523-2494980E8483}"/>
    <cellStyle name="Título 3 2 9" xfId="10242" xr:uid="{E76CEE36-EA5D-4A62-BFAA-997BC8C1B392}"/>
    <cellStyle name="Título 3 2 9 2" xfId="21563" xr:uid="{1A1F7E7C-B9A6-4BB0-BACB-5ABE97896385}"/>
    <cellStyle name="Título 3 2 9 2 2" xfId="27119" xr:uid="{5901616B-CB11-44B5-883D-EC45EBF01922}"/>
    <cellStyle name="Título 3 2 9 2 3" xfId="32613" xr:uid="{8E0F4D41-5ED5-4A3C-947A-E6F2D5923073}"/>
    <cellStyle name="Título 3 2 9 2 4" xfId="38097" xr:uid="{467CD4FA-7645-4581-A9D8-5C61CDA89870}"/>
    <cellStyle name="Título 3 2 9 3" xfId="24390" xr:uid="{42C43209-62DE-4464-87AB-F05B8ED16030}"/>
    <cellStyle name="Título 3 2 9 4" xfId="29884" xr:uid="{887DDBF3-DF36-4A89-9A24-44436F49E7C8}"/>
    <cellStyle name="Título 3 2 9 5" xfId="35368" xr:uid="{89B3B46F-C733-4E98-A6F2-8AA64230134B}"/>
    <cellStyle name="Título 3 3" xfId="833" xr:uid="{4ABE53C2-190F-46A6-A76B-E2BC6857591D}"/>
    <cellStyle name="Título 3 3 2" xfId="7054" xr:uid="{CD1590F8-0332-4349-8833-EAA5090B9E7D}"/>
    <cellStyle name="Título 3 3 2 2" xfId="15461" xr:uid="{9549C651-DB87-41BE-B9A0-38132A40E258}"/>
    <cellStyle name="Título 3 3 2 2 2" xfId="22748" xr:uid="{AB499780-8693-452F-B112-75B7C4E6DC10}"/>
    <cellStyle name="Título 3 3 2 2 2 2" xfId="28304" xr:uid="{9FD65C2D-B6C0-4F09-8FC4-7B11EAB0BD85}"/>
    <cellStyle name="Título 3 3 2 2 2 3" xfId="33798" xr:uid="{8A415729-F6D9-410A-BD2F-714121789A9A}"/>
    <cellStyle name="Título 3 3 2 2 2 4" xfId="39282" xr:uid="{09FB99CE-674F-4FBA-9868-0CB779A6CEFB}"/>
    <cellStyle name="Título 3 3 2 2 3" xfId="25575" xr:uid="{E9F4139F-96C1-4F40-8E81-FE86CD04AC77}"/>
    <cellStyle name="Título 3 3 2 2 4" xfId="31069" xr:uid="{599DB3AA-8792-44E7-B559-FEDDD2CBF9E2}"/>
    <cellStyle name="Título 3 3 2 2 5" xfId="36553" xr:uid="{69A99765-0863-4E12-8CA3-D48F845BDF9C}"/>
    <cellStyle name="Título 3 3 2 3" xfId="12366" xr:uid="{C3244184-79F5-420C-8425-FD5B37CB322F}"/>
    <cellStyle name="Título 3 3 2 4" xfId="17602" xr:uid="{1027EF28-00A9-40D4-B2A2-10BA9C08C548}"/>
    <cellStyle name="Título 3 3 2 5" xfId="19865" xr:uid="{12FD7DBD-F5B9-4FE1-94DE-AA25F9E59E4E}"/>
    <cellStyle name="Título 3 3 2 6" xfId="10247" xr:uid="{F6E8719A-3540-43FD-BFE8-2F744EC1DB27}"/>
    <cellStyle name="Título 3 3 2 6 2" xfId="21568" xr:uid="{F17C658F-DF98-4112-A494-4EBBF7E2A208}"/>
    <cellStyle name="Título 3 3 2 6 2 2" xfId="27124" xr:uid="{50D9D79D-4DB8-417E-929F-A00C5D9FC23F}"/>
    <cellStyle name="Título 3 3 2 6 2 3" xfId="32618" xr:uid="{8C551473-8C81-416C-AD08-8120241B294E}"/>
    <cellStyle name="Título 3 3 2 6 2 4" xfId="38102" xr:uid="{CA26BA8F-7826-4A70-B47C-CED496A89A2F}"/>
    <cellStyle name="Título 3 3 2 6 3" xfId="24395" xr:uid="{EA0E30FE-2C0B-476F-9823-44108569A72D}"/>
    <cellStyle name="Título 3 3 2 6 4" xfId="29889" xr:uid="{C997090D-D0C7-4A4F-A10E-079D9FC1709B}"/>
    <cellStyle name="Título 3 3 2 6 5" xfId="35373" xr:uid="{8C99B784-FD86-4E1B-9F3E-871B44DA7728}"/>
    <cellStyle name="Título 3 3 3" xfId="15460" xr:uid="{88BD5688-486B-4164-BDE8-E577163EF72F}"/>
    <cellStyle name="Título 3 3 3 2" xfId="22747" xr:uid="{470A9703-386C-444B-9BCC-67B6127C4CEA}"/>
    <cellStyle name="Título 3 3 3 2 2" xfId="28303" xr:uid="{F6C9CD91-FE66-40C6-91FC-B896A6A12150}"/>
    <cellStyle name="Título 3 3 3 2 3" xfId="33797" xr:uid="{494E7089-6B56-428C-B93A-3430A8ED4338}"/>
    <cellStyle name="Título 3 3 3 2 4" xfId="39281" xr:uid="{35E67123-1FB3-4648-B8C0-2F31EFB97CCA}"/>
    <cellStyle name="Título 3 3 3 3" xfId="25574" xr:uid="{88855131-EDA3-4773-8C7F-8020AC9B5848}"/>
    <cellStyle name="Título 3 3 3 4" xfId="31068" xr:uid="{46EB9A76-A88A-4789-84AA-155CD6A1194C}"/>
    <cellStyle name="Título 3 3 3 5" xfId="36552" xr:uid="{49FF3CCE-32A7-4571-9DC6-F1B93ABDB50E}"/>
    <cellStyle name="Título 3 3 4" xfId="12365" xr:uid="{0ABBB462-7BBC-45C4-B67A-6934A59C59B6}"/>
    <cellStyle name="Título 3 3 5" xfId="17601" xr:uid="{C90D941C-177A-4B28-A31E-CDAD52778118}"/>
    <cellStyle name="Título 3 3 6" xfId="19864" xr:uid="{74D7C19A-FE1F-41F2-BF61-275E0A38678E}"/>
    <cellStyle name="Título 3 3 7" xfId="10246" xr:uid="{48345B6F-73BC-4EBA-8165-B41ADB8E23C0}"/>
    <cellStyle name="Título 3 3 7 2" xfId="21567" xr:uid="{BDC49FD3-4483-4D58-9C54-B366AEC09CF1}"/>
    <cellStyle name="Título 3 3 7 2 2" xfId="27123" xr:uid="{CBC74D8C-FD5D-4DD1-996F-E520104C85B9}"/>
    <cellStyle name="Título 3 3 7 2 3" xfId="32617" xr:uid="{F2DEFB5C-8126-4558-879B-1EF03D1247D3}"/>
    <cellStyle name="Título 3 3 7 2 4" xfId="38101" xr:uid="{42AF1DB1-93DD-43D4-93F3-11A9A3910105}"/>
    <cellStyle name="Título 3 3 7 3" xfId="24394" xr:uid="{480E3E25-F483-4CFF-9D04-0C05F85FD56D}"/>
    <cellStyle name="Título 3 3 7 4" xfId="29888" xr:uid="{B2777C08-9071-403A-95AB-A03D1ED1D686}"/>
    <cellStyle name="Título 3 3 7 5" xfId="35372" xr:uid="{BE1870A3-138D-46DA-87D8-F6FDBC3602EC}"/>
    <cellStyle name="Título 3 3 8" xfId="7053" xr:uid="{CF67E70C-4DDF-404F-97BD-F348C53FDDFF}"/>
    <cellStyle name="Título 3 4" xfId="834" xr:uid="{22C9C6F1-19D8-4416-8EC9-A7454217F07B}"/>
    <cellStyle name="Título 3 4 2" xfId="15462" xr:uid="{62469A4D-035F-4FAF-99F9-1F3E30B63718}"/>
    <cellStyle name="Título 3 4 2 2" xfId="22749" xr:uid="{AA0B3025-F8D8-4CBA-9BD7-D0BAA06D0497}"/>
    <cellStyle name="Título 3 4 2 2 2" xfId="28305" xr:uid="{1F6A59AA-464C-4D59-81AF-76B8F3552B3B}"/>
    <cellStyle name="Título 3 4 2 2 3" xfId="33799" xr:uid="{BD566103-3A2C-4F8D-BEE3-D076A6B09B5F}"/>
    <cellStyle name="Título 3 4 2 2 4" xfId="39283" xr:uid="{0CF5C922-D67F-42D6-9473-11B8D72007FC}"/>
    <cellStyle name="Título 3 4 2 3" xfId="25576" xr:uid="{67F05329-C5AC-4019-A9C3-575C8ADE1E53}"/>
    <cellStyle name="Título 3 4 2 4" xfId="31070" xr:uid="{AEB46654-A629-40BF-A72F-CBC970E6F6DE}"/>
    <cellStyle name="Título 3 4 2 5" xfId="36554" xr:uid="{2F2988CE-D78C-4A76-B1F4-AE288DFBDBC5}"/>
    <cellStyle name="Título 3 4 3" xfId="12367" xr:uid="{40FBE5D7-DBD3-4142-8F06-A636321F5B40}"/>
    <cellStyle name="Título 3 4 4" xfId="17603" xr:uid="{15EA7881-7005-4B81-B056-5D67871FAA81}"/>
    <cellStyle name="Título 3 4 5" xfId="19866" xr:uid="{393BEB72-1184-4163-9F8C-5917ADA93F61}"/>
    <cellStyle name="Título 3 4 6" xfId="10248" xr:uid="{338269C0-A28C-41B1-B83F-6D47454AE3E9}"/>
    <cellStyle name="Título 3 4 6 2" xfId="21569" xr:uid="{059ADD4C-31D6-40B3-86C3-8169583BA620}"/>
    <cellStyle name="Título 3 4 6 2 2" xfId="27125" xr:uid="{EAF40C40-5D6D-472D-AF68-81EDA47C205B}"/>
    <cellStyle name="Título 3 4 6 2 3" xfId="32619" xr:uid="{43AC785A-C0BD-4EBC-8F9D-4EB2F65DDA41}"/>
    <cellStyle name="Título 3 4 6 2 4" xfId="38103" xr:uid="{95251852-27F5-4A7D-96B5-4C9309F4DA56}"/>
    <cellStyle name="Título 3 4 6 3" xfId="24396" xr:uid="{68FE04A8-2FFF-4C42-87BA-2A0ED8D3C895}"/>
    <cellStyle name="Título 3 4 6 4" xfId="29890" xr:uid="{DE2C4C48-0B0C-4960-B5E6-C9D859BE3854}"/>
    <cellStyle name="Título 3 4 6 5" xfId="35374" xr:uid="{87AAE914-3CC0-4FA5-98C6-18D6CA80BD31}"/>
    <cellStyle name="Título 3 4 7" xfId="7055" xr:uid="{478836E4-F27B-4892-96C9-E577F05EC99C}"/>
    <cellStyle name="Título 3 5" xfId="835" xr:uid="{09C9F601-2CEC-4664-B8F5-8AEF8C1EFE9F}"/>
    <cellStyle name="Título 3 6" xfId="836" xr:uid="{43BF9485-11F8-4818-AD0B-CADC75670F7E}"/>
    <cellStyle name="Título 3 7" xfId="837" xr:uid="{5F553DD4-649F-4315-A800-997544864EB9}"/>
    <cellStyle name="Título 4" xfId="42" xr:uid="{00000000-0005-0000-0000-0000D9000000}"/>
    <cellStyle name="Título 4 10" xfId="7056" xr:uid="{BB6579EB-1BBC-4EF6-AA3B-F7DDA6BA4CA9}"/>
    <cellStyle name="Título 4 2" xfId="838" xr:uid="{2536148C-D9B0-4F78-9D2D-63D732DBEBF5}"/>
    <cellStyle name="Título 4 2 2" xfId="15464" xr:uid="{E9CDA774-0177-4CAE-AFD0-2364017FBF34}"/>
    <cellStyle name="Título 4 2 2 2" xfId="22751" xr:uid="{41521232-4B4D-4618-828B-73BC528E3FC5}"/>
    <cellStyle name="Título 4 2 2 2 2" xfId="28307" xr:uid="{49CF4E86-6700-4113-BC72-A2226A75DA24}"/>
    <cellStyle name="Título 4 2 2 2 3" xfId="33801" xr:uid="{36BEA32A-0026-4FC2-835C-E8AF91CE6ED4}"/>
    <cellStyle name="Título 4 2 2 2 4" xfId="39285" xr:uid="{C2326C22-F075-4C8B-8BF5-D2340AE026DF}"/>
    <cellStyle name="Título 4 2 2 3" xfId="25578" xr:uid="{D1B62CFA-0C35-4929-80FF-68519268762F}"/>
    <cellStyle name="Título 4 2 2 4" xfId="31072" xr:uid="{732B401E-D234-4409-9668-7595E40F70C5}"/>
    <cellStyle name="Título 4 2 2 5" xfId="36556" xr:uid="{89658653-5501-4D7F-BA93-359294D26B40}"/>
    <cellStyle name="Título 4 2 3" xfId="12369" xr:uid="{03AD3206-139B-485B-B9A4-B1E999216D99}"/>
    <cellStyle name="Título 4 2 4" xfId="17605" xr:uid="{0BCE54F7-3180-4E16-925C-C587735072E4}"/>
    <cellStyle name="Título 4 2 5" xfId="19868" xr:uid="{65CAA4E0-65E7-4BED-B487-15228FC9D3CD}"/>
    <cellStyle name="Título 4 2 6" xfId="10250" xr:uid="{A676CD61-4CBA-4D3B-8630-EADE67AC77F7}"/>
    <cellStyle name="Título 4 2 6 2" xfId="21571" xr:uid="{0E28DA37-0A1D-401F-9302-928CFFA4437D}"/>
    <cellStyle name="Título 4 2 6 2 2" xfId="27127" xr:uid="{C6662F0D-098F-4B7A-A37C-C0E18915466B}"/>
    <cellStyle name="Título 4 2 6 2 3" xfId="32621" xr:uid="{28B3D1C8-99D2-4BCD-8D04-AEA06466548F}"/>
    <cellStyle name="Título 4 2 6 2 4" xfId="38105" xr:uid="{45ACE66D-F36F-435D-ACBD-546FB1B233D1}"/>
    <cellStyle name="Título 4 2 6 3" xfId="24398" xr:uid="{A0181EB3-AA4A-4296-8E56-28BB50D53658}"/>
    <cellStyle name="Título 4 2 6 4" xfId="29892" xr:uid="{DDA51AA1-2E12-4EA5-A278-D956C8BAC972}"/>
    <cellStyle name="Título 4 2 6 5" xfId="35376" xr:uid="{380D1E15-254F-491A-8ED6-00A64463D1FA}"/>
    <cellStyle name="Título 4 2 7" xfId="7057" xr:uid="{08862DAB-1EA8-47E1-B68B-263290AF0026}"/>
    <cellStyle name="Título 4 3" xfId="7058" xr:uid="{97644F1A-633D-4012-BF4D-47FF9438C854}"/>
    <cellStyle name="Título 4 3 2" xfId="15465" xr:uid="{D8A4066D-67C3-4426-B6F5-8FD50D68CFE5}"/>
    <cellStyle name="Título 4 3 2 2" xfId="22752" xr:uid="{1DAB14C1-D8BA-43C4-89D3-949B1AFD46FF}"/>
    <cellStyle name="Título 4 3 2 2 2" xfId="28308" xr:uid="{F6BBF0A9-0889-49DD-8B49-96A50B672CFA}"/>
    <cellStyle name="Título 4 3 2 2 3" xfId="33802" xr:uid="{A52317D2-460D-4CB4-920A-5CAE5E79D951}"/>
    <cellStyle name="Título 4 3 2 2 4" xfId="39286" xr:uid="{B782BBFA-B569-477D-B5D4-F237E15A130F}"/>
    <cellStyle name="Título 4 3 2 3" xfId="25579" xr:uid="{9035E857-D5DC-4E22-B7E5-124C36A95BF2}"/>
    <cellStyle name="Título 4 3 2 4" xfId="31073" xr:uid="{4D8AA90F-1C25-46B8-9F3A-AC72B48AE818}"/>
    <cellStyle name="Título 4 3 2 5" xfId="36557" xr:uid="{26A22083-BB77-48C8-94F7-4F9A6D016232}"/>
    <cellStyle name="Título 4 3 3" xfId="12370" xr:uid="{48C639E1-DA06-4950-8241-700C50CC5911}"/>
    <cellStyle name="Título 4 3 4" xfId="17606" xr:uid="{470D70BB-1B44-4373-86D3-6D7FBD24E719}"/>
    <cellStyle name="Título 4 3 5" xfId="19869" xr:uid="{F18E2260-1E16-469B-BBAC-03A4E5C53084}"/>
    <cellStyle name="Título 4 3 6" xfId="10251" xr:uid="{ABFCCFF9-61E3-488F-84BF-06AD66DB547B}"/>
    <cellStyle name="Título 4 3 6 2" xfId="21572" xr:uid="{07B43E6E-0C77-40D1-80B0-6F9C0A1CA017}"/>
    <cellStyle name="Título 4 3 6 2 2" xfId="27128" xr:uid="{5A5BC3AA-494E-43E2-B13A-2117EDE9B12F}"/>
    <cellStyle name="Título 4 3 6 2 3" xfId="32622" xr:uid="{D84D51A7-C032-4F75-988C-86B8AD12B40C}"/>
    <cellStyle name="Título 4 3 6 2 4" xfId="38106" xr:uid="{56FD7EFA-5FEC-45D0-B2DB-F0DC74932429}"/>
    <cellStyle name="Título 4 3 6 3" xfId="24399" xr:uid="{E653026E-C88F-458D-B460-D233468B8E21}"/>
    <cellStyle name="Título 4 3 6 4" xfId="29893" xr:uid="{4DCF2699-B210-4CC0-B85D-086E18DCD1EF}"/>
    <cellStyle name="Título 4 3 6 5" xfId="35377" xr:uid="{C15ABBDB-89DD-4519-979B-D24578F14607}"/>
    <cellStyle name="Título 4 4" xfId="7059" xr:uid="{C954922A-764A-405F-B7B0-9B129CA8B654}"/>
    <cellStyle name="Título 4 4 2" xfId="15466" xr:uid="{F02FBECC-6618-4959-A03B-F2644290E096}"/>
    <cellStyle name="Título 4 4 2 2" xfId="22753" xr:uid="{966A27D8-26F2-4F65-9F3D-52649663D22F}"/>
    <cellStyle name="Título 4 4 2 2 2" xfId="28309" xr:uid="{66F2BEC2-E1AC-4D7D-ADEA-F8973241DB17}"/>
    <cellStyle name="Título 4 4 2 2 3" xfId="33803" xr:uid="{F2CB9092-F9EF-4F4A-86FF-E4BA97813359}"/>
    <cellStyle name="Título 4 4 2 2 4" xfId="39287" xr:uid="{FB3EABC1-CC03-450A-8AC3-0EE8354A88E8}"/>
    <cellStyle name="Título 4 4 2 3" xfId="25580" xr:uid="{24B82477-DC46-462D-989D-E0066FCE30C4}"/>
    <cellStyle name="Título 4 4 2 4" xfId="31074" xr:uid="{BEBBC54C-6AF4-42D2-B390-63A161742E37}"/>
    <cellStyle name="Título 4 4 2 5" xfId="36558" xr:uid="{E25D0D5A-8F8A-49F2-BA81-E921E28ADDBF}"/>
    <cellStyle name="Título 4 4 3" xfId="12371" xr:uid="{1FF92B01-1D06-4B31-BDE8-AD904E3F6C53}"/>
    <cellStyle name="Título 4 4 4" xfId="17607" xr:uid="{BB84FA0E-97E8-4F3A-A094-0C3A0941DC4D}"/>
    <cellStyle name="Título 4 4 5" xfId="19870" xr:uid="{1003057A-8D8B-4A62-847C-6B0FAB148CDF}"/>
    <cellStyle name="Título 4 4 6" xfId="10252" xr:uid="{C58489FE-5CDC-402B-A76C-9390A1123C8B}"/>
    <cellStyle name="Título 4 4 6 2" xfId="21573" xr:uid="{18EED5AC-CDA5-4AC8-B840-788BF6DE117A}"/>
    <cellStyle name="Título 4 4 6 2 2" xfId="27129" xr:uid="{E4D8C7A3-4AC1-4078-86F7-CB964252990D}"/>
    <cellStyle name="Título 4 4 6 2 3" xfId="32623" xr:uid="{58B12C7A-0091-41E1-AE3D-F38E4EAB5795}"/>
    <cellStyle name="Título 4 4 6 2 4" xfId="38107" xr:uid="{C4DE3C01-CA73-4AD8-86D2-F476CE7AFE66}"/>
    <cellStyle name="Título 4 4 6 3" xfId="24400" xr:uid="{9A7611F5-7363-4603-BC41-77282303D6BF}"/>
    <cellStyle name="Título 4 4 6 4" xfId="29894" xr:uid="{B801148D-EA75-4963-8379-4EAC9F4F9492}"/>
    <cellStyle name="Título 4 4 6 5" xfId="35378" xr:uid="{1BDFAB85-E563-4DBC-9691-0E8FBCDFB37D}"/>
    <cellStyle name="Título 4 5" xfId="15463" xr:uid="{9B41302B-6271-40E2-B568-A46EA4D1FAA3}"/>
    <cellStyle name="Título 4 5 2" xfId="22750" xr:uid="{27642153-BA1E-4B6B-923A-4B4FC9BA4E15}"/>
    <cellStyle name="Título 4 5 2 2" xfId="28306" xr:uid="{3903A9C2-9322-42BC-957C-5D983A8D2301}"/>
    <cellStyle name="Título 4 5 2 3" xfId="33800" xr:uid="{E99D4E8B-737A-40C7-A05C-1B94473CD04F}"/>
    <cellStyle name="Título 4 5 2 4" xfId="39284" xr:uid="{F76619A7-44C8-4F98-8C9A-D8C3818588FC}"/>
    <cellStyle name="Título 4 5 3" xfId="25577" xr:uid="{38DDA1BA-8D28-4ECE-80C5-975FF3B802B0}"/>
    <cellStyle name="Título 4 5 4" xfId="31071" xr:uid="{4CD9D3E9-CB27-4788-B6BF-A2D7471EE80D}"/>
    <cellStyle name="Título 4 5 5" xfId="36555" xr:uid="{12939B19-429D-480E-95D3-A3398A939EA0}"/>
    <cellStyle name="Título 4 6" xfId="12368" xr:uid="{C15C3175-D790-418E-B3F0-EADD5318A38F}"/>
    <cellStyle name="Título 4 7" xfId="17604" xr:uid="{F80ED150-047E-411E-9A54-22E0B6353CD9}"/>
    <cellStyle name="Título 4 8" xfId="19867" xr:uid="{75665AAF-C148-47C8-B544-37AEA4F1A9DF}"/>
    <cellStyle name="Título 4 9" xfId="10249" xr:uid="{C58FD35C-6256-4B49-8AFE-7533C7EDBEC9}"/>
    <cellStyle name="Título 4 9 2" xfId="21570" xr:uid="{CD93701E-8C5A-42F7-AE02-3609768FBAAA}"/>
    <cellStyle name="Título 4 9 2 2" xfId="27126" xr:uid="{ED82D00A-1737-4EBC-A800-153903F0E1B8}"/>
    <cellStyle name="Título 4 9 2 3" xfId="32620" xr:uid="{595EEB1C-6308-4130-B1C3-1FAB8EE51DB8}"/>
    <cellStyle name="Título 4 9 2 4" xfId="38104" xr:uid="{6DC28540-0B56-41F2-AA95-57D685DAD2DC}"/>
    <cellStyle name="Título 4 9 3" xfId="24397" xr:uid="{D065D4EA-B032-4721-980C-8D371D8C8537}"/>
    <cellStyle name="Título 4 9 4" xfId="29891" xr:uid="{BB2D2FE5-3A70-4B44-9505-9276E03764AE}"/>
    <cellStyle name="Título 4 9 5" xfId="35375" xr:uid="{B3B95E09-9B5F-441F-A553-F30B1793BD80}"/>
    <cellStyle name="Título 5" xfId="839" xr:uid="{79C99709-9714-401D-BDFA-743D215E0517}"/>
    <cellStyle name="Título 5 2" xfId="7061" xr:uid="{1A5803B4-3C48-420E-A5F6-4DEBA7FC4B8E}"/>
    <cellStyle name="Título 5 2 2" xfId="15468" xr:uid="{7DEB4EDC-0AE6-484B-9058-66246C25A926}"/>
    <cellStyle name="Título 5 2 2 2" xfId="22755" xr:uid="{542F59E2-E493-412D-B0CE-4E9321B82278}"/>
    <cellStyle name="Título 5 2 2 2 2" xfId="28311" xr:uid="{BD35C38A-C7F5-427D-99B4-BEB032007F76}"/>
    <cellStyle name="Título 5 2 2 2 3" xfId="33805" xr:uid="{FCA0DB13-12D3-4CAB-917C-904362E643E8}"/>
    <cellStyle name="Título 5 2 2 2 4" xfId="39289" xr:uid="{A6B62243-59A8-4371-B011-A1B603D29D22}"/>
    <cellStyle name="Título 5 2 2 3" xfId="25582" xr:uid="{59457A28-2D0F-4BCD-BFB4-B8E09727BFAA}"/>
    <cellStyle name="Título 5 2 2 4" xfId="31076" xr:uid="{33D159A5-1209-494F-ADC5-29AF36766A86}"/>
    <cellStyle name="Título 5 2 2 5" xfId="36560" xr:uid="{8B2F67DE-9B4B-4DCD-9377-C5227AFCEBC2}"/>
    <cellStyle name="Título 5 2 3" xfId="12373" xr:uid="{8616887D-36B3-4BF5-9D8E-D117008AA491}"/>
    <cellStyle name="Título 5 2 4" xfId="17609" xr:uid="{79F72B1D-B5D6-4553-863E-96E5D61397DC}"/>
    <cellStyle name="Título 5 2 5" xfId="19872" xr:uid="{3F731DEB-34E5-4461-A719-DAC3D36E28F7}"/>
    <cellStyle name="Título 5 2 6" xfId="10254" xr:uid="{C7438C86-5ACF-4DAB-A0B7-E3F50DCF441E}"/>
    <cellStyle name="Título 5 2 6 2" xfId="21575" xr:uid="{EF3EA144-313F-43DD-9D71-8FD42FDDEAC1}"/>
    <cellStyle name="Título 5 2 6 2 2" xfId="27131" xr:uid="{B4EB6514-DD6B-4CF5-9C34-C10718F95BDA}"/>
    <cellStyle name="Título 5 2 6 2 3" xfId="32625" xr:uid="{743F7EE9-EB6B-4BE2-8EB3-DDCBDF829697}"/>
    <cellStyle name="Título 5 2 6 2 4" xfId="38109" xr:uid="{14D22F6B-F4B0-4912-BF1A-E1483F3CF601}"/>
    <cellStyle name="Título 5 2 6 3" xfId="24402" xr:uid="{E06148A5-5C39-4B26-BC0A-488E89F79DCB}"/>
    <cellStyle name="Título 5 2 6 4" xfId="29896" xr:uid="{FA52F1AA-76B7-48EF-ACAA-534739B880A1}"/>
    <cellStyle name="Título 5 2 6 5" xfId="35380" xr:uid="{67D5339F-BCD9-4877-918C-6DEE13B69D0A}"/>
    <cellStyle name="Título 5 3" xfId="15467" xr:uid="{8D8DC596-F37D-42E5-9520-F3136843DC3C}"/>
    <cellStyle name="Título 5 3 2" xfId="22754" xr:uid="{B4CBB774-3DAF-4047-AE9C-4B4363EA5F9B}"/>
    <cellStyle name="Título 5 3 2 2" xfId="28310" xr:uid="{1A4B3E49-22A9-43AA-9E12-2FD41CED4508}"/>
    <cellStyle name="Título 5 3 2 3" xfId="33804" xr:uid="{BEF5EAFC-4F84-4D47-91E6-DA13C187CBF1}"/>
    <cellStyle name="Título 5 3 2 4" xfId="39288" xr:uid="{059BDD33-6CB5-45C7-9271-8F31260D0605}"/>
    <cellStyle name="Título 5 3 3" xfId="25581" xr:uid="{991D4A86-8B95-4EF9-AEDA-CD85C4AE16A1}"/>
    <cellStyle name="Título 5 3 4" xfId="31075" xr:uid="{C358C96B-8DD6-4F75-BDEA-5EF8D145CA12}"/>
    <cellStyle name="Título 5 3 5" xfId="36559" xr:uid="{2B3DC66A-5ACC-4FB8-AD49-5382C40492FD}"/>
    <cellStyle name="Título 5 4" xfId="12372" xr:uid="{8FE8A60C-12F4-4CE2-8707-7E558C8FCD58}"/>
    <cellStyle name="Título 5 5" xfId="17608" xr:uid="{ECCFBC5C-F203-4666-9E1A-FBFAC1D3C056}"/>
    <cellStyle name="Título 5 6" xfId="19871" xr:uid="{041E89C2-5A7A-4961-BB22-BD5B1B04B71A}"/>
    <cellStyle name="Título 5 7" xfId="10253" xr:uid="{471C4C21-31B3-4BC8-9C6B-53627CE62E57}"/>
    <cellStyle name="Título 5 7 2" xfId="21574" xr:uid="{8C905955-A4BB-4BA1-A3F7-F19168E26055}"/>
    <cellStyle name="Título 5 7 2 2" xfId="27130" xr:uid="{97A98236-C14E-4DFB-A126-6F7FCC0D21C0}"/>
    <cellStyle name="Título 5 7 2 3" xfId="32624" xr:uid="{7E589B3F-009D-4FCA-8CB8-6D13F926A6EE}"/>
    <cellStyle name="Título 5 7 2 4" xfId="38108" xr:uid="{67291A7D-4552-46B5-9B6B-F28AC18AA048}"/>
    <cellStyle name="Título 5 7 3" xfId="24401" xr:uid="{1644C0A7-850A-41DD-B9F8-4907606473E3}"/>
    <cellStyle name="Título 5 7 4" xfId="29895" xr:uid="{2D979C12-4B0E-43B6-87E4-5E445F32CB85}"/>
    <cellStyle name="Título 5 7 5" xfId="35379" xr:uid="{9920B396-B3AF-4ECF-8BD6-F36A803ECC8F}"/>
    <cellStyle name="Título 5 8" xfId="7060" xr:uid="{054E16A5-8854-4859-B299-4DCC540346FC}"/>
    <cellStyle name="Título 6" xfId="840" xr:uid="{F453703C-42CE-4D4A-9C43-76B1944F5DD2}"/>
    <cellStyle name="Título 6 2" xfId="15469" xr:uid="{F4D1EC58-BB02-4501-BA7C-8138049CAB82}"/>
    <cellStyle name="Título 6 2 2" xfId="22756" xr:uid="{E77E4446-33DA-417C-8F87-520AC52994C3}"/>
    <cellStyle name="Título 6 2 2 2" xfId="28312" xr:uid="{63BCB34E-33E5-417F-A1A9-262B1F977861}"/>
    <cellStyle name="Título 6 2 2 3" xfId="33806" xr:uid="{B6C93959-F871-4D63-A9D2-4C78C5709911}"/>
    <cellStyle name="Título 6 2 2 4" xfId="39290" xr:uid="{24CF829B-0E54-4645-9F1A-B568143CE868}"/>
    <cellStyle name="Título 6 2 3" xfId="25583" xr:uid="{A4DD661E-9DE1-4219-9F10-936AC5D0FE98}"/>
    <cellStyle name="Título 6 2 4" xfId="31077" xr:uid="{07DFF14A-56B4-441E-BB91-AD78E8E0CDEA}"/>
    <cellStyle name="Título 6 2 5" xfId="36561" xr:uid="{7BB80907-EFCE-4AAA-889A-5F567C4FDE62}"/>
    <cellStyle name="Título 6 3" xfId="12374" xr:uid="{EF16CDA4-98A7-4A0C-8B1D-23DD471501E5}"/>
    <cellStyle name="Título 6 4" xfId="17610" xr:uid="{9B6581C1-5B2C-4AD8-8F29-10F4875695A9}"/>
    <cellStyle name="Título 6 5" xfId="19873" xr:uid="{0CF4EDCD-4D3A-4889-9E37-3FF5BE77FABC}"/>
    <cellStyle name="Título 6 6" xfId="10255" xr:uid="{A2734A05-BD85-4F3C-A731-54D84588E163}"/>
    <cellStyle name="Título 6 6 2" xfId="21576" xr:uid="{B516D2E5-2F5E-40B7-8CF4-2CBBABFAA45B}"/>
    <cellStyle name="Título 6 6 2 2" xfId="27132" xr:uid="{848B4480-9532-4DCD-B947-CE46E3D425F0}"/>
    <cellStyle name="Título 6 6 2 3" xfId="32626" xr:uid="{6F95B0A5-54BE-488F-BC0C-8CDA5D0016EB}"/>
    <cellStyle name="Título 6 6 2 4" xfId="38110" xr:uid="{9FCDAE81-3A45-4389-A825-AF41668E3E59}"/>
    <cellStyle name="Título 6 6 3" xfId="24403" xr:uid="{012422D1-B13A-470E-BCAC-16A1C7707732}"/>
    <cellStyle name="Título 6 6 4" xfId="29897" xr:uid="{C9354FE0-8622-4EEF-9E6B-D20712D5F086}"/>
    <cellStyle name="Título 6 6 5" xfId="35381" xr:uid="{8B1EB2B9-588B-497B-B6B3-1D3C529E8FED}"/>
    <cellStyle name="Título 6 7" xfId="7062" xr:uid="{CB77A170-CC8A-48A0-BCF5-2B659AC61D84}"/>
    <cellStyle name="Título 7" xfId="841" xr:uid="{9CD2CA3F-C4C9-4D1B-9EBD-5BE31154AF29}"/>
    <cellStyle name="Título 8" xfId="842" xr:uid="{22978DCD-30DB-4FE6-8AF2-336C6B814384}"/>
    <cellStyle name="Título 9" xfId="843" xr:uid="{0B21FA39-3F78-4BF3-BDE4-4400323582A5}"/>
    <cellStyle name="Total" xfId="17" builtinId="25" customBuiltin="1"/>
    <cellStyle name="Total 2" xfId="844" xr:uid="{2B4DC767-F81A-4965-9DD7-5686DE1F0EB7}"/>
    <cellStyle name="Total 2 10" xfId="12375" xr:uid="{424719BF-B86F-4DA8-B3D0-91E997A6AADE}"/>
    <cellStyle name="Total 2 11" xfId="17611" xr:uid="{211D4EE4-B9C4-4AE6-A587-01BFFEBB454E}"/>
    <cellStyle name="Total 2 12" xfId="19874" xr:uid="{1BEA7B5B-25ED-401A-ACE5-5DAC00AD1853}"/>
    <cellStyle name="Total 2 13" xfId="10256" xr:uid="{E1C50893-8681-4278-A824-17B4B3FADA90}"/>
    <cellStyle name="Total 2 13 2" xfId="21577" xr:uid="{03AE7D33-91A7-45B4-9DC0-135D3976D2D7}"/>
    <cellStyle name="Total 2 13 2 2" xfId="27133" xr:uid="{930355B8-C12D-4652-AD82-75C90026E0D4}"/>
    <cellStyle name="Total 2 13 2 3" xfId="32627" xr:uid="{19D7F0CC-6D45-45BD-B12A-5208936F705E}"/>
    <cellStyle name="Total 2 13 2 4" xfId="38111" xr:uid="{ACEF87AB-9055-4084-8B36-BE1BE36B5AC6}"/>
    <cellStyle name="Total 2 13 3" xfId="24404" xr:uid="{6E3EFB7C-F756-40D4-9CF6-AAAD908C9552}"/>
    <cellStyle name="Total 2 13 4" xfId="29898" xr:uid="{66F759A2-0E5E-45C3-BFCC-25E745CC1EF0}"/>
    <cellStyle name="Total 2 13 5" xfId="35382" xr:uid="{F0A9B0D0-8673-4CE4-A7D3-4715AD8DAF7C}"/>
    <cellStyle name="Total 2 14" xfId="7063" xr:uid="{29359512-5652-4816-BBE1-8B3E7DAB22FD}"/>
    <cellStyle name="Total 2 2" xfId="7064" xr:uid="{95CD9A6A-9C58-44C3-BF90-D0B4E92B005B}"/>
    <cellStyle name="Total 2 2 10" xfId="19875" xr:uid="{6B0950AC-8E28-49AD-A287-DC16CB0B6459}"/>
    <cellStyle name="Total 2 2 11" xfId="10257" xr:uid="{0153C7A0-3429-4743-B201-7CF7DC7E2258}"/>
    <cellStyle name="Total 2 2 11 2" xfId="21578" xr:uid="{39180AE2-C660-44F7-B5D8-A55FFA65F9E1}"/>
    <cellStyle name="Total 2 2 11 2 2" xfId="27134" xr:uid="{6D1772CA-69AB-46C8-8AF5-6BB4A08BD313}"/>
    <cellStyle name="Total 2 2 11 2 3" xfId="32628" xr:uid="{09DA2154-1081-42C4-B41A-4A45EBD631A3}"/>
    <cellStyle name="Total 2 2 11 2 4" xfId="38112" xr:uid="{88544FA1-3627-4F2A-AD9C-5F3AAF53B582}"/>
    <cellStyle name="Total 2 2 11 3" xfId="24405" xr:uid="{0149F069-7384-4FC5-9520-C9131004F9D2}"/>
    <cellStyle name="Total 2 2 11 4" xfId="29899" xr:uid="{27A428E8-CBCB-4D85-8CCB-A7B04D38994C}"/>
    <cellStyle name="Total 2 2 11 5" xfId="35383" xr:uid="{DD282BD9-1181-4ACE-84CB-1A0FDB6541C4}"/>
    <cellStyle name="Total 2 2 2" xfId="7065" xr:uid="{569FF4C4-6760-499F-B4E7-205A4076F23A}"/>
    <cellStyle name="Total 2 2 2 2" xfId="15472" xr:uid="{BBAA8F08-C533-4832-9FF3-BE66F9750A36}"/>
    <cellStyle name="Total 2 2 2 2 2" xfId="22759" xr:uid="{7F530497-493B-437D-8AA5-280107E12F2B}"/>
    <cellStyle name="Total 2 2 2 2 2 2" xfId="28315" xr:uid="{0649C5CC-821C-4986-8D50-C60533C3B9AF}"/>
    <cellStyle name="Total 2 2 2 2 2 3" xfId="33809" xr:uid="{401DD221-0CFC-4FF0-8C02-974159339C46}"/>
    <cellStyle name="Total 2 2 2 2 2 4" xfId="39293" xr:uid="{BBCEE891-E881-41ED-A03A-F86441CC5730}"/>
    <cellStyle name="Total 2 2 2 2 3" xfId="25586" xr:uid="{5E6527B3-26AD-445A-9921-D9AA7A548229}"/>
    <cellStyle name="Total 2 2 2 2 4" xfId="31080" xr:uid="{C3CC3D64-DAC1-4BC7-BAC7-FFA4390902FF}"/>
    <cellStyle name="Total 2 2 2 2 5" xfId="36564" xr:uid="{DE343872-C4C0-4637-B68F-453B8E1E7D83}"/>
    <cellStyle name="Total 2 2 2 3" xfId="12377" xr:uid="{56B36496-868B-4389-A520-AC7BC6D128EC}"/>
    <cellStyle name="Total 2 2 2 4" xfId="17613" xr:uid="{05099449-9469-4B29-A244-83C7AFFC3EC2}"/>
    <cellStyle name="Total 2 2 2 5" xfId="19876" xr:uid="{A7CFDC06-6417-4C2D-AB91-D8CF5828A7C3}"/>
    <cellStyle name="Total 2 2 2 6" xfId="10258" xr:uid="{BE9D19C4-01DA-4322-96DA-E304AA355A99}"/>
    <cellStyle name="Total 2 2 2 6 2" xfId="21579" xr:uid="{F5550FFD-1D91-4498-9551-E01C34DE0E77}"/>
    <cellStyle name="Total 2 2 2 6 2 2" xfId="27135" xr:uid="{67731326-4EB4-417A-BF9C-9116B3855481}"/>
    <cellStyle name="Total 2 2 2 6 2 3" xfId="32629" xr:uid="{87B0B1A2-C37C-45B3-9068-9EB6C6033465}"/>
    <cellStyle name="Total 2 2 2 6 2 4" xfId="38113" xr:uid="{E2D1386C-B79A-4948-A101-8FC117A52493}"/>
    <cellStyle name="Total 2 2 2 6 3" xfId="24406" xr:uid="{1025A7E3-B378-42E8-85B3-FC69C873C2AD}"/>
    <cellStyle name="Total 2 2 2 6 4" xfId="29900" xr:uid="{0066AD79-205D-4EDF-AB03-E097B34BBE9B}"/>
    <cellStyle name="Total 2 2 2 6 5" xfId="35384" xr:uid="{7FBC43A7-03FD-410D-8351-8364AF88FF37}"/>
    <cellStyle name="Total 2 2 3" xfId="7066" xr:uid="{70FF1FDE-5695-4CC9-8BD1-ECC18967A228}"/>
    <cellStyle name="Total 2 2 3 2" xfId="15473" xr:uid="{BA9166B0-FC0E-4C51-AC86-7DAF7AEA8655}"/>
    <cellStyle name="Total 2 2 3 2 2" xfId="22760" xr:uid="{22831FB2-77ED-4FDA-8488-5A1D4C8DE3F0}"/>
    <cellStyle name="Total 2 2 3 2 2 2" xfId="28316" xr:uid="{120F3DF8-CC59-4DAF-8A6F-9D7716F695B9}"/>
    <cellStyle name="Total 2 2 3 2 2 3" xfId="33810" xr:uid="{16DE05FE-348B-40CF-86A5-32E6C0C1056B}"/>
    <cellStyle name="Total 2 2 3 2 2 4" xfId="39294" xr:uid="{F6BF8EAE-52F5-40EE-A4E3-CD32C78D32B0}"/>
    <cellStyle name="Total 2 2 3 2 3" xfId="25587" xr:uid="{73B27D90-73E1-47B1-9428-D81F66A4924E}"/>
    <cellStyle name="Total 2 2 3 2 4" xfId="31081" xr:uid="{E28BC20B-2587-4432-A536-9735E3E7C42D}"/>
    <cellStyle name="Total 2 2 3 2 5" xfId="36565" xr:uid="{7C24792E-1A66-4778-A4F5-0323FD3FB3C5}"/>
    <cellStyle name="Total 2 2 3 3" xfId="12378" xr:uid="{D45DD57A-35B5-4556-9AA4-E357047AEB77}"/>
    <cellStyle name="Total 2 2 3 4" xfId="17614" xr:uid="{5E76DF81-8139-489C-AEDB-D46C267DA073}"/>
    <cellStyle name="Total 2 2 3 5" xfId="19877" xr:uid="{E6E35BC0-9E1D-4DAB-84BC-698DA41EA925}"/>
    <cellStyle name="Total 2 2 3 6" xfId="10259" xr:uid="{0CA82624-CE62-4E1C-8897-BE96DF9404E9}"/>
    <cellStyle name="Total 2 2 3 6 2" xfId="21580" xr:uid="{CC20EB15-CB54-460E-AFCD-B1C97A3571F9}"/>
    <cellStyle name="Total 2 2 3 6 2 2" xfId="27136" xr:uid="{74E0CD18-EED5-4664-A540-B9EEA61F3F8F}"/>
    <cellStyle name="Total 2 2 3 6 2 3" xfId="32630" xr:uid="{FAE1C54B-1CB1-4928-A28B-524FC44A7435}"/>
    <cellStyle name="Total 2 2 3 6 2 4" xfId="38114" xr:uid="{783A894E-064D-4994-B2AD-4C2FF5AEDE36}"/>
    <cellStyle name="Total 2 2 3 6 3" xfId="24407" xr:uid="{28EF362F-9D35-44A3-87B4-FC0E94FD376A}"/>
    <cellStyle name="Total 2 2 3 6 4" xfId="29901" xr:uid="{695A83B8-9C15-4627-8A8D-9BAF6C54BF3B}"/>
    <cellStyle name="Total 2 2 3 6 5" xfId="35385" xr:uid="{4183AD57-FBE2-4556-8E27-73DFED2E26A3}"/>
    <cellStyle name="Total 2 2 4" xfId="7067" xr:uid="{88084563-21BE-449B-A504-DF17B837A9D0}"/>
    <cellStyle name="Total 2 2 4 2" xfId="15474" xr:uid="{18B7D5ED-7AF4-427A-9B88-55891B110415}"/>
    <cellStyle name="Total 2 2 4 2 2" xfId="22761" xr:uid="{A6E07ACB-B008-45C9-8355-77B120E7EF61}"/>
    <cellStyle name="Total 2 2 4 2 2 2" xfId="28317" xr:uid="{215C246A-2EDD-4D51-B62F-33D83B036D8D}"/>
    <cellStyle name="Total 2 2 4 2 2 3" xfId="33811" xr:uid="{ECE9CBDB-DD94-439D-8507-CEB2664C70BF}"/>
    <cellStyle name="Total 2 2 4 2 2 4" xfId="39295" xr:uid="{60E6EEEE-66C2-40C5-802D-9D0661E8096D}"/>
    <cellStyle name="Total 2 2 4 2 3" xfId="25588" xr:uid="{62D5E849-A679-4A21-9133-94E1208012C0}"/>
    <cellStyle name="Total 2 2 4 2 4" xfId="31082" xr:uid="{71881ADE-E2C5-48A3-8A10-7B89F0F8A592}"/>
    <cellStyle name="Total 2 2 4 2 5" xfId="36566" xr:uid="{ECE1E264-362C-4259-B0B3-6564F7151420}"/>
    <cellStyle name="Total 2 2 4 3" xfId="12621" xr:uid="{C65081BC-E808-4B72-955A-653F67D35FA1}"/>
    <cellStyle name="Total 2 2 4 4" xfId="19878" xr:uid="{F2C2163B-F4E1-40B6-A70A-489E152B6BED}"/>
    <cellStyle name="Total 2 2 4 5" xfId="10260" xr:uid="{8567CE18-9B82-4F32-A234-EDC472F1026A}"/>
    <cellStyle name="Total 2 2 4 5 2" xfId="21581" xr:uid="{215FB0D6-34B6-4953-86FE-E26C6DDDB761}"/>
    <cellStyle name="Total 2 2 4 5 2 2" xfId="27137" xr:uid="{0799A167-6254-43A0-B362-8D8872D0F847}"/>
    <cellStyle name="Total 2 2 4 5 2 3" xfId="32631" xr:uid="{B493213E-C304-453F-9490-C7E799981A6E}"/>
    <cellStyle name="Total 2 2 4 5 2 4" xfId="38115" xr:uid="{242E6E04-CA1A-453D-9579-4E52A5FEEB65}"/>
    <cellStyle name="Total 2 2 4 5 3" xfId="24408" xr:uid="{D3C2D749-B3D5-4F47-9DC2-0956468053D7}"/>
    <cellStyle name="Total 2 2 4 5 4" xfId="29902" xr:uid="{F51A1326-BC6D-4D95-9A8F-5054B6E7EAC9}"/>
    <cellStyle name="Total 2 2 4 5 5" xfId="35386" xr:uid="{A5E669E5-CE1D-4F13-B997-2F3CE27923B4}"/>
    <cellStyle name="Total 2 2 5" xfId="7332" xr:uid="{8FBDF17D-93CF-413D-9F5C-868BB43C4BF8}"/>
    <cellStyle name="Total 2 2 5 2" xfId="20091" xr:uid="{9D9F27C0-E194-4059-85E8-7C0649E92511}"/>
    <cellStyle name="Total 2 2 5 3" xfId="10261" xr:uid="{84BB89FB-9326-4F60-AFC0-CFA6D4D4AE44}"/>
    <cellStyle name="Total 2 2 5 3 2" xfId="21582" xr:uid="{9139D6E8-CD8A-4BA3-ADEE-4B87BDDE961A}"/>
    <cellStyle name="Total 2 2 5 3 2 2" xfId="27138" xr:uid="{B13E3148-436F-4D74-8AC4-64FEF1BAB55F}"/>
    <cellStyle name="Total 2 2 5 3 2 3" xfId="32632" xr:uid="{A5FB4336-35E7-49A3-901E-4BE8740B69DF}"/>
    <cellStyle name="Total 2 2 5 3 2 4" xfId="38116" xr:uid="{D6FD8856-CB92-493D-8B28-677306B76763}"/>
    <cellStyle name="Total 2 2 5 3 3" xfId="24409" xr:uid="{FC436A7E-3CE1-4095-8F87-160FAC34E0E7}"/>
    <cellStyle name="Total 2 2 5 3 4" xfId="29903" xr:uid="{6C0482F3-AC3F-4E5C-9D1C-B5FC62F1AB4E}"/>
    <cellStyle name="Total 2 2 5 3 5" xfId="35387" xr:uid="{A2775ECB-2480-47F2-9A16-FB3B23DAF66A}"/>
    <cellStyle name="Total 2 2 6" xfId="10262" xr:uid="{7E182B5B-C485-46FC-9B77-57E18A2062AA}"/>
    <cellStyle name="Total 2 2 6 2" xfId="21583" xr:uid="{34647470-C6CD-49E8-BF5F-E1F6D048B2CE}"/>
    <cellStyle name="Total 2 2 6 2 2" xfId="27139" xr:uid="{EF3A96AE-51FD-4766-8BA9-3A5AAF140A5E}"/>
    <cellStyle name="Total 2 2 6 2 3" xfId="32633" xr:uid="{C1BB7845-B8F9-44C9-AE43-3CEB00ADF4A8}"/>
    <cellStyle name="Total 2 2 6 2 4" xfId="38117" xr:uid="{58BEA99A-AB1A-4894-B249-C40392FF83B8}"/>
    <cellStyle name="Total 2 2 6 3" xfId="24410" xr:uid="{A8729117-FD19-4B76-BB7E-F96E218B99DF}"/>
    <cellStyle name="Total 2 2 6 4" xfId="29904" xr:uid="{540F4605-E4AF-4575-9361-D52A66841333}"/>
    <cellStyle name="Total 2 2 6 5" xfId="35388" xr:uid="{EDB2409B-6B5A-43D1-81DF-49B0937F6199}"/>
    <cellStyle name="Total 2 2 7" xfId="15471" xr:uid="{CA98D3BF-4C9B-413A-9450-3C2620E68EF1}"/>
    <cellStyle name="Total 2 2 7 2" xfId="22758" xr:uid="{E3630608-E538-4494-99C2-8F3349664DBC}"/>
    <cellStyle name="Total 2 2 7 2 2" xfId="28314" xr:uid="{4913CE3F-385E-49F2-AC68-51278C8F423E}"/>
    <cellStyle name="Total 2 2 7 2 3" xfId="33808" xr:uid="{B82997D8-2176-48E9-8AA6-D884E59A1EDA}"/>
    <cellStyle name="Total 2 2 7 2 4" xfId="39292" xr:uid="{746D1DF3-BF61-42AA-8383-17DDA735575C}"/>
    <cellStyle name="Total 2 2 7 3" xfId="25585" xr:uid="{368393F2-D10A-48B3-8BCA-9582B93932F4}"/>
    <cellStyle name="Total 2 2 7 4" xfId="31079" xr:uid="{EF1C152B-5066-445F-B5AD-9C9EAFD6D8C1}"/>
    <cellStyle name="Total 2 2 7 5" xfId="36563" xr:uid="{D2204C6A-1BF4-47DB-A603-FBC1A558F3E2}"/>
    <cellStyle name="Total 2 2 8" xfId="12376" xr:uid="{E3A295D4-3C3D-4AD7-84E2-896531F74DB9}"/>
    <cellStyle name="Total 2 2 9" xfId="17612" xr:uid="{D059D1BE-9539-437F-A493-298EF4B3C59D}"/>
    <cellStyle name="Total 2 3" xfId="7068" xr:uid="{B431D53D-EFD1-4580-8A61-8138C0339899}"/>
    <cellStyle name="Total 2 3 2" xfId="7069" xr:uid="{6F7E1B2A-43BB-4419-AA4E-8BE4804FFD0B}"/>
    <cellStyle name="Total 2 3 2 2" xfId="15476" xr:uid="{2ADA3675-4786-4000-B05B-0E509BA6FC1B}"/>
    <cellStyle name="Total 2 3 2 2 2" xfId="22763" xr:uid="{FC4031DD-63CE-468B-9B3F-11E9444E8141}"/>
    <cellStyle name="Total 2 3 2 2 2 2" xfId="28319" xr:uid="{6D38EB94-A54C-4240-83C9-0E9B608DCDB9}"/>
    <cellStyle name="Total 2 3 2 2 2 3" xfId="33813" xr:uid="{F1F34138-0188-4498-8A6C-0A064BF2F324}"/>
    <cellStyle name="Total 2 3 2 2 2 4" xfId="39297" xr:uid="{03240D49-1BF9-4A6D-9C3D-B8965467D7B8}"/>
    <cellStyle name="Total 2 3 2 2 3" xfId="25590" xr:uid="{F759177C-F6F3-4D54-9FB0-FA795CF4C4EF}"/>
    <cellStyle name="Total 2 3 2 2 4" xfId="31084" xr:uid="{BD8B2AF2-94EF-4597-917D-8FAE43FC6BAC}"/>
    <cellStyle name="Total 2 3 2 2 5" xfId="36568" xr:uid="{C0FC0E9A-5255-4AC4-8B8C-23F20705A8E9}"/>
    <cellStyle name="Total 2 3 2 3" xfId="12380" xr:uid="{0CC56B1F-531D-4FBD-A025-59ABC0208245}"/>
    <cellStyle name="Total 2 3 2 4" xfId="17616" xr:uid="{2E785C94-A411-4C8D-A19B-CA47BC161C98}"/>
    <cellStyle name="Total 2 3 2 5" xfId="19880" xr:uid="{1180A9B4-507F-414E-8B7A-EF60CD7DD2BC}"/>
    <cellStyle name="Total 2 3 2 6" xfId="10264" xr:uid="{F18EF627-7378-4CC8-A003-7569A330E228}"/>
    <cellStyle name="Total 2 3 2 6 2" xfId="21585" xr:uid="{F0919C1C-E07E-4002-89B6-08FA183CF66A}"/>
    <cellStyle name="Total 2 3 2 6 2 2" xfId="27141" xr:uid="{56E9DD35-5BD7-41C8-9F9E-12417DCD2CDB}"/>
    <cellStyle name="Total 2 3 2 6 2 3" xfId="32635" xr:uid="{589DC3C2-9D33-4C69-A708-DB7C58A9A00B}"/>
    <cellStyle name="Total 2 3 2 6 2 4" xfId="38119" xr:uid="{B451B6B5-E7CB-4EC4-9297-92F4B49671CB}"/>
    <cellStyle name="Total 2 3 2 6 3" xfId="24412" xr:uid="{352AB4D6-2BBE-4FF2-8259-E39B30E5057C}"/>
    <cellStyle name="Total 2 3 2 6 4" xfId="29906" xr:uid="{0BB74A08-722C-4381-8C34-3E899ACF84DB}"/>
    <cellStyle name="Total 2 3 2 6 5" xfId="35390" xr:uid="{886D2DFD-DCE4-458F-880A-06DEBD0B7917}"/>
    <cellStyle name="Total 2 3 3" xfId="15475" xr:uid="{2EEA9E33-DDD5-4447-AB93-F41992F0D891}"/>
    <cellStyle name="Total 2 3 3 2" xfId="22762" xr:uid="{E970B4D2-EA5B-405F-B947-2CB9D341C75F}"/>
    <cellStyle name="Total 2 3 3 2 2" xfId="28318" xr:uid="{A9D2F3D1-3A46-4444-8A3A-D50B1AE5A1C6}"/>
    <cellStyle name="Total 2 3 3 2 3" xfId="33812" xr:uid="{19025116-2AA5-463D-83F2-DBEF1AEAEBF8}"/>
    <cellStyle name="Total 2 3 3 2 4" xfId="39296" xr:uid="{1F3EE495-DD61-45D9-9868-4A6E3EFD83CF}"/>
    <cellStyle name="Total 2 3 3 3" xfId="25589" xr:uid="{F2119F36-2BFF-46B5-9F65-C6B9172F6C77}"/>
    <cellStyle name="Total 2 3 3 4" xfId="31083" xr:uid="{A0D8485F-C9C8-4E74-94CA-751B527B986B}"/>
    <cellStyle name="Total 2 3 3 5" xfId="36567" xr:uid="{396C1583-FDBA-4D34-9A1F-2CB6B2EB27D0}"/>
    <cellStyle name="Total 2 3 4" xfId="12379" xr:uid="{ED6A2A5F-C853-4BAB-8388-884D96A00EDE}"/>
    <cellStyle name="Total 2 3 5" xfId="17615" xr:uid="{B23DD428-EA07-4EE7-B171-61AD8AE26D47}"/>
    <cellStyle name="Total 2 3 6" xfId="19879" xr:uid="{68551BEB-6F7B-49E8-861C-0FD2F19D9025}"/>
    <cellStyle name="Total 2 3 7" xfId="10263" xr:uid="{096A26B7-A2F3-4A38-A79D-39C5BFE423B1}"/>
    <cellStyle name="Total 2 3 7 2" xfId="21584" xr:uid="{5E72C140-907A-4314-8261-5002A4523DDA}"/>
    <cellStyle name="Total 2 3 7 2 2" xfId="27140" xr:uid="{34560C63-A902-41C2-ADF1-86AF8ACE7EC5}"/>
    <cellStyle name="Total 2 3 7 2 3" xfId="32634" xr:uid="{F4C1F1B9-E666-48D6-BD45-18D7FC90F705}"/>
    <cellStyle name="Total 2 3 7 2 4" xfId="38118" xr:uid="{2697252E-C9B3-41E5-B330-48227DEDA0B7}"/>
    <cellStyle name="Total 2 3 7 3" xfId="24411" xr:uid="{57711A08-B4DC-40AE-8EEA-869FFC41F46A}"/>
    <cellStyle name="Total 2 3 7 4" xfId="29905" xr:uid="{C6331A01-1CA2-4667-AF31-870C8AF7890C}"/>
    <cellStyle name="Total 2 3 7 5" xfId="35389" xr:uid="{4CEA993D-6BB4-42CB-AD5E-FE6F2802310A}"/>
    <cellStyle name="Total 2 4" xfId="7070" xr:uid="{EF84C992-2CDC-47B4-892F-209EEAAB4343}"/>
    <cellStyle name="Total 2 4 2" xfId="15477" xr:uid="{851D44D8-ACF1-45CA-AF0C-C5523883C280}"/>
    <cellStyle name="Total 2 4 2 2" xfId="22764" xr:uid="{F0225E61-71E9-42AC-A4AD-58863E265762}"/>
    <cellStyle name="Total 2 4 2 2 2" xfId="28320" xr:uid="{475F798B-7124-4379-8F9F-0484784041FD}"/>
    <cellStyle name="Total 2 4 2 2 3" xfId="33814" xr:uid="{342D53AD-23C2-4EEF-93BF-95E9B9826820}"/>
    <cellStyle name="Total 2 4 2 2 4" xfId="39298" xr:uid="{7AF32A8C-5EC0-4B1B-BF04-504220770C64}"/>
    <cellStyle name="Total 2 4 2 3" xfId="25591" xr:uid="{D90F7D2F-86B9-475F-880B-49A64A6BCADD}"/>
    <cellStyle name="Total 2 4 2 4" xfId="31085" xr:uid="{1B18A97A-FEED-4E91-BE09-1282DEA400AA}"/>
    <cellStyle name="Total 2 4 2 5" xfId="36569" xr:uid="{69C3509F-DDE8-4D67-82E7-B3180574BEA6}"/>
    <cellStyle name="Total 2 4 3" xfId="12381" xr:uid="{852A146C-48B4-4634-BCA0-0A69A8833A9A}"/>
    <cellStyle name="Total 2 4 4" xfId="17617" xr:uid="{87B10EBC-973D-45DF-97AA-B7B44D68BCB2}"/>
    <cellStyle name="Total 2 4 5" xfId="19881" xr:uid="{016AF3AB-25AE-4E82-8BD2-A5CC909D3C0C}"/>
    <cellStyle name="Total 2 4 6" xfId="10265" xr:uid="{F4C895BE-ADF8-422D-B1C6-EF5ABE42079C}"/>
    <cellStyle name="Total 2 4 6 2" xfId="21586" xr:uid="{A0DF1816-B936-40EE-8B15-F94C49E00CD6}"/>
    <cellStyle name="Total 2 4 6 2 2" xfId="27142" xr:uid="{6A703C9C-89A9-4D95-B032-BD0859F71939}"/>
    <cellStyle name="Total 2 4 6 2 3" xfId="32636" xr:uid="{83ABE94E-5E1E-4468-A837-08DF957E413A}"/>
    <cellStyle name="Total 2 4 6 2 4" xfId="38120" xr:uid="{AAA6E586-7265-4807-A832-B510CDD2BB8F}"/>
    <cellStyle name="Total 2 4 6 3" xfId="24413" xr:uid="{591DB320-AC13-4073-AE91-555BBCDB03D2}"/>
    <cellStyle name="Total 2 4 6 4" xfId="29907" xr:uid="{4BF114A7-500D-496F-99E9-A9F0D3B0C3D3}"/>
    <cellStyle name="Total 2 4 6 5" xfId="35391" xr:uid="{759884E4-FBB6-4D02-BF4C-38B093E85AA6}"/>
    <cellStyle name="Total 2 5" xfId="7071" xr:uid="{01F973DB-70D8-4691-AE7A-57FDD40C9E7B}"/>
    <cellStyle name="Total 2 5 2" xfId="15478" xr:uid="{DA7E5BB1-DE55-445C-891C-EC6D45ED3D5C}"/>
    <cellStyle name="Total 2 5 2 2" xfId="22765" xr:uid="{0766985A-3F12-4BDB-9F75-54F125847835}"/>
    <cellStyle name="Total 2 5 2 2 2" xfId="28321" xr:uid="{3B0F3A29-4EEF-4C0E-B15B-ABAAB9CDD2DF}"/>
    <cellStyle name="Total 2 5 2 2 3" xfId="33815" xr:uid="{D9814DF1-753B-4FE2-AEB3-60529F0FD9FF}"/>
    <cellStyle name="Total 2 5 2 2 4" xfId="39299" xr:uid="{41459D3E-710E-4A58-92CE-FA10EBF25E85}"/>
    <cellStyle name="Total 2 5 2 3" xfId="25592" xr:uid="{D117C808-234C-45AE-A83F-EEE351387266}"/>
    <cellStyle name="Total 2 5 2 4" xfId="31086" xr:uid="{23191E89-B279-4663-98AB-FFA314F9ECB4}"/>
    <cellStyle name="Total 2 5 2 5" xfId="36570" xr:uid="{FD3782F1-C03E-464D-9A91-0D93D540C97A}"/>
    <cellStyle name="Total 2 5 3" xfId="12382" xr:uid="{55A23608-83C7-424B-A592-70F1570B49B1}"/>
    <cellStyle name="Total 2 5 4" xfId="17618" xr:uid="{C446A3CA-FBC5-460A-B6EA-3625240EF633}"/>
    <cellStyle name="Total 2 5 5" xfId="19882" xr:uid="{F78FC930-D767-4371-91A2-DB021D2D3689}"/>
    <cellStyle name="Total 2 5 6" xfId="10266" xr:uid="{3FED6859-6ADC-4249-8BDF-0E699A473A99}"/>
    <cellStyle name="Total 2 5 6 2" xfId="21587" xr:uid="{F21F690F-CFFC-4D5B-83D6-14D923764951}"/>
    <cellStyle name="Total 2 5 6 2 2" xfId="27143" xr:uid="{A1F77905-CF71-4949-9A55-413CA5352013}"/>
    <cellStyle name="Total 2 5 6 2 3" xfId="32637" xr:uid="{F85A2C5F-72D8-4BF8-8A82-66BCFF9AB3A8}"/>
    <cellStyle name="Total 2 5 6 2 4" xfId="38121" xr:uid="{1119ACE7-7AB4-4812-9F22-9152D8654761}"/>
    <cellStyle name="Total 2 5 6 3" xfId="24414" xr:uid="{B5994546-3A5D-420C-99EA-A5444212AFEA}"/>
    <cellStyle name="Total 2 5 6 4" xfId="29908" xr:uid="{2D26E16C-C4FF-4D8D-B7C2-31D9A62E5462}"/>
    <cellStyle name="Total 2 5 6 5" xfId="35392" xr:uid="{ACFEC483-4AA8-465C-AE90-B12418328695}"/>
    <cellStyle name="Total 2 6" xfId="7072" xr:uid="{A7105353-690B-4821-A55A-6C5D844DB93D}"/>
    <cellStyle name="Total 2 6 2" xfId="15479" xr:uid="{1F730220-8AD9-44B0-87B1-935EB8E98DEF}"/>
    <cellStyle name="Total 2 6 2 2" xfId="22766" xr:uid="{CB20C23F-9AE9-4B90-A10F-D68D354BCC63}"/>
    <cellStyle name="Total 2 6 2 2 2" xfId="28322" xr:uid="{723645F0-2BC0-4A08-9990-C7EACC0968BF}"/>
    <cellStyle name="Total 2 6 2 2 3" xfId="33816" xr:uid="{BD94A2D2-ACED-4F0C-9CCC-F6C878BDF40A}"/>
    <cellStyle name="Total 2 6 2 2 4" xfId="39300" xr:uid="{1814C29A-1526-438B-9C41-6800141C8F7E}"/>
    <cellStyle name="Total 2 6 2 3" xfId="25593" xr:uid="{1F02B0B0-B493-4EDA-8376-DAF40340664C}"/>
    <cellStyle name="Total 2 6 2 4" xfId="31087" xr:uid="{1C111AA6-5E77-4F94-941F-D682C69B1B35}"/>
    <cellStyle name="Total 2 6 2 5" xfId="36571" xr:uid="{AE233A39-E2C8-43AA-A63D-E71BA3DCBCA6}"/>
    <cellStyle name="Total 2 6 3" xfId="12620" xr:uid="{40E2724B-1229-42F4-92EF-9F1CDAFCAD77}"/>
    <cellStyle name="Total 2 6 4" xfId="19883" xr:uid="{CD6002A1-6B3C-41A6-8DD8-F0371A65CE0B}"/>
    <cellStyle name="Total 2 6 5" xfId="10267" xr:uid="{BD25D985-A3D1-4CA1-85BF-8B361527E890}"/>
    <cellStyle name="Total 2 6 5 2" xfId="21588" xr:uid="{1A318FC1-A994-432A-8979-07C529EF3C3D}"/>
    <cellStyle name="Total 2 6 5 2 2" xfId="27144" xr:uid="{998BE9DC-6111-4963-A3E7-642463FAF7A7}"/>
    <cellStyle name="Total 2 6 5 2 3" xfId="32638" xr:uid="{58642680-E74F-4815-9D4F-8678AE69BC8C}"/>
    <cellStyle name="Total 2 6 5 2 4" xfId="38122" xr:uid="{E8D31F6F-62CF-4B53-98D2-E3913B9ECD76}"/>
    <cellStyle name="Total 2 6 5 3" xfId="24415" xr:uid="{98581A8D-4152-433C-A9AB-F13FCE5DCFA4}"/>
    <cellStyle name="Total 2 6 5 4" xfId="29909" xr:uid="{B77088E5-E3BE-447B-852A-21DB5C16438F}"/>
    <cellStyle name="Total 2 6 5 5" xfId="35393" xr:uid="{84F66B30-C299-4B2B-B9E1-C48BEA6C96EE}"/>
    <cellStyle name="Total 2 7" xfId="7238" xr:uid="{C4A49462-7881-423C-8B8B-F6C48C2A213B}"/>
    <cellStyle name="Total 2 7 2" xfId="20018" xr:uid="{2E2B6EB3-FA3A-4A20-8052-CC3816FC1DE6}"/>
    <cellStyle name="Total 2 7 3" xfId="10268" xr:uid="{C3ACF0A7-3AF7-428C-9DAB-4E92A1D57B43}"/>
    <cellStyle name="Total 2 7 3 2" xfId="21589" xr:uid="{01B39B0E-9892-4ECA-954F-EF848FE1B086}"/>
    <cellStyle name="Total 2 7 3 2 2" xfId="27145" xr:uid="{4594C756-7F2C-4C7B-9004-274959DCCAC7}"/>
    <cellStyle name="Total 2 7 3 2 3" xfId="32639" xr:uid="{C41716E6-38DC-443F-87AE-B3ECDF56D851}"/>
    <cellStyle name="Total 2 7 3 2 4" xfId="38123" xr:uid="{6054D809-D359-4E53-A758-6AA2FB43427C}"/>
    <cellStyle name="Total 2 7 3 3" xfId="24416" xr:uid="{3CC02B39-1479-40E0-95AF-CA9E1B7A80F7}"/>
    <cellStyle name="Total 2 7 3 4" xfId="29910" xr:uid="{066D68F1-49DD-4003-834C-750CCA42C348}"/>
    <cellStyle name="Total 2 7 3 5" xfId="35394" xr:uid="{4287D8B3-A901-4723-96DF-AF259013A90E}"/>
    <cellStyle name="Total 2 8" xfId="10269" xr:uid="{51EB62EF-F081-4E65-960D-6956B8A0FF87}"/>
    <cellStyle name="Total 2 8 2" xfId="21590" xr:uid="{0EDFEBE7-AE6F-4D97-9576-29787B4E8CEF}"/>
    <cellStyle name="Total 2 8 2 2" xfId="27146" xr:uid="{38F0F236-C675-4F3A-8E46-D4C140B44647}"/>
    <cellStyle name="Total 2 8 2 3" xfId="32640" xr:uid="{34C2BC3E-E8CA-49E1-B681-67E7A253447B}"/>
    <cellStyle name="Total 2 8 2 4" xfId="38124" xr:uid="{607F5C5F-A58F-4270-BD10-B488B865618C}"/>
    <cellStyle name="Total 2 8 3" xfId="24417" xr:uid="{9303E3A8-C32C-4694-B190-24EA92474687}"/>
    <cellStyle name="Total 2 8 4" xfId="29911" xr:uid="{0C92C661-1DB7-4270-BF34-B6D0BC695E15}"/>
    <cellStyle name="Total 2 8 5" xfId="35395" xr:uid="{2F849D92-C643-4622-BC3B-B7E5EE77AE03}"/>
    <cellStyle name="Total 2 9" xfId="15470" xr:uid="{FB1D0930-BA32-48AB-AE52-07D3C43DF214}"/>
    <cellStyle name="Total 2 9 2" xfId="22757" xr:uid="{B3688DB1-FA3F-43CC-8782-F2BF96431221}"/>
    <cellStyle name="Total 2 9 2 2" xfId="28313" xr:uid="{6893F830-5276-4FB0-9B10-A1AA5DFD6EF4}"/>
    <cellStyle name="Total 2 9 2 3" xfId="33807" xr:uid="{3DBF204B-ED20-4C90-BCA6-721AFD176923}"/>
    <cellStyle name="Total 2 9 2 4" xfId="39291" xr:uid="{7D90A7A4-4990-4451-9821-B0CD6967A348}"/>
    <cellStyle name="Total 2 9 3" xfId="25584" xr:uid="{F119EAD3-F3E4-4B6F-A8C8-99A448B583E0}"/>
    <cellStyle name="Total 2 9 4" xfId="31078" xr:uid="{5D73B791-85D2-496A-AA49-B5B2395161C7}"/>
    <cellStyle name="Total 2 9 5" xfId="36562" xr:uid="{2DAB8E62-7530-4926-816B-E8ADCD4098C8}"/>
    <cellStyle name="Total 3" xfId="845" xr:uid="{84A31494-2190-4485-A4F9-E68F1649A95C}"/>
    <cellStyle name="Total 3 10" xfId="17619" xr:uid="{0AC3C288-F65E-4879-9E36-B9728097D993}"/>
    <cellStyle name="Total 3 11" xfId="19884" xr:uid="{94F76FAB-A3F0-4D0F-8F19-77F29A2CB1DE}"/>
    <cellStyle name="Total 3 12" xfId="10270" xr:uid="{72EE210D-AC24-4D92-ADEF-9CCC178D9B15}"/>
    <cellStyle name="Total 3 12 2" xfId="21591" xr:uid="{61837858-5253-41FF-97DC-5AC0EC24379B}"/>
    <cellStyle name="Total 3 12 2 2" xfId="27147" xr:uid="{EE78434E-21DC-4199-B768-2ACDD2B751BB}"/>
    <cellStyle name="Total 3 12 2 3" xfId="32641" xr:uid="{EA96E5F4-213A-46E7-B835-B1A6DC62A554}"/>
    <cellStyle name="Total 3 12 2 4" xfId="38125" xr:uid="{8D33EEC0-5F62-494F-BF31-1A1A06145367}"/>
    <cellStyle name="Total 3 12 3" xfId="24418" xr:uid="{AF82D8CA-F295-4413-8264-FAD8A1C1C44C}"/>
    <cellStyle name="Total 3 12 4" xfId="29912" xr:uid="{73F28B68-6F37-44DE-A249-BCF0E2E5FB46}"/>
    <cellStyle name="Total 3 12 5" xfId="35396" xr:uid="{BFEFAAE7-A715-4F76-A05E-CBB67786414C}"/>
    <cellStyle name="Total 3 13" xfId="7073" xr:uid="{B36CE44D-7883-42BA-A13D-38BC52E8AE3E}"/>
    <cellStyle name="Total 3 2" xfId="7074" xr:uid="{190D0BDC-35B0-4636-A67B-C8FEC125639F}"/>
    <cellStyle name="Total 3 2 10" xfId="19885" xr:uid="{37FB9D61-C14C-4C2D-AD99-3AF7E6C85BD3}"/>
    <cellStyle name="Total 3 2 11" xfId="10271" xr:uid="{FB2C221B-8600-454C-AEDE-F02954917938}"/>
    <cellStyle name="Total 3 2 11 2" xfId="21592" xr:uid="{59FDC323-7810-4769-9F3B-90E889B2CB3E}"/>
    <cellStyle name="Total 3 2 11 2 2" xfId="27148" xr:uid="{6C00E299-0F62-45DC-AC0C-E28415570586}"/>
    <cellStyle name="Total 3 2 11 2 3" xfId="32642" xr:uid="{9EF1D542-0392-4D12-9535-5D7F9EC7C5FC}"/>
    <cellStyle name="Total 3 2 11 2 4" xfId="38126" xr:uid="{D15965AA-44D4-4861-B433-76CB01CB64FE}"/>
    <cellStyle name="Total 3 2 11 3" xfId="24419" xr:uid="{DAFE1221-60C8-442C-97E9-F0B4BBE577B7}"/>
    <cellStyle name="Total 3 2 11 4" xfId="29913" xr:uid="{8728C601-1B41-42A7-8522-4064A6A4C97A}"/>
    <cellStyle name="Total 3 2 11 5" xfId="35397" xr:uid="{E30AE7CD-AF90-4A6E-B8B0-A5F09D1E55EF}"/>
    <cellStyle name="Total 3 2 2" xfId="7075" xr:uid="{D0C1050D-96B0-457A-9481-6A3A019950B7}"/>
    <cellStyle name="Total 3 2 2 2" xfId="15482" xr:uid="{EA8BA185-4EA8-4118-8D06-95BECF85B8C0}"/>
    <cellStyle name="Total 3 2 2 2 2" xfId="22769" xr:uid="{D99DD011-E7E5-4C56-8FC8-FACD68A29A17}"/>
    <cellStyle name="Total 3 2 2 2 2 2" xfId="28325" xr:uid="{2BD72AE0-16F3-439C-BC23-FC1DE9F47C78}"/>
    <cellStyle name="Total 3 2 2 2 2 3" xfId="33819" xr:uid="{3B8D3D3F-D04E-47EE-9ADE-41A47DA3B4B7}"/>
    <cellStyle name="Total 3 2 2 2 2 4" xfId="39303" xr:uid="{B2486AC4-3DCE-4D0F-A14B-47F8B468E00F}"/>
    <cellStyle name="Total 3 2 2 2 3" xfId="25596" xr:uid="{FACEEBE5-8566-41F0-97E4-52CA59057D6B}"/>
    <cellStyle name="Total 3 2 2 2 4" xfId="31090" xr:uid="{63427A86-8FE9-4555-9BDB-A32AE7685DBE}"/>
    <cellStyle name="Total 3 2 2 2 5" xfId="36574" xr:uid="{8EA58AAF-8E21-47C2-8F49-68276BBDC27C}"/>
    <cellStyle name="Total 3 2 2 3" xfId="12385" xr:uid="{1E1DD156-7EB0-4A58-8360-EF9711981A32}"/>
    <cellStyle name="Total 3 2 2 4" xfId="17621" xr:uid="{2C8B6A0A-0750-4CFF-BFF0-098C5C45C04E}"/>
    <cellStyle name="Total 3 2 2 5" xfId="19886" xr:uid="{8CB71B80-83BE-4ED0-97AA-157ED2072C6F}"/>
    <cellStyle name="Total 3 2 2 6" xfId="10272" xr:uid="{60124225-FB59-4BA9-B414-C4C779D9D094}"/>
    <cellStyle name="Total 3 2 2 6 2" xfId="21593" xr:uid="{DBD29159-D489-4186-B8AB-86550EC459B1}"/>
    <cellStyle name="Total 3 2 2 6 2 2" xfId="27149" xr:uid="{FD70906A-AD72-49DB-BB96-2BE395B5136E}"/>
    <cellStyle name="Total 3 2 2 6 2 3" xfId="32643" xr:uid="{CC372525-32BC-41EB-A380-0DA19FBA9EC5}"/>
    <cellStyle name="Total 3 2 2 6 2 4" xfId="38127" xr:uid="{6C8DE06C-9979-43E3-BDE5-99945E7E11CC}"/>
    <cellStyle name="Total 3 2 2 6 3" xfId="24420" xr:uid="{A3ECFAA2-9719-4362-83F9-537993ACF47A}"/>
    <cellStyle name="Total 3 2 2 6 4" xfId="29914" xr:uid="{6BF48463-0658-42E9-89AA-AFF7328AE857}"/>
    <cellStyle name="Total 3 2 2 6 5" xfId="35398" xr:uid="{2F31250D-7D0A-4FEB-A843-E263A67B76E3}"/>
    <cellStyle name="Total 3 2 3" xfId="7076" xr:uid="{0AF4BF5A-DB35-4164-8754-AB94D6BA4F36}"/>
    <cellStyle name="Total 3 2 3 2" xfId="15483" xr:uid="{DB5E02DF-F120-405F-9F6A-49040723B14D}"/>
    <cellStyle name="Total 3 2 3 2 2" xfId="22770" xr:uid="{73EF3366-6A99-4B96-8680-7E1C3B60001A}"/>
    <cellStyle name="Total 3 2 3 2 2 2" xfId="28326" xr:uid="{266049FB-AEAE-49CA-8F37-8BAF3F621ED3}"/>
    <cellStyle name="Total 3 2 3 2 2 3" xfId="33820" xr:uid="{54B34639-32C7-4476-9512-C12617579E50}"/>
    <cellStyle name="Total 3 2 3 2 2 4" xfId="39304" xr:uid="{A12CB99D-CA5E-494A-BA26-608266AB7C2E}"/>
    <cellStyle name="Total 3 2 3 2 3" xfId="25597" xr:uid="{E1173F36-89B2-47CA-9953-E9030F69D657}"/>
    <cellStyle name="Total 3 2 3 2 4" xfId="31091" xr:uid="{81AC41C5-DF6A-431F-9BB5-FF11055889ED}"/>
    <cellStyle name="Total 3 2 3 2 5" xfId="36575" xr:uid="{5052E2E7-EB56-4E34-8A84-0B8D5EF2498C}"/>
    <cellStyle name="Total 3 2 3 3" xfId="12386" xr:uid="{EA11068B-3A49-4D65-B885-EE23019D449E}"/>
    <cellStyle name="Total 3 2 3 4" xfId="17622" xr:uid="{B4039A1E-3913-4784-B5CF-0BD4889E4261}"/>
    <cellStyle name="Total 3 2 3 5" xfId="19887" xr:uid="{D69C1A49-CB04-4076-A195-5E26903AF721}"/>
    <cellStyle name="Total 3 2 3 6" xfId="10273" xr:uid="{A204FB60-377C-4AFA-87D4-0314C728A6F3}"/>
    <cellStyle name="Total 3 2 3 6 2" xfId="21594" xr:uid="{B1E0371F-0EF0-41B6-88E9-2CF7DFCD43F5}"/>
    <cellStyle name="Total 3 2 3 6 2 2" xfId="27150" xr:uid="{04FE3173-CF7D-48EA-B251-4A71DEA0CD3D}"/>
    <cellStyle name="Total 3 2 3 6 2 3" xfId="32644" xr:uid="{561F4281-6ED6-4184-B6C8-9EE4C6C387D3}"/>
    <cellStyle name="Total 3 2 3 6 2 4" xfId="38128" xr:uid="{F84FAB16-E5F8-4766-ABA1-994E69BDF968}"/>
    <cellStyle name="Total 3 2 3 6 3" xfId="24421" xr:uid="{E0E44177-91C7-41A7-B87C-AA75E4A984AF}"/>
    <cellStyle name="Total 3 2 3 6 4" xfId="29915" xr:uid="{1288B6EC-05B8-482B-9E1B-CBC649076729}"/>
    <cellStyle name="Total 3 2 3 6 5" xfId="35399" xr:uid="{EA72DAA2-F541-4446-9B12-3F87731A2516}"/>
    <cellStyle name="Total 3 2 4" xfId="7077" xr:uid="{346C803D-00CF-462B-A35A-73EC0252CD4F}"/>
    <cellStyle name="Total 3 2 4 2" xfId="15484" xr:uid="{10FB575E-B650-4C8B-9D19-D6BBB9E682BC}"/>
    <cellStyle name="Total 3 2 4 2 2" xfId="22771" xr:uid="{32FC44B1-B561-46A3-8112-DC9D83328E27}"/>
    <cellStyle name="Total 3 2 4 2 2 2" xfId="28327" xr:uid="{9B61CD9D-B275-4906-ABFB-29EE5963E5C4}"/>
    <cellStyle name="Total 3 2 4 2 2 3" xfId="33821" xr:uid="{71687C74-FCC3-4295-93AB-A8873831AA6E}"/>
    <cellStyle name="Total 3 2 4 2 2 4" xfId="39305" xr:uid="{106D4F47-FD37-4440-AECD-7F8E9EFF31AE}"/>
    <cellStyle name="Total 3 2 4 2 3" xfId="25598" xr:uid="{685EC425-1718-4ED9-9B05-B29056BA18B8}"/>
    <cellStyle name="Total 3 2 4 2 4" xfId="31092" xr:uid="{34558665-255B-440D-B483-B42AE71C6525}"/>
    <cellStyle name="Total 3 2 4 2 5" xfId="36576" xr:uid="{83BDDF62-88F6-4BE7-9F6B-341DF44DBCE2}"/>
    <cellStyle name="Total 3 2 4 3" xfId="12623" xr:uid="{C1C47E60-0BD2-4B47-B7A0-3486121B16D4}"/>
    <cellStyle name="Total 3 2 4 4" xfId="19888" xr:uid="{3857513C-2C2F-4A0C-8A52-E5D0840054D9}"/>
    <cellStyle name="Total 3 2 4 5" xfId="10274" xr:uid="{9775BD1A-C9E2-4F10-8274-FA3CDA0BCBD9}"/>
    <cellStyle name="Total 3 2 4 5 2" xfId="21595" xr:uid="{293221B5-2A4C-429F-801B-13466B9E1BD7}"/>
    <cellStyle name="Total 3 2 4 5 2 2" xfId="27151" xr:uid="{747AA78B-D823-4A43-A9E5-FEBDE6B37C41}"/>
    <cellStyle name="Total 3 2 4 5 2 3" xfId="32645" xr:uid="{98D786E3-70F9-46C7-8B48-92C2E2E78B79}"/>
    <cellStyle name="Total 3 2 4 5 2 4" xfId="38129" xr:uid="{AC81C2B2-574C-4F4F-BB4C-3C3292520033}"/>
    <cellStyle name="Total 3 2 4 5 3" xfId="24422" xr:uid="{AAE7786B-18B9-4822-9455-15A412657866}"/>
    <cellStyle name="Total 3 2 4 5 4" xfId="29916" xr:uid="{0EBA4D56-2864-49BC-9B76-7AF1EF8986E5}"/>
    <cellStyle name="Total 3 2 4 5 5" xfId="35400" xr:uid="{7F7BDEFB-E9DC-4BDA-AD4D-3657E2C89F6B}"/>
    <cellStyle name="Total 3 2 5" xfId="7333" xr:uid="{1B16D300-26DF-4EB8-A09F-B6FB0CE37734}"/>
    <cellStyle name="Total 3 2 5 2" xfId="20092" xr:uid="{40E1B26F-C6E9-48E9-BE9C-D0D9FF667C48}"/>
    <cellStyle name="Total 3 2 5 3" xfId="10275" xr:uid="{D7CD7093-F422-4F60-8466-3A8A8C1E1794}"/>
    <cellStyle name="Total 3 2 5 3 2" xfId="21596" xr:uid="{C4F8021B-9F4A-4DCA-93C7-DDF811B13671}"/>
    <cellStyle name="Total 3 2 5 3 2 2" xfId="27152" xr:uid="{BF5EB61C-65D5-4001-BE95-E8B7A5C30328}"/>
    <cellStyle name="Total 3 2 5 3 2 3" xfId="32646" xr:uid="{840A5B09-5B01-4ADE-B2FC-A3F88D534CF5}"/>
    <cellStyle name="Total 3 2 5 3 2 4" xfId="38130" xr:uid="{47D207B6-7399-473D-998D-26AE442222E8}"/>
    <cellStyle name="Total 3 2 5 3 3" xfId="24423" xr:uid="{23D4888C-FD2A-4A47-970D-D0374292C19A}"/>
    <cellStyle name="Total 3 2 5 3 4" xfId="29917" xr:uid="{DEB9DE57-04F1-4D7F-A4A7-73F6E228C74A}"/>
    <cellStyle name="Total 3 2 5 3 5" xfId="35401" xr:uid="{5FA29BDC-D3FF-4EEB-BF1D-A5A068907FA7}"/>
    <cellStyle name="Total 3 2 6" xfId="10276" xr:uid="{66D42184-3E07-4349-BF19-EE64AB4FFA80}"/>
    <cellStyle name="Total 3 2 6 2" xfId="21597" xr:uid="{5B738FEC-FFEF-409F-A64B-469EF62B6F24}"/>
    <cellStyle name="Total 3 2 6 2 2" xfId="27153" xr:uid="{ADE1C8FE-156C-430A-86F1-0B5ED600D642}"/>
    <cellStyle name="Total 3 2 6 2 3" xfId="32647" xr:uid="{B3DAD331-DFCA-4053-ADB7-C1384AFCB519}"/>
    <cellStyle name="Total 3 2 6 2 4" xfId="38131" xr:uid="{B34B53D1-6D64-4043-8A2D-B43A20D80D91}"/>
    <cellStyle name="Total 3 2 6 3" xfId="24424" xr:uid="{45281D1E-279F-463E-BA4F-C99A18FE0747}"/>
    <cellStyle name="Total 3 2 6 4" xfId="29918" xr:uid="{38D244E7-B48A-4B29-8A10-3D201D4622AB}"/>
    <cellStyle name="Total 3 2 6 5" xfId="35402" xr:uid="{2BD6D68D-DD7D-4CE7-B359-C052608D9FA0}"/>
    <cellStyle name="Total 3 2 7" xfId="15481" xr:uid="{46CDDAA6-6F79-4B9D-833B-955D78AC1774}"/>
    <cellStyle name="Total 3 2 7 2" xfId="22768" xr:uid="{9E911B70-CBE0-4FAE-ACD0-B8BF52181117}"/>
    <cellStyle name="Total 3 2 7 2 2" xfId="28324" xr:uid="{102D5079-144B-49A4-B3FC-31CC11DF832C}"/>
    <cellStyle name="Total 3 2 7 2 3" xfId="33818" xr:uid="{4F3705A4-D325-4773-AA22-4FFF9A46495B}"/>
    <cellStyle name="Total 3 2 7 2 4" xfId="39302" xr:uid="{A158CBB1-192B-4997-AEAD-6C81BC8C05EB}"/>
    <cellStyle name="Total 3 2 7 3" xfId="25595" xr:uid="{C68B1848-95E1-4EEB-B2A6-35528B975C55}"/>
    <cellStyle name="Total 3 2 7 4" xfId="31089" xr:uid="{4BF39A85-2F70-473A-A452-8E344BD26EDA}"/>
    <cellStyle name="Total 3 2 7 5" xfId="36573" xr:uid="{4886E525-0561-484D-B862-7DDDF78EEBF6}"/>
    <cellStyle name="Total 3 2 8" xfId="12384" xr:uid="{8246F347-C187-4B1A-8637-16D9E7E7A10B}"/>
    <cellStyle name="Total 3 2 9" xfId="17620" xr:uid="{E36DDF1E-9146-4DAA-B5A3-691F95890D6D}"/>
    <cellStyle name="Total 3 3" xfId="7078" xr:uid="{2FED40B9-676B-4386-822B-D35B26679282}"/>
    <cellStyle name="Total 3 3 2" xfId="15485" xr:uid="{0DCF9B10-35AD-4462-BE9C-552DB13371C9}"/>
    <cellStyle name="Total 3 3 2 2" xfId="22772" xr:uid="{5BCF8ED6-F833-4F52-B373-D5B5C153F6A7}"/>
    <cellStyle name="Total 3 3 2 2 2" xfId="28328" xr:uid="{F9AC84D5-CE51-4399-A951-48FC954A752E}"/>
    <cellStyle name="Total 3 3 2 2 3" xfId="33822" xr:uid="{C04566C4-76C8-4473-A3F9-F8ED645F621E}"/>
    <cellStyle name="Total 3 3 2 2 4" xfId="39306" xr:uid="{C7D60564-8B77-4AD9-8E73-44150A56DE26}"/>
    <cellStyle name="Total 3 3 2 3" xfId="25599" xr:uid="{414CD473-7E65-4CB9-8F0E-9644C58805B6}"/>
    <cellStyle name="Total 3 3 2 4" xfId="31093" xr:uid="{BCD33D90-2F71-4250-90F2-5CCD48D51755}"/>
    <cellStyle name="Total 3 3 2 5" xfId="36577" xr:uid="{B2B0EEB7-F983-430E-A88F-5714E97F5D68}"/>
    <cellStyle name="Total 3 3 3" xfId="12387" xr:uid="{D9E6700E-1703-4800-8FF7-97378EE203E8}"/>
    <cellStyle name="Total 3 3 4" xfId="17623" xr:uid="{E8411863-5745-4475-8294-6D98E308687D}"/>
    <cellStyle name="Total 3 3 5" xfId="19889" xr:uid="{0CE39291-2E93-4D14-9EF6-78B89261AA6B}"/>
    <cellStyle name="Total 3 3 6" xfId="10277" xr:uid="{6D66F40C-DBFC-420B-AE73-84E6471BBC3E}"/>
    <cellStyle name="Total 3 3 6 2" xfId="21598" xr:uid="{10367EBE-C629-4A12-812D-41E07FEFD0F2}"/>
    <cellStyle name="Total 3 3 6 2 2" xfId="27154" xr:uid="{34E055CA-19FE-4151-BBCB-54114F5847A7}"/>
    <cellStyle name="Total 3 3 6 2 3" xfId="32648" xr:uid="{959EBFEF-CCD6-4AAD-A51E-5F8EFB64C575}"/>
    <cellStyle name="Total 3 3 6 2 4" xfId="38132" xr:uid="{8CF58716-22CF-40D8-A4E0-397A81115F08}"/>
    <cellStyle name="Total 3 3 6 3" xfId="24425" xr:uid="{E30F4B8D-8FF4-415B-9231-6BBD6934D707}"/>
    <cellStyle name="Total 3 3 6 4" xfId="29919" xr:uid="{4BFEEB27-ACFC-4A6F-A535-A39910DE891F}"/>
    <cellStyle name="Total 3 3 6 5" xfId="35403" xr:uid="{6487D964-85EF-47F5-B7F7-7FE9AB0F0B29}"/>
    <cellStyle name="Total 3 4" xfId="7079" xr:uid="{D74D3F40-B04D-4EEF-A56A-CC6F2ACFF1FB}"/>
    <cellStyle name="Total 3 4 2" xfId="15486" xr:uid="{B3AF2174-92FC-4B95-9DFE-9682CB7E00DA}"/>
    <cellStyle name="Total 3 4 2 2" xfId="22773" xr:uid="{9F4BE3C6-EDB0-47A9-BFDA-DA57AD3A55CF}"/>
    <cellStyle name="Total 3 4 2 2 2" xfId="28329" xr:uid="{F7F417A9-C800-495E-A6E1-77FDFD5E75BF}"/>
    <cellStyle name="Total 3 4 2 2 3" xfId="33823" xr:uid="{B423107A-401B-4CA9-8C05-959945252141}"/>
    <cellStyle name="Total 3 4 2 2 4" xfId="39307" xr:uid="{A61E6CAF-357A-4BB6-8B16-C6DCE5F51CBC}"/>
    <cellStyle name="Total 3 4 2 3" xfId="25600" xr:uid="{428611F2-F133-4F6D-AAE9-F9E51B3A7A00}"/>
    <cellStyle name="Total 3 4 2 4" xfId="31094" xr:uid="{CDFD691D-1762-407B-AB3C-7F066A538EF2}"/>
    <cellStyle name="Total 3 4 2 5" xfId="36578" xr:uid="{2AB86AF2-1B41-4671-B855-7F293A26A8AA}"/>
    <cellStyle name="Total 3 4 3" xfId="12388" xr:uid="{5B98D28D-8B69-4700-8158-58608A2A146F}"/>
    <cellStyle name="Total 3 4 4" xfId="17624" xr:uid="{A935C437-0F68-4741-9EF4-08E9522E8014}"/>
    <cellStyle name="Total 3 4 5" xfId="19890" xr:uid="{5C1C7778-D73B-4547-9344-459AF84B3104}"/>
    <cellStyle name="Total 3 4 6" xfId="10278" xr:uid="{B34A761D-CEFD-4AF6-AAF3-2A4F1C7529A1}"/>
    <cellStyle name="Total 3 4 6 2" xfId="21599" xr:uid="{B695317A-8D7F-45A2-8EAB-B9A1BB566BCE}"/>
    <cellStyle name="Total 3 4 6 2 2" xfId="27155" xr:uid="{103D138F-5C2D-4E70-896D-03AEFBAAF783}"/>
    <cellStyle name="Total 3 4 6 2 3" xfId="32649" xr:uid="{8F337C26-E8D1-4290-8BCC-AE08B2F7BD38}"/>
    <cellStyle name="Total 3 4 6 2 4" xfId="38133" xr:uid="{B3841466-8F75-4171-A205-D97B6F904A73}"/>
    <cellStyle name="Total 3 4 6 3" xfId="24426" xr:uid="{E3149C81-FDC3-4BDA-81DE-3EB91A5565D7}"/>
    <cellStyle name="Total 3 4 6 4" xfId="29920" xr:uid="{811398D0-120D-462F-982C-F02A29323BE4}"/>
    <cellStyle name="Total 3 4 6 5" xfId="35404" xr:uid="{757F1453-43DB-4016-9142-C112A17BDDD0}"/>
    <cellStyle name="Total 3 5" xfId="7080" xr:uid="{DB41572C-856D-484E-9DED-D9A90BC6D59E}"/>
    <cellStyle name="Total 3 5 2" xfId="15487" xr:uid="{A7B4B494-E423-4FAF-A35F-8A40A16A702B}"/>
    <cellStyle name="Total 3 5 2 2" xfId="22774" xr:uid="{41ACF635-1BAE-4990-A0DA-66515A29B228}"/>
    <cellStyle name="Total 3 5 2 2 2" xfId="28330" xr:uid="{7E83D813-5F09-4876-959B-45126B4CD829}"/>
    <cellStyle name="Total 3 5 2 2 3" xfId="33824" xr:uid="{2B1716E9-6444-4CD5-8057-25AE7BF72973}"/>
    <cellStyle name="Total 3 5 2 2 4" xfId="39308" xr:uid="{0D231C7A-FD95-4A6C-9E57-4C8BA4ED954F}"/>
    <cellStyle name="Total 3 5 2 3" xfId="25601" xr:uid="{9807F3A5-86C3-4929-9C03-14C2B5340F1C}"/>
    <cellStyle name="Total 3 5 2 4" xfId="31095" xr:uid="{D61483DD-444F-402F-B56B-C5381D3805CD}"/>
    <cellStyle name="Total 3 5 2 5" xfId="36579" xr:uid="{BB00EC86-718D-4A66-B41A-C1E12DC9000A}"/>
    <cellStyle name="Total 3 5 3" xfId="12622" xr:uid="{670D8D75-EA3F-47D5-88E5-D247B835FC83}"/>
    <cellStyle name="Total 3 5 4" xfId="19891" xr:uid="{6835D53B-C7D7-4996-9B19-F05861CAE8C8}"/>
    <cellStyle name="Total 3 5 5" xfId="10279" xr:uid="{52A5BB36-6F11-4EAF-88A3-6C5B5273F01D}"/>
    <cellStyle name="Total 3 5 5 2" xfId="21600" xr:uid="{6814BD34-ED7B-479D-94BD-CB95E606B3F2}"/>
    <cellStyle name="Total 3 5 5 2 2" xfId="27156" xr:uid="{29709640-C2EA-4789-B6C5-047B977D040A}"/>
    <cellStyle name="Total 3 5 5 2 3" xfId="32650" xr:uid="{1FDC6E3F-7B4B-488F-B785-6C2E86409685}"/>
    <cellStyle name="Total 3 5 5 2 4" xfId="38134" xr:uid="{33FF3DA1-1AB2-415E-A21C-3AA240BB876A}"/>
    <cellStyle name="Total 3 5 5 3" xfId="24427" xr:uid="{3A2445A9-A71E-4807-A710-185AAB18F833}"/>
    <cellStyle name="Total 3 5 5 4" xfId="29921" xr:uid="{3F0E029D-25DE-456F-90DC-7F880EBFC248}"/>
    <cellStyle name="Total 3 5 5 5" xfId="35405" xr:uid="{F88AF073-6E05-4E49-8789-C314DC5F9224}"/>
    <cellStyle name="Total 3 6" xfId="7239" xr:uid="{B1FB7B9F-4B9F-443B-8935-25C89A435277}"/>
    <cellStyle name="Total 3 6 2" xfId="20019" xr:uid="{B8108139-777D-499C-80A0-1A1457F1672E}"/>
    <cellStyle name="Total 3 6 3" xfId="10280" xr:uid="{84BBB56E-0833-41A7-A128-463500979D0A}"/>
    <cellStyle name="Total 3 6 3 2" xfId="21601" xr:uid="{86B83B51-A408-4F53-A471-508CEDF6816F}"/>
    <cellStyle name="Total 3 6 3 2 2" xfId="27157" xr:uid="{AF6B2702-F19C-4D9D-9629-6A72FC66C4E5}"/>
    <cellStyle name="Total 3 6 3 2 3" xfId="32651" xr:uid="{80E686FA-4A62-40D3-A686-7F6009349957}"/>
    <cellStyle name="Total 3 6 3 2 4" xfId="38135" xr:uid="{6A9915E4-84FA-4E84-9D5C-4DE371F46693}"/>
    <cellStyle name="Total 3 6 3 3" xfId="24428" xr:uid="{F8787118-323B-4699-86FE-58AEF1751A50}"/>
    <cellStyle name="Total 3 6 3 4" xfId="29922" xr:uid="{1852493E-3DD6-4423-9E33-6243D946B24A}"/>
    <cellStyle name="Total 3 6 3 5" xfId="35406" xr:uid="{3C962817-BB44-413B-8CE5-56F12FB44D46}"/>
    <cellStyle name="Total 3 7" xfId="10281" xr:uid="{7352E81F-685C-4ADE-B86A-BA6648BAC724}"/>
    <cellStyle name="Total 3 7 2" xfId="21602" xr:uid="{EFC2FB57-4FE6-4F67-BA6D-873E9842DD34}"/>
    <cellStyle name="Total 3 7 2 2" xfId="27158" xr:uid="{1B745A6F-8B79-410D-98D2-4478A9E594B6}"/>
    <cellStyle name="Total 3 7 2 3" xfId="32652" xr:uid="{6805E18F-ACDD-469F-819B-617723FF2130}"/>
    <cellStyle name="Total 3 7 2 4" xfId="38136" xr:uid="{61FFA836-3A59-4118-8E01-DA3DE4EB3158}"/>
    <cellStyle name="Total 3 7 3" xfId="24429" xr:uid="{082EA8D0-1AE2-465D-A9AE-D241C5E69A87}"/>
    <cellStyle name="Total 3 7 4" xfId="29923" xr:uid="{2F469FAD-3068-4FC7-BF74-3AED75AC3F2B}"/>
    <cellStyle name="Total 3 7 5" xfId="35407" xr:uid="{CDA2FF1A-7E83-4C34-976F-B40BB1EF42D6}"/>
    <cellStyle name="Total 3 8" xfId="15480" xr:uid="{F15F2B79-E94C-479C-84E2-C1C68C7CDDF6}"/>
    <cellStyle name="Total 3 8 2" xfId="22767" xr:uid="{6203BFD1-BD93-4C35-B5CB-8D71B84FBF1B}"/>
    <cellStyle name="Total 3 8 2 2" xfId="28323" xr:uid="{5CDFA295-DDB4-4845-B08A-D79EA739BD52}"/>
    <cellStyle name="Total 3 8 2 3" xfId="33817" xr:uid="{ACCE5D5B-721E-4C6B-9E14-EA70B74B9C49}"/>
    <cellStyle name="Total 3 8 2 4" xfId="39301" xr:uid="{5E2F7982-636A-4538-A006-DA6B09AA48F0}"/>
    <cellStyle name="Total 3 8 3" xfId="25594" xr:uid="{69A8F4D8-D147-454F-BAD3-2A55610141B4}"/>
    <cellStyle name="Total 3 8 4" xfId="31088" xr:uid="{D33EB25F-BB4D-49DB-BDE5-EF93D3840B21}"/>
    <cellStyle name="Total 3 8 5" xfId="36572" xr:uid="{82B671D3-64BD-4AA6-9869-8059B8084028}"/>
    <cellStyle name="Total 3 9" xfId="12383" xr:uid="{3977517C-02F5-4F49-B797-56CBA37DB396}"/>
    <cellStyle name="Total 4" xfId="846" xr:uid="{AF32FE51-5086-4986-8E31-334FF991B828}"/>
    <cellStyle name="Total 4 10" xfId="7081" xr:uid="{DC2A11C0-51F2-4858-869C-3D478A2A43FE}"/>
    <cellStyle name="Total 4 2" xfId="7082" xr:uid="{27AE8764-0944-4A0A-83F6-94F3CB1BA329}"/>
    <cellStyle name="Total 4 2 2" xfId="7083" xr:uid="{430DC0DF-13DF-4528-8834-7DBC17DA03EE}"/>
    <cellStyle name="Total 4 2 2 2" xfId="15490" xr:uid="{B562D033-3F4D-4894-93EB-23C3B4780403}"/>
    <cellStyle name="Total 4 2 2 2 2" xfId="22777" xr:uid="{B357466E-3DBC-4800-90AA-38597150012B}"/>
    <cellStyle name="Total 4 2 2 2 2 2" xfId="28333" xr:uid="{6DD70A7A-BDCF-4A9C-B124-81535C3D8802}"/>
    <cellStyle name="Total 4 2 2 2 2 3" xfId="33827" xr:uid="{2570EE2C-6BF5-405C-BFDC-50E92BF6766B}"/>
    <cellStyle name="Total 4 2 2 2 2 4" xfId="39311" xr:uid="{678BCD34-98C1-4748-877F-0340398DDD29}"/>
    <cellStyle name="Total 4 2 2 2 3" xfId="25604" xr:uid="{54D3B69D-7A10-4361-80B7-FD282CFCA732}"/>
    <cellStyle name="Total 4 2 2 2 4" xfId="31098" xr:uid="{2EA368A7-4195-43DD-8382-EB65EDC84AB9}"/>
    <cellStyle name="Total 4 2 2 2 5" xfId="36582" xr:uid="{0A9E8DDB-04A9-4082-BD6D-E2D2F598D2AB}"/>
    <cellStyle name="Total 4 2 2 3" xfId="12391" xr:uid="{76352229-ADDC-4C97-85F8-E829F785735C}"/>
    <cellStyle name="Total 4 2 2 4" xfId="17627" xr:uid="{A3C2D633-E1A0-4C40-8EAE-6A70F6B0AB0E}"/>
    <cellStyle name="Total 4 2 2 5" xfId="19894" xr:uid="{58C712AE-7E0B-44CA-A2FD-B14012F9E39A}"/>
    <cellStyle name="Total 4 2 2 6" xfId="10284" xr:uid="{DCCB516C-1F58-4F14-8B64-295526A997D2}"/>
    <cellStyle name="Total 4 2 2 6 2" xfId="21605" xr:uid="{12ED42D4-C1EE-4F1B-AEFE-F8BD1A3BCCF1}"/>
    <cellStyle name="Total 4 2 2 6 2 2" xfId="27161" xr:uid="{2F4F7B5E-9422-48A0-AF2C-75240631743D}"/>
    <cellStyle name="Total 4 2 2 6 2 3" xfId="32655" xr:uid="{82DDB159-BCA0-4BAA-8BA2-8A2571B6FB44}"/>
    <cellStyle name="Total 4 2 2 6 2 4" xfId="38139" xr:uid="{2A0C0FE1-BC55-4859-9C6A-D6BABF1766A1}"/>
    <cellStyle name="Total 4 2 2 6 3" xfId="24432" xr:uid="{5E2F0699-B345-4454-880A-CF5E20B6954D}"/>
    <cellStyle name="Total 4 2 2 6 4" xfId="29926" xr:uid="{F42CB03E-8C6D-4681-9C4B-7E44E87BDD8E}"/>
    <cellStyle name="Total 4 2 2 6 5" xfId="35410" xr:uid="{9466A065-A031-4C11-B7D4-5D1782CEE398}"/>
    <cellStyle name="Total 4 2 3" xfId="15489" xr:uid="{F0210B80-B980-4AE6-92E3-AA11CF781750}"/>
    <cellStyle name="Total 4 2 3 2" xfId="22776" xr:uid="{1F7633AD-159A-4BA9-9DC3-4C84FA99ED6E}"/>
    <cellStyle name="Total 4 2 3 2 2" xfId="28332" xr:uid="{98388979-34E8-4FBD-AB1A-70C74A194FD9}"/>
    <cellStyle name="Total 4 2 3 2 3" xfId="33826" xr:uid="{F9A49E12-E084-4D6F-85B3-E306D8918C76}"/>
    <cellStyle name="Total 4 2 3 2 4" xfId="39310" xr:uid="{492BCB72-C353-4475-AB81-B5F2F655120B}"/>
    <cellStyle name="Total 4 2 3 3" xfId="25603" xr:uid="{39F4813F-35DB-45FA-9A3E-FDC6047819AE}"/>
    <cellStyle name="Total 4 2 3 4" xfId="31097" xr:uid="{2C4523B1-1786-40E4-BD3A-5B41F5191436}"/>
    <cellStyle name="Total 4 2 3 5" xfId="36581" xr:uid="{FDDA81EB-E696-4F37-8817-673FD2068548}"/>
    <cellStyle name="Total 4 2 4" xfId="12390" xr:uid="{521DDEB7-8035-4724-836F-1A9F6B6AC63A}"/>
    <cellStyle name="Total 4 2 5" xfId="17626" xr:uid="{05821735-8580-4C4E-A6CD-7C3CC4C30C12}"/>
    <cellStyle name="Total 4 2 6" xfId="19893" xr:uid="{7087A267-613C-4D58-9A5E-0A45089CB89A}"/>
    <cellStyle name="Total 4 2 7" xfId="10283" xr:uid="{588B520B-D85D-4D16-99A2-C32A8385BF09}"/>
    <cellStyle name="Total 4 2 7 2" xfId="21604" xr:uid="{28940F2F-6F0F-41FF-ABAC-5FD432837C6B}"/>
    <cellStyle name="Total 4 2 7 2 2" xfId="27160" xr:uid="{D30D0B58-E3E1-4E56-9C4D-B4039B2D6603}"/>
    <cellStyle name="Total 4 2 7 2 3" xfId="32654" xr:uid="{B6013101-8761-4843-ABCA-AC35B98A1A43}"/>
    <cellStyle name="Total 4 2 7 2 4" xfId="38138" xr:uid="{502FDBE6-0C36-4810-A9DA-F254D8F6F963}"/>
    <cellStyle name="Total 4 2 7 3" xfId="24431" xr:uid="{10674C27-DE7E-48E6-9023-8DF1BCBEAAFE}"/>
    <cellStyle name="Total 4 2 7 4" xfId="29925" xr:uid="{DDF3C5DC-4063-4118-947E-C3139938882A}"/>
    <cellStyle name="Total 4 2 7 5" xfId="35409" xr:uid="{8348882A-8F1C-45A0-8E14-BA9300A21AD9}"/>
    <cellStyle name="Total 4 3" xfId="7084" xr:uid="{ADF4CB55-077C-4C7A-A4A1-BA5D70FA2566}"/>
    <cellStyle name="Total 4 3 2" xfId="15491" xr:uid="{1031839A-40B4-4625-9830-9398A75DE734}"/>
    <cellStyle name="Total 4 3 2 2" xfId="22778" xr:uid="{DE026E0F-76D9-4A14-B0C7-73CA114AACB4}"/>
    <cellStyle name="Total 4 3 2 2 2" xfId="28334" xr:uid="{D6755C29-581F-46B7-A72B-16EF3FB204AB}"/>
    <cellStyle name="Total 4 3 2 2 3" xfId="33828" xr:uid="{CA44638A-D6FF-4DFB-824C-869E2FB1EEC2}"/>
    <cellStyle name="Total 4 3 2 2 4" xfId="39312" xr:uid="{A9D1DE1A-3180-4237-83AC-B985DADFB53A}"/>
    <cellStyle name="Total 4 3 2 3" xfId="25605" xr:uid="{983FC160-3A15-407A-8636-4CC8B258780E}"/>
    <cellStyle name="Total 4 3 2 4" xfId="31099" xr:uid="{DA36FF85-90B2-46E3-BEDD-4322208EDE6D}"/>
    <cellStyle name="Total 4 3 2 5" xfId="36583" xr:uid="{F81417F9-16DE-46D0-8AC1-6492A992DCDD}"/>
    <cellStyle name="Total 4 3 3" xfId="12392" xr:uid="{86466856-5BB1-44E5-B180-EB2A2C4F019F}"/>
    <cellStyle name="Total 4 3 4" xfId="17628" xr:uid="{36E7FC34-AD05-4D71-B9BF-640CED4624E5}"/>
    <cellStyle name="Total 4 3 5" xfId="19895" xr:uid="{002BE6BA-513B-4D46-A60D-6EB697662457}"/>
    <cellStyle name="Total 4 3 6" xfId="10285" xr:uid="{6C65AF48-A393-47EC-B354-2B7EF74D0A94}"/>
    <cellStyle name="Total 4 3 6 2" xfId="21606" xr:uid="{6B176ED6-8121-4198-B20A-6AC2F50B51A0}"/>
    <cellStyle name="Total 4 3 6 2 2" xfId="27162" xr:uid="{B15A16E5-5C86-4020-AB47-A5DAD419D2EF}"/>
    <cellStyle name="Total 4 3 6 2 3" xfId="32656" xr:uid="{A6BADB8B-474A-440B-9C49-0AD7C23B745A}"/>
    <cellStyle name="Total 4 3 6 2 4" xfId="38140" xr:uid="{F3BBD1B9-2D1D-45E4-81EB-3C96D38795A8}"/>
    <cellStyle name="Total 4 3 6 3" xfId="24433" xr:uid="{00548A6B-388E-47D5-9BFE-93974DA2A331}"/>
    <cellStyle name="Total 4 3 6 4" xfId="29927" xr:uid="{A0D14AFD-6712-471E-BB10-1CDAD52326CE}"/>
    <cellStyle name="Total 4 3 6 5" xfId="35411" xr:uid="{7CBD9A60-E6C9-4EFF-A3FA-F1B86BE2BC86}"/>
    <cellStyle name="Total 4 4" xfId="7085" xr:uid="{2DFF37BC-983C-476F-94DF-29EBA6D0EF97}"/>
    <cellStyle name="Total 4 4 2" xfId="15492" xr:uid="{59DE2F30-1E02-450B-B165-29C189F74EEE}"/>
    <cellStyle name="Total 4 4 2 2" xfId="22779" xr:uid="{BC09A70D-647C-4785-AA11-F5CFDD121252}"/>
    <cellStyle name="Total 4 4 2 2 2" xfId="28335" xr:uid="{27E3E552-05DD-4D1B-9E62-575A4A917308}"/>
    <cellStyle name="Total 4 4 2 2 3" xfId="33829" xr:uid="{FE358199-5258-4429-A917-E72802682E3C}"/>
    <cellStyle name="Total 4 4 2 2 4" xfId="39313" xr:uid="{1FAA20C6-8CC0-4EC3-BDBF-D2EB597BE5C7}"/>
    <cellStyle name="Total 4 4 2 3" xfId="25606" xr:uid="{B3E51680-8A1D-4C0B-A9E2-2E6C2EE20AC3}"/>
    <cellStyle name="Total 4 4 2 4" xfId="31100" xr:uid="{2288DD1F-8481-4EDE-A78D-1E3F2DFF57B4}"/>
    <cellStyle name="Total 4 4 2 5" xfId="36584" xr:uid="{342666A8-5490-4F60-8141-E4B7BC7C6936}"/>
    <cellStyle name="Total 4 4 3" xfId="12393" xr:uid="{6ADF91AD-AE23-4CB3-9A85-E1FF56DA1887}"/>
    <cellStyle name="Total 4 4 4" xfId="17629" xr:uid="{CCA9562B-8849-40FB-9E0B-D4B255165B17}"/>
    <cellStyle name="Total 4 4 5" xfId="19896" xr:uid="{2A1B2932-BC6F-4E3E-BE8C-99E79B74F366}"/>
    <cellStyle name="Total 4 4 6" xfId="10286" xr:uid="{B42E3D46-A23A-435F-AF25-FC40522196B2}"/>
    <cellStyle name="Total 4 4 6 2" xfId="21607" xr:uid="{30147132-621B-461C-A191-89FD9E066A27}"/>
    <cellStyle name="Total 4 4 6 2 2" xfId="27163" xr:uid="{BE7FE207-C956-429E-A7C4-438654D9BEB3}"/>
    <cellStyle name="Total 4 4 6 2 3" xfId="32657" xr:uid="{B413AD5D-56C9-4297-8122-9FEA673C5DA7}"/>
    <cellStyle name="Total 4 4 6 2 4" xfId="38141" xr:uid="{9A8CACFD-519A-4BA2-82D1-9F7B32920DA2}"/>
    <cellStyle name="Total 4 4 6 3" xfId="24434" xr:uid="{7785DA95-1390-4CE6-BA6D-BB975F205290}"/>
    <cellStyle name="Total 4 4 6 4" xfId="29928" xr:uid="{CE134507-BDE7-40ED-B0A2-5690C8BE0D1E}"/>
    <cellStyle name="Total 4 4 6 5" xfId="35412" xr:uid="{BF5F8B71-5725-4B95-A1E5-C48CAEAF56BE}"/>
    <cellStyle name="Total 4 5" xfId="15488" xr:uid="{16A6538C-BBF7-4896-812D-1AF2F02981E2}"/>
    <cellStyle name="Total 4 5 2" xfId="22775" xr:uid="{D6BD56E6-D5C6-4743-B25B-624D1BB1B6D1}"/>
    <cellStyle name="Total 4 5 2 2" xfId="28331" xr:uid="{29FB63D0-D11C-4D63-BDCD-FF8CC4E4E193}"/>
    <cellStyle name="Total 4 5 2 3" xfId="33825" xr:uid="{C42EC261-B2E5-424C-8D9D-3D39E1F2D906}"/>
    <cellStyle name="Total 4 5 2 4" xfId="39309" xr:uid="{6F5BCAAE-5CC7-4080-81FD-4D12827272B9}"/>
    <cellStyle name="Total 4 5 3" xfId="25602" xr:uid="{76ADBBDE-263E-43B6-96AA-1A0B0D819864}"/>
    <cellStyle name="Total 4 5 4" xfId="31096" xr:uid="{D588FF4D-5FB7-42EB-B7EB-578ECAF9F6BA}"/>
    <cellStyle name="Total 4 5 5" xfId="36580" xr:uid="{862AC05B-AFD7-4B95-9D4F-46996A1D62FE}"/>
    <cellStyle name="Total 4 6" xfId="12389" xr:uid="{67C42AD2-DD38-4E5B-AA13-B0809B6AF8DD}"/>
    <cellStyle name="Total 4 7" xfId="17625" xr:uid="{207C84A4-D34D-4717-AE34-1C3E6ABD7F03}"/>
    <cellStyle name="Total 4 8" xfId="19892" xr:uid="{B7A01AD7-00AD-4FCB-B5C2-76E16DF4BBB6}"/>
    <cellStyle name="Total 4 9" xfId="10282" xr:uid="{76BF2A09-4505-4D00-9C77-EE48840F5706}"/>
    <cellStyle name="Total 4 9 2" xfId="21603" xr:uid="{8BD8FC43-9342-4917-BE5F-EAD70483F873}"/>
    <cellStyle name="Total 4 9 2 2" xfId="27159" xr:uid="{63D65714-5988-433A-911B-754B493B0E39}"/>
    <cellStyle name="Total 4 9 2 3" xfId="32653" xr:uid="{7B03E6BE-0183-4C69-BAF5-033206D45C3E}"/>
    <cellStyle name="Total 4 9 2 4" xfId="38137" xr:uid="{E0AAA699-20E1-4A2A-B8E5-0FAFE7760A9F}"/>
    <cellStyle name="Total 4 9 3" xfId="24430" xr:uid="{BCE68925-6403-416D-9983-F19B88CC85BF}"/>
    <cellStyle name="Total 4 9 4" xfId="29924" xr:uid="{25C44B9B-68A6-4D45-AC7B-9D61B90B59F8}"/>
    <cellStyle name="Total 4 9 5" xfId="35408" xr:uid="{D1D43DEE-2AD6-45C8-96EB-E967E9B2F70E}"/>
    <cellStyle name="Total 5" xfId="847" xr:uid="{18EE6CDD-B23F-4DA5-8AC1-ECE77C008B42}"/>
    <cellStyle name="Total 5 2" xfId="7087" xr:uid="{008CECCF-34AF-4086-BCCC-8C3B8D90EC64}"/>
    <cellStyle name="Total 5 2 2" xfId="15494" xr:uid="{D0CEDE26-E5C5-4F46-A3D1-3C2AE7C2F899}"/>
    <cellStyle name="Total 5 2 2 2" xfId="22781" xr:uid="{699DF897-E818-4A6C-A381-FEB157C4694B}"/>
    <cellStyle name="Total 5 2 2 2 2" xfId="28337" xr:uid="{AA389EFD-E80B-4EA7-906C-33D4E2658434}"/>
    <cellStyle name="Total 5 2 2 2 3" xfId="33831" xr:uid="{21026BE8-374E-42B7-B09C-2C8E3EC81186}"/>
    <cellStyle name="Total 5 2 2 2 4" xfId="39315" xr:uid="{B506EDB1-4AFC-4BA1-A25B-3EC335077497}"/>
    <cellStyle name="Total 5 2 2 3" xfId="25608" xr:uid="{5ED4ADDE-C6A5-4BBE-90A8-1C956AC79510}"/>
    <cellStyle name="Total 5 2 2 4" xfId="31102" xr:uid="{92CC8E99-D97E-4607-B851-E234FC25477C}"/>
    <cellStyle name="Total 5 2 2 5" xfId="36586" xr:uid="{D08F766A-865C-4A42-A02F-6C3DA00C8A38}"/>
    <cellStyle name="Total 5 2 3" xfId="12395" xr:uid="{80A4A696-A244-4DF6-B2CF-5947E87C9A76}"/>
    <cellStyle name="Total 5 2 4" xfId="17631" xr:uid="{E6B01DDF-ADD3-4E78-AF5C-40B6FE2307CF}"/>
    <cellStyle name="Total 5 2 5" xfId="19898" xr:uid="{3B9C6A77-0C9E-49E4-AA8C-032AC2A89E28}"/>
    <cellStyle name="Total 5 2 6" xfId="10288" xr:uid="{A4721732-8101-459E-A79B-B6316A9E45CE}"/>
    <cellStyle name="Total 5 2 6 2" xfId="21609" xr:uid="{B4A7404B-D5CE-4C45-B4CB-2B4F8872CABD}"/>
    <cellStyle name="Total 5 2 6 2 2" xfId="27165" xr:uid="{11E97D74-9D7D-44BD-8156-3907F1CA779D}"/>
    <cellStyle name="Total 5 2 6 2 3" xfId="32659" xr:uid="{04B7A22D-17F1-4D1A-AC29-0121D4052222}"/>
    <cellStyle name="Total 5 2 6 2 4" xfId="38143" xr:uid="{5A28819A-122A-4C33-B6E6-8C641A698C41}"/>
    <cellStyle name="Total 5 2 6 3" xfId="24436" xr:uid="{875A322D-CFC8-45DD-AA01-918568532772}"/>
    <cellStyle name="Total 5 2 6 4" xfId="29930" xr:uid="{773AD618-2973-49B4-94D1-A9B1B67EC54D}"/>
    <cellStyle name="Total 5 2 6 5" xfId="35414" xr:uid="{06E5F65C-C5BF-41B9-90D1-5202B85C5889}"/>
    <cellStyle name="Total 5 3" xfId="7088" xr:uid="{ADD13B17-2BC9-4A84-BE2B-C20BFEE54B88}"/>
    <cellStyle name="Total 5 3 2" xfId="15495" xr:uid="{2E21BC83-4155-4895-8169-123066068E45}"/>
    <cellStyle name="Total 5 3 2 2" xfId="22782" xr:uid="{5E5A542E-8068-4280-B1F1-8D3CC519E13A}"/>
    <cellStyle name="Total 5 3 2 2 2" xfId="28338" xr:uid="{C88BC449-AE5D-4FA7-9F36-CF2BAF68922E}"/>
    <cellStyle name="Total 5 3 2 2 3" xfId="33832" xr:uid="{D02A36BD-638E-4BC2-85C8-DC499038FAE1}"/>
    <cellStyle name="Total 5 3 2 2 4" xfId="39316" xr:uid="{CC4B751F-9F87-4DE4-A5A6-B64466D34F6C}"/>
    <cellStyle name="Total 5 3 2 3" xfId="25609" xr:uid="{A59A4C85-80E0-43E4-AAB3-BA7F03637C5D}"/>
    <cellStyle name="Total 5 3 2 4" xfId="31103" xr:uid="{C9E1A3F0-AE23-4454-8477-5DE3CC74E2B3}"/>
    <cellStyle name="Total 5 3 2 5" xfId="36587" xr:uid="{819CEBE0-085F-45C0-8323-2F05D70E4D1E}"/>
    <cellStyle name="Total 5 3 3" xfId="12396" xr:uid="{566B9947-C007-4CC5-BE10-088987D834A4}"/>
    <cellStyle name="Total 5 3 4" xfId="17632" xr:uid="{A14BF82A-2E59-47C8-A175-3640DAFD5FB4}"/>
    <cellStyle name="Total 5 3 5" xfId="19899" xr:uid="{B8C25336-B1DC-4D34-98A9-CE0E6C402AA4}"/>
    <cellStyle name="Total 5 3 6" xfId="10289" xr:uid="{9E8B92D7-71F8-4B31-91FD-84CA160BB81A}"/>
    <cellStyle name="Total 5 3 6 2" xfId="21610" xr:uid="{BC5FB48C-3CAE-45DC-9802-A8017EBD3579}"/>
    <cellStyle name="Total 5 3 6 2 2" xfId="27166" xr:uid="{EA4E7D3B-FA0B-4397-8D15-3B65CBD17299}"/>
    <cellStyle name="Total 5 3 6 2 3" xfId="32660" xr:uid="{927CE323-8741-4DE5-B1FF-03CB386B3BCE}"/>
    <cellStyle name="Total 5 3 6 2 4" xfId="38144" xr:uid="{66F147B3-9864-44FA-B4EE-241A9CE1EAB5}"/>
    <cellStyle name="Total 5 3 6 3" xfId="24437" xr:uid="{C42F4B07-C759-436F-B2FF-8F4647FDA5AA}"/>
    <cellStyle name="Total 5 3 6 4" xfId="29931" xr:uid="{122CB666-3244-462E-B05E-8862C8BAA4B4}"/>
    <cellStyle name="Total 5 3 6 5" xfId="35415" xr:uid="{DF225972-3B3F-4570-9E9E-C9B3EC1C19D3}"/>
    <cellStyle name="Total 5 4" xfId="15493" xr:uid="{D482654D-E11B-4AF6-B016-0F9854C8643F}"/>
    <cellStyle name="Total 5 4 2" xfId="22780" xr:uid="{0BF3C29A-58F7-4607-9A2C-8F5D8481070A}"/>
    <cellStyle name="Total 5 4 2 2" xfId="28336" xr:uid="{CEC43F91-2B78-4C7A-877A-4B9DB0B1ABE2}"/>
    <cellStyle name="Total 5 4 2 3" xfId="33830" xr:uid="{8735BF97-DEEB-4C35-B848-419DA5B4E93A}"/>
    <cellStyle name="Total 5 4 2 4" xfId="39314" xr:uid="{8AE03003-3018-4FF1-A9A5-15ECF9DAE11B}"/>
    <cellStyle name="Total 5 4 3" xfId="25607" xr:uid="{08923268-4320-479F-B88E-E8E2DBEEEC67}"/>
    <cellStyle name="Total 5 4 4" xfId="31101" xr:uid="{3C65000D-C6E2-42AB-8836-2002295DC14E}"/>
    <cellStyle name="Total 5 4 5" xfId="36585" xr:uid="{222461F7-F283-44CE-A89F-D53486D6758E}"/>
    <cellStyle name="Total 5 5" xfId="12394" xr:uid="{2E3512E4-8560-4899-A49E-347E56081872}"/>
    <cellStyle name="Total 5 6" xfId="17630" xr:uid="{C3EBE958-EFE8-48C9-9BBB-42E638EF2395}"/>
    <cellStyle name="Total 5 7" xfId="19897" xr:uid="{BFA05F58-DE30-4CC2-BBD0-9FDEB4B145A9}"/>
    <cellStyle name="Total 5 8" xfId="10287" xr:uid="{A17304A7-2EF4-42CD-8417-D4B47F8D7A93}"/>
    <cellStyle name="Total 5 8 2" xfId="21608" xr:uid="{8B70A159-BB17-4C54-B5E4-04362F17D6BD}"/>
    <cellStyle name="Total 5 8 2 2" xfId="27164" xr:uid="{D974F448-5E32-42CE-94B6-890A0E39FEBC}"/>
    <cellStyle name="Total 5 8 2 3" xfId="32658" xr:uid="{09966721-35F6-42EE-8C22-0627583F0356}"/>
    <cellStyle name="Total 5 8 2 4" xfId="38142" xr:uid="{5FFAA4C2-8337-4E13-AEAF-EB2809E6A2C6}"/>
    <cellStyle name="Total 5 8 3" xfId="24435" xr:uid="{2FA0A8D5-BC79-4A19-8A66-8E4FA027FCF9}"/>
    <cellStyle name="Total 5 8 4" xfId="29929" xr:uid="{532014E7-7447-4011-A759-DB756C6F8CB5}"/>
    <cellStyle name="Total 5 8 5" xfId="35413" xr:uid="{CCDE9CCD-8031-4274-8062-71A71D74DED1}"/>
    <cellStyle name="Total 5 9" xfId="7086" xr:uid="{5311DA65-AB61-4BF4-BF5F-3F026DE7680E}"/>
    <cellStyle name="Total 6" xfId="848" xr:uid="{EB0A11DA-C772-4D12-AA33-112E232C59C8}"/>
    <cellStyle name="Total 6 2" xfId="15496" xr:uid="{FCA19080-9C64-4288-B6B1-4DF4974B608B}"/>
    <cellStyle name="Total 6 2 2" xfId="22783" xr:uid="{BE98066A-D316-4C22-BCC7-DB4C62D6AF05}"/>
    <cellStyle name="Total 6 2 2 2" xfId="28339" xr:uid="{317A07C5-CB03-4787-9426-AE77D421DB4B}"/>
    <cellStyle name="Total 6 2 2 3" xfId="33833" xr:uid="{91625070-25B1-4CB5-B362-9887AC5F97B7}"/>
    <cellStyle name="Total 6 2 2 4" xfId="39317" xr:uid="{4030491E-677B-4B43-8EE4-1A95E27850C7}"/>
    <cellStyle name="Total 6 2 3" xfId="25610" xr:uid="{86A409A3-983E-4227-84A1-32318FD7D0DF}"/>
    <cellStyle name="Total 6 2 4" xfId="31104" xr:uid="{94E9030A-D09C-46E6-99DB-54886D966FAC}"/>
    <cellStyle name="Total 6 2 5" xfId="36588" xr:uid="{C5498143-FB27-4B0B-97F4-97B079273925}"/>
    <cellStyle name="Total 6 3" xfId="12397" xr:uid="{F3311D81-3D55-441F-A546-F3B03D077B11}"/>
    <cellStyle name="Total 6 4" xfId="17633" xr:uid="{DC134D56-0E57-44D6-AB18-911B5B759A19}"/>
    <cellStyle name="Total 6 5" xfId="19900" xr:uid="{179ECCC5-968B-4B8F-BAD3-6D0101A30CA2}"/>
    <cellStyle name="Total 6 6" xfId="10290" xr:uid="{336B059E-2640-429C-BE27-57C4418AAE05}"/>
    <cellStyle name="Total 6 6 2" xfId="21611" xr:uid="{A90EA60C-E88B-4661-98F6-CA10DE78C148}"/>
    <cellStyle name="Total 6 6 2 2" xfId="27167" xr:uid="{6661C7DE-EA59-4A2C-814B-8CDE8A4889AA}"/>
    <cellStyle name="Total 6 6 2 3" xfId="32661" xr:uid="{BAB31ED8-D6CC-4D57-AA74-2D271BBDC227}"/>
    <cellStyle name="Total 6 6 2 4" xfId="38145" xr:uid="{B98BE65F-04E2-4E00-8D9C-99AF8EDEEDF2}"/>
    <cellStyle name="Total 6 6 3" xfId="24438" xr:uid="{72F5D320-980C-4F69-9B6A-7808B71A010F}"/>
    <cellStyle name="Total 6 6 4" xfId="29932" xr:uid="{3CF10998-66FF-4536-9B09-0AE76AAD512F}"/>
    <cellStyle name="Total 6 6 5" xfId="35416" xr:uid="{FB186952-C29D-4E32-99B1-290C26ACBCD0}"/>
    <cellStyle name="Total 6 7" xfId="7089" xr:uid="{E2D50DDC-A4E9-4A47-A080-C9FFA1A4C165}"/>
    <cellStyle name="Total 7" xfId="849" xr:uid="{350AAFAF-FFD4-4852-9523-DF8B7FF93332}"/>
    <cellStyle name="Total 7 2" xfId="15497" xr:uid="{77E49812-B285-4D1F-8BC8-62BA3EB61F28}"/>
    <cellStyle name="Total 7 2 2" xfId="22784" xr:uid="{6FA9C62F-52E2-4E36-A2EC-154DC88F901F}"/>
    <cellStyle name="Total 7 2 2 2" xfId="28340" xr:uid="{7EFAA33B-3011-4952-9A07-0355BD0D4510}"/>
    <cellStyle name="Total 7 2 2 3" xfId="33834" xr:uid="{0D207F94-5F74-4F3D-AA87-D4DE86A73B16}"/>
    <cellStyle name="Total 7 2 2 4" xfId="39318" xr:uid="{3BB80BE9-DAE5-4446-9AB5-AD4477224B01}"/>
    <cellStyle name="Total 7 2 3" xfId="25611" xr:uid="{8545C3FA-AEBA-4911-A519-7CF3F8CDC5BC}"/>
    <cellStyle name="Total 7 2 4" xfId="31105" xr:uid="{5642BE79-43F6-4AF5-B3FF-398D1F94EC48}"/>
    <cellStyle name="Total 7 2 5" xfId="36589" xr:uid="{DF1AB4FC-DC76-4EE1-8E5D-95A298DF4174}"/>
    <cellStyle name="Total 7 3" xfId="12398" xr:uid="{F81C375C-806D-4DE8-AEA5-B4992BBAE183}"/>
    <cellStyle name="Total 7 4" xfId="17634" xr:uid="{0EA86A31-BC45-4A72-92F6-3D33D2BCF058}"/>
    <cellStyle name="Total 7 5" xfId="19901" xr:uid="{06AF3509-5B6C-482F-B066-40759FF25113}"/>
    <cellStyle name="Total 7 6" xfId="10291" xr:uid="{EF3BB5D8-43AE-4B1A-94A0-9C612A801449}"/>
    <cellStyle name="Total 7 6 2" xfId="21612" xr:uid="{73FF5821-FF89-427E-ADFB-0E6C23B711FD}"/>
    <cellStyle name="Total 7 6 2 2" xfId="27168" xr:uid="{BCCB48A4-20AD-4B6E-AEE5-9E2209FD9E1C}"/>
    <cellStyle name="Total 7 6 2 3" xfId="32662" xr:uid="{3F3E7863-67BC-4924-A07E-6099D4CB132B}"/>
    <cellStyle name="Total 7 6 2 4" xfId="38146" xr:uid="{58E3B415-4CF7-4BC9-A0AC-6860BF98BC8C}"/>
    <cellStyle name="Total 7 6 3" xfId="24439" xr:uid="{1F92D205-E88D-4619-9A2F-102FB98CC61C}"/>
    <cellStyle name="Total 7 6 4" xfId="29933" xr:uid="{DC76769A-7DA7-4ECF-A64B-3F7211B53E0C}"/>
    <cellStyle name="Total 7 6 5" xfId="35417" xr:uid="{A878C36C-2D92-481F-BFC1-6C5F637C5E28}"/>
    <cellStyle name="Total 7 7" xfId="7090" xr:uid="{1E63DAF0-1036-4D2B-AC0F-BA780E35F459}"/>
    <cellStyle name="Warning Text" xfId="7091" xr:uid="{7919179E-5D88-4EAB-9954-46895951EB95}"/>
    <cellStyle name="Warning Text 10" xfId="17635" xr:uid="{143B2078-83BD-4DAE-A68A-BB84B0BCA5AF}"/>
    <cellStyle name="Warning Text 11" xfId="19902" xr:uid="{DBF0148A-019D-4108-B11D-C671E1303813}"/>
    <cellStyle name="Warning Text 12" xfId="10292" xr:uid="{2649F9DC-96BF-4D6E-BE63-3217FC517AD9}"/>
    <cellStyle name="Warning Text 12 2" xfId="21613" xr:uid="{FF754C9B-7292-4F9A-8B63-31D06C36D455}"/>
    <cellStyle name="Warning Text 12 2 2" xfId="27169" xr:uid="{D663B9F3-0DA3-4EFF-A056-51AC5E55868B}"/>
    <cellStyle name="Warning Text 12 2 3" xfId="32663" xr:uid="{40E0D1E0-47CF-41E9-AB3E-71D2945B5118}"/>
    <cellStyle name="Warning Text 12 2 4" xfId="38147" xr:uid="{5E6AF48D-8D46-4A3E-8AC2-BA4A50318338}"/>
    <cellStyle name="Warning Text 12 3" xfId="24440" xr:uid="{624C69C8-25A5-4773-96BE-A7F137388E75}"/>
    <cellStyle name="Warning Text 12 4" xfId="29934" xr:uid="{8D13EBE3-E070-43D0-88DC-8CF1A07E7D3A}"/>
    <cellStyle name="Warning Text 12 5" xfId="35418" xr:uid="{A83D127E-4085-43DF-94F3-89E00D7C993B}"/>
    <cellStyle name="Warning Text 2" xfId="7092" xr:uid="{B98FC83A-8A25-4A4A-9D3E-3CB6496349A3}"/>
    <cellStyle name="Warning Text 2 10" xfId="19903" xr:uid="{68A49939-B678-499E-8764-F2FC8722963F}"/>
    <cellStyle name="Warning Text 2 11" xfId="10293" xr:uid="{BE12A35B-624A-462E-BFF1-E21AC76B2FC3}"/>
    <cellStyle name="Warning Text 2 11 2" xfId="21614" xr:uid="{B1EAFC31-8C41-4A4A-B60C-29921A8B9E08}"/>
    <cellStyle name="Warning Text 2 11 2 2" xfId="27170" xr:uid="{5233AE9E-C4FE-4A0F-B04B-FAC007B21A15}"/>
    <cellStyle name="Warning Text 2 11 2 3" xfId="32664" xr:uid="{22259E32-C865-4151-A18A-4776C15AC087}"/>
    <cellStyle name="Warning Text 2 11 2 4" xfId="38148" xr:uid="{40337705-707A-4993-A702-71B85D1BF34D}"/>
    <cellStyle name="Warning Text 2 11 3" xfId="24441" xr:uid="{76DF7C59-35F0-4097-80BE-FC3D66F804BC}"/>
    <cellStyle name="Warning Text 2 11 4" xfId="29935" xr:uid="{34170BA3-15C6-4538-B071-E4F4399EDC06}"/>
    <cellStyle name="Warning Text 2 11 5" xfId="35419" xr:uid="{F3C6AA4D-B71A-434E-A70D-D152DA76B063}"/>
    <cellStyle name="Warning Text 2 2" xfId="7093" xr:uid="{B70C7C48-1AD8-41B7-BB17-021218276080}"/>
    <cellStyle name="Warning Text 2 2 2" xfId="15500" xr:uid="{94EAC56F-F1F4-44D2-B012-77D967BE3EB8}"/>
    <cellStyle name="Warning Text 2 2 2 2" xfId="22787" xr:uid="{69BBB9F7-3C5A-4E89-9B9D-3753FE97223B}"/>
    <cellStyle name="Warning Text 2 2 2 2 2" xfId="28343" xr:uid="{1A9FBAC8-C083-46EE-A239-F4A74A507B36}"/>
    <cellStyle name="Warning Text 2 2 2 2 3" xfId="33837" xr:uid="{D13A0A86-B0DD-41B0-AC54-6894A85C4211}"/>
    <cellStyle name="Warning Text 2 2 2 2 4" xfId="39321" xr:uid="{291A78CF-F22A-45EF-AD31-151AC6071874}"/>
    <cellStyle name="Warning Text 2 2 2 3" xfId="25614" xr:uid="{5A287A4E-8FAD-4436-981E-426EC72642B5}"/>
    <cellStyle name="Warning Text 2 2 2 4" xfId="31108" xr:uid="{7926DB4A-E059-41D4-8B4C-D33BAC457494}"/>
    <cellStyle name="Warning Text 2 2 2 5" xfId="36592" xr:uid="{850C9CC3-0AF4-4BF7-BF81-38206D40F2A1}"/>
    <cellStyle name="Warning Text 2 2 3" xfId="12401" xr:uid="{F2BBA6CF-396E-4F02-A571-512147186D9E}"/>
    <cellStyle name="Warning Text 2 2 4" xfId="17637" xr:uid="{76001267-8740-4AC2-B1E8-BD0FEC56E65F}"/>
    <cellStyle name="Warning Text 2 2 5" xfId="19904" xr:uid="{E06142DD-6A98-4C87-8033-1EA07842DF94}"/>
    <cellStyle name="Warning Text 2 2 6" xfId="10294" xr:uid="{46E443C5-B0A7-43E1-B8A0-CC5DA3F261E7}"/>
    <cellStyle name="Warning Text 2 2 6 2" xfId="21615" xr:uid="{E2E76D1A-2AF1-423F-A986-3C4F2F35AAEB}"/>
    <cellStyle name="Warning Text 2 2 6 2 2" xfId="27171" xr:uid="{462DA64F-6F57-4CA5-AF12-B43CE9749715}"/>
    <cellStyle name="Warning Text 2 2 6 2 3" xfId="32665" xr:uid="{B16A012D-8409-4ADB-862C-2B58F29D56AF}"/>
    <cellStyle name="Warning Text 2 2 6 2 4" xfId="38149" xr:uid="{E15261AB-5249-48ED-9041-6DF2AAF43C24}"/>
    <cellStyle name="Warning Text 2 2 6 3" xfId="24442" xr:uid="{4AB4A16F-A9C2-438A-A378-4200C44FD7FD}"/>
    <cellStyle name="Warning Text 2 2 6 4" xfId="29936" xr:uid="{0524B991-D5CA-4396-B203-7AD2B27AB489}"/>
    <cellStyle name="Warning Text 2 2 6 5" xfId="35420" xr:uid="{795FB078-A2CE-45D1-8916-C825B0A82E8A}"/>
    <cellStyle name="Warning Text 2 3" xfId="7094" xr:uid="{199E40B6-025A-4527-8FF5-112613B24681}"/>
    <cellStyle name="Warning Text 2 3 2" xfId="15501" xr:uid="{458F46E3-E62F-4BFC-BC4B-22B510607F6B}"/>
    <cellStyle name="Warning Text 2 3 2 2" xfId="22788" xr:uid="{7181A1D1-6257-467F-B120-7B672C7F2CE3}"/>
    <cellStyle name="Warning Text 2 3 2 2 2" xfId="28344" xr:uid="{96AF6AEC-81A0-4F37-9E06-4D17E10A86A0}"/>
    <cellStyle name="Warning Text 2 3 2 2 3" xfId="33838" xr:uid="{B0F656ED-AB5C-43CB-8922-12C7AF88834B}"/>
    <cellStyle name="Warning Text 2 3 2 2 4" xfId="39322" xr:uid="{BD9F4995-DE38-496C-B283-590DE76ACFD3}"/>
    <cellStyle name="Warning Text 2 3 2 3" xfId="25615" xr:uid="{F7D3EDA9-E0DC-4FC0-8558-2E9BE34B823F}"/>
    <cellStyle name="Warning Text 2 3 2 4" xfId="31109" xr:uid="{123A1A78-BDEA-41E8-A818-D186FE6FD10F}"/>
    <cellStyle name="Warning Text 2 3 2 5" xfId="36593" xr:uid="{B73FE42B-F021-428B-A0DD-86BFB48A685D}"/>
    <cellStyle name="Warning Text 2 3 3" xfId="12402" xr:uid="{BCC75568-6FB2-4162-9CC7-996EF58CC1E9}"/>
    <cellStyle name="Warning Text 2 3 4" xfId="17638" xr:uid="{39EF2145-862F-4DC5-AD16-85C7541F5069}"/>
    <cellStyle name="Warning Text 2 3 5" xfId="19905" xr:uid="{E66B0363-2509-475B-9315-18B416C35C38}"/>
    <cellStyle name="Warning Text 2 3 6" xfId="10295" xr:uid="{6BED805C-A3E2-484D-B12E-8E9E99D472F6}"/>
    <cellStyle name="Warning Text 2 3 6 2" xfId="21616" xr:uid="{F0B28979-3BB6-4347-8D12-2E078CCD06A9}"/>
    <cellStyle name="Warning Text 2 3 6 2 2" xfId="27172" xr:uid="{AA1C183B-3682-494C-9571-24F18C6D36E2}"/>
    <cellStyle name="Warning Text 2 3 6 2 3" xfId="32666" xr:uid="{9C389FAF-1CAA-44AD-BA4E-0C107D45C4C1}"/>
    <cellStyle name="Warning Text 2 3 6 2 4" xfId="38150" xr:uid="{80BD8630-504C-4EFB-BE5B-23E883A4AB58}"/>
    <cellStyle name="Warning Text 2 3 6 3" xfId="24443" xr:uid="{F5A47651-A027-4F5E-BC5F-4462AD299907}"/>
    <cellStyle name="Warning Text 2 3 6 4" xfId="29937" xr:uid="{038ACA45-C88E-49A0-BAAA-C0B38A4D2FDE}"/>
    <cellStyle name="Warning Text 2 3 6 5" xfId="35421" xr:uid="{0087430D-FC5F-4B2C-97BA-AEE5CCF7C01A}"/>
    <cellStyle name="Warning Text 2 4" xfId="7095" xr:uid="{5C654393-526B-4283-8666-A722F2BC5668}"/>
    <cellStyle name="Warning Text 2 4 2" xfId="15502" xr:uid="{72478114-0715-41E9-AE26-DEF74F935422}"/>
    <cellStyle name="Warning Text 2 4 2 2" xfId="22789" xr:uid="{44CB5029-93A9-4B4D-B96D-35461498B016}"/>
    <cellStyle name="Warning Text 2 4 2 2 2" xfId="28345" xr:uid="{D7DE97B5-0F2F-42EE-A594-B93D723CB49C}"/>
    <cellStyle name="Warning Text 2 4 2 2 3" xfId="33839" xr:uid="{34DCF583-1D5B-41BE-8483-96F2D23A3A13}"/>
    <cellStyle name="Warning Text 2 4 2 2 4" xfId="39323" xr:uid="{DE7C0CA1-C3D0-4642-85D9-0EEF0CD8F0EE}"/>
    <cellStyle name="Warning Text 2 4 2 3" xfId="25616" xr:uid="{4578A21B-67D5-4DFB-8C3E-A410A8B527EC}"/>
    <cellStyle name="Warning Text 2 4 2 4" xfId="31110" xr:uid="{B1C77F75-BBC5-4ACA-B285-1ED1C0DB3B78}"/>
    <cellStyle name="Warning Text 2 4 2 5" xfId="36594" xr:uid="{7577ED05-4552-4040-B6FF-44B73CF407CC}"/>
    <cellStyle name="Warning Text 2 4 3" xfId="12625" xr:uid="{A06CB0B2-21DA-4760-8E08-1C36DA0CB811}"/>
    <cellStyle name="Warning Text 2 4 4" xfId="19906" xr:uid="{C7DA4E8B-87C9-4CE5-BBA3-03B333B96C0C}"/>
    <cellStyle name="Warning Text 2 4 5" xfId="10296" xr:uid="{2DC6FD3E-6B19-4622-995F-69235C2F9D0B}"/>
    <cellStyle name="Warning Text 2 4 5 2" xfId="21617" xr:uid="{F16FB0A4-EB26-46A7-8383-95BAF240CF0D}"/>
    <cellStyle name="Warning Text 2 4 5 2 2" xfId="27173" xr:uid="{5DDDB39B-0529-4271-8A33-4768F72C89E3}"/>
    <cellStyle name="Warning Text 2 4 5 2 3" xfId="32667" xr:uid="{7D750809-6AF4-416C-A05F-11293766BAB1}"/>
    <cellStyle name="Warning Text 2 4 5 2 4" xfId="38151" xr:uid="{5EF712CA-36AC-4713-8064-CE3D2464B36C}"/>
    <cellStyle name="Warning Text 2 4 5 3" xfId="24444" xr:uid="{BD7F3AC0-3AE7-4BF0-9A32-42643B3EFAED}"/>
    <cellStyle name="Warning Text 2 4 5 4" xfId="29938" xr:uid="{24BD39D0-1B56-4CAC-B938-0DA87EA09BF8}"/>
    <cellStyle name="Warning Text 2 4 5 5" xfId="35422" xr:uid="{8CC5B197-1D9E-49CA-B306-57F50BCC1BF5}"/>
    <cellStyle name="Warning Text 2 5" xfId="7334" xr:uid="{3A678B0D-5AD3-42E8-AEF2-46163E4B081A}"/>
    <cellStyle name="Warning Text 2 5 2" xfId="20093" xr:uid="{90FD2E41-BA8A-4337-A387-D9B85F4CF1C9}"/>
    <cellStyle name="Warning Text 2 5 3" xfId="10297" xr:uid="{9E7ED1B3-74B2-4AB7-A7EE-6DF35D6BA690}"/>
    <cellStyle name="Warning Text 2 5 3 2" xfId="21618" xr:uid="{95154F1D-7659-4972-92DA-9C03D67601F5}"/>
    <cellStyle name="Warning Text 2 5 3 2 2" xfId="27174" xr:uid="{26C39D4A-3F13-499C-BFAD-5C0E6505EAFF}"/>
    <cellStyle name="Warning Text 2 5 3 2 3" xfId="32668" xr:uid="{890D09EE-A6E5-45AC-8F1D-2C15D3728F40}"/>
    <cellStyle name="Warning Text 2 5 3 2 4" xfId="38152" xr:uid="{5E4BEBE5-F2C3-43AA-965D-1B2682329377}"/>
    <cellStyle name="Warning Text 2 5 3 3" xfId="24445" xr:uid="{84A9D16A-380B-4E74-B63A-57F4165203C3}"/>
    <cellStyle name="Warning Text 2 5 3 4" xfId="29939" xr:uid="{FE08F000-3140-491D-A92F-0C0F5B59D7EE}"/>
    <cellStyle name="Warning Text 2 5 3 5" xfId="35423" xr:uid="{3C936484-AD80-4721-9F62-907B16AED89A}"/>
    <cellStyle name="Warning Text 2 6" xfId="10298" xr:uid="{06AB3629-32A3-4CEF-9EEE-4A87955A47E5}"/>
    <cellStyle name="Warning Text 2 6 2" xfId="21619" xr:uid="{31E055B1-AB1A-4AEE-9ECD-CDE229A1339B}"/>
    <cellStyle name="Warning Text 2 6 2 2" xfId="27175" xr:uid="{42777E61-512C-4D48-A446-2C7C47381E67}"/>
    <cellStyle name="Warning Text 2 6 2 3" xfId="32669" xr:uid="{02BA3298-86D5-4AD9-81AD-42666DE782F8}"/>
    <cellStyle name="Warning Text 2 6 2 4" xfId="38153" xr:uid="{0D2B5383-2D85-41FA-B6F1-6F6A754F9BA8}"/>
    <cellStyle name="Warning Text 2 6 3" xfId="24446" xr:uid="{A060E9FC-ADBD-46F1-8F09-FFC59B121E02}"/>
    <cellStyle name="Warning Text 2 6 4" xfId="29940" xr:uid="{A26A51D2-DD11-4D32-9695-607F7BABF528}"/>
    <cellStyle name="Warning Text 2 6 5" xfId="35424" xr:uid="{4282DCD0-8E1D-460E-A303-D7A8E270AB73}"/>
    <cellStyle name="Warning Text 2 7" xfId="15499" xr:uid="{52548C4D-3787-4AC3-942D-12A2775441B7}"/>
    <cellStyle name="Warning Text 2 7 2" xfId="22786" xr:uid="{0E8E6341-D4BA-4473-B610-5B2B83FDB541}"/>
    <cellStyle name="Warning Text 2 7 2 2" xfId="28342" xr:uid="{C6685A08-2C4C-44E1-9B0D-12E7068C8C74}"/>
    <cellStyle name="Warning Text 2 7 2 3" xfId="33836" xr:uid="{7A5605DD-202E-4428-B8B0-FEC3474BAF9C}"/>
    <cellStyle name="Warning Text 2 7 2 4" xfId="39320" xr:uid="{4807C10B-EE03-4BDD-B155-428E4D1BF92F}"/>
    <cellStyle name="Warning Text 2 7 3" xfId="25613" xr:uid="{D5AE92A1-7C94-43FF-9921-21E0E6D131AE}"/>
    <cellStyle name="Warning Text 2 7 4" xfId="31107" xr:uid="{CA2235A6-4014-47FC-A299-FE0D6E2ABD20}"/>
    <cellStyle name="Warning Text 2 7 5" xfId="36591" xr:uid="{5D47658A-2BE9-4943-9019-684216CBB7F7}"/>
    <cellStyle name="Warning Text 2 8" xfId="12400" xr:uid="{4B09A23C-A492-4F14-ADFF-544D37B5B761}"/>
    <cellStyle name="Warning Text 2 9" xfId="17636" xr:uid="{C1AE14F0-570C-41DE-8529-CF0E373C205C}"/>
    <cellStyle name="Warning Text 3" xfId="7096" xr:uid="{63343668-3651-4BCD-8D36-743CDEAC2F10}"/>
    <cellStyle name="Warning Text 3 2" xfId="15503" xr:uid="{EC5D1D14-07E0-4632-A333-2D1E042A2C2C}"/>
    <cellStyle name="Warning Text 3 2 2" xfId="22790" xr:uid="{44E5AF30-946A-42CE-AE62-8318C909337F}"/>
    <cellStyle name="Warning Text 3 2 2 2" xfId="28346" xr:uid="{CDF8F9A0-AB54-4975-BADF-533E82959017}"/>
    <cellStyle name="Warning Text 3 2 2 3" xfId="33840" xr:uid="{D8807FFF-5794-475E-8D7D-238E2185BCCF}"/>
    <cellStyle name="Warning Text 3 2 2 4" xfId="39324" xr:uid="{E1174360-13ED-46F3-9B33-BF1C471C96B6}"/>
    <cellStyle name="Warning Text 3 2 3" xfId="25617" xr:uid="{5DB22697-E8A6-45B0-B290-8CC4C3AEB03E}"/>
    <cellStyle name="Warning Text 3 2 4" xfId="31111" xr:uid="{A2FBC3C2-A97E-4392-9195-75D576340722}"/>
    <cellStyle name="Warning Text 3 2 5" xfId="36595" xr:uid="{C24F6AC9-FE78-47CB-BB96-B997A3E49C14}"/>
    <cellStyle name="Warning Text 3 3" xfId="12403" xr:uid="{AA5D1E15-D456-4045-87D9-8EC40E674EA5}"/>
    <cellStyle name="Warning Text 3 4" xfId="17639" xr:uid="{F0358D46-BBFE-4C5A-A9F5-832606F38573}"/>
    <cellStyle name="Warning Text 3 5" xfId="19907" xr:uid="{8124A2DF-3672-4AF8-BF22-74F1901F5546}"/>
    <cellStyle name="Warning Text 3 6" xfId="10299" xr:uid="{179D2521-17A5-46C8-9827-56E2E5007D3D}"/>
    <cellStyle name="Warning Text 3 6 2" xfId="21620" xr:uid="{4B17D914-527C-4DF6-8D9B-00E2133E6859}"/>
    <cellStyle name="Warning Text 3 6 2 2" xfId="27176" xr:uid="{DD825485-EC9F-4029-A755-989E7E8B64E3}"/>
    <cellStyle name="Warning Text 3 6 2 3" xfId="32670" xr:uid="{9076D289-4183-4392-BD77-00AA93474C99}"/>
    <cellStyle name="Warning Text 3 6 2 4" xfId="38154" xr:uid="{E5C48E1F-25C6-4D86-B67C-598CAFEFAA5F}"/>
    <cellStyle name="Warning Text 3 6 3" xfId="24447" xr:uid="{4324F4F6-3D1B-486C-9572-1C165ABFA216}"/>
    <cellStyle name="Warning Text 3 6 4" xfId="29941" xr:uid="{17E961B9-A271-45C0-8458-54031D5EEAB1}"/>
    <cellStyle name="Warning Text 3 6 5" xfId="35425" xr:uid="{4637091E-49BF-43D4-986A-BC102D260E83}"/>
    <cellStyle name="Warning Text 4" xfId="7097" xr:uid="{D8322A09-B56B-497C-863D-572F4E95B746}"/>
    <cellStyle name="Warning Text 4 2" xfId="15504" xr:uid="{6F7E7214-6316-4FD9-85F8-6AE7C42CE94A}"/>
    <cellStyle name="Warning Text 4 2 2" xfId="22791" xr:uid="{6E395E92-B1AF-4BEC-81AB-82C0F9A02F30}"/>
    <cellStyle name="Warning Text 4 2 2 2" xfId="28347" xr:uid="{4636D87B-C2C3-41AB-AE92-0491EF92F126}"/>
    <cellStyle name="Warning Text 4 2 2 3" xfId="33841" xr:uid="{70B91331-AD95-43C1-B1FF-A42C254DD180}"/>
    <cellStyle name="Warning Text 4 2 2 4" xfId="39325" xr:uid="{62F3E19F-C51D-4A0E-840B-D3CE6C2B2D03}"/>
    <cellStyle name="Warning Text 4 2 3" xfId="25618" xr:uid="{E2BFFDCD-0E3A-4F78-A38F-B2C98763AAB6}"/>
    <cellStyle name="Warning Text 4 2 4" xfId="31112" xr:uid="{1B7C1ED0-4BF1-4CED-9524-64550CEB2916}"/>
    <cellStyle name="Warning Text 4 2 5" xfId="36596" xr:uid="{D49F619B-1EDF-481E-8CA6-15CF9EA6DB02}"/>
    <cellStyle name="Warning Text 4 3" xfId="12404" xr:uid="{A0BAAE33-67A9-4EA6-8455-9A8D719BF492}"/>
    <cellStyle name="Warning Text 4 4" xfId="17640" xr:uid="{599E86A5-6A5A-450F-9C40-4F905ED62EE6}"/>
    <cellStyle name="Warning Text 4 5" xfId="19908" xr:uid="{E26EB64E-619A-4F78-9F74-124B970003A3}"/>
    <cellStyle name="Warning Text 4 6" xfId="10300" xr:uid="{CC600934-4CFA-4822-A278-3F4D32A42F1A}"/>
    <cellStyle name="Warning Text 4 6 2" xfId="21621" xr:uid="{E0129DF7-943F-4ADE-9BCB-52B16E584CB8}"/>
    <cellStyle name="Warning Text 4 6 2 2" xfId="27177" xr:uid="{3E01BC22-0B97-4EBB-9534-6C98A8846799}"/>
    <cellStyle name="Warning Text 4 6 2 3" xfId="32671" xr:uid="{2858EF59-5EC1-4F14-A6AA-9E294AD2308C}"/>
    <cellStyle name="Warning Text 4 6 2 4" xfId="38155" xr:uid="{0E1A9053-1889-4C36-B554-25D5D1466A7A}"/>
    <cellStyle name="Warning Text 4 6 3" xfId="24448" xr:uid="{A148386B-113C-4CE9-866B-5B68F070F147}"/>
    <cellStyle name="Warning Text 4 6 4" xfId="29942" xr:uid="{F12C3468-0CA7-42A4-90DD-F7DB903CE604}"/>
    <cellStyle name="Warning Text 4 6 5" xfId="35426" xr:uid="{05F9FC1D-4928-4FE6-B722-231B1AE63A2D}"/>
    <cellStyle name="Warning Text 5" xfId="7098" xr:uid="{C55042CB-AF6F-491E-92AB-B0264506ACA4}"/>
    <cellStyle name="Warning Text 5 2" xfId="15505" xr:uid="{4D0982CB-5D86-42E9-B182-8167AC1370DA}"/>
    <cellStyle name="Warning Text 5 2 2" xfId="22792" xr:uid="{63BD305F-75BD-4352-A6D3-15C57A342F4E}"/>
    <cellStyle name="Warning Text 5 2 2 2" xfId="28348" xr:uid="{6A1D5E64-5F0B-48F8-A08B-AD19C3E6BEC0}"/>
    <cellStyle name="Warning Text 5 2 2 3" xfId="33842" xr:uid="{24EF1D4D-DE66-4CD7-A78D-3EE93A673A2B}"/>
    <cellStyle name="Warning Text 5 2 2 4" xfId="39326" xr:uid="{374609CF-7478-446D-ACA0-A46A8A056C3A}"/>
    <cellStyle name="Warning Text 5 2 3" xfId="25619" xr:uid="{8633824A-FC91-4585-BC77-631AC9B83AF8}"/>
    <cellStyle name="Warning Text 5 2 4" xfId="31113" xr:uid="{C8523B3E-CF60-40C6-8877-EF70D2ED91DC}"/>
    <cellStyle name="Warning Text 5 2 5" xfId="36597" xr:uid="{EF1C7828-90A8-4459-ACE0-C0C5CB724E15}"/>
    <cellStyle name="Warning Text 5 3" xfId="12624" xr:uid="{6F843106-6E5B-4B0B-BA7E-2CACE561E046}"/>
    <cellStyle name="Warning Text 5 4" xfId="19909" xr:uid="{1213DACF-9D24-4758-8404-BA22C3C24B25}"/>
    <cellStyle name="Warning Text 5 5" xfId="10301" xr:uid="{77C6B06E-FBBC-4C8F-8AB8-9F269A82C518}"/>
    <cellStyle name="Warning Text 5 5 2" xfId="21622" xr:uid="{E8DFCF1B-40B9-4D8F-9FBF-5DFD162B6152}"/>
    <cellStyle name="Warning Text 5 5 2 2" xfId="27178" xr:uid="{E1BF8C8C-7232-49E4-BCA1-016B1034C7AE}"/>
    <cellStyle name="Warning Text 5 5 2 3" xfId="32672" xr:uid="{1EE646E9-10A5-4E10-A4D1-F77380A725F3}"/>
    <cellStyle name="Warning Text 5 5 2 4" xfId="38156" xr:uid="{33627A5C-351D-48EF-96B6-D88A62A97F8C}"/>
    <cellStyle name="Warning Text 5 5 3" xfId="24449" xr:uid="{1F9101FE-E9C9-407A-AB5A-44FF4C16F64D}"/>
    <cellStyle name="Warning Text 5 5 4" xfId="29943" xr:uid="{09FDB514-6A5E-404A-9CC6-C8FEF6DBFD2F}"/>
    <cellStyle name="Warning Text 5 5 5" xfId="35427" xr:uid="{386F0240-CF3F-45CE-AEE2-49E225A03F56}"/>
    <cellStyle name="Warning Text 6" xfId="7240" xr:uid="{646ADFAD-6C4D-4473-AB94-60A2128EC6FF}"/>
    <cellStyle name="Warning Text 6 2" xfId="20020" xr:uid="{1DA2022B-2589-4410-9A1B-4DAD00EB6678}"/>
    <cellStyle name="Warning Text 6 3" xfId="10302" xr:uid="{2EF2E93A-553C-4373-966D-F09D5FCC3C96}"/>
    <cellStyle name="Warning Text 6 3 2" xfId="21623" xr:uid="{8AD5E24E-8F7C-4899-899D-AA1E2705C363}"/>
    <cellStyle name="Warning Text 6 3 2 2" xfId="27179" xr:uid="{711BF666-D3E9-406A-8853-0ECB068315DC}"/>
    <cellStyle name="Warning Text 6 3 2 3" xfId="32673" xr:uid="{E0094F19-4B76-4209-8EDF-2BEF5EF1BDAC}"/>
    <cellStyle name="Warning Text 6 3 2 4" xfId="38157" xr:uid="{EDC0F5F6-F17C-4199-8020-C3DB64F61145}"/>
    <cellStyle name="Warning Text 6 3 3" xfId="24450" xr:uid="{4B1D7795-9D76-4DD2-8AFD-AE6BC8C507EC}"/>
    <cellStyle name="Warning Text 6 3 4" xfId="29944" xr:uid="{61D46E39-4594-441F-AE5B-622C1E3F1D0A}"/>
    <cellStyle name="Warning Text 6 3 5" xfId="35428" xr:uid="{2848A40D-5682-45E1-B54A-132B077DAC50}"/>
    <cellStyle name="Warning Text 7" xfId="10303" xr:uid="{491EA794-C3A9-4C2F-B8B4-3DFECF42209D}"/>
    <cellStyle name="Warning Text 7 2" xfId="21624" xr:uid="{43485350-4FFC-4B5D-9750-F59AE44B0B0D}"/>
    <cellStyle name="Warning Text 7 2 2" xfId="27180" xr:uid="{9F3D7527-70B3-4382-97B3-6295D27EDDCD}"/>
    <cellStyle name="Warning Text 7 2 3" xfId="32674" xr:uid="{F8496824-A94E-41CD-83DB-7E9E6338A443}"/>
    <cellStyle name="Warning Text 7 2 4" xfId="38158" xr:uid="{D26ED228-8F78-41FC-9240-F61001CDA19C}"/>
    <cellStyle name="Warning Text 7 3" xfId="24451" xr:uid="{9DC228A5-7863-4377-AE44-C850EC9FA912}"/>
    <cellStyle name="Warning Text 7 4" xfId="29945" xr:uid="{2B715563-79BE-4360-8557-E87DDF9C1DD3}"/>
    <cellStyle name="Warning Text 7 5" xfId="35429" xr:uid="{253397ED-74E0-440B-99D7-1F7E3B3FBF78}"/>
    <cellStyle name="Warning Text 8" xfId="15498" xr:uid="{FF6AEFBD-305A-4AF0-92F6-B3F8FFD35B0D}"/>
    <cellStyle name="Warning Text 8 2" xfId="22785" xr:uid="{AB2166AF-5815-486F-B209-0E47494BE9A1}"/>
    <cellStyle name="Warning Text 8 2 2" xfId="28341" xr:uid="{E20C866D-C542-42B2-BA75-6AF0E234F153}"/>
    <cellStyle name="Warning Text 8 2 3" xfId="33835" xr:uid="{2A8E1D05-4668-44B6-9630-5D1C82F7F8F2}"/>
    <cellStyle name="Warning Text 8 2 4" xfId="39319" xr:uid="{41929010-3505-4E29-800B-7706593F1335}"/>
    <cellStyle name="Warning Text 8 3" xfId="25612" xr:uid="{7C701073-1C0F-4809-B0E9-9CF753B9F8C7}"/>
    <cellStyle name="Warning Text 8 4" xfId="31106" xr:uid="{D467480C-D414-4428-9752-E3755D5B8C60}"/>
    <cellStyle name="Warning Text 8 5" xfId="36590" xr:uid="{0885DE21-C9E2-4C6C-9CB9-306E5A529D60}"/>
    <cellStyle name="Warning Text 9" xfId="12399" xr:uid="{F2153478-9ABA-43E6-96D1-13FCF2667A25}"/>
  </cellStyles>
  <dxfs count="12">
    <dxf>
      <fill>
        <patternFill patternType="solid">
          <fgColor rgb="FFFFFF00"/>
          <bgColor rgb="FF000000"/>
        </patternFill>
      </fill>
    </dxf>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1F81D687-3064-439C-AD23-60B04D144522}">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006699"/>
      <color rgb="FF00FF00"/>
      <color rgb="FFCC0000"/>
      <color rgb="FF336699"/>
      <color rgb="FF003366"/>
      <color rgb="FF0000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723900</xdr:colOff>
      <xdr:row>39</xdr:row>
      <xdr:rowOff>99060</xdr:rowOff>
    </xdr:from>
    <xdr:to>
      <xdr:col>17</xdr:col>
      <xdr:colOff>286455</xdr:colOff>
      <xdr:row>59</xdr:row>
      <xdr:rowOff>95568</xdr:rowOff>
    </xdr:to>
    <xdr:pic>
      <xdr:nvPicPr>
        <xdr:cNvPr id="2" name="Imagen 1">
          <a:extLst>
            <a:ext uri="{FF2B5EF4-FFF2-40B4-BE49-F238E27FC236}">
              <a16:creationId xmlns:a16="http://schemas.microsoft.com/office/drawing/2014/main" id="{A101E4E1-9CFC-437C-B922-0E449E939FE1}"/>
            </a:ext>
          </a:extLst>
        </xdr:cNvPr>
        <xdr:cNvPicPr>
          <a:picLocks noChangeAspect="1"/>
        </xdr:cNvPicPr>
      </xdr:nvPicPr>
      <xdr:blipFill>
        <a:blip xmlns:r="http://schemas.openxmlformats.org/officeDocument/2006/relationships" r:embed="rId1"/>
        <a:stretch>
          <a:fillRect/>
        </a:stretch>
      </xdr:blipFill>
      <xdr:spPr>
        <a:xfrm>
          <a:off x="8801100" y="7248525"/>
          <a:ext cx="8125530" cy="3638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404404</xdr:colOff>
      <xdr:row>2</xdr:row>
      <xdr:rowOff>42439</xdr:rowOff>
    </xdr:from>
    <xdr:to>
      <xdr:col>4</xdr:col>
      <xdr:colOff>269421</xdr:colOff>
      <xdr:row>5</xdr:row>
      <xdr:rowOff>38371</xdr:rowOff>
    </xdr:to>
    <xdr:pic>
      <xdr:nvPicPr>
        <xdr:cNvPr id="4" name="Imagen 3">
          <a:extLst>
            <a:ext uri="{FF2B5EF4-FFF2-40B4-BE49-F238E27FC236}">
              <a16:creationId xmlns:a16="http://schemas.microsoft.com/office/drawing/2014/main" id="{C6243B83-EE18-8D7E-398F-284CECD05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297" y="532296"/>
          <a:ext cx="1783624" cy="93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2226468</xdr:colOff>
      <xdr:row>2</xdr:row>
      <xdr:rowOff>-1</xdr:rowOff>
    </xdr:from>
    <xdr:to>
      <xdr:col>4</xdr:col>
      <xdr:colOff>253364</xdr:colOff>
      <xdr:row>5</xdr:row>
      <xdr:rowOff>92733</xdr:rowOff>
    </xdr:to>
    <xdr:pic>
      <xdr:nvPicPr>
        <xdr:cNvPr id="4" name="Imagen 3">
          <a:extLst>
            <a:ext uri="{FF2B5EF4-FFF2-40B4-BE49-F238E27FC236}">
              <a16:creationId xmlns:a16="http://schemas.microsoft.com/office/drawing/2014/main" id="{E44B9666-6CE7-4CBF-89AF-B3A8F89D6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7" y="404812"/>
          <a:ext cx="3682365" cy="699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2202656</xdr:colOff>
      <xdr:row>2</xdr:row>
      <xdr:rowOff>71438</xdr:rowOff>
    </xdr:from>
    <xdr:to>
      <xdr:col>3</xdr:col>
      <xdr:colOff>979646</xdr:colOff>
      <xdr:row>5</xdr:row>
      <xdr:rowOff>164172</xdr:rowOff>
    </xdr:to>
    <xdr:pic>
      <xdr:nvPicPr>
        <xdr:cNvPr id="2" name="Imagen 1">
          <a:extLst>
            <a:ext uri="{FF2B5EF4-FFF2-40B4-BE49-F238E27FC236}">
              <a16:creationId xmlns:a16="http://schemas.microsoft.com/office/drawing/2014/main" id="{907144F3-5BEE-4A0E-9C17-400BA9107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 y="476251"/>
          <a:ext cx="3682365" cy="699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7</xdr:col>
      <xdr:colOff>802958</xdr:colOff>
      <xdr:row>5</xdr:row>
      <xdr:rowOff>96544</xdr:rowOff>
    </xdr:to>
    <xdr:pic>
      <xdr:nvPicPr>
        <xdr:cNvPr id="3" name="Imagen 2">
          <a:extLst>
            <a:ext uri="{FF2B5EF4-FFF2-40B4-BE49-F238E27FC236}">
              <a16:creationId xmlns:a16="http://schemas.microsoft.com/office/drawing/2014/main" id="{76807D0E-9757-4FC9-BF66-971560B91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3188" y="404813"/>
          <a:ext cx="3684270" cy="703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2607469</xdr:colOff>
      <xdr:row>2</xdr:row>
      <xdr:rowOff>59531</xdr:rowOff>
    </xdr:from>
    <xdr:to>
      <xdr:col>4</xdr:col>
      <xdr:colOff>816769</xdr:colOff>
      <xdr:row>5</xdr:row>
      <xdr:rowOff>152265</xdr:rowOff>
    </xdr:to>
    <xdr:pic>
      <xdr:nvPicPr>
        <xdr:cNvPr id="2" name="Imagen 1">
          <a:extLst>
            <a:ext uri="{FF2B5EF4-FFF2-40B4-BE49-F238E27FC236}">
              <a16:creationId xmlns:a16="http://schemas.microsoft.com/office/drawing/2014/main" id="{B0BD6853-C9E1-4724-8DFC-0281D7A7E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3688" y="464344"/>
          <a:ext cx="3686175" cy="699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11</xdr:col>
      <xdr:colOff>132806</xdr:colOff>
      <xdr:row>6</xdr:row>
      <xdr:rowOff>91440</xdr:rowOff>
    </xdr:to>
    <xdr:pic>
      <xdr:nvPicPr>
        <xdr:cNvPr id="2" name="Imagen 1">
          <a:extLst>
            <a:ext uri="{FF2B5EF4-FFF2-40B4-BE49-F238E27FC236}">
              <a16:creationId xmlns:a16="http://schemas.microsoft.com/office/drawing/2014/main" id="{391D4F3C-4DF8-45AE-9F45-33BF17EB6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7107" y="612321"/>
          <a:ext cx="3684270" cy="703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7</xdr:col>
      <xdr:colOff>449580</xdr:colOff>
      <xdr:row>5</xdr:row>
      <xdr:rowOff>91440</xdr:rowOff>
    </xdr:to>
    <xdr:pic>
      <xdr:nvPicPr>
        <xdr:cNvPr id="2" name="Imagen 1">
          <a:extLst>
            <a:ext uri="{FF2B5EF4-FFF2-40B4-BE49-F238E27FC236}">
              <a16:creationId xmlns:a16="http://schemas.microsoft.com/office/drawing/2014/main" id="{23A8C161-1B8E-3378-FFD1-5992E8A28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3140" y="396240"/>
          <a:ext cx="368808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7" Type="http://schemas.openxmlformats.org/officeDocument/2006/relationships/drawing" Target="../drawings/drawing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drawing" Target="../drawings/drawing8.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5A4A2-02CD-4EF6-AFD5-1A650B2253AC}">
  <sheetPr codeName="Hoja3"/>
  <dimension ref="A1:K25"/>
  <sheetViews>
    <sheetView showGridLines="0" zoomScaleNormal="100" workbookViewId="0">
      <selection activeCell="B39" sqref="B39"/>
    </sheetView>
  </sheetViews>
  <sheetFormatPr baseColWidth="10" defaultColWidth="11.44140625" defaultRowHeight="11.4"/>
  <cols>
    <col min="1" max="1" width="15.88671875" style="249" bestFit="1" customWidth="1"/>
    <col min="2" max="2" width="47.44140625" style="249" bestFit="1" customWidth="1"/>
    <col min="3" max="3" width="15" style="249" bestFit="1" customWidth="1"/>
    <col min="4" max="4" width="11.6640625" style="250" bestFit="1" customWidth="1"/>
    <col min="5" max="5" width="9.6640625" style="250" bestFit="1" customWidth="1"/>
    <col min="6" max="6" width="32.6640625" style="249" bestFit="1" customWidth="1"/>
    <col min="7" max="7" width="49.6640625" style="249" bestFit="1" customWidth="1"/>
    <col min="8" max="8" width="51.109375" style="249" bestFit="1" customWidth="1"/>
    <col min="9" max="9" width="38.6640625" style="249" bestFit="1" customWidth="1"/>
    <col min="10" max="10" width="11.44140625" style="232"/>
    <col min="11" max="11" width="13.33203125" style="232" bestFit="1" customWidth="1"/>
    <col min="12" max="16384" width="11.44140625" style="232"/>
  </cols>
  <sheetData>
    <row r="1" spans="1:11" ht="13.2" customHeight="1">
      <c r="A1" s="228" t="s">
        <v>688</v>
      </c>
      <c r="B1" s="229" t="s">
        <v>689</v>
      </c>
      <c r="C1" s="229" t="s">
        <v>690</v>
      </c>
      <c r="D1" s="228" t="s">
        <v>415</v>
      </c>
      <c r="E1" s="230" t="s">
        <v>567</v>
      </c>
      <c r="F1" s="231" t="s">
        <v>691</v>
      </c>
      <c r="G1" s="231" t="s">
        <v>692</v>
      </c>
      <c r="H1" s="231" t="s">
        <v>693</v>
      </c>
      <c r="I1" s="231" t="s">
        <v>694</v>
      </c>
    </row>
    <row r="2" spans="1:11" ht="13.8">
      <c r="A2" s="233" t="s">
        <v>695</v>
      </c>
      <c r="B2" s="234" t="s">
        <v>696</v>
      </c>
      <c r="C2" s="235" t="s">
        <v>697</v>
      </c>
      <c r="D2" s="236" t="s">
        <v>698</v>
      </c>
      <c r="E2" s="237">
        <v>45107</v>
      </c>
      <c r="F2" s="238">
        <v>172391.50455804</v>
      </c>
      <c r="G2" s="238">
        <v>1107.5142139600002</v>
      </c>
      <c r="H2" s="238">
        <v>4448.0469521800005</v>
      </c>
      <c r="I2" s="238">
        <v>169050.97181982</v>
      </c>
    </row>
    <row r="3" spans="1:11" ht="13.8">
      <c r="A3" s="233" t="s">
        <v>695</v>
      </c>
      <c r="B3" s="234" t="s">
        <v>699</v>
      </c>
      <c r="C3" s="235" t="s">
        <v>700</v>
      </c>
      <c r="D3" s="236" t="s">
        <v>701</v>
      </c>
      <c r="E3" s="237">
        <v>45107</v>
      </c>
      <c r="F3" s="238">
        <v>288770.64120372001</v>
      </c>
      <c r="G3" s="238">
        <v>0.51151294000000003</v>
      </c>
      <c r="H3" s="238">
        <v>46.824692140000003</v>
      </c>
      <c r="I3" s="238">
        <v>288724.32802452001</v>
      </c>
      <c r="K3" s="239"/>
    </row>
    <row r="4" spans="1:11" s="246" customFormat="1" ht="13.8">
      <c r="A4" s="240" t="s">
        <v>695</v>
      </c>
      <c r="B4" s="241" t="s">
        <v>702</v>
      </c>
      <c r="C4" s="242" t="s">
        <v>703</v>
      </c>
      <c r="D4" s="243" t="s">
        <v>701</v>
      </c>
      <c r="E4" s="244">
        <v>45107</v>
      </c>
      <c r="F4" s="245">
        <v>1174</v>
      </c>
      <c r="G4" s="245">
        <v>0</v>
      </c>
      <c r="H4" s="245">
        <v>0</v>
      </c>
      <c r="I4" s="245">
        <v>1174</v>
      </c>
    </row>
    <row r="5" spans="1:11" ht="13.8">
      <c r="A5" s="233" t="s">
        <v>695</v>
      </c>
      <c r="B5" s="234" t="s">
        <v>704</v>
      </c>
      <c r="C5" s="235" t="s">
        <v>705</v>
      </c>
      <c r="D5" s="236" t="s">
        <v>701</v>
      </c>
      <c r="E5" s="237">
        <v>45107</v>
      </c>
      <c r="F5" s="238">
        <v>1208</v>
      </c>
      <c r="G5" s="238">
        <v>0</v>
      </c>
      <c r="H5" s="238">
        <v>0</v>
      </c>
      <c r="I5" s="238">
        <v>1208</v>
      </c>
    </row>
    <row r="6" spans="1:11" ht="13.2">
      <c r="A6" s="234"/>
      <c r="B6" s="234"/>
      <c r="C6" s="235"/>
      <c r="D6" s="236"/>
      <c r="E6" s="237"/>
      <c r="F6" s="247"/>
      <c r="G6" s="248"/>
      <c r="H6" s="248"/>
      <c r="I6" s="248"/>
    </row>
    <row r="7" spans="1:11" ht="13.2">
      <c r="A7" s="234"/>
      <c r="B7" s="234"/>
      <c r="C7" s="235"/>
      <c r="D7" s="236"/>
      <c r="E7" s="237"/>
      <c r="F7" s="247"/>
      <c r="G7" s="248"/>
      <c r="H7" s="248"/>
      <c r="I7" s="248"/>
    </row>
    <row r="8" spans="1:11" ht="13.2">
      <c r="A8" s="234"/>
      <c r="B8" s="234"/>
      <c r="C8" s="235"/>
      <c r="D8" s="236"/>
      <c r="E8" s="237"/>
      <c r="F8" s="247"/>
      <c r="G8" s="248"/>
      <c r="H8" s="248"/>
      <c r="I8" s="248"/>
    </row>
    <row r="9" spans="1:11" ht="13.2">
      <c r="A9" s="234"/>
      <c r="B9" s="234"/>
      <c r="C9" s="235"/>
      <c r="D9" s="236"/>
      <c r="E9" s="237"/>
      <c r="F9" s="247"/>
      <c r="G9" s="248"/>
      <c r="H9" s="248"/>
      <c r="I9" s="248"/>
    </row>
    <row r="10" spans="1:11">
      <c r="G10" s="251"/>
      <c r="H10" s="251"/>
    </row>
    <row r="11" spans="1:11">
      <c r="G11" s="251"/>
      <c r="H11" s="251"/>
    </row>
    <row r="12" spans="1:11">
      <c r="G12" s="251"/>
      <c r="H12" s="251"/>
      <c r="I12" s="251"/>
    </row>
    <row r="13" spans="1:11">
      <c r="G13" s="251"/>
      <c r="H13" s="251"/>
      <c r="I13" s="251"/>
    </row>
    <row r="14" spans="1:11">
      <c r="G14" s="251"/>
      <c r="H14" s="251"/>
      <c r="I14" s="251"/>
    </row>
    <row r="15" spans="1:11">
      <c r="G15" s="251"/>
      <c r="H15" s="251"/>
      <c r="I15" s="251"/>
    </row>
    <row r="16" spans="1:11">
      <c r="I16" s="251"/>
    </row>
    <row r="19" spans="7:10">
      <c r="G19" s="251"/>
    </row>
    <row r="20" spans="7:10">
      <c r="G20" s="251"/>
    </row>
    <row r="22" spans="7:10">
      <c r="I22" s="251"/>
    </row>
    <row r="23" spans="7:10">
      <c r="I23" s="251"/>
    </row>
    <row r="25" spans="7:10">
      <c r="J25" s="232" t="s">
        <v>706</v>
      </c>
    </row>
  </sheetData>
  <autoFilter ref="A1:I1" xr:uid="{00000000-0001-0000-01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6A60-4771-4C59-BDE1-F643D48401E8}">
  <sheetPr filterMode="1"/>
  <dimension ref="A1:I87"/>
  <sheetViews>
    <sheetView topLeftCell="C1" workbookViewId="0">
      <selection sqref="A1:I87"/>
    </sheetView>
  </sheetViews>
  <sheetFormatPr baseColWidth="10" defaultColWidth="9.109375" defaultRowHeight="14.4"/>
  <cols>
    <col min="1" max="1" width="15" customWidth="1"/>
    <col min="2" max="2" width="29" customWidth="1"/>
    <col min="3" max="3" width="15" customWidth="1"/>
    <col min="4" max="4" width="20" customWidth="1"/>
    <col min="5" max="5" width="28" customWidth="1"/>
    <col min="6" max="6" width="22" customWidth="1"/>
    <col min="7" max="7" width="25" customWidth="1"/>
    <col min="8" max="9" width="20" customWidth="1"/>
    <col min="257" max="257" width="15" customWidth="1"/>
    <col min="258" max="258" width="29" customWidth="1"/>
    <col min="259" max="259" width="15" customWidth="1"/>
    <col min="260" max="260" width="20" customWidth="1"/>
    <col min="261" max="261" width="28" customWidth="1"/>
    <col min="262" max="262" width="22" customWidth="1"/>
    <col min="263" max="263" width="25" customWidth="1"/>
    <col min="264" max="265" width="20" customWidth="1"/>
    <col min="513" max="513" width="15" customWidth="1"/>
    <col min="514" max="514" width="29" customWidth="1"/>
    <col min="515" max="515" width="15" customWidth="1"/>
    <col min="516" max="516" width="20" customWidth="1"/>
    <col min="517" max="517" width="28" customWidth="1"/>
    <col min="518" max="518" width="22" customWidth="1"/>
    <col min="519" max="519" width="25" customWidth="1"/>
    <col min="520" max="521" width="20" customWidth="1"/>
    <col min="769" max="769" width="15" customWidth="1"/>
    <col min="770" max="770" width="29" customWidth="1"/>
    <col min="771" max="771" width="15" customWidth="1"/>
    <col min="772" max="772" width="20" customWidth="1"/>
    <col min="773" max="773" width="28" customWidth="1"/>
    <col min="774" max="774" width="22" customWidth="1"/>
    <col min="775" max="775" width="25" customWidth="1"/>
    <col min="776" max="777" width="20" customWidth="1"/>
    <col min="1025" max="1025" width="15" customWidth="1"/>
    <col min="1026" max="1026" width="29" customWidth="1"/>
    <col min="1027" max="1027" width="15" customWidth="1"/>
    <col min="1028" max="1028" width="20" customWidth="1"/>
    <col min="1029" max="1029" width="28" customWidth="1"/>
    <col min="1030" max="1030" width="22" customWidth="1"/>
    <col min="1031" max="1031" width="25" customWidth="1"/>
    <col min="1032" max="1033" width="20" customWidth="1"/>
    <col min="1281" max="1281" width="15" customWidth="1"/>
    <col min="1282" max="1282" width="29" customWidth="1"/>
    <col min="1283" max="1283" width="15" customWidth="1"/>
    <col min="1284" max="1284" width="20" customWidth="1"/>
    <col min="1285" max="1285" width="28" customWidth="1"/>
    <col min="1286" max="1286" width="22" customWidth="1"/>
    <col min="1287" max="1287" width="25" customWidth="1"/>
    <col min="1288" max="1289" width="20" customWidth="1"/>
    <col min="1537" max="1537" width="15" customWidth="1"/>
    <col min="1538" max="1538" width="29" customWidth="1"/>
    <col min="1539" max="1539" width="15" customWidth="1"/>
    <col min="1540" max="1540" width="20" customWidth="1"/>
    <col min="1541" max="1541" width="28" customWidth="1"/>
    <col min="1542" max="1542" width="22" customWidth="1"/>
    <col min="1543" max="1543" width="25" customWidth="1"/>
    <col min="1544" max="1545" width="20" customWidth="1"/>
    <col min="1793" max="1793" width="15" customWidth="1"/>
    <col min="1794" max="1794" width="29" customWidth="1"/>
    <col min="1795" max="1795" width="15" customWidth="1"/>
    <col min="1796" max="1796" width="20" customWidth="1"/>
    <col min="1797" max="1797" width="28" customWidth="1"/>
    <col min="1798" max="1798" width="22" customWidth="1"/>
    <col min="1799" max="1799" width="25" customWidth="1"/>
    <col min="1800" max="1801" width="20" customWidth="1"/>
    <col min="2049" max="2049" width="15" customWidth="1"/>
    <col min="2050" max="2050" width="29" customWidth="1"/>
    <col min="2051" max="2051" width="15" customWidth="1"/>
    <col min="2052" max="2052" width="20" customWidth="1"/>
    <col min="2053" max="2053" width="28" customWidth="1"/>
    <col min="2054" max="2054" width="22" customWidth="1"/>
    <col min="2055" max="2055" width="25" customWidth="1"/>
    <col min="2056" max="2057" width="20" customWidth="1"/>
    <col min="2305" max="2305" width="15" customWidth="1"/>
    <col min="2306" max="2306" width="29" customWidth="1"/>
    <col min="2307" max="2307" width="15" customWidth="1"/>
    <col min="2308" max="2308" width="20" customWidth="1"/>
    <col min="2309" max="2309" width="28" customWidth="1"/>
    <col min="2310" max="2310" width="22" customWidth="1"/>
    <col min="2311" max="2311" width="25" customWidth="1"/>
    <col min="2312" max="2313" width="20" customWidth="1"/>
    <col min="2561" max="2561" width="15" customWidth="1"/>
    <col min="2562" max="2562" width="29" customWidth="1"/>
    <col min="2563" max="2563" width="15" customWidth="1"/>
    <col min="2564" max="2564" width="20" customWidth="1"/>
    <col min="2565" max="2565" width="28" customWidth="1"/>
    <col min="2566" max="2566" width="22" customWidth="1"/>
    <col min="2567" max="2567" width="25" customWidth="1"/>
    <col min="2568" max="2569" width="20" customWidth="1"/>
    <col min="2817" max="2817" width="15" customWidth="1"/>
    <col min="2818" max="2818" width="29" customWidth="1"/>
    <col min="2819" max="2819" width="15" customWidth="1"/>
    <col min="2820" max="2820" width="20" customWidth="1"/>
    <col min="2821" max="2821" width="28" customWidth="1"/>
    <col min="2822" max="2822" width="22" customWidth="1"/>
    <col min="2823" max="2823" width="25" customWidth="1"/>
    <col min="2824" max="2825" width="20" customWidth="1"/>
    <col min="3073" max="3073" width="15" customWidth="1"/>
    <col min="3074" max="3074" width="29" customWidth="1"/>
    <col min="3075" max="3075" width="15" customWidth="1"/>
    <col min="3076" max="3076" width="20" customWidth="1"/>
    <col min="3077" max="3077" width="28" customWidth="1"/>
    <col min="3078" max="3078" width="22" customWidth="1"/>
    <col min="3079" max="3079" width="25" customWidth="1"/>
    <col min="3080" max="3081" width="20" customWidth="1"/>
    <col min="3329" max="3329" width="15" customWidth="1"/>
    <col min="3330" max="3330" width="29" customWidth="1"/>
    <col min="3331" max="3331" width="15" customWidth="1"/>
    <col min="3332" max="3332" width="20" customWidth="1"/>
    <col min="3333" max="3333" width="28" customWidth="1"/>
    <col min="3334" max="3334" width="22" customWidth="1"/>
    <col min="3335" max="3335" width="25" customWidth="1"/>
    <col min="3336" max="3337" width="20" customWidth="1"/>
    <col min="3585" max="3585" width="15" customWidth="1"/>
    <col min="3586" max="3586" width="29" customWidth="1"/>
    <col min="3587" max="3587" width="15" customWidth="1"/>
    <col min="3588" max="3588" width="20" customWidth="1"/>
    <col min="3589" max="3589" width="28" customWidth="1"/>
    <col min="3590" max="3590" width="22" customWidth="1"/>
    <col min="3591" max="3591" width="25" customWidth="1"/>
    <col min="3592" max="3593" width="20" customWidth="1"/>
    <col min="3841" max="3841" width="15" customWidth="1"/>
    <col min="3842" max="3842" width="29" customWidth="1"/>
    <col min="3843" max="3843" width="15" customWidth="1"/>
    <col min="3844" max="3844" width="20" customWidth="1"/>
    <col min="3845" max="3845" width="28" customWidth="1"/>
    <col min="3846" max="3846" width="22" customWidth="1"/>
    <col min="3847" max="3847" width="25" customWidth="1"/>
    <col min="3848" max="3849" width="20" customWidth="1"/>
    <col min="4097" max="4097" width="15" customWidth="1"/>
    <col min="4098" max="4098" width="29" customWidth="1"/>
    <col min="4099" max="4099" width="15" customWidth="1"/>
    <col min="4100" max="4100" width="20" customWidth="1"/>
    <col min="4101" max="4101" width="28" customWidth="1"/>
    <col min="4102" max="4102" width="22" customWidth="1"/>
    <col min="4103" max="4103" width="25" customWidth="1"/>
    <col min="4104" max="4105" width="20" customWidth="1"/>
    <col min="4353" max="4353" width="15" customWidth="1"/>
    <col min="4354" max="4354" width="29" customWidth="1"/>
    <col min="4355" max="4355" width="15" customWidth="1"/>
    <col min="4356" max="4356" width="20" customWidth="1"/>
    <col min="4357" max="4357" width="28" customWidth="1"/>
    <col min="4358" max="4358" width="22" customWidth="1"/>
    <col min="4359" max="4359" width="25" customWidth="1"/>
    <col min="4360" max="4361" width="20" customWidth="1"/>
    <col min="4609" max="4609" width="15" customWidth="1"/>
    <col min="4610" max="4610" width="29" customWidth="1"/>
    <col min="4611" max="4611" width="15" customWidth="1"/>
    <col min="4612" max="4612" width="20" customWidth="1"/>
    <col min="4613" max="4613" width="28" customWidth="1"/>
    <col min="4614" max="4614" width="22" customWidth="1"/>
    <col min="4615" max="4615" width="25" customWidth="1"/>
    <col min="4616" max="4617" width="20" customWidth="1"/>
    <col min="4865" max="4865" width="15" customWidth="1"/>
    <col min="4866" max="4866" width="29" customWidth="1"/>
    <col min="4867" max="4867" width="15" customWidth="1"/>
    <col min="4868" max="4868" width="20" customWidth="1"/>
    <col min="4869" max="4869" width="28" customWidth="1"/>
    <col min="4870" max="4870" width="22" customWidth="1"/>
    <col min="4871" max="4871" width="25" customWidth="1"/>
    <col min="4872" max="4873" width="20" customWidth="1"/>
    <col min="5121" max="5121" width="15" customWidth="1"/>
    <col min="5122" max="5122" width="29" customWidth="1"/>
    <col min="5123" max="5123" width="15" customWidth="1"/>
    <col min="5124" max="5124" width="20" customWidth="1"/>
    <col min="5125" max="5125" width="28" customWidth="1"/>
    <col min="5126" max="5126" width="22" customWidth="1"/>
    <col min="5127" max="5127" width="25" customWidth="1"/>
    <col min="5128" max="5129" width="20" customWidth="1"/>
    <col min="5377" max="5377" width="15" customWidth="1"/>
    <col min="5378" max="5378" width="29" customWidth="1"/>
    <col min="5379" max="5379" width="15" customWidth="1"/>
    <col min="5380" max="5380" width="20" customWidth="1"/>
    <col min="5381" max="5381" width="28" customWidth="1"/>
    <col min="5382" max="5382" width="22" customWidth="1"/>
    <col min="5383" max="5383" width="25" customWidth="1"/>
    <col min="5384" max="5385" width="20" customWidth="1"/>
    <col min="5633" max="5633" width="15" customWidth="1"/>
    <col min="5634" max="5634" width="29" customWidth="1"/>
    <col min="5635" max="5635" width="15" customWidth="1"/>
    <col min="5636" max="5636" width="20" customWidth="1"/>
    <col min="5637" max="5637" width="28" customWidth="1"/>
    <col min="5638" max="5638" width="22" customWidth="1"/>
    <col min="5639" max="5639" width="25" customWidth="1"/>
    <col min="5640" max="5641" width="20" customWidth="1"/>
    <col min="5889" max="5889" width="15" customWidth="1"/>
    <col min="5890" max="5890" width="29" customWidth="1"/>
    <col min="5891" max="5891" width="15" customWidth="1"/>
    <col min="5892" max="5892" width="20" customWidth="1"/>
    <col min="5893" max="5893" width="28" customWidth="1"/>
    <col min="5894" max="5894" width="22" customWidth="1"/>
    <col min="5895" max="5895" width="25" customWidth="1"/>
    <col min="5896" max="5897" width="20" customWidth="1"/>
    <col min="6145" max="6145" width="15" customWidth="1"/>
    <col min="6146" max="6146" width="29" customWidth="1"/>
    <col min="6147" max="6147" width="15" customWidth="1"/>
    <col min="6148" max="6148" width="20" customWidth="1"/>
    <col min="6149" max="6149" width="28" customWidth="1"/>
    <col min="6150" max="6150" width="22" customWidth="1"/>
    <col min="6151" max="6151" width="25" customWidth="1"/>
    <col min="6152" max="6153" width="20" customWidth="1"/>
    <col min="6401" max="6401" width="15" customWidth="1"/>
    <col min="6402" max="6402" width="29" customWidth="1"/>
    <col min="6403" max="6403" width="15" customWidth="1"/>
    <col min="6404" max="6404" width="20" customWidth="1"/>
    <col min="6405" max="6405" width="28" customWidth="1"/>
    <col min="6406" max="6406" width="22" customWidth="1"/>
    <col min="6407" max="6407" width="25" customWidth="1"/>
    <col min="6408" max="6409" width="20" customWidth="1"/>
    <col min="6657" max="6657" width="15" customWidth="1"/>
    <col min="6658" max="6658" width="29" customWidth="1"/>
    <col min="6659" max="6659" width="15" customWidth="1"/>
    <col min="6660" max="6660" width="20" customWidth="1"/>
    <col min="6661" max="6661" width="28" customWidth="1"/>
    <col min="6662" max="6662" width="22" customWidth="1"/>
    <col min="6663" max="6663" width="25" customWidth="1"/>
    <col min="6664" max="6665" width="20" customWidth="1"/>
    <col min="6913" max="6913" width="15" customWidth="1"/>
    <col min="6914" max="6914" width="29" customWidth="1"/>
    <col min="6915" max="6915" width="15" customWidth="1"/>
    <col min="6916" max="6916" width="20" customWidth="1"/>
    <col min="6917" max="6917" width="28" customWidth="1"/>
    <col min="6918" max="6918" width="22" customWidth="1"/>
    <col min="6919" max="6919" width="25" customWidth="1"/>
    <col min="6920" max="6921" width="20" customWidth="1"/>
    <col min="7169" max="7169" width="15" customWidth="1"/>
    <col min="7170" max="7170" width="29" customWidth="1"/>
    <col min="7171" max="7171" width="15" customWidth="1"/>
    <col min="7172" max="7172" width="20" customWidth="1"/>
    <col min="7173" max="7173" width="28" customWidth="1"/>
    <col min="7174" max="7174" width="22" customWidth="1"/>
    <col min="7175" max="7175" width="25" customWidth="1"/>
    <col min="7176" max="7177" width="20" customWidth="1"/>
    <col min="7425" max="7425" width="15" customWidth="1"/>
    <col min="7426" max="7426" width="29" customWidth="1"/>
    <col min="7427" max="7427" width="15" customWidth="1"/>
    <col min="7428" max="7428" width="20" customWidth="1"/>
    <col min="7429" max="7429" width="28" customWidth="1"/>
    <col min="7430" max="7430" width="22" customWidth="1"/>
    <col min="7431" max="7431" width="25" customWidth="1"/>
    <col min="7432" max="7433" width="20" customWidth="1"/>
    <col min="7681" max="7681" width="15" customWidth="1"/>
    <col min="7682" max="7682" width="29" customWidth="1"/>
    <col min="7683" max="7683" width="15" customWidth="1"/>
    <col min="7684" max="7684" width="20" customWidth="1"/>
    <col min="7685" max="7685" width="28" customWidth="1"/>
    <col min="7686" max="7686" width="22" customWidth="1"/>
    <col min="7687" max="7687" width="25" customWidth="1"/>
    <col min="7688" max="7689" width="20" customWidth="1"/>
    <col min="7937" max="7937" width="15" customWidth="1"/>
    <col min="7938" max="7938" width="29" customWidth="1"/>
    <col min="7939" max="7939" width="15" customWidth="1"/>
    <col min="7940" max="7940" width="20" customWidth="1"/>
    <col min="7941" max="7941" width="28" customWidth="1"/>
    <col min="7942" max="7942" width="22" customWidth="1"/>
    <col min="7943" max="7943" width="25" customWidth="1"/>
    <col min="7944" max="7945" width="20" customWidth="1"/>
    <col min="8193" max="8193" width="15" customWidth="1"/>
    <col min="8194" max="8194" width="29" customWidth="1"/>
    <col min="8195" max="8195" width="15" customWidth="1"/>
    <col min="8196" max="8196" width="20" customWidth="1"/>
    <col min="8197" max="8197" width="28" customWidth="1"/>
    <col min="8198" max="8198" width="22" customWidth="1"/>
    <col min="8199" max="8199" width="25" customWidth="1"/>
    <col min="8200" max="8201" width="20" customWidth="1"/>
    <col min="8449" max="8449" width="15" customWidth="1"/>
    <col min="8450" max="8450" width="29" customWidth="1"/>
    <col min="8451" max="8451" width="15" customWidth="1"/>
    <col min="8452" max="8452" width="20" customWidth="1"/>
    <col min="8453" max="8453" width="28" customWidth="1"/>
    <col min="8454" max="8454" width="22" customWidth="1"/>
    <col min="8455" max="8455" width="25" customWidth="1"/>
    <col min="8456" max="8457" width="20" customWidth="1"/>
    <col min="8705" max="8705" width="15" customWidth="1"/>
    <col min="8706" max="8706" width="29" customWidth="1"/>
    <col min="8707" max="8707" width="15" customWidth="1"/>
    <col min="8708" max="8708" width="20" customWidth="1"/>
    <col min="8709" max="8709" width="28" customWidth="1"/>
    <col min="8710" max="8710" width="22" customWidth="1"/>
    <col min="8711" max="8711" width="25" customWidth="1"/>
    <col min="8712" max="8713" width="20" customWidth="1"/>
    <col min="8961" max="8961" width="15" customWidth="1"/>
    <col min="8962" max="8962" width="29" customWidth="1"/>
    <col min="8963" max="8963" width="15" customWidth="1"/>
    <col min="8964" max="8964" width="20" customWidth="1"/>
    <col min="8965" max="8965" width="28" customWidth="1"/>
    <col min="8966" max="8966" width="22" customWidth="1"/>
    <col min="8967" max="8967" width="25" customWidth="1"/>
    <col min="8968" max="8969" width="20" customWidth="1"/>
    <col min="9217" max="9217" width="15" customWidth="1"/>
    <col min="9218" max="9218" width="29" customWidth="1"/>
    <col min="9219" max="9219" width="15" customWidth="1"/>
    <col min="9220" max="9220" width="20" customWidth="1"/>
    <col min="9221" max="9221" width="28" customWidth="1"/>
    <col min="9222" max="9222" width="22" customWidth="1"/>
    <col min="9223" max="9223" width="25" customWidth="1"/>
    <col min="9224" max="9225" width="20" customWidth="1"/>
    <col min="9473" max="9473" width="15" customWidth="1"/>
    <col min="9474" max="9474" width="29" customWidth="1"/>
    <col min="9475" max="9475" width="15" customWidth="1"/>
    <col min="9476" max="9476" width="20" customWidth="1"/>
    <col min="9477" max="9477" width="28" customWidth="1"/>
    <col min="9478" max="9478" width="22" customWidth="1"/>
    <col min="9479" max="9479" width="25" customWidth="1"/>
    <col min="9480" max="9481" width="20" customWidth="1"/>
    <col min="9729" max="9729" width="15" customWidth="1"/>
    <col min="9730" max="9730" width="29" customWidth="1"/>
    <col min="9731" max="9731" width="15" customWidth="1"/>
    <col min="9732" max="9732" width="20" customWidth="1"/>
    <col min="9733" max="9733" width="28" customWidth="1"/>
    <col min="9734" max="9734" width="22" customWidth="1"/>
    <col min="9735" max="9735" width="25" customWidth="1"/>
    <col min="9736" max="9737" width="20" customWidth="1"/>
    <col min="9985" max="9985" width="15" customWidth="1"/>
    <col min="9986" max="9986" width="29" customWidth="1"/>
    <col min="9987" max="9987" width="15" customWidth="1"/>
    <col min="9988" max="9988" width="20" customWidth="1"/>
    <col min="9989" max="9989" width="28" customWidth="1"/>
    <col min="9990" max="9990" width="22" customWidth="1"/>
    <col min="9991" max="9991" width="25" customWidth="1"/>
    <col min="9992" max="9993" width="20" customWidth="1"/>
    <col min="10241" max="10241" width="15" customWidth="1"/>
    <col min="10242" max="10242" width="29" customWidth="1"/>
    <col min="10243" max="10243" width="15" customWidth="1"/>
    <col min="10244" max="10244" width="20" customWidth="1"/>
    <col min="10245" max="10245" width="28" customWidth="1"/>
    <col min="10246" max="10246" width="22" customWidth="1"/>
    <col min="10247" max="10247" width="25" customWidth="1"/>
    <col min="10248" max="10249" width="20" customWidth="1"/>
    <col min="10497" max="10497" width="15" customWidth="1"/>
    <col min="10498" max="10498" width="29" customWidth="1"/>
    <col min="10499" max="10499" width="15" customWidth="1"/>
    <col min="10500" max="10500" width="20" customWidth="1"/>
    <col min="10501" max="10501" width="28" customWidth="1"/>
    <col min="10502" max="10502" width="22" customWidth="1"/>
    <col min="10503" max="10503" width="25" customWidth="1"/>
    <col min="10504" max="10505" width="20" customWidth="1"/>
    <col min="10753" max="10753" width="15" customWidth="1"/>
    <col min="10754" max="10754" width="29" customWidth="1"/>
    <col min="10755" max="10755" width="15" customWidth="1"/>
    <col min="10756" max="10756" width="20" customWidth="1"/>
    <col min="10757" max="10757" width="28" customWidth="1"/>
    <col min="10758" max="10758" width="22" customWidth="1"/>
    <col min="10759" max="10759" width="25" customWidth="1"/>
    <col min="10760" max="10761" width="20" customWidth="1"/>
    <col min="11009" max="11009" width="15" customWidth="1"/>
    <col min="11010" max="11010" width="29" customWidth="1"/>
    <col min="11011" max="11011" width="15" customWidth="1"/>
    <col min="11012" max="11012" width="20" customWidth="1"/>
    <col min="11013" max="11013" width="28" customWidth="1"/>
    <col min="11014" max="11014" width="22" customWidth="1"/>
    <col min="11015" max="11015" width="25" customWidth="1"/>
    <col min="11016" max="11017" width="20" customWidth="1"/>
    <col min="11265" max="11265" width="15" customWidth="1"/>
    <col min="11266" max="11266" width="29" customWidth="1"/>
    <col min="11267" max="11267" width="15" customWidth="1"/>
    <col min="11268" max="11268" width="20" customWidth="1"/>
    <col min="11269" max="11269" width="28" customWidth="1"/>
    <col min="11270" max="11270" width="22" customWidth="1"/>
    <col min="11271" max="11271" width="25" customWidth="1"/>
    <col min="11272" max="11273" width="20" customWidth="1"/>
    <col min="11521" max="11521" width="15" customWidth="1"/>
    <col min="11522" max="11522" width="29" customWidth="1"/>
    <col min="11523" max="11523" width="15" customWidth="1"/>
    <col min="11524" max="11524" width="20" customWidth="1"/>
    <col min="11525" max="11525" width="28" customWidth="1"/>
    <col min="11526" max="11526" width="22" customWidth="1"/>
    <col min="11527" max="11527" width="25" customWidth="1"/>
    <col min="11528" max="11529" width="20" customWidth="1"/>
    <col min="11777" max="11777" width="15" customWidth="1"/>
    <col min="11778" max="11778" width="29" customWidth="1"/>
    <col min="11779" max="11779" width="15" customWidth="1"/>
    <col min="11780" max="11780" width="20" customWidth="1"/>
    <col min="11781" max="11781" width="28" customWidth="1"/>
    <col min="11782" max="11782" width="22" customWidth="1"/>
    <col min="11783" max="11783" width="25" customWidth="1"/>
    <col min="11784" max="11785" width="20" customWidth="1"/>
    <col min="12033" max="12033" width="15" customWidth="1"/>
    <col min="12034" max="12034" width="29" customWidth="1"/>
    <col min="12035" max="12035" width="15" customWidth="1"/>
    <col min="12036" max="12036" width="20" customWidth="1"/>
    <col min="12037" max="12037" width="28" customWidth="1"/>
    <col min="12038" max="12038" width="22" customWidth="1"/>
    <col min="12039" max="12039" width="25" customWidth="1"/>
    <col min="12040" max="12041" width="20" customWidth="1"/>
    <col min="12289" max="12289" width="15" customWidth="1"/>
    <col min="12290" max="12290" width="29" customWidth="1"/>
    <col min="12291" max="12291" width="15" customWidth="1"/>
    <col min="12292" max="12292" width="20" customWidth="1"/>
    <col min="12293" max="12293" width="28" customWidth="1"/>
    <col min="12294" max="12294" width="22" customWidth="1"/>
    <col min="12295" max="12295" width="25" customWidth="1"/>
    <col min="12296" max="12297" width="20" customWidth="1"/>
    <col min="12545" max="12545" width="15" customWidth="1"/>
    <col min="12546" max="12546" width="29" customWidth="1"/>
    <col min="12547" max="12547" width="15" customWidth="1"/>
    <col min="12548" max="12548" width="20" customWidth="1"/>
    <col min="12549" max="12549" width="28" customWidth="1"/>
    <col min="12550" max="12550" width="22" customWidth="1"/>
    <col min="12551" max="12551" width="25" customWidth="1"/>
    <col min="12552" max="12553" width="20" customWidth="1"/>
    <col min="12801" max="12801" width="15" customWidth="1"/>
    <col min="12802" max="12802" width="29" customWidth="1"/>
    <col min="12803" max="12803" width="15" customWidth="1"/>
    <col min="12804" max="12804" width="20" customWidth="1"/>
    <col min="12805" max="12805" width="28" customWidth="1"/>
    <col min="12806" max="12806" width="22" customWidth="1"/>
    <col min="12807" max="12807" width="25" customWidth="1"/>
    <col min="12808" max="12809" width="20" customWidth="1"/>
    <col min="13057" max="13057" width="15" customWidth="1"/>
    <col min="13058" max="13058" width="29" customWidth="1"/>
    <col min="13059" max="13059" width="15" customWidth="1"/>
    <col min="13060" max="13060" width="20" customWidth="1"/>
    <col min="13061" max="13061" width="28" customWidth="1"/>
    <col min="13062" max="13062" width="22" customWidth="1"/>
    <col min="13063" max="13063" width="25" customWidth="1"/>
    <col min="13064" max="13065" width="20" customWidth="1"/>
    <col min="13313" max="13313" width="15" customWidth="1"/>
    <col min="13314" max="13314" width="29" customWidth="1"/>
    <col min="13315" max="13315" width="15" customWidth="1"/>
    <col min="13316" max="13316" width="20" customWidth="1"/>
    <col min="13317" max="13317" width="28" customWidth="1"/>
    <col min="13318" max="13318" width="22" customWidth="1"/>
    <col min="13319" max="13319" width="25" customWidth="1"/>
    <col min="13320" max="13321" width="20" customWidth="1"/>
    <col min="13569" max="13569" width="15" customWidth="1"/>
    <col min="13570" max="13570" width="29" customWidth="1"/>
    <col min="13571" max="13571" width="15" customWidth="1"/>
    <col min="13572" max="13572" width="20" customWidth="1"/>
    <col min="13573" max="13573" width="28" customWidth="1"/>
    <col min="13574" max="13574" width="22" customWidth="1"/>
    <col min="13575" max="13575" width="25" customWidth="1"/>
    <col min="13576" max="13577" width="20" customWidth="1"/>
    <col min="13825" max="13825" width="15" customWidth="1"/>
    <col min="13826" max="13826" width="29" customWidth="1"/>
    <col min="13827" max="13827" width="15" customWidth="1"/>
    <col min="13828" max="13828" width="20" customWidth="1"/>
    <col min="13829" max="13829" width="28" customWidth="1"/>
    <col min="13830" max="13830" width="22" customWidth="1"/>
    <col min="13831" max="13831" width="25" customWidth="1"/>
    <col min="13832" max="13833" width="20" customWidth="1"/>
    <col min="14081" max="14081" width="15" customWidth="1"/>
    <col min="14082" max="14082" width="29" customWidth="1"/>
    <col min="14083" max="14083" width="15" customWidth="1"/>
    <col min="14084" max="14084" width="20" customWidth="1"/>
    <col min="14085" max="14085" width="28" customWidth="1"/>
    <col min="14086" max="14086" width="22" customWidth="1"/>
    <col min="14087" max="14087" width="25" customWidth="1"/>
    <col min="14088" max="14089" width="20" customWidth="1"/>
    <col min="14337" max="14337" width="15" customWidth="1"/>
    <col min="14338" max="14338" width="29" customWidth="1"/>
    <col min="14339" max="14339" width="15" customWidth="1"/>
    <col min="14340" max="14340" width="20" customWidth="1"/>
    <col min="14341" max="14341" width="28" customWidth="1"/>
    <col min="14342" max="14342" width="22" customWidth="1"/>
    <col min="14343" max="14343" width="25" customWidth="1"/>
    <col min="14344" max="14345" width="20" customWidth="1"/>
    <col min="14593" max="14593" width="15" customWidth="1"/>
    <col min="14594" max="14594" width="29" customWidth="1"/>
    <col min="14595" max="14595" width="15" customWidth="1"/>
    <col min="14596" max="14596" width="20" customWidth="1"/>
    <col min="14597" max="14597" width="28" customWidth="1"/>
    <col min="14598" max="14598" width="22" customWidth="1"/>
    <col min="14599" max="14599" width="25" customWidth="1"/>
    <col min="14600" max="14601" width="20" customWidth="1"/>
    <col min="14849" max="14849" width="15" customWidth="1"/>
    <col min="14850" max="14850" width="29" customWidth="1"/>
    <col min="14851" max="14851" width="15" customWidth="1"/>
    <col min="14852" max="14852" width="20" customWidth="1"/>
    <col min="14853" max="14853" width="28" customWidth="1"/>
    <col min="14854" max="14854" width="22" customWidth="1"/>
    <col min="14855" max="14855" width="25" customWidth="1"/>
    <col min="14856" max="14857" width="20" customWidth="1"/>
    <col min="15105" max="15105" width="15" customWidth="1"/>
    <col min="15106" max="15106" width="29" customWidth="1"/>
    <col min="15107" max="15107" width="15" customWidth="1"/>
    <col min="15108" max="15108" width="20" customWidth="1"/>
    <col min="15109" max="15109" width="28" customWidth="1"/>
    <col min="15110" max="15110" width="22" customWidth="1"/>
    <col min="15111" max="15111" width="25" customWidth="1"/>
    <col min="15112" max="15113" width="20" customWidth="1"/>
    <col min="15361" max="15361" width="15" customWidth="1"/>
    <col min="15362" max="15362" width="29" customWidth="1"/>
    <col min="15363" max="15363" width="15" customWidth="1"/>
    <col min="15364" max="15364" width="20" customWidth="1"/>
    <col min="15365" max="15365" width="28" customWidth="1"/>
    <col min="15366" max="15366" width="22" customWidth="1"/>
    <col min="15367" max="15367" width="25" customWidth="1"/>
    <col min="15368" max="15369" width="20" customWidth="1"/>
    <col min="15617" max="15617" width="15" customWidth="1"/>
    <col min="15618" max="15618" width="29" customWidth="1"/>
    <col min="15619" max="15619" width="15" customWidth="1"/>
    <col min="15620" max="15620" width="20" customWidth="1"/>
    <col min="15621" max="15621" width="28" customWidth="1"/>
    <col min="15622" max="15622" width="22" customWidth="1"/>
    <col min="15623" max="15623" width="25" customWidth="1"/>
    <col min="15624" max="15625" width="20" customWidth="1"/>
    <col min="15873" max="15873" width="15" customWidth="1"/>
    <col min="15874" max="15874" width="29" customWidth="1"/>
    <col min="15875" max="15875" width="15" customWidth="1"/>
    <col min="15876" max="15876" width="20" customWidth="1"/>
    <col min="15877" max="15877" width="28" customWidth="1"/>
    <col min="15878" max="15878" width="22" customWidth="1"/>
    <col min="15879" max="15879" width="25" customWidth="1"/>
    <col min="15880" max="15881" width="20" customWidth="1"/>
    <col min="16129" max="16129" width="15" customWidth="1"/>
    <col min="16130" max="16130" width="29" customWidth="1"/>
    <col min="16131" max="16131" width="15" customWidth="1"/>
    <col min="16132" max="16132" width="20" customWidth="1"/>
    <col min="16133" max="16133" width="28" customWidth="1"/>
    <col min="16134" max="16134" width="22" customWidth="1"/>
    <col min="16135" max="16135" width="25" customWidth="1"/>
    <col min="16136" max="16137" width="20" customWidth="1"/>
  </cols>
  <sheetData>
    <row r="1" spans="1:9" ht="15.6">
      <c r="A1" s="405" t="s">
        <v>1068</v>
      </c>
      <c r="B1" s="405"/>
      <c r="C1" s="405"/>
      <c r="D1" s="405"/>
      <c r="E1" s="405"/>
      <c r="F1" s="405"/>
      <c r="G1" s="405"/>
      <c r="H1" s="405"/>
      <c r="I1" s="405"/>
    </row>
    <row r="2" spans="1:9">
      <c r="A2" s="102" t="s">
        <v>689</v>
      </c>
      <c r="B2" s="102" t="s">
        <v>1069</v>
      </c>
      <c r="C2" s="102" t="s">
        <v>567</v>
      </c>
      <c r="D2" s="102" t="s">
        <v>1070</v>
      </c>
      <c r="E2" s="102" t="s">
        <v>1071</v>
      </c>
      <c r="F2" s="102" t="s">
        <v>1072</v>
      </c>
      <c r="G2" s="102" t="s">
        <v>1073</v>
      </c>
      <c r="H2" s="102" t="s">
        <v>1074</v>
      </c>
      <c r="I2" s="102" t="s">
        <v>1075</v>
      </c>
    </row>
    <row r="3" spans="1:9" hidden="1">
      <c r="A3" s="102" t="s">
        <v>1076</v>
      </c>
      <c r="B3" s="102"/>
      <c r="C3" s="102"/>
      <c r="D3" s="102"/>
      <c r="E3" s="102"/>
      <c r="F3" s="102"/>
      <c r="G3" s="102"/>
      <c r="H3" s="102" t="s">
        <v>1070</v>
      </c>
      <c r="I3" s="102"/>
    </row>
    <row r="4" spans="1:9" hidden="1">
      <c r="A4" s="103" t="s">
        <v>1077</v>
      </c>
      <c r="B4" s="103" t="s">
        <v>1078</v>
      </c>
      <c r="C4" s="134" t="s">
        <v>1079</v>
      </c>
      <c r="D4" s="104">
        <v>170167141763.44</v>
      </c>
      <c r="E4" s="406">
        <v>147742.08885468001</v>
      </c>
      <c r="F4" s="188">
        <v>1151785.1350459999</v>
      </c>
      <c r="G4" s="252">
        <v>527</v>
      </c>
      <c r="H4" s="104">
        <v>170644979110.73999</v>
      </c>
      <c r="I4" s="104">
        <v>170654493683.10001</v>
      </c>
    </row>
    <row r="5" spans="1:9" hidden="1">
      <c r="A5" s="103" t="s">
        <v>1077</v>
      </c>
      <c r="B5" s="103" t="s">
        <v>1078</v>
      </c>
      <c r="C5" s="134" t="s">
        <v>1080</v>
      </c>
      <c r="D5" s="104">
        <v>165328533792.19</v>
      </c>
      <c r="E5" s="406">
        <v>143471.3834552</v>
      </c>
      <c r="F5" s="188">
        <v>1152345.0168989999</v>
      </c>
      <c r="G5" s="252">
        <v>527</v>
      </c>
      <c r="H5" s="104">
        <v>170249859877.91</v>
      </c>
      <c r="I5" s="104">
        <v>170287856843.57001</v>
      </c>
    </row>
    <row r="6" spans="1:9" hidden="1">
      <c r="A6" s="103" t="s">
        <v>1077</v>
      </c>
      <c r="B6" s="103" t="s">
        <v>1078</v>
      </c>
      <c r="C6" s="134" t="s">
        <v>1081</v>
      </c>
      <c r="D6" s="104">
        <v>164953904913.03</v>
      </c>
      <c r="E6" s="406">
        <v>143123.36990282001</v>
      </c>
      <c r="F6" s="188">
        <v>1152529.4927379999</v>
      </c>
      <c r="G6" s="252">
        <v>528</v>
      </c>
      <c r="H6" s="104">
        <v>165355000796</v>
      </c>
      <c r="I6" s="104">
        <v>165402219501.75</v>
      </c>
    </row>
    <row r="7" spans="1:9" hidden="1">
      <c r="A7" s="103" t="s">
        <v>1077</v>
      </c>
      <c r="B7" s="103" t="s">
        <v>1078</v>
      </c>
      <c r="C7" s="134" t="s">
        <v>1082</v>
      </c>
      <c r="D7" s="104">
        <v>165396534654.10999</v>
      </c>
      <c r="E7" s="406">
        <v>143484.4144638</v>
      </c>
      <c r="F7" s="188">
        <v>1152714.287975</v>
      </c>
      <c r="G7" s="252">
        <v>528</v>
      </c>
      <c r="H7" s="104">
        <v>164980353430.07999</v>
      </c>
      <c r="I7" s="104">
        <v>165036773501.06</v>
      </c>
    </row>
    <row r="8" spans="1:9" hidden="1">
      <c r="A8" s="103" t="s">
        <v>1077</v>
      </c>
      <c r="B8" s="103" t="s">
        <v>1078</v>
      </c>
      <c r="C8" s="134" t="s">
        <v>1083</v>
      </c>
      <c r="D8" s="104">
        <v>165618693633.09</v>
      </c>
      <c r="E8" s="406">
        <v>143654.18595486</v>
      </c>
      <c r="F8" s="188">
        <v>1152898.4869619999</v>
      </c>
      <c r="G8" s="252">
        <v>528</v>
      </c>
      <c r="H8" s="104">
        <v>165422964337.92001</v>
      </c>
      <c r="I8" s="104">
        <v>165488610965.60999</v>
      </c>
    </row>
    <row r="9" spans="1:9" hidden="1">
      <c r="A9" s="103" t="s">
        <v>1077</v>
      </c>
      <c r="B9" s="103" t="s">
        <v>1078</v>
      </c>
      <c r="C9" s="134" t="s">
        <v>1084</v>
      </c>
      <c r="D9" s="104">
        <v>165659778705.01999</v>
      </c>
      <c r="E9" s="406">
        <v>143666.89864602001</v>
      </c>
      <c r="F9" s="188">
        <v>1153082.4446429999</v>
      </c>
      <c r="G9" s="252">
        <v>528</v>
      </c>
      <c r="H9" s="104">
        <v>165645119924.03</v>
      </c>
      <c r="I9" s="104">
        <v>165720006009.5</v>
      </c>
    </row>
    <row r="10" spans="1:9" hidden="1">
      <c r="A10" s="103" t="s">
        <v>1077</v>
      </c>
      <c r="B10" s="103" t="s">
        <v>1078</v>
      </c>
      <c r="C10" s="134" t="s">
        <v>1085</v>
      </c>
      <c r="D10" s="104">
        <v>163507518996.16</v>
      </c>
      <c r="E10" s="406">
        <v>141732.66356846999</v>
      </c>
      <c r="F10" s="188">
        <v>1153633.2901639999</v>
      </c>
      <c r="G10" s="252">
        <v>528</v>
      </c>
      <c r="H10" s="104">
        <v>165738916972.62</v>
      </c>
      <c r="I10" s="104">
        <v>165841541759.51999</v>
      </c>
    </row>
    <row r="11" spans="1:9" hidden="1">
      <c r="A11" s="103" t="s">
        <v>1077</v>
      </c>
      <c r="B11" s="103" t="s">
        <v>1078</v>
      </c>
      <c r="C11" s="134" t="s">
        <v>1086</v>
      </c>
      <c r="D11" s="104">
        <v>163431209576.14999</v>
      </c>
      <c r="E11" s="406">
        <v>141643.72802022999</v>
      </c>
      <c r="F11" s="188">
        <v>1153818.8937870001</v>
      </c>
      <c r="G11" s="252">
        <v>526</v>
      </c>
      <c r="H11" s="104">
        <v>163533825092.03</v>
      </c>
      <c r="I11" s="104">
        <v>163645573680</v>
      </c>
    </row>
    <row r="12" spans="1:9" hidden="1">
      <c r="A12" s="103" t="s">
        <v>1077</v>
      </c>
      <c r="B12" s="103" t="s">
        <v>1078</v>
      </c>
      <c r="C12" s="134" t="s">
        <v>1087</v>
      </c>
      <c r="D12" s="104">
        <v>163362879751.92999</v>
      </c>
      <c r="E12" s="406">
        <v>141561.84753935999</v>
      </c>
      <c r="F12" s="188">
        <v>1154003.5863580001</v>
      </c>
      <c r="G12" s="252">
        <v>527</v>
      </c>
      <c r="H12" s="104">
        <v>163457370120.51001</v>
      </c>
      <c r="I12" s="104">
        <v>163578238755.39001</v>
      </c>
    </row>
    <row r="13" spans="1:9" hidden="1">
      <c r="A13" s="103" t="s">
        <v>1077</v>
      </c>
      <c r="B13" s="103" t="s">
        <v>1078</v>
      </c>
      <c r="C13" s="134" t="s">
        <v>1088</v>
      </c>
      <c r="D13" s="104">
        <v>163374736940.56</v>
      </c>
      <c r="E13" s="406">
        <v>141549.79610764</v>
      </c>
      <c r="F13" s="188">
        <v>1154185.6041699999</v>
      </c>
      <c r="G13" s="252">
        <v>529</v>
      </c>
      <c r="H13" s="104">
        <v>163388646529.57001</v>
      </c>
      <c r="I13" s="104">
        <v>163518631888.07999</v>
      </c>
    </row>
    <row r="14" spans="1:9" hidden="1">
      <c r="A14" s="103" t="s">
        <v>1077</v>
      </c>
      <c r="B14" s="103" t="s">
        <v>1078</v>
      </c>
      <c r="C14" s="134" t="s">
        <v>1089</v>
      </c>
      <c r="D14" s="104">
        <v>166580973472.60999</v>
      </c>
      <c r="E14" s="406">
        <v>144304.50514568001</v>
      </c>
      <c r="F14" s="188">
        <v>1154371.260304</v>
      </c>
      <c r="G14" s="252">
        <v>532</v>
      </c>
      <c r="H14" s="104">
        <v>163401016528.62</v>
      </c>
      <c r="I14" s="104">
        <v>163540119808.79001</v>
      </c>
    </row>
    <row r="15" spans="1:9" hidden="1">
      <c r="A15" s="103" t="s">
        <v>1077</v>
      </c>
      <c r="B15" s="103" t="s">
        <v>1078</v>
      </c>
      <c r="C15" s="134" t="s">
        <v>1090</v>
      </c>
      <c r="D15" s="104">
        <v>161664392560.98001</v>
      </c>
      <c r="E15" s="406">
        <v>139979.42611031001</v>
      </c>
      <c r="F15" s="188">
        <v>1154915.3833049999</v>
      </c>
      <c r="G15" s="252">
        <v>531</v>
      </c>
      <c r="H15" s="104">
        <v>166659492872.94</v>
      </c>
      <c r="I15" s="104">
        <v>166826499598.85999</v>
      </c>
    </row>
    <row r="16" spans="1:9" hidden="1">
      <c r="A16" s="103" t="s">
        <v>1077</v>
      </c>
      <c r="B16" s="103" t="s">
        <v>1078</v>
      </c>
      <c r="C16" s="134" t="s">
        <v>1091</v>
      </c>
      <c r="D16" s="104">
        <v>161592791252.04001</v>
      </c>
      <c r="E16" s="406">
        <v>139895.29427387999</v>
      </c>
      <c r="F16" s="188">
        <v>1155098.118852</v>
      </c>
      <c r="G16" s="252">
        <v>532</v>
      </c>
      <c r="H16" s="104">
        <v>161689971778.04001</v>
      </c>
      <c r="I16" s="104">
        <v>161866003087.88</v>
      </c>
    </row>
    <row r="17" spans="1:9" hidden="1">
      <c r="A17" s="103" t="s">
        <v>1077</v>
      </c>
      <c r="B17" s="103" t="s">
        <v>1078</v>
      </c>
      <c r="C17" s="134" t="s">
        <v>1092</v>
      </c>
      <c r="D17" s="104">
        <v>162836276847.32999</v>
      </c>
      <c r="E17" s="406">
        <v>140949.23502897</v>
      </c>
      <c r="F17" s="188">
        <v>1155283.154349</v>
      </c>
      <c r="G17" s="252">
        <v>536</v>
      </c>
      <c r="H17" s="104">
        <v>161618676847.29001</v>
      </c>
      <c r="I17" s="104">
        <v>161803729269.07001</v>
      </c>
    </row>
    <row r="18" spans="1:9" hidden="1">
      <c r="A18" s="103" t="s">
        <v>1077</v>
      </c>
      <c r="B18" s="103" t="s">
        <v>1078</v>
      </c>
      <c r="C18" s="134" t="s">
        <v>1093</v>
      </c>
      <c r="D18" s="104">
        <v>168198441733.92999</v>
      </c>
      <c r="E18" s="406">
        <v>145567.15780267</v>
      </c>
      <c r="F18" s="188">
        <v>1155469.7108390001</v>
      </c>
      <c r="G18" s="252">
        <v>538</v>
      </c>
      <c r="H18" s="104">
        <v>162862571841.92999</v>
      </c>
      <c r="I18" s="104">
        <v>163056715233.91</v>
      </c>
    </row>
    <row r="19" spans="1:9" hidden="1">
      <c r="A19" s="103" t="s">
        <v>1077</v>
      </c>
      <c r="B19" s="103" t="s">
        <v>1078</v>
      </c>
      <c r="C19" s="134" t="s">
        <v>1094</v>
      </c>
      <c r="D19" s="104">
        <v>165242651607.57001</v>
      </c>
      <c r="E19" s="406">
        <v>142986.47441095</v>
      </c>
      <c r="F19" s="188">
        <v>1155652.3250770001</v>
      </c>
      <c r="G19" s="252">
        <v>539</v>
      </c>
      <c r="H19" s="104">
        <v>168225024369.53</v>
      </c>
      <c r="I19" s="104">
        <v>168428558230.35001</v>
      </c>
    </row>
    <row r="20" spans="1:9" hidden="1">
      <c r="A20" s="103" t="s">
        <v>1077</v>
      </c>
      <c r="B20" s="103" t="s">
        <v>1078</v>
      </c>
      <c r="C20" s="134" t="s">
        <v>1095</v>
      </c>
      <c r="D20" s="104">
        <v>163750184463.84</v>
      </c>
      <c r="E20" s="406">
        <v>141627.35807916999</v>
      </c>
      <c r="F20" s="188">
        <v>1156204.469848</v>
      </c>
      <c r="G20" s="252">
        <v>540</v>
      </c>
      <c r="H20" s="104">
        <v>165321600841.70001</v>
      </c>
      <c r="I20" s="104">
        <v>165552825113.13</v>
      </c>
    </row>
    <row r="21" spans="1:9" hidden="1">
      <c r="A21" s="103" t="s">
        <v>1077</v>
      </c>
      <c r="B21" s="103" t="s">
        <v>1078</v>
      </c>
      <c r="C21" s="134" t="s">
        <v>1096</v>
      </c>
      <c r="D21" s="104">
        <v>162464113093.28</v>
      </c>
      <c r="E21" s="406">
        <v>140491.67788164999</v>
      </c>
      <c r="F21" s="188">
        <v>1156396.702943</v>
      </c>
      <c r="G21" s="252">
        <v>542</v>
      </c>
      <c r="H21" s="104">
        <v>163777409929.29001</v>
      </c>
      <c r="I21" s="104">
        <v>164017778753.5</v>
      </c>
    </row>
    <row r="22" spans="1:9" hidden="1">
      <c r="A22" s="103" t="s">
        <v>1077</v>
      </c>
      <c r="B22" s="103" t="s">
        <v>1078</v>
      </c>
      <c r="C22" s="134" t="s">
        <v>1097</v>
      </c>
      <c r="D22" s="104">
        <v>160732709630.64999</v>
      </c>
      <c r="E22" s="406">
        <v>138973.28846675</v>
      </c>
      <c r="F22" s="188">
        <v>1156572.686766</v>
      </c>
      <c r="G22" s="252">
        <v>543</v>
      </c>
      <c r="H22" s="104">
        <v>162488837355.79999</v>
      </c>
      <c r="I22" s="104">
        <v>162738279396.32001</v>
      </c>
    </row>
    <row r="23" spans="1:9" hidden="1">
      <c r="A23" s="103" t="s">
        <v>1077</v>
      </c>
      <c r="B23" s="103" t="s">
        <v>1078</v>
      </c>
      <c r="C23" s="134" t="s">
        <v>1098</v>
      </c>
      <c r="D23" s="104">
        <v>161586373749.04001</v>
      </c>
      <c r="E23" s="406">
        <v>139688.75038732</v>
      </c>
      <c r="F23" s="188">
        <v>1156760.106315</v>
      </c>
      <c r="G23" s="252">
        <v>543</v>
      </c>
      <c r="H23" s="104">
        <v>160758755941.73001</v>
      </c>
      <c r="I23" s="104">
        <v>161017175241.10999</v>
      </c>
    </row>
    <row r="24" spans="1:9" hidden="1">
      <c r="A24" s="103" t="s">
        <v>1077</v>
      </c>
      <c r="B24" s="103" t="s">
        <v>1078</v>
      </c>
      <c r="C24" s="134" t="s">
        <v>1049</v>
      </c>
      <c r="D24" s="104">
        <v>161612101352.84</v>
      </c>
      <c r="E24" s="406">
        <v>139688.75038732</v>
      </c>
      <c r="F24" s="188">
        <v>1156944.2843800001</v>
      </c>
      <c r="G24" s="252">
        <v>543</v>
      </c>
      <c r="H24" s="104">
        <v>161612101352.84</v>
      </c>
      <c r="I24" s="104">
        <v>161879545991.20001</v>
      </c>
    </row>
    <row r="25" spans="1:9" hidden="1">
      <c r="A25" s="103" t="s">
        <v>1099</v>
      </c>
      <c r="B25" s="103" t="s">
        <v>1078</v>
      </c>
      <c r="C25" s="134" t="s">
        <v>1079</v>
      </c>
      <c r="D25" s="104">
        <v>24115154.75</v>
      </c>
      <c r="E25" s="406">
        <v>224667.42714637</v>
      </c>
      <c r="F25" s="188">
        <v>107.337121</v>
      </c>
      <c r="G25" s="252">
        <v>298</v>
      </c>
      <c r="H25" s="104">
        <v>24502368.440000001</v>
      </c>
      <c r="I25" s="104">
        <v>24503291.510000002</v>
      </c>
    </row>
    <row r="26" spans="1:9" hidden="1">
      <c r="A26" s="103" t="s">
        <v>1099</v>
      </c>
      <c r="B26" s="103" t="s">
        <v>1078</v>
      </c>
      <c r="C26" s="134" t="s">
        <v>1080</v>
      </c>
      <c r="D26" s="104">
        <v>23430981.07</v>
      </c>
      <c r="E26" s="406">
        <v>218240.05541569</v>
      </c>
      <c r="F26" s="188">
        <v>107.363339</v>
      </c>
      <c r="G26" s="252">
        <v>298</v>
      </c>
      <c r="H26" s="104">
        <v>24121045.16</v>
      </c>
      <c r="I26" s="104">
        <v>24124694.649999999</v>
      </c>
    </row>
    <row r="27" spans="1:9" hidden="1">
      <c r="A27" s="103" t="s">
        <v>1099</v>
      </c>
      <c r="B27" s="103" t="s">
        <v>1078</v>
      </c>
      <c r="C27" s="134" t="s">
        <v>1081</v>
      </c>
      <c r="D27" s="104">
        <v>23505500.489999998</v>
      </c>
      <c r="E27" s="406">
        <v>218915.83481607001</v>
      </c>
      <c r="F27" s="188">
        <v>107.372317</v>
      </c>
      <c r="G27" s="252">
        <v>299</v>
      </c>
      <c r="H27" s="104">
        <v>23432940.489999998</v>
      </c>
      <c r="I27" s="104">
        <v>23437472.899999999</v>
      </c>
    </row>
    <row r="28" spans="1:9" hidden="1">
      <c r="A28" s="103" t="s">
        <v>1099</v>
      </c>
      <c r="B28" s="103" t="s">
        <v>1078</v>
      </c>
      <c r="C28" s="134" t="s">
        <v>1082</v>
      </c>
      <c r="D28" s="104">
        <v>23505424.34</v>
      </c>
      <c r="E28" s="406">
        <v>218897.40725577</v>
      </c>
      <c r="F28" s="188">
        <v>107.38100799999999</v>
      </c>
      <c r="G28" s="252">
        <v>299</v>
      </c>
      <c r="H28" s="104">
        <v>23507403.109999999</v>
      </c>
      <c r="I28" s="104">
        <v>23512821.27</v>
      </c>
    </row>
    <row r="29" spans="1:9" hidden="1">
      <c r="A29" s="103" t="s">
        <v>1099</v>
      </c>
      <c r="B29" s="103" t="s">
        <v>1078</v>
      </c>
      <c r="C29" s="134" t="s">
        <v>1083</v>
      </c>
      <c r="D29" s="104">
        <v>23207739.77</v>
      </c>
      <c r="E29" s="406">
        <v>216107.72618763</v>
      </c>
      <c r="F29" s="188">
        <v>107.389681</v>
      </c>
      <c r="G29" s="252">
        <v>299</v>
      </c>
      <c r="H29" s="104">
        <v>23507322.73</v>
      </c>
      <c r="I29" s="104">
        <v>23513626.68</v>
      </c>
    </row>
    <row r="30" spans="1:9" hidden="1">
      <c r="A30" s="103" t="s">
        <v>1099</v>
      </c>
      <c r="B30" s="103" t="s">
        <v>1078</v>
      </c>
      <c r="C30" s="134" t="s">
        <v>1084</v>
      </c>
      <c r="D30" s="104">
        <v>23230617.68</v>
      </c>
      <c r="E30" s="406">
        <v>216303.25987966001</v>
      </c>
      <c r="F30" s="188">
        <v>107.398371</v>
      </c>
      <c r="G30" s="252">
        <v>299</v>
      </c>
      <c r="H30" s="104">
        <v>23209617.68</v>
      </c>
      <c r="I30" s="104">
        <v>23216796.239999998</v>
      </c>
    </row>
    <row r="31" spans="1:9" hidden="1">
      <c r="A31" s="103" t="s">
        <v>1099</v>
      </c>
      <c r="B31" s="103" t="s">
        <v>1078</v>
      </c>
      <c r="C31" s="134" t="s">
        <v>1085</v>
      </c>
      <c r="D31" s="104">
        <v>23093755.609999999</v>
      </c>
      <c r="E31" s="406">
        <v>214982.34639990999</v>
      </c>
      <c r="F31" s="188">
        <v>107.421637</v>
      </c>
      <c r="G31" s="252">
        <v>298</v>
      </c>
      <c r="H31" s="104">
        <v>23235650.300000001</v>
      </c>
      <c r="I31" s="104">
        <v>23245455.91</v>
      </c>
    </row>
    <row r="32" spans="1:9" hidden="1">
      <c r="A32" s="103" t="s">
        <v>1099</v>
      </c>
      <c r="B32" s="103" t="s">
        <v>1078</v>
      </c>
      <c r="C32" s="134" t="s">
        <v>1086</v>
      </c>
      <c r="D32" s="104">
        <v>23109857.27</v>
      </c>
      <c r="E32" s="406">
        <v>215116.76029937001</v>
      </c>
      <c r="F32" s="188">
        <v>107.429366</v>
      </c>
      <c r="G32" s="252">
        <v>299</v>
      </c>
      <c r="H32" s="104">
        <v>23095417.27</v>
      </c>
      <c r="I32" s="104">
        <v>23106093.309999999</v>
      </c>
    </row>
    <row r="33" spans="1:9" hidden="1">
      <c r="A33" s="103" t="s">
        <v>1099</v>
      </c>
      <c r="B33" s="103" t="s">
        <v>1078</v>
      </c>
      <c r="C33" s="134" t="s">
        <v>1087</v>
      </c>
      <c r="D33" s="104">
        <v>23227767.890000001</v>
      </c>
      <c r="E33" s="406">
        <v>216198.43894605999</v>
      </c>
      <c r="F33" s="188">
        <v>107.43725999999999</v>
      </c>
      <c r="G33" s="252">
        <v>301</v>
      </c>
      <c r="H33" s="104">
        <v>23111555.300000001</v>
      </c>
      <c r="I33" s="104">
        <v>23123102.420000002</v>
      </c>
    </row>
    <row r="34" spans="1:9" hidden="1">
      <c r="A34" s="103" t="s">
        <v>1099</v>
      </c>
      <c r="B34" s="103" t="s">
        <v>1078</v>
      </c>
      <c r="C34" s="134" t="s">
        <v>1088</v>
      </c>
      <c r="D34" s="104">
        <v>23278408.949999999</v>
      </c>
      <c r="E34" s="406">
        <v>216654.00373736001</v>
      </c>
      <c r="F34" s="188">
        <v>107.44508999999999</v>
      </c>
      <c r="G34" s="252">
        <v>303</v>
      </c>
      <c r="H34" s="104">
        <v>23229460.75</v>
      </c>
      <c r="I34" s="104">
        <v>23241883.420000002</v>
      </c>
    </row>
    <row r="35" spans="1:9" hidden="1">
      <c r="A35" s="103" t="s">
        <v>1099</v>
      </c>
      <c r="B35" s="103" t="s">
        <v>1078</v>
      </c>
      <c r="C35" s="134" t="s">
        <v>1089</v>
      </c>
      <c r="D35" s="104">
        <v>23208990.18</v>
      </c>
      <c r="E35" s="406">
        <v>215992.15973521001</v>
      </c>
      <c r="F35" s="188">
        <v>107.452929</v>
      </c>
      <c r="G35" s="252">
        <v>302</v>
      </c>
      <c r="H35" s="104">
        <v>23280107.260000002</v>
      </c>
      <c r="I35" s="104">
        <v>23293407.420000002</v>
      </c>
    </row>
    <row r="36" spans="1:9" hidden="1">
      <c r="A36" s="103" t="s">
        <v>1099</v>
      </c>
      <c r="B36" s="103" t="s">
        <v>1078</v>
      </c>
      <c r="C36" s="134" t="s">
        <v>1090</v>
      </c>
      <c r="D36" s="104">
        <v>23351345</v>
      </c>
      <c r="E36" s="406">
        <v>217268.72606433</v>
      </c>
      <c r="F36" s="188">
        <v>107.476789</v>
      </c>
      <c r="G36" s="252">
        <v>303</v>
      </c>
      <c r="H36" s="104">
        <v>23214143.75</v>
      </c>
      <c r="I36" s="104">
        <v>23230069.23</v>
      </c>
    </row>
    <row r="37" spans="1:9" hidden="1">
      <c r="A37" s="103" t="s">
        <v>1099</v>
      </c>
      <c r="B37" s="103" t="s">
        <v>1078</v>
      </c>
      <c r="C37" s="134" t="s">
        <v>1091</v>
      </c>
      <c r="D37" s="104">
        <v>23695817.859999999</v>
      </c>
      <c r="E37" s="406">
        <v>220456.58629864</v>
      </c>
      <c r="F37" s="188">
        <v>107.48518900000001</v>
      </c>
      <c r="G37" s="252">
        <v>300</v>
      </c>
      <c r="H37" s="104">
        <v>23353170.100000001</v>
      </c>
      <c r="I37" s="104">
        <v>23369975.949999999</v>
      </c>
    </row>
    <row r="38" spans="1:9" hidden="1">
      <c r="A38" s="103" t="s">
        <v>1099</v>
      </c>
      <c r="B38" s="103" t="s">
        <v>1078</v>
      </c>
      <c r="C38" s="134" t="s">
        <v>1092</v>
      </c>
      <c r="D38" s="104">
        <v>23732187.91</v>
      </c>
      <c r="E38" s="406">
        <v>220782.19373047</v>
      </c>
      <c r="F38" s="188">
        <v>107.491404</v>
      </c>
      <c r="G38" s="252">
        <v>301</v>
      </c>
      <c r="H38" s="104">
        <v>23697187.91</v>
      </c>
      <c r="I38" s="104">
        <v>23714887.129999999</v>
      </c>
    </row>
    <row r="39" spans="1:9" hidden="1">
      <c r="A39" s="103" t="s">
        <v>1099</v>
      </c>
      <c r="B39" s="103" t="s">
        <v>1078</v>
      </c>
      <c r="C39" s="134" t="s">
        <v>1093</v>
      </c>
      <c r="D39" s="104">
        <v>23945536.190000001</v>
      </c>
      <c r="E39" s="406">
        <v>222751.80339962</v>
      </c>
      <c r="F39" s="188">
        <v>107.49873100000001</v>
      </c>
      <c r="G39" s="252">
        <v>303</v>
      </c>
      <c r="H39" s="104">
        <v>23733805.649999999</v>
      </c>
      <c r="I39" s="104">
        <v>23752399.649999999</v>
      </c>
    </row>
    <row r="40" spans="1:9" hidden="1">
      <c r="A40" s="103" t="s">
        <v>1099</v>
      </c>
      <c r="B40" s="103" t="s">
        <v>1078</v>
      </c>
      <c r="C40" s="134" t="s">
        <v>1094</v>
      </c>
      <c r="D40" s="104">
        <v>23787334.18</v>
      </c>
      <c r="E40" s="406">
        <v>221262.45486057</v>
      </c>
      <c r="F40" s="188">
        <v>107.507323</v>
      </c>
      <c r="G40" s="252">
        <v>302</v>
      </c>
      <c r="H40" s="104">
        <v>23947450.050000001</v>
      </c>
      <c r="I40" s="104">
        <v>23966946.920000002</v>
      </c>
    </row>
    <row r="41" spans="1:9" hidden="1">
      <c r="A41" s="103" t="s">
        <v>1099</v>
      </c>
      <c r="B41" s="103" t="s">
        <v>1078</v>
      </c>
      <c r="C41" s="134" t="s">
        <v>1095</v>
      </c>
      <c r="D41" s="104">
        <v>23758728.809999999</v>
      </c>
      <c r="E41" s="406">
        <v>220942.84879578999</v>
      </c>
      <c r="F41" s="188">
        <v>107.53336899999999</v>
      </c>
      <c r="G41" s="252">
        <v>302</v>
      </c>
      <c r="H41" s="104">
        <v>23793097.129999999</v>
      </c>
      <c r="I41" s="104">
        <v>23815285.460000001</v>
      </c>
    </row>
    <row r="42" spans="1:9" hidden="1">
      <c r="A42" s="103" t="s">
        <v>1099</v>
      </c>
      <c r="B42" s="103" t="s">
        <v>1078</v>
      </c>
      <c r="C42" s="134" t="s">
        <v>1096</v>
      </c>
      <c r="D42" s="104">
        <v>22937841.870000001</v>
      </c>
      <c r="E42" s="406">
        <v>213291.63382314</v>
      </c>
      <c r="F42" s="188">
        <v>107.54215499999999</v>
      </c>
      <c r="G42" s="252">
        <v>301</v>
      </c>
      <c r="H42" s="104">
        <v>23760670.02</v>
      </c>
      <c r="I42" s="104">
        <v>23783754.309999999</v>
      </c>
    </row>
    <row r="43" spans="1:9" hidden="1">
      <c r="A43" s="103" t="s">
        <v>1099</v>
      </c>
      <c r="B43" s="103" t="s">
        <v>1078</v>
      </c>
      <c r="C43" s="134" t="s">
        <v>1097</v>
      </c>
      <c r="D43" s="104">
        <v>21375374.379999999</v>
      </c>
      <c r="E43" s="406">
        <v>198725.51141745999</v>
      </c>
      <c r="F43" s="188">
        <v>107.562307</v>
      </c>
      <c r="G43" s="252">
        <v>301</v>
      </c>
      <c r="H43" s="104">
        <v>22942140.109999999</v>
      </c>
      <c r="I43" s="104">
        <v>22966089.559999999</v>
      </c>
    </row>
    <row r="44" spans="1:9" hidden="1">
      <c r="A44" s="103" t="s">
        <v>1099</v>
      </c>
      <c r="B44" s="103" t="s">
        <v>1078</v>
      </c>
      <c r="C44" s="134" t="s">
        <v>1098</v>
      </c>
      <c r="D44" s="104">
        <v>22082784.940000001</v>
      </c>
      <c r="E44" s="406">
        <v>205284.88136304001</v>
      </c>
      <c r="F44" s="188">
        <v>107.571414</v>
      </c>
      <c r="G44" s="252">
        <v>303</v>
      </c>
      <c r="H44" s="104">
        <v>21377184.239999998</v>
      </c>
      <c r="I44" s="104">
        <v>21401939.920000002</v>
      </c>
    </row>
    <row r="45" spans="1:9" hidden="1">
      <c r="A45" s="103" t="s">
        <v>1099</v>
      </c>
      <c r="B45" s="103" t="s">
        <v>1078</v>
      </c>
      <c r="C45" s="134" t="s">
        <v>1049</v>
      </c>
      <c r="D45" s="104">
        <v>22084529.719999999</v>
      </c>
      <c r="E45" s="406">
        <v>205284.88136304001</v>
      </c>
      <c r="F45" s="188">
        <v>107.579913</v>
      </c>
      <c r="G45" s="252">
        <v>303</v>
      </c>
      <c r="H45" s="104">
        <v>22084529.719999999</v>
      </c>
      <c r="I45" s="104">
        <v>22110118.32</v>
      </c>
    </row>
    <row r="46" spans="1:9">
      <c r="A46" s="103" t="s">
        <v>1100</v>
      </c>
      <c r="B46" s="103" t="s">
        <v>1078</v>
      </c>
      <c r="C46" s="134" t="s">
        <v>1079</v>
      </c>
      <c r="D46" s="104">
        <v>1213252.21</v>
      </c>
      <c r="E46" s="406">
        <v>1174</v>
      </c>
      <c r="F46" s="188">
        <v>1033.434591</v>
      </c>
      <c r="G46" s="252">
        <v>47</v>
      </c>
      <c r="H46" s="104">
        <v>1213252.21</v>
      </c>
      <c r="I46" s="104">
        <v>1213879.6200000001</v>
      </c>
    </row>
    <row r="47" spans="1:9">
      <c r="A47" s="103" t="s">
        <v>1100</v>
      </c>
      <c r="B47" s="103" t="s">
        <v>1078</v>
      </c>
      <c r="C47" s="134" t="s">
        <v>1080</v>
      </c>
      <c r="D47" s="104">
        <v>1213310.6399999999</v>
      </c>
      <c r="E47" s="406">
        <v>1174</v>
      </c>
      <c r="F47" s="188">
        <v>1033.484361</v>
      </c>
      <c r="G47" s="252">
        <v>47</v>
      </c>
      <c r="H47" s="104">
        <v>1213310.6399999999</v>
      </c>
      <c r="I47" s="104">
        <v>1213938.05</v>
      </c>
    </row>
    <row r="48" spans="1:9">
      <c r="A48" s="103" t="s">
        <v>1100</v>
      </c>
      <c r="B48" s="103" t="s">
        <v>1078</v>
      </c>
      <c r="C48" s="134" t="s">
        <v>1081</v>
      </c>
      <c r="D48" s="104">
        <v>1219000.1599999999</v>
      </c>
      <c r="E48" s="406">
        <v>1174</v>
      </c>
      <c r="F48" s="188">
        <v>1038.3306299999999</v>
      </c>
      <c r="G48" s="252">
        <v>47</v>
      </c>
      <c r="H48" s="104">
        <v>1219000.1599999999</v>
      </c>
      <c r="I48" s="104">
        <v>1219627.57</v>
      </c>
    </row>
    <row r="49" spans="1:9">
      <c r="A49" s="103" t="s">
        <v>1100</v>
      </c>
      <c r="B49" s="103" t="s">
        <v>1078</v>
      </c>
      <c r="C49" s="134" t="s">
        <v>1082</v>
      </c>
      <c r="D49" s="104">
        <v>1219019.04</v>
      </c>
      <c r="E49" s="406">
        <v>1174</v>
      </c>
      <c r="F49" s="188">
        <v>1038.346712</v>
      </c>
      <c r="G49" s="252">
        <v>47</v>
      </c>
      <c r="H49" s="104">
        <v>1219019.04</v>
      </c>
      <c r="I49" s="104">
        <v>1219646.45</v>
      </c>
    </row>
    <row r="50" spans="1:9">
      <c r="A50" s="103" t="s">
        <v>1100</v>
      </c>
      <c r="B50" s="103" t="s">
        <v>1078</v>
      </c>
      <c r="C50" s="134" t="s">
        <v>1083</v>
      </c>
      <c r="D50" s="104">
        <v>1219040.22</v>
      </c>
      <c r="E50" s="406">
        <v>1174</v>
      </c>
      <c r="F50" s="188">
        <v>1038.3647530000001</v>
      </c>
      <c r="G50" s="252">
        <v>47</v>
      </c>
      <c r="H50" s="104">
        <v>1219040.22</v>
      </c>
      <c r="I50" s="104">
        <v>1219667.6299999999</v>
      </c>
    </row>
    <row r="51" spans="1:9">
      <c r="A51" s="103" t="s">
        <v>1100</v>
      </c>
      <c r="B51" s="103" t="s">
        <v>1078</v>
      </c>
      <c r="C51" s="134" t="s">
        <v>1084</v>
      </c>
      <c r="D51" s="104">
        <v>1219958.3</v>
      </c>
      <c r="E51" s="406">
        <v>1174</v>
      </c>
      <c r="F51" s="188">
        <v>1039.146763</v>
      </c>
      <c r="G51" s="252">
        <v>47</v>
      </c>
      <c r="H51" s="104">
        <v>1219958.3</v>
      </c>
      <c r="I51" s="104">
        <v>1220585.71</v>
      </c>
    </row>
    <row r="52" spans="1:9">
      <c r="A52" s="103" t="s">
        <v>1100</v>
      </c>
      <c r="B52" s="103" t="s">
        <v>1078</v>
      </c>
      <c r="C52" s="134" t="s">
        <v>1085</v>
      </c>
      <c r="D52" s="104">
        <v>1220021.8600000001</v>
      </c>
      <c r="E52" s="406">
        <v>1174</v>
      </c>
      <c r="F52" s="188">
        <v>1039.2009029999999</v>
      </c>
      <c r="G52" s="252">
        <v>47</v>
      </c>
      <c r="H52" s="104">
        <v>1220021.8600000001</v>
      </c>
      <c r="I52" s="104">
        <v>1220649.27</v>
      </c>
    </row>
    <row r="53" spans="1:9">
      <c r="A53" s="103" t="s">
        <v>1100</v>
      </c>
      <c r="B53" s="103" t="s">
        <v>1078</v>
      </c>
      <c r="C53" s="134" t="s">
        <v>1086</v>
      </c>
      <c r="D53" s="104">
        <v>1220043.02</v>
      </c>
      <c r="E53" s="406">
        <v>1174</v>
      </c>
      <c r="F53" s="188">
        <v>1039.2189269999999</v>
      </c>
      <c r="G53" s="252">
        <v>47</v>
      </c>
      <c r="H53" s="104">
        <v>1220043.02</v>
      </c>
      <c r="I53" s="104">
        <v>1220670.43</v>
      </c>
    </row>
    <row r="54" spans="1:9">
      <c r="A54" s="103" t="s">
        <v>1100</v>
      </c>
      <c r="B54" s="103" t="s">
        <v>1078</v>
      </c>
      <c r="C54" s="134" t="s">
        <v>1087</v>
      </c>
      <c r="D54" s="104">
        <v>1220062.51</v>
      </c>
      <c r="E54" s="406">
        <v>1174</v>
      </c>
      <c r="F54" s="188">
        <v>1039.2355279999999</v>
      </c>
      <c r="G54" s="252">
        <v>47</v>
      </c>
      <c r="H54" s="104">
        <v>1220062.51</v>
      </c>
      <c r="I54" s="104">
        <v>1220689.9199999999</v>
      </c>
    </row>
    <row r="55" spans="1:9">
      <c r="A55" s="103" t="s">
        <v>1100</v>
      </c>
      <c r="B55" s="103" t="s">
        <v>1078</v>
      </c>
      <c r="C55" s="134" t="s">
        <v>1088</v>
      </c>
      <c r="D55" s="104">
        <v>1220084.3799999999</v>
      </c>
      <c r="E55" s="406">
        <v>1174</v>
      </c>
      <c r="F55" s="188">
        <v>1039.2541570000001</v>
      </c>
      <c r="G55" s="252">
        <v>47</v>
      </c>
      <c r="H55" s="104">
        <v>1220084.3799999999</v>
      </c>
      <c r="I55" s="104">
        <v>1220711.79</v>
      </c>
    </row>
    <row r="56" spans="1:9">
      <c r="A56" s="103" t="s">
        <v>1100</v>
      </c>
      <c r="B56" s="103" t="s">
        <v>1078</v>
      </c>
      <c r="C56" s="134" t="s">
        <v>1089</v>
      </c>
      <c r="D56" s="104">
        <v>1220106.24</v>
      </c>
      <c r="E56" s="406">
        <v>1174</v>
      </c>
      <c r="F56" s="188">
        <v>1039.2727769999999</v>
      </c>
      <c r="G56" s="252">
        <v>47</v>
      </c>
      <c r="H56" s="104">
        <v>1220106.24</v>
      </c>
      <c r="I56" s="104">
        <v>1220733.6499999999</v>
      </c>
    </row>
    <row r="57" spans="1:9">
      <c r="A57" s="103" t="s">
        <v>1100</v>
      </c>
      <c r="B57" s="103" t="s">
        <v>1078</v>
      </c>
      <c r="C57" s="134" t="s">
        <v>1090</v>
      </c>
      <c r="D57" s="104">
        <v>1220171.8999999999</v>
      </c>
      <c r="E57" s="406">
        <v>1174</v>
      </c>
      <c r="F57" s="188">
        <v>1039.3287049999999</v>
      </c>
      <c r="G57" s="252">
        <v>47</v>
      </c>
      <c r="H57" s="104">
        <v>1220171.8999999999</v>
      </c>
      <c r="I57" s="104">
        <v>1220799.31</v>
      </c>
    </row>
    <row r="58" spans="1:9">
      <c r="A58" s="103" t="s">
        <v>1100</v>
      </c>
      <c r="B58" s="103" t="s">
        <v>1078</v>
      </c>
      <c r="C58" s="134" t="s">
        <v>1091</v>
      </c>
      <c r="D58" s="104">
        <v>1220193.76</v>
      </c>
      <c r="E58" s="406">
        <v>1174</v>
      </c>
      <c r="F58" s="188">
        <v>1039.347325</v>
      </c>
      <c r="G58" s="252">
        <v>47</v>
      </c>
      <c r="H58" s="104">
        <v>1220193.76</v>
      </c>
      <c r="I58" s="104">
        <v>1220821.17</v>
      </c>
    </row>
    <row r="59" spans="1:9">
      <c r="A59" s="103" t="s">
        <v>1100</v>
      </c>
      <c r="B59" s="103" t="s">
        <v>1078</v>
      </c>
      <c r="C59" s="134" t="s">
        <v>1092</v>
      </c>
      <c r="D59" s="104">
        <v>1220213.29</v>
      </c>
      <c r="E59" s="406">
        <v>1174</v>
      </c>
      <c r="F59" s="188">
        <v>1039.363961</v>
      </c>
      <c r="G59" s="252">
        <v>47</v>
      </c>
      <c r="H59" s="104">
        <v>1220213.29</v>
      </c>
      <c r="I59" s="104">
        <v>1220840.7</v>
      </c>
    </row>
    <row r="60" spans="1:9">
      <c r="A60" s="103" t="s">
        <v>1100</v>
      </c>
      <c r="B60" s="103" t="s">
        <v>1078</v>
      </c>
      <c r="C60" s="134" t="s">
        <v>1093</v>
      </c>
      <c r="D60" s="104">
        <v>1220235.2</v>
      </c>
      <c r="E60" s="406">
        <v>1174</v>
      </c>
      <c r="F60" s="188">
        <v>1039.3826240000001</v>
      </c>
      <c r="G60" s="252">
        <v>47</v>
      </c>
      <c r="H60" s="104">
        <v>1220235.2</v>
      </c>
      <c r="I60" s="104">
        <v>1220862.6100000001</v>
      </c>
    </row>
    <row r="61" spans="1:9">
      <c r="A61" s="103" t="s">
        <v>1100</v>
      </c>
      <c r="B61" s="103" t="s">
        <v>1078</v>
      </c>
      <c r="C61" s="134" t="s">
        <v>1094</v>
      </c>
      <c r="D61" s="104">
        <v>1220257.0900000001</v>
      </c>
      <c r="E61" s="406">
        <v>1174</v>
      </c>
      <c r="F61" s="188">
        <v>1039.401269</v>
      </c>
      <c r="G61" s="252">
        <v>47</v>
      </c>
      <c r="H61" s="104">
        <v>1220257.0900000001</v>
      </c>
      <c r="I61" s="104">
        <v>1220884.5</v>
      </c>
    </row>
    <row r="62" spans="1:9">
      <c r="A62" s="103" t="s">
        <v>1100</v>
      </c>
      <c r="B62" s="103" t="s">
        <v>1078</v>
      </c>
      <c r="C62" s="134" t="s">
        <v>1095</v>
      </c>
      <c r="D62" s="104">
        <v>1220322.81</v>
      </c>
      <c r="E62" s="406">
        <v>1174</v>
      </c>
      <c r="F62" s="188">
        <v>1039.457249</v>
      </c>
      <c r="G62" s="252">
        <v>47</v>
      </c>
      <c r="H62" s="104">
        <v>1220322.81</v>
      </c>
      <c r="I62" s="104">
        <v>1220950.22</v>
      </c>
    </row>
    <row r="63" spans="1:9">
      <c r="A63" s="103" t="s">
        <v>1100</v>
      </c>
      <c r="B63" s="103" t="s">
        <v>1078</v>
      </c>
      <c r="C63" s="134" t="s">
        <v>1096</v>
      </c>
      <c r="D63" s="104">
        <v>1220340.04</v>
      </c>
      <c r="E63" s="406">
        <v>1174</v>
      </c>
      <c r="F63" s="188">
        <v>1039.4719250000001</v>
      </c>
      <c r="G63" s="252">
        <v>47</v>
      </c>
      <c r="H63" s="104">
        <v>1220340.04</v>
      </c>
      <c r="I63" s="104">
        <v>1220967.45</v>
      </c>
    </row>
    <row r="64" spans="1:9">
      <c r="A64" s="103" t="s">
        <v>1100</v>
      </c>
      <c r="B64" s="103" t="s">
        <v>1078</v>
      </c>
      <c r="C64" s="134" t="s">
        <v>1097</v>
      </c>
      <c r="D64" s="104">
        <v>1220073.23</v>
      </c>
      <c r="E64" s="406">
        <v>1174</v>
      </c>
      <c r="F64" s="188">
        <v>1039.244659</v>
      </c>
      <c r="G64" s="252">
        <v>47</v>
      </c>
      <c r="H64" s="104">
        <v>1220073.23</v>
      </c>
      <c r="I64" s="104">
        <v>1220700.6399999999</v>
      </c>
    </row>
    <row r="65" spans="1:9">
      <c r="A65" s="103" t="s">
        <v>1100</v>
      </c>
      <c r="B65" s="103" t="s">
        <v>1078</v>
      </c>
      <c r="C65" s="134" t="s">
        <v>1098</v>
      </c>
      <c r="D65" s="104">
        <v>1218704.23</v>
      </c>
      <c r="E65" s="406">
        <v>1174</v>
      </c>
      <c r="F65" s="188">
        <v>1038.0785599999999</v>
      </c>
      <c r="G65" s="252">
        <v>47</v>
      </c>
      <c r="H65" s="104">
        <v>1218704.23</v>
      </c>
      <c r="I65" s="104">
        <v>1220075.57</v>
      </c>
    </row>
    <row r="66" spans="1:9">
      <c r="A66" s="103" t="s">
        <v>1100</v>
      </c>
      <c r="B66" s="103" t="s">
        <v>1078</v>
      </c>
      <c r="C66" s="134" t="s">
        <v>1049</v>
      </c>
      <c r="D66" s="104">
        <v>1218726.1599999999</v>
      </c>
      <c r="E66" s="406">
        <v>1174</v>
      </c>
      <c r="F66" s="188">
        <v>1038.0972400000001</v>
      </c>
      <c r="G66" s="252">
        <v>47</v>
      </c>
      <c r="H66" s="104">
        <v>1218726.1599999999</v>
      </c>
      <c r="I66" s="104">
        <v>1220097.5</v>
      </c>
    </row>
    <row r="67" spans="1:9" hidden="1">
      <c r="A67" s="103" t="s">
        <v>1101</v>
      </c>
      <c r="B67" s="103" t="s">
        <v>1078</v>
      </c>
      <c r="C67" s="134" t="s">
        <v>1079</v>
      </c>
      <c r="D67" s="104">
        <v>1441596.48</v>
      </c>
      <c r="E67" s="406">
        <v>1453</v>
      </c>
      <c r="F67" s="188">
        <v>992.15174400000001</v>
      </c>
      <c r="G67" s="252">
        <v>44</v>
      </c>
      <c r="H67" s="104">
        <v>1382067.38</v>
      </c>
      <c r="I67" s="104">
        <v>1382098.62</v>
      </c>
    </row>
    <row r="68" spans="1:9" hidden="1">
      <c r="A68" s="103" t="s">
        <v>1101</v>
      </c>
      <c r="B68" s="103" t="s">
        <v>1078</v>
      </c>
      <c r="C68" s="134" t="s">
        <v>1080</v>
      </c>
      <c r="D68" s="104">
        <v>1441596.2</v>
      </c>
      <c r="E68" s="406">
        <v>1453</v>
      </c>
      <c r="F68" s="188">
        <v>992.15154900000005</v>
      </c>
      <c r="G68" s="252">
        <v>44</v>
      </c>
      <c r="H68" s="104">
        <v>1441596.2</v>
      </c>
      <c r="I68" s="104">
        <v>1441627.44</v>
      </c>
    </row>
    <row r="69" spans="1:9" hidden="1">
      <c r="A69" s="103" t="s">
        <v>1101</v>
      </c>
      <c r="B69" s="103" t="s">
        <v>1078</v>
      </c>
      <c r="C69" s="134" t="s">
        <v>1081</v>
      </c>
      <c r="D69" s="104">
        <v>1441624.29</v>
      </c>
      <c r="E69" s="406">
        <v>1453</v>
      </c>
      <c r="F69" s="188">
        <v>992.17088100000001</v>
      </c>
      <c r="G69" s="252">
        <v>44</v>
      </c>
      <c r="H69" s="104">
        <v>1441624.29</v>
      </c>
      <c r="I69" s="104">
        <v>1441655.53</v>
      </c>
    </row>
    <row r="70" spans="1:9" hidden="1">
      <c r="A70" s="103" t="s">
        <v>1101</v>
      </c>
      <c r="B70" s="103" t="s">
        <v>1078</v>
      </c>
      <c r="C70" s="134" t="s">
        <v>1082</v>
      </c>
      <c r="D70" s="104">
        <v>1467420.73</v>
      </c>
      <c r="E70" s="406">
        <v>1479</v>
      </c>
      <c r="F70" s="188">
        <v>992.17088100000001</v>
      </c>
      <c r="G70" s="252">
        <v>45</v>
      </c>
      <c r="H70" s="104">
        <v>1441624.29</v>
      </c>
      <c r="I70" s="104">
        <v>1441655.53</v>
      </c>
    </row>
    <row r="71" spans="1:9" hidden="1">
      <c r="A71" s="103" t="s">
        <v>1101</v>
      </c>
      <c r="B71" s="103" t="s">
        <v>1078</v>
      </c>
      <c r="C71" s="134" t="s">
        <v>1083</v>
      </c>
      <c r="D71" s="104">
        <v>1467420.73</v>
      </c>
      <c r="E71" s="406">
        <v>1479</v>
      </c>
      <c r="F71" s="188">
        <v>992.17087900000001</v>
      </c>
      <c r="G71" s="252">
        <v>45</v>
      </c>
      <c r="H71" s="104">
        <v>1467420.73</v>
      </c>
      <c r="I71" s="104">
        <v>1467451.97</v>
      </c>
    </row>
    <row r="72" spans="1:9" hidden="1">
      <c r="A72" s="103" t="s">
        <v>1101</v>
      </c>
      <c r="B72" s="103" t="s">
        <v>1078</v>
      </c>
      <c r="C72" s="134" t="s">
        <v>1084</v>
      </c>
      <c r="D72" s="104">
        <v>1477342.44</v>
      </c>
      <c r="E72" s="406">
        <v>1489</v>
      </c>
      <c r="F72" s="188">
        <v>992.17087900000001</v>
      </c>
      <c r="G72" s="252">
        <v>46</v>
      </c>
      <c r="H72" s="104">
        <v>1467420.73</v>
      </c>
      <c r="I72" s="104">
        <v>1467451.97</v>
      </c>
    </row>
    <row r="73" spans="1:9" hidden="1">
      <c r="A73" s="103" t="s">
        <v>1101</v>
      </c>
      <c r="B73" s="103" t="s">
        <v>1078</v>
      </c>
      <c r="C73" s="134" t="s">
        <v>1085</v>
      </c>
      <c r="D73" s="104">
        <v>1477342.44</v>
      </c>
      <c r="E73" s="406">
        <v>1489</v>
      </c>
      <c r="F73" s="188">
        <v>992.17088000000001</v>
      </c>
      <c r="G73" s="252">
        <v>46</v>
      </c>
      <c r="H73" s="104">
        <v>1477342.44</v>
      </c>
      <c r="I73" s="104">
        <v>1477373.68</v>
      </c>
    </row>
    <row r="74" spans="1:9" hidden="1">
      <c r="A74" s="103" t="s">
        <v>1101</v>
      </c>
      <c r="B74" s="103" t="s">
        <v>1078</v>
      </c>
      <c r="C74" s="134" t="s">
        <v>1086</v>
      </c>
      <c r="D74" s="104">
        <v>1477342.44</v>
      </c>
      <c r="E74" s="406">
        <v>1489</v>
      </c>
      <c r="F74" s="188">
        <v>992.17088000000001</v>
      </c>
      <c r="G74" s="252">
        <v>46</v>
      </c>
      <c r="H74" s="104">
        <v>1477342.44</v>
      </c>
      <c r="I74" s="104">
        <v>1477373.68</v>
      </c>
    </row>
    <row r="75" spans="1:9" hidden="1">
      <c r="A75" s="103" t="s">
        <v>1101</v>
      </c>
      <c r="B75" s="103" t="s">
        <v>1078</v>
      </c>
      <c r="C75" s="134" t="s">
        <v>1087</v>
      </c>
      <c r="D75" s="104">
        <v>1477376.78</v>
      </c>
      <c r="E75" s="406">
        <v>1489</v>
      </c>
      <c r="F75" s="188">
        <v>992.19394199999999</v>
      </c>
      <c r="G75" s="252">
        <v>46</v>
      </c>
      <c r="H75" s="104">
        <v>1477376.78</v>
      </c>
      <c r="I75" s="104">
        <v>1477408.02</v>
      </c>
    </row>
    <row r="76" spans="1:9" hidden="1">
      <c r="A76" s="103" t="s">
        <v>1101</v>
      </c>
      <c r="B76" s="103" t="s">
        <v>1078</v>
      </c>
      <c r="C76" s="134" t="s">
        <v>1088</v>
      </c>
      <c r="D76" s="104">
        <v>1477376.78</v>
      </c>
      <c r="E76" s="406">
        <v>1489</v>
      </c>
      <c r="F76" s="188">
        <v>992.19394199999999</v>
      </c>
      <c r="G76" s="252">
        <v>46</v>
      </c>
      <c r="H76" s="104">
        <v>1477376.78</v>
      </c>
      <c r="I76" s="104">
        <v>1477408.02</v>
      </c>
    </row>
    <row r="77" spans="1:9" hidden="1">
      <c r="A77" s="103" t="s">
        <v>1101</v>
      </c>
      <c r="B77" s="103" t="s">
        <v>1078</v>
      </c>
      <c r="C77" s="134" t="s">
        <v>1089</v>
      </c>
      <c r="D77" s="104">
        <v>1477376.78</v>
      </c>
      <c r="E77" s="406">
        <v>1489</v>
      </c>
      <c r="F77" s="188">
        <v>992.19394199999999</v>
      </c>
      <c r="G77" s="252">
        <v>46</v>
      </c>
      <c r="H77" s="104">
        <v>1477376.78</v>
      </c>
      <c r="I77" s="104">
        <v>1477408.02</v>
      </c>
    </row>
    <row r="78" spans="1:9" hidden="1">
      <c r="A78" s="103" t="s">
        <v>1101</v>
      </c>
      <c r="B78" s="103" t="s">
        <v>1078</v>
      </c>
      <c r="C78" s="134" t="s">
        <v>1090</v>
      </c>
      <c r="D78" s="104">
        <v>1477384.19</v>
      </c>
      <c r="E78" s="406">
        <v>1489</v>
      </c>
      <c r="F78" s="188">
        <v>992.19891900000005</v>
      </c>
      <c r="G78" s="252">
        <v>46</v>
      </c>
      <c r="H78" s="104">
        <v>1477384.19</v>
      </c>
      <c r="I78" s="104">
        <v>1477415.43</v>
      </c>
    </row>
    <row r="79" spans="1:9" hidden="1">
      <c r="A79" s="103" t="s">
        <v>1101</v>
      </c>
      <c r="B79" s="103" t="s">
        <v>1078</v>
      </c>
      <c r="C79" s="134" t="s">
        <v>1091</v>
      </c>
      <c r="D79" s="104">
        <v>1477393.04</v>
      </c>
      <c r="E79" s="406">
        <v>1489</v>
      </c>
      <c r="F79" s="188">
        <v>992.20486200000005</v>
      </c>
      <c r="G79" s="252">
        <v>46</v>
      </c>
      <c r="H79" s="104">
        <v>1477393.04</v>
      </c>
      <c r="I79" s="104">
        <v>1477424.28</v>
      </c>
    </row>
    <row r="80" spans="1:9" hidden="1">
      <c r="A80" s="103" t="s">
        <v>1101</v>
      </c>
      <c r="B80" s="103" t="s">
        <v>1078</v>
      </c>
      <c r="C80" s="134" t="s">
        <v>1092</v>
      </c>
      <c r="D80" s="104">
        <v>1487324</v>
      </c>
      <c r="E80" s="406">
        <v>1499</v>
      </c>
      <c r="F80" s="188">
        <v>992.21080600000005</v>
      </c>
      <c r="G80" s="252">
        <v>47</v>
      </c>
      <c r="H80" s="104">
        <v>1477401.89</v>
      </c>
      <c r="I80" s="104">
        <v>1477433.13</v>
      </c>
    </row>
    <row r="81" spans="1:9" hidden="1">
      <c r="A81" s="103" t="s">
        <v>1101</v>
      </c>
      <c r="B81" s="103" t="s">
        <v>1078</v>
      </c>
      <c r="C81" s="134" t="s">
        <v>1093</v>
      </c>
      <c r="D81" s="104">
        <v>1497255.02</v>
      </c>
      <c r="E81" s="406">
        <v>1509</v>
      </c>
      <c r="F81" s="188">
        <v>992.21671100000003</v>
      </c>
      <c r="G81" s="252">
        <v>48</v>
      </c>
      <c r="H81" s="104">
        <v>1487332.85</v>
      </c>
      <c r="I81" s="104">
        <v>1487364.09</v>
      </c>
    </row>
    <row r="82" spans="1:9" hidden="1">
      <c r="A82" s="103" t="s">
        <v>1101</v>
      </c>
      <c r="B82" s="103" t="s">
        <v>1078</v>
      </c>
      <c r="C82" s="134" t="s">
        <v>1094</v>
      </c>
      <c r="D82" s="104">
        <v>1497263.87</v>
      </c>
      <c r="E82" s="406">
        <v>1509</v>
      </c>
      <c r="F82" s="188">
        <v>992.222578</v>
      </c>
      <c r="G82" s="252">
        <v>48</v>
      </c>
      <c r="H82" s="104">
        <v>1497263.87</v>
      </c>
      <c r="I82" s="104">
        <v>1497295.11</v>
      </c>
    </row>
    <row r="83" spans="1:9" hidden="1">
      <c r="A83" s="103" t="s">
        <v>1101</v>
      </c>
      <c r="B83" s="103" t="s">
        <v>1078</v>
      </c>
      <c r="C83" s="134" t="s">
        <v>1095</v>
      </c>
      <c r="D83" s="104">
        <v>1497288.98</v>
      </c>
      <c r="E83" s="406">
        <v>1509</v>
      </c>
      <c r="F83" s="188">
        <v>992.23921800000005</v>
      </c>
      <c r="G83" s="252">
        <v>48</v>
      </c>
      <c r="H83" s="104">
        <v>1497288.98</v>
      </c>
      <c r="I83" s="104">
        <v>1497320.22</v>
      </c>
    </row>
    <row r="84" spans="1:9" hidden="1">
      <c r="A84" s="103" t="s">
        <v>1101</v>
      </c>
      <c r="B84" s="103" t="s">
        <v>1078</v>
      </c>
      <c r="C84" s="134" t="s">
        <v>1096</v>
      </c>
      <c r="D84" s="104">
        <v>1497297.84</v>
      </c>
      <c r="E84" s="406">
        <v>1509</v>
      </c>
      <c r="F84" s="188">
        <v>992.24508900000001</v>
      </c>
      <c r="G84" s="252">
        <v>48</v>
      </c>
      <c r="H84" s="104">
        <v>1497297.84</v>
      </c>
      <c r="I84" s="104">
        <v>1497329.08</v>
      </c>
    </row>
    <row r="85" spans="1:9" hidden="1">
      <c r="A85" s="103" t="s">
        <v>1101</v>
      </c>
      <c r="B85" s="103" t="s">
        <v>1078</v>
      </c>
      <c r="C85" s="134" t="s">
        <v>1097</v>
      </c>
      <c r="D85" s="104">
        <v>1496951.01</v>
      </c>
      <c r="E85" s="406">
        <v>1509</v>
      </c>
      <c r="F85" s="188">
        <v>992.01524900000004</v>
      </c>
      <c r="G85" s="252">
        <v>48</v>
      </c>
      <c r="H85" s="104">
        <v>1496951.01</v>
      </c>
      <c r="I85" s="104">
        <v>1496982.25</v>
      </c>
    </row>
    <row r="86" spans="1:9" hidden="1">
      <c r="A86" s="103" t="s">
        <v>1101</v>
      </c>
      <c r="B86" s="103" t="s">
        <v>1078</v>
      </c>
      <c r="C86" s="134" t="s">
        <v>1098</v>
      </c>
      <c r="D86" s="104">
        <v>1496141.26</v>
      </c>
      <c r="E86" s="406">
        <v>1509</v>
      </c>
      <c r="F86" s="188">
        <v>991.47863500000005</v>
      </c>
      <c r="G86" s="252">
        <v>48</v>
      </c>
      <c r="H86" s="104">
        <v>1496141.26</v>
      </c>
      <c r="I86" s="104">
        <v>1497072.97</v>
      </c>
    </row>
    <row r="87" spans="1:9" hidden="1">
      <c r="A87" s="103" t="s">
        <v>1101</v>
      </c>
      <c r="B87" s="103" t="s">
        <v>1078</v>
      </c>
      <c r="C87" s="134" t="s">
        <v>1049</v>
      </c>
      <c r="D87" s="104">
        <v>1496150.11</v>
      </c>
      <c r="E87" s="406">
        <v>1509</v>
      </c>
      <c r="F87" s="188">
        <v>991.48450000000003</v>
      </c>
      <c r="G87" s="252">
        <v>48</v>
      </c>
      <c r="H87" s="104">
        <v>1496150.11</v>
      </c>
      <c r="I87" s="104">
        <v>1497081.82</v>
      </c>
    </row>
  </sheetData>
  <autoFilter ref="A2:I87" xr:uid="{794AA677-FDCB-449B-B7E4-1EAECDA94BCB}">
    <filterColumn colId="0">
      <filters>
        <filter val="F3"/>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9B39B-C049-4499-BE9A-7F22D38D0889}">
  <dimension ref="A1:F203"/>
  <sheetViews>
    <sheetView topLeftCell="A2" zoomScale="80" zoomScaleNormal="80" workbookViewId="0">
      <pane ySplit="4" topLeftCell="A41" activePane="bottomLeft" state="frozen"/>
      <selection activeCell="C9" sqref="C9:L9"/>
      <selection pane="bottomLeft" activeCell="E51" sqref="E51"/>
    </sheetView>
  </sheetViews>
  <sheetFormatPr baseColWidth="10" defaultColWidth="11.44140625" defaultRowHeight="14.4"/>
  <cols>
    <col min="1" max="1" width="63.6640625" bestFit="1" customWidth="1"/>
    <col min="2" max="2" width="20.109375" bestFit="1" customWidth="1"/>
    <col min="3" max="5" width="18" customWidth="1"/>
    <col min="258" max="258" width="63.6640625" bestFit="1" customWidth="1"/>
    <col min="259" max="259" width="20.109375" bestFit="1" customWidth="1"/>
    <col min="260" max="260" width="12.33203125" bestFit="1" customWidth="1"/>
    <col min="514" max="514" width="63.6640625" bestFit="1" customWidth="1"/>
    <col min="515" max="515" width="20.109375" bestFit="1" customWidth="1"/>
    <col min="516" max="516" width="12.33203125" bestFit="1" customWidth="1"/>
    <col min="770" max="770" width="63.6640625" bestFit="1" customWidth="1"/>
    <col min="771" max="771" width="20.109375" bestFit="1" customWidth="1"/>
    <col min="772" max="772" width="12.33203125" bestFit="1" customWidth="1"/>
    <col min="1026" max="1026" width="63.6640625" bestFit="1" customWidth="1"/>
    <col min="1027" max="1027" width="20.109375" bestFit="1" customWidth="1"/>
    <col min="1028" max="1028" width="12.33203125" bestFit="1" customWidth="1"/>
    <col min="1282" max="1282" width="63.6640625" bestFit="1" customWidth="1"/>
    <col min="1283" max="1283" width="20.109375" bestFit="1" customWidth="1"/>
    <col min="1284" max="1284" width="12.33203125" bestFit="1" customWidth="1"/>
    <col min="1538" max="1538" width="63.6640625" bestFit="1" customWidth="1"/>
    <col min="1539" max="1539" width="20.109375" bestFit="1" customWidth="1"/>
    <col min="1540" max="1540" width="12.33203125" bestFit="1" customWidth="1"/>
    <col min="1794" max="1794" width="63.6640625" bestFit="1" customWidth="1"/>
    <col min="1795" max="1795" width="20.109375" bestFit="1" customWidth="1"/>
    <col min="1796" max="1796" width="12.33203125" bestFit="1" customWidth="1"/>
    <col min="2050" max="2050" width="63.6640625" bestFit="1" customWidth="1"/>
    <col min="2051" max="2051" width="20.109375" bestFit="1" customWidth="1"/>
    <col min="2052" max="2052" width="12.33203125" bestFit="1" customWidth="1"/>
    <col min="2306" max="2306" width="63.6640625" bestFit="1" customWidth="1"/>
    <col min="2307" max="2307" width="20.109375" bestFit="1" customWidth="1"/>
    <col min="2308" max="2308" width="12.33203125" bestFit="1" customWidth="1"/>
    <col min="2562" max="2562" width="63.6640625" bestFit="1" customWidth="1"/>
    <col min="2563" max="2563" width="20.109375" bestFit="1" customWidth="1"/>
    <col min="2564" max="2564" width="12.33203125" bestFit="1" customWidth="1"/>
    <col min="2818" max="2818" width="63.6640625" bestFit="1" customWidth="1"/>
    <col min="2819" max="2819" width="20.109375" bestFit="1" customWidth="1"/>
    <col min="2820" max="2820" width="12.33203125" bestFit="1" customWidth="1"/>
    <col min="3074" max="3074" width="63.6640625" bestFit="1" customWidth="1"/>
    <col min="3075" max="3075" width="20.109375" bestFit="1" customWidth="1"/>
    <col min="3076" max="3076" width="12.33203125" bestFit="1" customWidth="1"/>
    <col min="3330" max="3330" width="63.6640625" bestFit="1" customWidth="1"/>
    <col min="3331" max="3331" width="20.109375" bestFit="1" customWidth="1"/>
    <col min="3332" max="3332" width="12.33203125" bestFit="1" customWidth="1"/>
    <col min="3586" max="3586" width="63.6640625" bestFit="1" customWidth="1"/>
    <col min="3587" max="3587" width="20.109375" bestFit="1" customWidth="1"/>
    <col min="3588" max="3588" width="12.33203125" bestFit="1" customWidth="1"/>
    <col min="3842" max="3842" width="63.6640625" bestFit="1" customWidth="1"/>
    <col min="3843" max="3843" width="20.109375" bestFit="1" customWidth="1"/>
    <col min="3844" max="3844" width="12.33203125" bestFit="1" customWidth="1"/>
    <col min="4098" max="4098" width="63.6640625" bestFit="1" customWidth="1"/>
    <col min="4099" max="4099" width="20.109375" bestFit="1" customWidth="1"/>
    <col min="4100" max="4100" width="12.33203125" bestFit="1" customWidth="1"/>
    <col min="4354" max="4354" width="63.6640625" bestFit="1" customWidth="1"/>
    <col min="4355" max="4355" width="20.109375" bestFit="1" customWidth="1"/>
    <col min="4356" max="4356" width="12.33203125" bestFit="1" customWidth="1"/>
    <col min="4610" max="4610" width="63.6640625" bestFit="1" customWidth="1"/>
    <col min="4611" max="4611" width="20.109375" bestFit="1" customWidth="1"/>
    <col min="4612" max="4612" width="12.33203125" bestFit="1" customWidth="1"/>
    <col min="4866" max="4866" width="63.6640625" bestFit="1" customWidth="1"/>
    <col min="4867" max="4867" width="20.109375" bestFit="1" customWidth="1"/>
    <col min="4868" max="4868" width="12.33203125" bestFit="1" customWidth="1"/>
    <col min="5122" max="5122" width="63.6640625" bestFit="1" customWidth="1"/>
    <col min="5123" max="5123" width="20.109375" bestFit="1" customWidth="1"/>
    <col min="5124" max="5124" width="12.33203125" bestFit="1" customWidth="1"/>
    <col min="5378" max="5378" width="63.6640625" bestFit="1" customWidth="1"/>
    <col min="5379" max="5379" width="20.109375" bestFit="1" customWidth="1"/>
    <col min="5380" max="5380" width="12.33203125" bestFit="1" customWidth="1"/>
    <col min="5634" max="5634" width="63.6640625" bestFit="1" customWidth="1"/>
    <col min="5635" max="5635" width="20.109375" bestFit="1" customWidth="1"/>
    <col min="5636" max="5636" width="12.33203125" bestFit="1" customWidth="1"/>
    <col min="5890" max="5890" width="63.6640625" bestFit="1" customWidth="1"/>
    <col min="5891" max="5891" width="20.109375" bestFit="1" customWidth="1"/>
    <col min="5892" max="5892" width="12.33203125" bestFit="1" customWidth="1"/>
    <col min="6146" max="6146" width="63.6640625" bestFit="1" customWidth="1"/>
    <col min="6147" max="6147" width="20.109375" bestFit="1" customWidth="1"/>
    <col min="6148" max="6148" width="12.33203125" bestFit="1" customWidth="1"/>
    <col min="6402" max="6402" width="63.6640625" bestFit="1" customWidth="1"/>
    <col min="6403" max="6403" width="20.109375" bestFit="1" customWidth="1"/>
    <col min="6404" max="6404" width="12.33203125" bestFit="1" customWidth="1"/>
    <col min="6658" max="6658" width="63.6640625" bestFit="1" customWidth="1"/>
    <col min="6659" max="6659" width="20.109375" bestFit="1" customWidth="1"/>
    <col min="6660" max="6660" width="12.33203125" bestFit="1" customWidth="1"/>
    <col min="6914" max="6914" width="63.6640625" bestFit="1" customWidth="1"/>
    <col min="6915" max="6915" width="20.109375" bestFit="1" customWidth="1"/>
    <col min="6916" max="6916" width="12.33203125" bestFit="1" customWidth="1"/>
    <col min="7170" max="7170" width="63.6640625" bestFit="1" customWidth="1"/>
    <col min="7171" max="7171" width="20.109375" bestFit="1" customWidth="1"/>
    <col min="7172" max="7172" width="12.33203125" bestFit="1" customWidth="1"/>
    <col min="7426" max="7426" width="63.6640625" bestFit="1" customWidth="1"/>
    <col min="7427" max="7427" width="20.109375" bestFit="1" customWidth="1"/>
    <col min="7428" max="7428" width="12.33203125" bestFit="1" customWidth="1"/>
    <col min="7682" max="7682" width="63.6640625" bestFit="1" customWidth="1"/>
    <col min="7683" max="7683" width="20.109375" bestFit="1" customWidth="1"/>
    <col min="7684" max="7684" width="12.33203125" bestFit="1" customWidth="1"/>
    <col min="7938" max="7938" width="63.6640625" bestFit="1" customWidth="1"/>
    <col min="7939" max="7939" width="20.109375" bestFit="1" customWidth="1"/>
    <col min="7940" max="7940" width="12.33203125" bestFit="1" customWidth="1"/>
    <col min="8194" max="8194" width="63.6640625" bestFit="1" customWidth="1"/>
    <col min="8195" max="8195" width="20.109375" bestFit="1" customWidth="1"/>
    <col min="8196" max="8196" width="12.33203125" bestFit="1" customWidth="1"/>
    <col min="8450" max="8450" width="63.6640625" bestFit="1" customWidth="1"/>
    <col min="8451" max="8451" width="20.109375" bestFit="1" customWidth="1"/>
    <col min="8452" max="8452" width="12.33203125" bestFit="1" customWidth="1"/>
    <col min="8706" max="8706" width="63.6640625" bestFit="1" customWidth="1"/>
    <col min="8707" max="8707" width="20.109375" bestFit="1" customWidth="1"/>
    <col min="8708" max="8708" width="12.33203125" bestFit="1" customWidth="1"/>
    <col min="8962" max="8962" width="63.6640625" bestFit="1" customWidth="1"/>
    <col min="8963" max="8963" width="20.109375" bestFit="1" customWidth="1"/>
    <col min="8964" max="8964" width="12.33203125" bestFit="1" customWidth="1"/>
    <col min="9218" max="9218" width="63.6640625" bestFit="1" customWidth="1"/>
    <col min="9219" max="9219" width="20.109375" bestFit="1" customWidth="1"/>
    <col min="9220" max="9220" width="12.33203125" bestFit="1" customWidth="1"/>
    <col min="9474" max="9474" width="63.6640625" bestFit="1" customWidth="1"/>
    <col min="9475" max="9475" width="20.109375" bestFit="1" customWidth="1"/>
    <col min="9476" max="9476" width="12.33203125" bestFit="1" customWidth="1"/>
    <col min="9730" max="9730" width="63.6640625" bestFit="1" customWidth="1"/>
    <col min="9731" max="9731" width="20.109375" bestFit="1" customWidth="1"/>
    <col min="9732" max="9732" width="12.33203125" bestFit="1" customWidth="1"/>
    <col min="9986" max="9986" width="63.6640625" bestFit="1" customWidth="1"/>
    <col min="9987" max="9987" width="20.109375" bestFit="1" customWidth="1"/>
    <col min="9988" max="9988" width="12.33203125" bestFit="1" customWidth="1"/>
    <col min="10242" max="10242" width="63.6640625" bestFit="1" customWidth="1"/>
    <col min="10243" max="10243" width="20.109375" bestFit="1" customWidth="1"/>
    <col min="10244" max="10244" width="12.33203125" bestFit="1" customWidth="1"/>
    <col min="10498" max="10498" width="63.6640625" bestFit="1" customWidth="1"/>
    <col min="10499" max="10499" width="20.109375" bestFit="1" customWidth="1"/>
    <col min="10500" max="10500" width="12.33203125" bestFit="1" customWidth="1"/>
    <col min="10754" max="10754" width="63.6640625" bestFit="1" customWidth="1"/>
    <col min="10755" max="10755" width="20.109375" bestFit="1" customWidth="1"/>
    <col min="10756" max="10756" width="12.33203125" bestFit="1" customWidth="1"/>
    <col min="11010" max="11010" width="63.6640625" bestFit="1" customWidth="1"/>
    <col min="11011" max="11011" width="20.109375" bestFit="1" customWidth="1"/>
    <col min="11012" max="11012" width="12.33203125" bestFit="1" customWidth="1"/>
    <col min="11266" max="11266" width="63.6640625" bestFit="1" customWidth="1"/>
    <col min="11267" max="11267" width="20.109375" bestFit="1" customWidth="1"/>
    <col min="11268" max="11268" width="12.33203125" bestFit="1" customWidth="1"/>
    <col min="11522" max="11522" width="63.6640625" bestFit="1" customWidth="1"/>
    <col min="11523" max="11523" width="20.109375" bestFit="1" customWidth="1"/>
    <col min="11524" max="11524" width="12.33203125" bestFit="1" customWidth="1"/>
    <col min="11778" max="11778" width="63.6640625" bestFit="1" customWidth="1"/>
    <col min="11779" max="11779" width="20.109375" bestFit="1" customWidth="1"/>
    <col min="11780" max="11780" width="12.33203125" bestFit="1" customWidth="1"/>
    <col min="12034" max="12034" width="63.6640625" bestFit="1" customWidth="1"/>
    <col min="12035" max="12035" width="20.109375" bestFit="1" customWidth="1"/>
    <col min="12036" max="12036" width="12.33203125" bestFit="1" customWidth="1"/>
    <col min="12290" max="12290" width="63.6640625" bestFit="1" customWidth="1"/>
    <col min="12291" max="12291" width="20.109375" bestFit="1" customWidth="1"/>
    <col min="12292" max="12292" width="12.33203125" bestFit="1" customWidth="1"/>
    <col min="12546" max="12546" width="63.6640625" bestFit="1" customWidth="1"/>
    <col min="12547" max="12547" width="20.109375" bestFit="1" customWidth="1"/>
    <col min="12548" max="12548" width="12.33203125" bestFit="1" customWidth="1"/>
    <col min="12802" max="12802" width="63.6640625" bestFit="1" customWidth="1"/>
    <col min="12803" max="12803" width="20.109375" bestFit="1" customWidth="1"/>
    <col min="12804" max="12804" width="12.33203125" bestFit="1" customWidth="1"/>
    <col min="13058" max="13058" width="63.6640625" bestFit="1" customWidth="1"/>
    <col min="13059" max="13059" width="20.109375" bestFit="1" customWidth="1"/>
    <col min="13060" max="13060" width="12.33203125" bestFit="1" customWidth="1"/>
    <col min="13314" max="13314" width="63.6640625" bestFit="1" customWidth="1"/>
    <col min="13315" max="13315" width="20.109375" bestFit="1" customWidth="1"/>
    <col min="13316" max="13316" width="12.33203125" bestFit="1" customWidth="1"/>
    <col min="13570" max="13570" width="63.6640625" bestFit="1" customWidth="1"/>
    <col min="13571" max="13571" width="20.109375" bestFit="1" customWidth="1"/>
    <col min="13572" max="13572" width="12.33203125" bestFit="1" customWidth="1"/>
    <col min="13826" max="13826" width="63.6640625" bestFit="1" customWidth="1"/>
    <col min="13827" max="13827" width="20.109375" bestFit="1" customWidth="1"/>
    <col min="13828" max="13828" width="12.33203125" bestFit="1" customWidth="1"/>
    <col min="14082" max="14082" width="63.6640625" bestFit="1" customWidth="1"/>
    <col min="14083" max="14083" width="20.109375" bestFit="1" customWidth="1"/>
    <col min="14084" max="14084" width="12.33203125" bestFit="1" customWidth="1"/>
    <col min="14338" max="14338" width="63.6640625" bestFit="1" customWidth="1"/>
    <col min="14339" max="14339" width="20.109375" bestFit="1" customWidth="1"/>
    <col min="14340" max="14340" width="12.33203125" bestFit="1" customWidth="1"/>
    <col min="14594" max="14594" width="63.6640625" bestFit="1" customWidth="1"/>
    <col min="14595" max="14595" width="20.109375" bestFit="1" customWidth="1"/>
    <col min="14596" max="14596" width="12.33203125" bestFit="1" customWidth="1"/>
    <col min="14850" max="14850" width="63.6640625" bestFit="1" customWidth="1"/>
    <col min="14851" max="14851" width="20.109375" bestFit="1" customWidth="1"/>
    <col min="14852" max="14852" width="12.33203125" bestFit="1" customWidth="1"/>
    <col min="15106" max="15106" width="63.6640625" bestFit="1" customWidth="1"/>
    <col min="15107" max="15107" width="20.109375" bestFit="1" customWidth="1"/>
    <col min="15108" max="15108" width="12.33203125" bestFit="1" customWidth="1"/>
    <col min="15362" max="15362" width="63.6640625" bestFit="1" customWidth="1"/>
    <col min="15363" max="15363" width="20.109375" bestFit="1" customWidth="1"/>
    <col min="15364" max="15364" width="12.33203125" bestFit="1" customWidth="1"/>
    <col min="15618" max="15618" width="63.6640625" bestFit="1" customWidth="1"/>
    <col min="15619" max="15619" width="20.109375" bestFit="1" customWidth="1"/>
    <col min="15620" max="15620" width="12.33203125" bestFit="1" customWidth="1"/>
    <col min="15874" max="15874" width="63.6640625" bestFit="1" customWidth="1"/>
    <col min="15875" max="15875" width="20.109375" bestFit="1" customWidth="1"/>
    <col min="15876" max="15876" width="12.33203125" bestFit="1" customWidth="1"/>
    <col min="16130" max="16130" width="63.6640625" bestFit="1" customWidth="1"/>
    <col min="16131" max="16131" width="20.109375" bestFit="1" customWidth="1"/>
    <col min="16132" max="16132" width="12.33203125" bestFit="1" customWidth="1"/>
  </cols>
  <sheetData>
    <row r="1" spans="1:6">
      <c r="A1" s="101" t="s">
        <v>13</v>
      </c>
      <c r="B1" s="101" t="s">
        <v>14</v>
      </c>
      <c r="C1" s="101"/>
      <c r="D1" s="101"/>
    </row>
    <row r="2" spans="1:6">
      <c r="A2" s="101" t="s">
        <v>15</v>
      </c>
      <c r="B2" s="101" t="s">
        <v>16</v>
      </c>
      <c r="C2" s="101"/>
      <c r="D2" s="101"/>
      <c r="E2" s="101"/>
    </row>
    <row r="3" spans="1:6">
      <c r="A3" s="102" t="s">
        <v>17</v>
      </c>
      <c r="B3" s="102" t="s">
        <v>17</v>
      </c>
      <c r="C3" s="102" t="s">
        <v>18</v>
      </c>
      <c r="D3" s="102" t="s">
        <v>19</v>
      </c>
      <c r="E3" s="102" t="s">
        <v>20</v>
      </c>
      <c r="F3" s="102" t="s">
        <v>551</v>
      </c>
    </row>
    <row r="4" spans="1:6">
      <c r="A4" s="102" t="s">
        <v>21</v>
      </c>
      <c r="B4" s="102" t="s">
        <v>22</v>
      </c>
      <c r="C4" s="102">
        <v>2022</v>
      </c>
      <c r="D4" s="110">
        <v>44834</v>
      </c>
      <c r="E4" s="110">
        <v>44834</v>
      </c>
      <c r="F4" s="110" t="s">
        <v>552</v>
      </c>
    </row>
    <row r="5" spans="1:6">
      <c r="A5" s="103"/>
      <c r="B5" s="103"/>
      <c r="C5" s="107">
        <f>+C6-C74-C114-C118</f>
        <v>0</v>
      </c>
      <c r="D5" s="107">
        <f>+D6-D74-D114-D118</f>
        <v>1.673470251262188E-10</v>
      </c>
      <c r="E5" s="107">
        <f>+E6-E74-E114-E118</f>
        <v>1.673470251262188E-10</v>
      </c>
    </row>
    <row r="6" spans="1:6" s="3" customFormat="1">
      <c r="A6" s="109" t="s">
        <v>23</v>
      </c>
      <c r="B6" s="109" t="s">
        <v>24</v>
      </c>
      <c r="C6" s="108">
        <v>0</v>
      </c>
      <c r="D6" s="108">
        <v>1069804.49</v>
      </c>
      <c r="E6" s="108">
        <f t="shared" ref="E6:E16" si="0">+C6+D6</f>
        <v>1069804.49</v>
      </c>
    </row>
    <row r="7" spans="1:6">
      <c r="A7" s="103" t="s">
        <v>25</v>
      </c>
      <c r="B7" s="103" t="s">
        <v>26</v>
      </c>
      <c r="C7" s="104">
        <v>0</v>
      </c>
      <c r="D7" s="104">
        <v>0</v>
      </c>
      <c r="E7" s="104">
        <f t="shared" si="0"/>
        <v>0</v>
      </c>
    </row>
    <row r="8" spans="1:6">
      <c r="A8" s="103" t="s">
        <v>27</v>
      </c>
      <c r="B8" s="103" t="s">
        <v>28</v>
      </c>
      <c r="C8" s="104">
        <v>0</v>
      </c>
      <c r="D8" s="104">
        <v>15500.73</v>
      </c>
      <c r="E8" s="104">
        <f t="shared" si="0"/>
        <v>15500.73</v>
      </c>
    </row>
    <row r="9" spans="1:6">
      <c r="A9" s="103" t="s">
        <v>29</v>
      </c>
      <c r="B9" s="103" t="s">
        <v>30</v>
      </c>
      <c r="C9" s="104">
        <v>0</v>
      </c>
      <c r="D9" s="104">
        <v>15500.73</v>
      </c>
      <c r="E9" s="104">
        <f t="shared" si="0"/>
        <v>15500.73</v>
      </c>
    </row>
    <row r="10" spans="1:6">
      <c r="A10" s="103" t="s">
        <v>31</v>
      </c>
      <c r="B10" s="103" t="s">
        <v>32</v>
      </c>
      <c r="C10" s="104">
        <v>0</v>
      </c>
      <c r="D10" s="104">
        <v>15500.73</v>
      </c>
      <c r="E10" s="104">
        <f t="shared" si="0"/>
        <v>15500.73</v>
      </c>
    </row>
    <row r="11" spans="1:6">
      <c r="A11" s="103" t="s">
        <v>33</v>
      </c>
      <c r="B11" s="103" t="s">
        <v>34</v>
      </c>
      <c r="C11" s="104">
        <v>0</v>
      </c>
      <c r="D11" s="104">
        <v>15500.73</v>
      </c>
      <c r="E11" s="104">
        <f t="shared" si="0"/>
        <v>15500.73</v>
      </c>
    </row>
    <row r="12" spans="1:6">
      <c r="A12" s="103" t="s">
        <v>35</v>
      </c>
      <c r="B12" s="103" t="s">
        <v>36</v>
      </c>
      <c r="C12" s="104">
        <v>0</v>
      </c>
      <c r="D12" s="104">
        <v>162933.76000000001</v>
      </c>
      <c r="E12" s="104">
        <f t="shared" si="0"/>
        <v>162933.76000000001</v>
      </c>
    </row>
    <row r="13" spans="1:6">
      <c r="A13" s="103" t="s">
        <v>37</v>
      </c>
      <c r="B13" s="103" t="s">
        <v>38</v>
      </c>
      <c r="C13" s="104">
        <v>0</v>
      </c>
      <c r="D13" s="104">
        <v>162933.76000000001</v>
      </c>
      <c r="E13" s="104">
        <f t="shared" si="0"/>
        <v>162933.76000000001</v>
      </c>
    </row>
    <row r="14" spans="1:6">
      <c r="A14" s="103" t="s">
        <v>39</v>
      </c>
      <c r="B14" s="103" t="s">
        <v>40</v>
      </c>
      <c r="C14" s="104">
        <v>0</v>
      </c>
      <c r="D14" s="104">
        <v>162933.76000000001</v>
      </c>
      <c r="E14" s="104">
        <f t="shared" si="0"/>
        <v>162933.76000000001</v>
      </c>
    </row>
    <row r="15" spans="1:6">
      <c r="A15" s="103" t="s">
        <v>41</v>
      </c>
      <c r="B15" s="103" t="s">
        <v>42</v>
      </c>
      <c r="C15" s="104">
        <v>0</v>
      </c>
      <c r="D15" s="104">
        <v>0</v>
      </c>
      <c r="E15" s="104">
        <f t="shared" si="0"/>
        <v>0</v>
      </c>
    </row>
    <row r="16" spans="1:6">
      <c r="A16" s="103" t="s">
        <v>43</v>
      </c>
      <c r="B16" s="103" t="s">
        <v>44</v>
      </c>
      <c r="C16" s="104">
        <v>0</v>
      </c>
      <c r="D16" s="104">
        <v>0</v>
      </c>
      <c r="E16" s="104">
        <f t="shared" si="0"/>
        <v>0</v>
      </c>
    </row>
    <row r="17" spans="1:5">
      <c r="A17" s="103" t="s">
        <v>45</v>
      </c>
      <c r="B17" s="103" t="s">
        <v>46</v>
      </c>
      <c r="C17" s="104">
        <v>0</v>
      </c>
      <c r="D17" s="104">
        <v>0</v>
      </c>
      <c r="E17" s="104">
        <f t="shared" ref="E17:E71" si="1">+C17+D17</f>
        <v>0</v>
      </c>
    </row>
    <row r="18" spans="1:5">
      <c r="A18" s="103" t="s">
        <v>47</v>
      </c>
      <c r="B18" s="103" t="s">
        <v>48</v>
      </c>
      <c r="C18" s="104">
        <v>0</v>
      </c>
      <c r="D18" s="104">
        <v>0</v>
      </c>
      <c r="E18" s="104">
        <f t="shared" ref="E18:E29" si="2">+C18+D18</f>
        <v>0</v>
      </c>
    </row>
    <row r="19" spans="1:5">
      <c r="A19" s="103" t="s">
        <v>49</v>
      </c>
      <c r="B19" s="103" t="s">
        <v>50</v>
      </c>
      <c r="C19" s="104">
        <v>0</v>
      </c>
      <c r="D19" s="104">
        <v>0</v>
      </c>
      <c r="E19" s="104">
        <f t="shared" si="2"/>
        <v>0</v>
      </c>
    </row>
    <row r="20" spans="1:5">
      <c r="A20" s="103" t="s">
        <v>51</v>
      </c>
      <c r="B20" s="103" t="s">
        <v>52</v>
      </c>
      <c r="C20" s="104">
        <v>0</v>
      </c>
      <c r="D20" s="104">
        <v>0</v>
      </c>
      <c r="E20" s="104">
        <f t="shared" si="2"/>
        <v>0</v>
      </c>
    </row>
    <row r="21" spans="1:5">
      <c r="A21" s="103" t="s">
        <v>53</v>
      </c>
      <c r="B21" s="103" t="s">
        <v>54</v>
      </c>
      <c r="C21" s="104">
        <v>0</v>
      </c>
      <c r="D21" s="104">
        <v>0</v>
      </c>
      <c r="E21" s="104">
        <f t="shared" si="2"/>
        <v>0</v>
      </c>
    </row>
    <row r="22" spans="1:5">
      <c r="A22" s="103" t="s">
        <v>55</v>
      </c>
      <c r="B22" s="103" t="s">
        <v>56</v>
      </c>
      <c r="C22" s="104">
        <v>0</v>
      </c>
      <c r="D22" s="104">
        <v>0</v>
      </c>
      <c r="E22" s="104">
        <f t="shared" si="2"/>
        <v>0</v>
      </c>
    </row>
    <row r="23" spans="1:5">
      <c r="A23" s="103" t="s">
        <v>57</v>
      </c>
      <c r="B23" s="103" t="s">
        <v>58</v>
      </c>
      <c r="C23" s="104">
        <v>0</v>
      </c>
      <c r="D23" s="104">
        <v>0</v>
      </c>
      <c r="E23" s="104">
        <f t="shared" si="2"/>
        <v>0</v>
      </c>
    </row>
    <row r="24" spans="1:5">
      <c r="A24" s="103" t="s">
        <v>59</v>
      </c>
      <c r="B24" s="103" t="s">
        <v>60</v>
      </c>
      <c r="C24" s="104">
        <v>0</v>
      </c>
      <c r="D24" s="104">
        <v>0</v>
      </c>
      <c r="E24" s="104">
        <f t="shared" si="2"/>
        <v>0</v>
      </c>
    </row>
    <row r="25" spans="1:5">
      <c r="A25" s="103" t="s">
        <v>61</v>
      </c>
      <c r="B25" s="103" t="s">
        <v>62</v>
      </c>
      <c r="C25" s="104">
        <v>0</v>
      </c>
      <c r="D25" s="104">
        <v>0</v>
      </c>
      <c r="E25" s="104">
        <f t="shared" si="2"/>
        <v>0</v>
      </c>
    </row>
    <row r="26" spans="1:5">
      <c r="A26" s="103" t="s">
        <v>63</v>
      </c>
      <c r="B26" s="103" t="s">
        <v>64</v>
      </c>
      <c r="C26" s="104">
        <v>0</v>
      </c>
      <c r="D26" s="104">
        <v>0</v>
      </c>
      <c r="E26" s="104">
        <f t="shared" si="2"/>
        <v>0</v>
      </c>
    </row>
    <row r="27" spans="1:5">
      <c r="A27" s="103" t="s">
        <v>65</v>
      </c>
      <c r="B27" s="103" t="s">
        <v>66</v>
      </c>
      <c r="C27" s="104">
        <v>0</v>
      </c>
      <c r="D27" s="104">
        <v>0</v>
      </c>
      <c r="E27" s="104">
        <f t="shared" si="2"/>
        <v>0</v>
      </c>
    </row>
    <row r="28" spans="1:5">
      <c r="A28" s="103" t="s">
        <v>67</v>
      </c>
      <c r="B28" s="103" t="s">
        <v>68</v>
      </c>
      <c r="C28" s="104">
        <v>0</v>
      </c>
      <c r="D28" s="104">
        <v>0</v>
      </c>
      <c r="E28" s="104">
        <f t="shared" si="2"/>
        <v>0</v>
      </c>
    </row>
    <row r="29" spans="1:5">
      <c r="A29" s="103" t="s">
        <v>69</v>
      </c>
      <c r="B29" s="103" t="s">
        <v>70</v>
      </c>
      <c r="C29" s="104">
        <v>0</v>
      </c>
      <c r="D29" s="104">
        <v>0</v>
      </c>
      <c r="E29" s="104">
        <f t="shared" si="2"/>
        <v>0</v>
      </c>
    </row>
    <row r="30" spans="1:5">
      <c r="A30" s="103" t="s">
        <v>71</v>
      </c>
      <c r="B30" s="103" t="s">
        <v>72</v>
      </c>
      <c r="C30" s="104">
        <v>0</v>
      </c>
      <c r="D30" s="104">
        <v>0</v>
      </c>
      <c r="E30" s="104">
        <f t="shared" si="1"/>
        <v>0</v>
      </c>
    </row>
    <row r="31" spans="1:5">
      <c r="A31" s="103" t="s">
        <v>73</v>
      </c>
      <c r="B31" s="103" t="s">
        <v>74</v>
      </c>
      <c r="C31" s="104">
        <v>0</v>
      </c>
      <c r="D31" s="104">
        <v>0</v>
      </c>
      <c r="E31" s="104">
        <f t="shared" si="1"/>
        <v>0</v>
      </c>
    </row>
    <row r="32" spans="1:5">
      <c r="A32" s="103" t="s">
        <v>75</v>
      </c>
      <c r="B32" s="103" t="s">
        <v>76</v>
      </c>
      <c r="C32" s="104">
        <v>0</v>
      </c>
      <c r="D32" s="104">
        <v>0</v>
      </c>
      <c r="E32" s="104">
        <f t="shared" si="1"/>
        <v>0</v>
      </c>
    </row>
    <row r="33" spans="1:5">
      <c r="A33" s="103" t="s">
        <v>77</v>
      </c>
      <c r="B33" s="103" t="s">
        <v>78</v>
      </c>
      <c r="C33" s="104">
        <v>0</v>
      </c>
      <c r="D33" s="104">
        <v>0</v>
      </c>
      <c r="E33" s="104">
        <f t="shared" si="1"/>
        <v>0</v>
      </c>
    </row>
    <row r="34" spans="1:5">
      <c r="A34" s="103" t="s">
        <v>79</v>
      </c>
      <c r="B34" s="103" t="s">
        <v>80</v>
      </c>
      <c r="C34" s="104">
        <v>0</v>
      </c>
      <c r="D34" s="104">
        <v>0</v>
      </c>
      <c r="E34" s="104">
        <f t="shared" si="1"/>
        <v>0</v>
      </c>
    </row>
    <row r="35" spans="1:5">
      <c r="A35" s="103" t="s">
        <v>81</v>
      </c>
      <c r="B35" s="103" t="s">
        <v>82</v>
      </c>
      <c r="C35" s="104">
        <v>0</v>
      </c>
      <c r="D35" s="104">
        <v>0</v>
      </c>
      <c r="E35" s="104">
        <f t="shared" si="1"/>
        <v>0</v>
      </c>
    </row>
    <row r="36" spans="1:5">
      <c r="A36" s="103" t="s">
        <v>83</v>
      </c>
      <c r="B36" s="103" t="s">
        <v>84</v>
      </c>
      <c r="C36" s="104">
        <v>0</v>
      </c>
      <c r="D36" s="104">
        <v>0</v>
      </c>
      <c r="E36" s="104">
        <f t="shared" si="1"/>
        <v>0</v>
      </c>
    </row>
    <row r="37" spans="1:5">
      <c r="A37" s="103" t="s">
        <v>85</v>
      </c>
      <c r="B37" s="103" t="s">
        <v>86</v>
      </c>
      <c r="C37" s="104">
        <v>0</v>
      </c>
      <c r="D37" s="104">
        <v>0</v>
      </c>
      <c r="E37" s="104">
        <f t="shared" si="1"/>
        <v>0</v>
      </c>
    </row>
    <row r="38" spans="1:5">
      <c r="A38" s="103" t="s">
        <v>87</v>
      </c>
      <c r="B38" s="103" t="s">
        <v>88</v>
      </c>
      <c r="C38" s="104">
        <v>0</v>
      </c>
      <c r="D38" s="104">
        <v>0</v>
      </c>
      <c r="E38" s="104">
        <f t="shared" si="1"/>
        <v>0</v>
      </c>
    </row>
    <row r="39" spans="1:5">
      <c r="A39" s="103" t="s">
        <v>89</v>
      </c>
      <c r="B39" s="103" t="s">
        <v>90</v>
      </c>
      <c r="C39" s="104">
        <v>0</v>
      </c>
      <c r="D39" s="104">
        <v>0</v>
      </c>
      <c r="E39" s="104">
        <f t="shared" si="1"/>
        <v>0</v>
      </c>
    </row>
    <row r="40" spans="1:5">
      <c r="A40" s="103" t="s">
        <v>91</v>
      </c>
      <c r="B40" s="103" t="s">
        <v>92</v>
      </c>
      <c r="C40" s="104">
        <v>0</v>
      </c>
      <c r="D40" s="104">
        <v>0</v>
      </c>
      <c r="E40" s="104">
        <f t="shared" si="1"/>
        <v>0</v>
      </c>
    </row>
    <row r="41" spans="1:5">
      <c r="A41" s="103" t="s">
        <v>93</v>
      </c>
      <c r="B41" s="103" t="s">
        <v>94</v>
      </c>
      <c r="C41" s="104">
        <v>0</v>
      </c>
      <c r="D41" s="104">
        <v>0</v>
      </c>
      <c r="E41" s="104">
        <f t="shared" si="1"/>
        <v>0</v>
      </c>
    </row>
    <row r="42" spans="1:5">
      <c r="A42" s="103" t="s">
        <v>95</v>
      </c>
      <c r="B42" s="103" t="s">
        <v>96</v>
      </c>
      <c r="C42" s="104">
        <v>0</v>
      </c>
      <c r="D42" s="104">
        <v>0</v>
      </c>
      <c r="E42" s="104">
        <f t="shared" si="1"/>
        <v>0</v>
      </c>
    </row>
    <row r="43" spans="1:5">
      <c r="A43" s="103" t="s">
        <v>97</v>
      </c>
      <c r="B43" s="103" t="s">
        <v>98</v>
      </c>
      <c r="C43" s="104">
        <v>0</v>
      </c>
      <c r="D43" s="104">
        <v>0</v>
      </c>
      <c r="E43" s="104">
        <f t="shared" si="1"/>
        <v>0</v>
      </c>
    </row>
    <row r="44" spans="1:5">
      <c r="A44" s="103" t="s">
        <v>99</v>
      </c>
      <c r="B44" s="103" t="s">
        <v>100</v>
      </c>
      <c r="C44" s="104">
        <v>0</v>
      </c>
      <c r="D44" s="104">
        <v>0</v>
      </c>
      <c r="E44" s="104">
        <f t="shared" si="1"/>
        <v>0</v>
      </c>
    </row>
    <row r="45" spans="1:5">
      <c r="A45" s="103" t="s">
        <v>101</v>
      </c>
      <c r="B45" s="103" t="s">
        <v>102</v>
      </c>
      <c r="C45" s="104">
        <v>0</v>
      </c>
      <c r="D45" s="104">
        <v>0</v>
      </c>
      <c r="E45" s="104">
        <f t="shared" si="1"/>
        <v>0</v>
      </c>
    </row>
    <row r="46" spans="1:5">
      <c r="A46" s="103" t="s">
        <v>103</v>
      </c>
      <c r="B46" s="103" t="s">
        <v>104</v>
      </c>
      <c r="C46" s="104">
        <v>0</v>
      </c>
      <c r="D46" s="104">
        <v>0</v>
      </c>
      <c r="E46" s="104">
        <f t="shared" si="1"/>
        <v>0</v>
      </c>
    </row>
    <row r="47" spans="1:5">
      <c r="A47" s="103" t="s">
        <v>105</v>
      </c>
      <c r="B47" s="103" t="s">
        <v>106</v>
      </c>
      <c r="C47" s="104">
        <v>0</v>
      </c>
      <c r="D47" s="104">
        <v>0</v>
      </c>
      <c r="E47" s="104">
        <f t="shared" si="1"/>
        <v>0</v>
      </c>
    </row>
    <row r="48" spans="1:5">
      <c r="A48" s="103" t="s">
        <v>107</v>
      </c>
      <c r="B48" s="103" t="s">
        <v>108</v>
      </c>
      <c r="C48" s="104">
        <v>0</v>
      </c>
      <c r="D48" s="104">
        <v>0</v>
      </c>
      <c r="E48" s="104">
        <f t="shared" si="1"/>
        <v>0</v>
      </c>
    </row>
    <row r="49" spans="1:5">
      <c r="A49" s="103" t="s">
        <v>109</v>
      </c>
      <c r="B49" s="103" t="s">
        <v>110</v>
      </c>
      <c r="C49" s="104">
        <v>0</v>
      </c>
      <c r="D49" s="104">
        <v>0</v>
      </c>
      <c r="E49" s="104">
        <f t="shared" si="1"/>
        <v>0</v>
      </c>
    </row>
    <row r="50" spans="1:5">
      <c r="A50" s="103" t="s">
        <v>111</v>
      </c>
      <c r="B50" s="103" t="s">
        <v>112</v>
      </c>
      <c r="C50" s="104">
        <v>0</v>
      </c>
      <c r="D50" s="104">
        <v>0</v>
      </c>
      <c r="E50" s="104">
        <f t="shared" si="1"/>
        <v>0</v>
      </c>
    </row>
    <row r="51" spans="1:5">
      <c r="A51" s="103" t="s">
        <v>113</v>
      </c>
      <c r="B51" s="103" t="s">
        <v>114</v>
      </c>
      <c r="C51" s="104">
        <v>0</v>
      </c>
      <c r="D51" s="104">
        <v>0</v>
      </c>
      <c r="E51" s="104">
        <f t="shared" si="1"/>
        <v>0</v>
      </c>
    </row>
    <row r="52" spans="1:5">
      <c r="A52" s="103" t="s">
        <v>115</v>
      </c>
      <c r="B52" s="103" t="s">
        <v>116</v>
      </c>
      <c r="C52" s="104">
        <v>0</v>
      </c>
      <c r="D52" s="104">
        <v>0</v>
      </c>
      <c r="E52" s="104">
        <f t="shared" si="1"/>
        <v>0</v>
      </c>
    </row>
    <row r="53" spans="1:5">
      <c r="A53" s="103" t="s">
        <v>117</v>
      </c>
      <c r="B53" s="103" t="s">
        <v>118</v>
      </c>
      <c r="C53" s="104">
        <v>0</v>
      </c>
      <c r="D53" s="104">
        <v>0</v>
      </c>
      <c r="E53" s="104">
        <f t="shared" si="1"/>
        <v>0</v>
      </c>
    </row>
    <row r="54" spans="1:5">
      <c r="A54" s="103" t="s">
        <v>119</v>
      </c>
      <c r="B54" s="103" t="s">
        <v>120</v>
      </c>
      <c r="C54" s="104">
        <v>0</v>
      </c>
      <c r="D54" s="104">
        <v>0</v>
      </c>
      <c r="E54" s="104">
        <f t="shared" si="1"/>
        <v>0</v>
      </c>
    </row>
    <row r="55" spans="1:5">
      <c r="A55" s="103" t="s">
        <v>121</v>
      </c>
      <c r="B55" s="103" t="s">
        <v>122</v>
      </c>
      <c r="C55" s="104">
        <v>0</v>
      </c>
      <c r="D55" s="104">
        <v>0</v>
      </c>
      <c r="E55" s="104">
        <f t="shared" si="1"/>
        <v>0</v>
      </c>
    </row>
    <row r="56" spans="1:5">
      <c r="A56" s="103" t="s">
        <v>123</v>
      </c>
      <c r="B56" s="103" t="s">
        <v>124</v>
      </c>
      <c r="C56" s="104">
        <v>0</v>
      </c>
      <c r="D56" s="104">
        <v>0</v>
      </c>
      <c r="E56" s="104">
        <f t="shared" si="1"/>
        <v>0</v>
      </c>
    </row>
    <row r="57" spans="1:5">
      <c r="A57" s="103" t="s">
        <v>125</v>
      </c>
      <c r="B57" s="103" t="s">
        <v>126</v>
      </c>
      <c r="C57" s="104">
        <v>0</v>
      </c>
      <c r="D57" s="104">
        <v>0</v>
      </c>
      <c r="E57" s="104">
        <f t="shared" si="1"/>
        <v>0</v>
      </c>
    </row>
    <row r="58" spans="1:5">
      <c r="A58" s="103" t="s">
        <v>127</v>
      </c>
      <c r="B58" s="103" t="s">
        <v>128</v>
      </c>
      <c r="C58" s="104">
        <v>0</v>
      </c>
      <c r="D58" s="104">
        <v>891370</v>
      </c>
      <c r="E58" s="104">
        <f t="shared" si="1"/>
        <v>891370</v>
      </c>
    </row>
    <row r="59" spans="1:5">
      <c r="A59" s="103" t="s">
        <v>129</v>
      </c>
      <c r="B59" s="103" t="s">
        <v>130</v>
      </c>
      <c r="C59" s="104">
        <v>0</v>
      </c>
      <c r="D59" s="104">
        <v>891370</v>
      </c>
      <c r="E59" s="104">
        <f t="shared" si="1"/>
        <v>891370</v>
      </c>
    </row>
    <row r="60" spans="1:5">
      <c r="A60" s="103" t="s">
        <v>131</v>
      </c>
      <c r="B60" s="103" t="s">
        <v>132</v>
      </c>
      <c r="C60" s="104">
        <v>0</v>
      </c>
      <c r="D60" s="104">
        <v>222842.5</v>
      </c>
      <c r="E60" s="104">
        <f t="shared" si="1"/>
        <v>222842.5</v>
      </c>
    </row>
    <row r="61" spans="1:5">
      <c r="A61" s="103" t="s">
        <v>133</v>
      </c>
      <c r="B61" s="103" t="s">
        <v>134</v>
      </c>
      <c r="C61" s="104">
        <v>0</v>
      </c>
      <c r="D61" s="104">
        <v>222842.5</v>
      </c>
      <c r="E61" s="104">
        <f t="shared" si="1"/>
        <v>222842.5</v>
      </c>
    </row>
    <row r="62" spans="1:5">
      <c r="A62" s="103" t="s">
        <v>135</v>
      </c>
      <c r="B62" s="103" t="s">
        <v>136</v>
      </c>
      <c r="C62" s="104">
        <v>0</v>
      </c>
      <c r="D62" s="104">
        <v>222842.5</v>
      </c>
      <c r="E62" s="104">
        <f t="shared" si="1"/>
        <v>222842.5</v>
      </c>
    </row>
    <row r="63" spans="1:5">
      <c r="A63" s="103" t="s">
        <v>137</v>
      </c>
      <c r="B63" s="103" t="s">
        <v>138</v>
      </c>
      <c r="C63" s="104">
        <v>0</v>
      </c>
      <c r="D63" s="104">
        <v>222842.5</v>
      </c>
      <c r="E63" s="104">
        <f t="shared" si="1"/>
        <v>222842.5</v>
      </c>
    </row>
    <row r="64" spans="1:5">
      <c r="A64" s="103" t="s">
        <v>139</v>
      </c>
      <c r="B64" s="103" t="s">
        <v>140</v>
      </c>
      <c r="C64" s="104">
        <v>0</v>
      </c>
      <c r="D64" s="104">
        <v>0</v>
      </c>
      <c r="E64" s="104">
        <f t="shared" si="1"/>
        <v>0</v>
      </c>
    </row>
    <row r="65" spans="1:5">
      <c r="A65" s="103" t="s">
        <v>141</v>
      </c>
      <c r="B65" s="103" t="s">
        <v>142</v>
      </c>
      <c r="C65" s="104">
        <v>0</v>
      </c>
      <c r="D65" s="104">
        <v>0</v>
      </c>
      <c r="E65" s="104">
        <f t="shared" si="1"/>
        <v>0</v>
      </c>
    </row>
    <row r="66" spans="1:5">
      <c r="A66" s="103" t="s">
        <v>143</v>
      </c>
      <c r="B66" s="103" t="s">
        <v>144</v>
      </c>
      <c r="C66" s="104">
        <v>0</v>
      </c>
      <c r="D66" s="104">
        <v>0</v>
      </c>
      <c r="E66" s="104">
        <f t="shared" si="1"/>
        <v>0</v>
      </c>
    </row>
    <row r="67" spans="1:5">
      <c r="A67" s="103" t="s">
        <v>145</v>
      </c>
      <c r="B67" s="103" t="s">
        <v>146</v>
      </c>
      <c r="C67" s="104">
        <v>0</v>
      </c>
      <c r="D67" s="104">
        <v>0</v>
      </c>
      <c r="E67" s="104">
        <f t="shared" si="1"/>
        <v>0</v>
      </c>
    </row>
    <row r="68" spans="1:5">
      <c r="A68" s="103" t="s">
        <v>147</v>
      </c>
      <c r="B68" s="103" t="s">
        <v>148</v>
      </c>
      <c r="C68" s="104">
        <v>0</v>
      </c>
      <c r="D68" s="104">
        <v>0</v>
      </c>
      <c r="E68" s="104">
        <f t="shared" si="1"/>
        <v>0</v>
      </c>
    </row>
    <row r="69" spans="1:5">
      <c r="A69" s="103" t="s">
        <v>149</v>
      </c>
      <c r="B69" s="103" t="s">
        <v>150</v>
      </c>
      <c r="C69" s="104">
        <v>0</v>
      </c>
      <c r="D69" s="104">
        <v>0</v>
      </c>
      <c r="E69" s="104">
        <f t="shared" si="1"/>
        <v>0</v>
      </c>
    </row>
    <row r="70" spans="1:5">
      <c r="A70" s="103" t="s">
        <v>151</v>
      </c>
      <c r="B70" s="103" t="s">
        <v>152</v>
      </c>
      <c r="C70" s="104">
        <v>0</v>
      </c>
      <c r="D70" s="104">
        <v>0</v>
      </c>
      <c r="E70" s="104">
        <f t="shared" si="1"/>
        <v>0</v>
      </c>
    </row>
    <row r="71" spans="1:5">
      <c r="A71" s="103" t="s">
        <v>153</v>
      </c>
      <c r="B71" s="103" t="s">
        <v>154</v>
      </c>
      <c r="C71" s="104">
        <v>0</v>
      </c>
      <c r="D71" s="104">
        <v>0</v>
      </c>
      <c r="E71" s="104">
        <f t="shared" si="1"/>
        <v>0</v>
      </c>
    </row>
    <row r="72" spans="1:5">
      <c r="A72" s="103" t="s">
        <v>155</v>
      </c>
      <c r="B72" s="103" t="s">
        <v>156</v>
      </c>
      <c r="C72" s="104">
        <v>0</v>
      </c>
      <c r="D72" s="104">
        <v>0</v>
      </c>
      <c r="E72" s="104">
        <f t="shared" ref="E72:E118" si="3">+C72+D72</f>
        <v>0</v>
      </c>
    </row>
    <row r="73" spans="1:5">
      <c r="A73" s="103" t="s">
        <v>157</v>
      </c>
      <c r="B73" s="103" t="s">
        <v>158</v>
      </c>
      <c r="C73" s="104">
        <v>0</v>
      </c>
      <c r="D73" s="104">
        <v>0</v>
      </c>
      <c r="E73" s="104">
        <f t="shared" si="3"/>
        <v>0</v>
      </c>
    </row>
    <row r="74" spans="1:5" s="3" customFormat="1">
      <c r="A74" s="109" t="s">
        <v>159</v>
      </c>
      <c r="B74" s="109" t="s">
        <v>160</v>
      </c>
      <c r="C74" s="108">
        <v>0</v>
      </c>
      <c r="D74" s="108">
        <v>5381.38</v>
      </c>
      <c r="E74" s="108">
        <f t="shared" si="3"/>
        <v>5381.38</v>
      </c>
    </row>
    <row r="75" spans="1:5">
      <c r="A75" s="103" t="s">
        <v>161</v>
      </c>
      <c r="B75" s="103" t="s">
        <v>162</v>
      </c>
      <c r="C75" s="104">
        <v>0</v>
      </c>
      <c r="D75" s="104">
        <v>0</v>
      </c>
      <c r="E75" s="104">
        <f t="shared" si="3"/>
        <v>0</v>
      </c>
    </row>
    <row r="76" spans="1:5">
      <c r="A76" s="103" t="s">
        <v>161</v>
      </c>
      <c r="B76" s="103" t="s">
        <v>163</v>
      </c>
      <c r="C76" s="104">
        <v>0</v>
      </c>
      <c r="D76" s="104">
        <v>0</v>
      </c>
      <c r="E76" s="104">
        <f t="shared" si="3"/>
        <v>0</v>
      </c>
    </row>
    <row r="77" spans="1:5">
      <c r="A77" s="103" t="s">
        <v>164</v>
      </c>
      <c r="B77" s="103" t="s">
        <v>165</v>
      </c>
      <c r="C77" s="104">
        <v>0</v>
      </c>
      <c r="D77" s="104">
        <v>0</v>
      </c>
      <c r="E77" s="104">
        <f t="shared" si="3"/>
        <v>0</v>
      </c>
    </row>
    <row r="78" spans="1:5">
      <c r="A78" s="103" t="s">
        <v>166</v>
      </c>
      <c r="B78" s="103" t="s">
        <v>167</v>
      </c>
      <c r="C78" s="104">
        <v>0</v>
      </c>
      <c r="D78" s="104">
        <v>0</v>
      </c>
      <c r="E78" s="104">
        <f t="shared" si="3"/>
        <v>0</v>
      </c>
    </row>
    <row r="79" spans="1:5">
      <c r="A79" s="103" t="s">
        <v>168</v>
      </c>
      <c r="B79" s="103" t="s">
        <v>169</v>
      </c>
      <c r="C79" s="104">
        <v>0</v>
      </c>
      <c r="D79" s="104">
        <v>0</v>
      </c>
      <c r="E79" s="104">
        <f t="shared" si="3"/>
        <v>0</v>
      </c>
    </row>
    <row r="80" spans="1:5">
      <c r="A80" s="103" t="s">
        <v>170</v>
      </c>
      <c r="B80" s="103" t="s">
        <v>171</v>
      </c>
      <c r="C80" s="104">
        <v>0</v>
      </c>
      <c r="D80" s="104">
        <v>0</v>
      </c>
      <c r="E80" s="104">
        <f t="shared" si="3"/>
        <v>0</v>
      </c>
    </row>
    <row r="81" spans="1:5">
      <c r="A81" s="103" t="s">
        <v>172</v>
      </c>
      <c r="B81" s="103" t="s">
        <v>173</v>
      </c>
      <c r="C81" s="104">
        <v>0</v>
      </c>
      <c r="D81" s="104">
        <v>0</v>
      </c>
      <c r="E81" s="104">
        <f t="shared" si="3"/>
        <v>0</v>
      </c>
    </row>
    <row r="82" spans="1:5">
      <c r="A82" s="103" t="s">
        <v>174</v>
      </c>
      <c r="B82" s="103" t="s">
        <v>175</v>
      </c>
      <c r="C82" s="104">
        <v>0</v>
      </c>
      <c r="D82" s="104">
        <v>0</v>
      </c>
      <c r="E82" s="104">
        <f t="shared" si="3"/>
        <v>0</v>
      </c>
    </row>
    <row r="83" spans="1:5">
      <c r="A83" s="103" t="s">
        <v>176</v>
      </c>
      <c r="B83" s="103" t="s">
        <v>177</v>
      </c>
      <c r="C83" s="104">
        <v>0</v>
      </c>
      <c r="D83" s="104">
        <v>0</v>
      </c>
      <c r="E83" s="104">
        <f t="shared" si="3"/>
        <v>0</v>
      </c>
    </row>
    <row r="84" spans="1:5">
      <c r="A84" s="103" t="s">
        <v>178</v>
      </c>
      <c r="B84" s="103" t="s">
        <v>179</v>
      </c>
      <c r="C84" s="104">
        <v>0</v>
      </c>
      <c r="D84" s="104">
        <v>0</v>
      </c>
      <c r="E84" s="104">
        <f t="shared" si="3"/>
        <v>0</v>
      </c>
    </row>
    <row r="85" spans="1:5">
      <c r="A85" s="103" t="s">
        <v>180</v>
      </c>
      <c r="B85" s="103" t="s">
        <v>181</v>
      </c>
      <c r="C85" s="104">
        <v>0</v>
      </c>
      <c r="D85" s="104">
        <v>0</v>
      </c>
      <c r="E85" s="104">
        <f t="shared" si="3"/>
        <v>0</v>
      </c>
    </row>
    <row r="86" spans="1:5">
      <c r="A86" s="103" t="s">
        <v>182</v>
      </c>
      <c r="B86" s="103" t="s">
        <v>183</v>
      </c>
      <c r="C86" s="104">
        <v>0</v>
      </c>
      <c r="D86" s="104">
        <v>0</v>
      </c>
      <c r="E86" s="104">
        <f t="shared" si="3"/>
        <v>0</v>
      </c>
    </row>
    <row r="87" spans="1:5">
      <c r="A87" s="103" t="s">
        <v>184</v>
      </c>
      <c r="B87" s="103" t="s">
        <v>185</v>
      </c>
      <c r="C87" s="104">
        <v>0</v>
      </c>
      <c r="D87" s="104">
        <v>0</v>
      </c>
      <c r="E87" s="104">
        <f t="shared" si="3"/>
        <v>0</v>
      </c>
    </row>
    <row r="88" spans="1:5">
      <c r="A88" s="103" t="s">
        <v>186</v>
      </c>
      <c r="B88" s="103" t="s">
        <v>187</v>
      </c>
      <c r="C88" s="104">
        <v>0</v>
      </c>
      <c r="D88" s="104">
        <v>0</v>
      </c>
      <c r="E88" s="104">
        <f t="shared" si="3"/>
        <v>0</v>
      </c>
    </row>
    <row r="89" spans="1:5">
      <c r="A89" s="103" t="s">
        <v>188</v>
      </c>
      <c r="B89" s="103" t="s">
        <v>189</v>
      </c>
      <c r="C89" s="104">
        <v>0</v>
      </c>
      <c r="D89" s="104">
        <v>0</v>
      </c>
      <c r="E89" s="104">
        <f t="shared" si="3"/>
        <v>0</v>
      </c>
    </row>
    <row r="90" spans="1:5">
      <c r="A90" s="103" t="s">
        <v>190</v>
      </c>
      <c r="B90" s="103" t="s">
        <v>191</v>
      </c>
      <c r="C90" s="104">
        <v>0</v>
      </c>
      <c r="D90" s="104">
        <v>0</v>
      </c>
      <c r="E90" s="104">
        <f t="shared" si="3"/>
        <v>0</v>
      </c>
    </row>
    <row r="91" spans="1:5">
      <c r="A91" s="103" t="s">
        <v>192</v>
      </c>
      <c r="B91" s="103" t="s">
        <v>193</v>
      </c>
      <c r="C91" s="104">
        <v>0</v>
      </c>
      <c r="D91" s="104">
        <v>0</v>
      </c>
      <c r="E91" s="104">
        <f t="shared" si="3"/>
        <v>0</v>
      </c>
    </row>
    <row r="92" spans="1:5">
      <c r="A92" s="103" t="s">
        <v>194</v>
      </c>
      <c r="B92" s="103" t="s">
        <v>195</v>
      </c>
      <c r="C92" s="104">
        <v>0</v>
      </c>
      <c r="D92" s="104">
        <v>0</v>
      </c>
      <c r="E92" s="104">
        <f t="shared" si="3"/>
        <v>0</v>
      </c>
    </row>
    <row r="93" spans="1:5">
      <c r="A93" s="103" t="s">
        <v>196</v>
      </c>
      <c r="B93" s="103" t="s">
        <v>197</v>
      </c>
      <c r="C93" s="104">
        <v>0</v>
      </c>
      <c r="D93" s="104">
        <v>5451.49</v>
      </c>
      <c r="E93" s="104">
        <f t="shared" si="3"/>
        <v>5451.49</v>
      </c>
    </row>
    <row r="94" spans="1:5">
      <c r="A94" s="103" t="s">
        <v>198</v>
      </c>
      <c r="B94" s="103" t="s">
        <v>199</v>
      </c>
      <c r="C94" s="104">
        <v>0</v>
      </c>
      <c r="D94" s="104">
        <v>51.49</v>
      </c>
      <c r="E94" s="104">
        <f t="shared" si="3"/>
        <v>51.49</v>
      </c>
    </row>
    <row r="95" spans="1:5">
      <c r="A95" s="103" t="s">
        <v>200</v>
      </c>
      <c r="B95" s="103" t="s">
        <v>201</v>
      </c>
      <c r="C95" s="104">
        <v>0</v>
      </c>
      <c r="D95" s="104">
        <v>5400</v>
      </c>
      <c r="E95" s="104">
        <f t="shared" si="3"/>
        <v>5400</v>
      </c>
    </row>
    <row r="96" spans="1:5">
      <c r="A96" s="103" t="s">
        <v>202</v>
      </c>
      <c r="B96" s="103" t="s">
        <v>203</v>
      </c>
      <c r="C96" s="104">
        <v>0</v>
      </c>
      <c r="D96" s="104">
        <v>0</v>
      </c>
      <c r="E96" s="104">
        <f t="shared" si="3"/>
        <v>0</v>
      </c>
    </row>
    <row r="97" spans="1:5">
      <c r="A97" s="103" t="s">
        <v>204</v>
      </c>
      <c r="B97" s="103" t="s">
        <v>205</v>
      </c>
      <c r="C97" s="104">
        <v>0</v>
      </c>
      <c r="D97" s="104">
        <v>0</v>
      </c>
      <c r="E97" s="104">
        <f t="shared" si="3"/>
        <v>0</v>
      </c>
    </row>
    <row r="98" spans="1:5">
      <c r="A98" s="103" t="s">
        <v>206</v>
      </c>
      <c r="B98" s="103" t="s">
        <v>207</v>
      </c>
      <c r="C98" s="104">
        <v>0</v>
      </c>
      <c r="D98" s="104">
        <v>0</v>
      </c>
      <c r="E98" s="104">
        <f t="shared" si="3"/>
        <v>0</v>
      </c>
    </row>
    <row r="99" spans="1:5">
      <c r="A99" s="103" t="s">
        <v>208</v>
      </c>
      <c r="B99" s="103" t="s">
        <v>209</v>
      </c>
      <c r="C99" s="104">
        <v>0</v>
      </c>
      <c r="D99" s="104">
        <v>0</v>
      </c>
      <c r="E99" s="104">
        <f t="shared" si="3"/>
        <v>0</v>
      </c>
    </row>
    <row r="100" spans="1:5">
      <c r="A100" s="103" t="s">
        <v>210</v>
      </c>
      <c r="B100" s="103" t="s">
        <v>211</v>
      </c>
      <c r="C100" s="104">
        <v>0</v>
      </c>
      <c r="D100" s="104">
        <v>0</v>
      </c>
      <c r="E100" s="104">
        <f t="shared" si="3"/>
        <v>0</v>
      </c>
    </row>
    <row r="101" spans="1:5">
      <c r="A101" s="103" t="s">
        <v>212</v>
      </c>
      <c r="B101" s="103" t="s">
        <v>213</v>
      </c>
      <c r="C101" s="104">
        <v>0</v>
      </c>
      <c r="D101" s="104">
        <v>0</v>
      </c>
      <c r="E101" s="104">
        <f t="shared" si="3"/>
        <v>0</v>
      </c>
    </row>
    <row r="102" spans="1:5">
      <c r="A102" s="103" t="s">
        <v>214</v>
      </c>
      <c r="B102" s="103" t="s">
        <v>215</v>
      </c>
      <c r="C102" s="104">
        <v>0</v>
      </c>
      <c r="D102" s="104">
        <v>0</v>
      </c>
      <c r="E102" s="104">
        <f t="shared" si="3"/>
        <v>0</v>
      </c>
    </row>
    <row r="103" spans="1:5">
      <c r="A103" s="103" t="s">
        <v>216</v>
      </c>
      <c r="B103" s="103" t="s">
        <v>217</v>
      </c>
      <c r="C103" s="104">
        <v>0</v>
      </c>
      <c r="D103" s="104">
        <v>0</v>
      </c>
      <c r="E103" s="104">
        <f t="shared" si="3"/>
        <v>0</v>
      </c>
    </row>
    <row r="104" spans="1:5">
      <c r="A104" s="103" t="s">
        <v>218</v>
      </c>
      <c r="B104" s="103" t="s">
        <v>219</v>
      </c>
      <c r="C104" s="104">
        <v>0</v>
      </c>
      <c r="D104" s="104">
        <v>0</v>
      </c>
      <c r="E104" s="104">
        <f t="shared" si="3"/>
        <v>0</v>
      </c>
    </row>
    <row r="105" spans="1:5">
      <c r="A105" s="103" t="s">
        <v>220</v>
      </c>
      <c r="B105" s="103" t="s">
        <v>221</v>
      </c>
      <c r="C105" s="104">
        <v>0</v>
      </c>
      <c r="D105" s="104">
        <v>0</v>
      </c>
      <c r="E105" s="104">
        <f t="shared" si="3"/>
        <v>0</v>
      </c>
    </row>
    <row r="106" spans="1:5">
      <c r="A106" s="103" t="s">
        <v>222</v>
      </c>
      <c r="B106" s="103" t="s">
        <v>223</v>
      </c>
      <c r="C106" s="104">
        <v>0</v>
      </c>
      <c r="D106" s="104">
        <v>0</v>
      </c>
      <c r="E106" s="104">
        <f t="shared" si="3"/>
        <v>0</v>
      </c>
    </row>
    <row r="107" spans="1:5">
      <c r="A107" s="103" t="s">
        <v>224</v>
      </c>
      <c r="B107" s="103" t="s">
        <v>225</v>
      </c>
      <c r="C107" s="104">
        <v>0</v>
      </c>
      <c r="D107" s="104">
        <v>-70.11</v>
      </c>
      <c r="E107" s="104">
        <f t="shared" si="3"/>
        <v>-70.11</v>
      </c>
    </row>
    <row r="108" spans="1:5">
      <c r="A108" s="103" t="s">
        <v>226</v>
      </c>
      <c r="B108" s="103" t="s">
        <v>227</v>
      </c>
      <c r="C108" s="104">
        <v>0</v>
      </c>
      <c r="D108" s="104">
        <v>0</v>
      </c>
      <c r="E108" s="104">
        <f t="shared" si="3"/>
        <v>0</v>
      </c>
    </row>
    <row r="109" spans="1:5">
      <c r="A109" s="103" t="s">
        <v>228</v>
      </c>
      <c r="B109" s="103" t="s">
        <v>229</v>
      </c>
      <c r="C109" s="104">
        <v>0</v>
      </c>
      <c r="D109" s="104">
        <v>0</v>
      </c>
      <c r="E109" s="104">
        <f t="shared" si="3"/>
        <v>0</v>
      </c>
    </row>
    <row r="110" spans="1:5">
      <c r="A110" s="103" t="s">
        <v>230</v>
      </c>
      <c r="B110" s="103" t="s">
        <v>231</v>
      </c>
      <c r="C110" s="104">
        <v>0</v>
      </c>
      <c r="D110" s="104">
        <v>-63.74</v>
      </c>
      <c r="E110" s="104">
        <f t="shared" si="3"/>
        <v>-63.74</v>
      </c>
    </row>
    <row r="111" spans="1:5">
      <c r="A111" s="103" t="s">
        <v>232</v>
      </c>
      <c r="B111" s="103" t="s">
        <v>233</v>
      </c>
      <c r="C111" s="104">
        <v>0</v>
      </c>
      <c r="D111" s="104">
        <v>-6.37</v>
      </c>
      <c r="E111" s="104">
        <f t="shared" si="3"/>
        <v>-6.37</v>
      </c>
    </row>
    <row r="112" spans="1:5">
      <c r="A112" s="103" t="s">
        <v>234</v>
      </c>
      <c r="B112" s="103" t="s">
        <v>235</v>
      </c>
      <c r="C112" s="104">
        <v>0</v>
      </c>
      <c r="D112" s="104">
        <v>0</v>
      </c>
      <c r="E112" s="104">
        <f t="shared" si="3"/>
        <v>0</v>
      </c>
    </row>
    <row r="113" spans="1:5">
      <c r="A113" s="103" t="s">
        <v>236</v>
      </c>
      <c r="B113" s="103" t="s">
        <v>237</v>
      </c>
      <c r="C113" s="104">
        <v>0</v>
      </c>
      <c r="D113" s="104">
        <v>0</v>
      </c>
      <c r="E113" s="104">
        <f t="shared" si="3"/>
        <v>0</v>
      </c>
    </row>
    <row r="114" spans="1:5" s="3" customFormat="1">
      <c r="A114" s="109" t="s">
        <v>238</v>
      </c>
      <c r="B114" s="109" t="s">
        <v>239</v>
      </c>
      <c r="C114" s="108">
        <v>0</v>
      </c>
      <c r="D114" s="108">
        <v>1059075.68</v>
      </c>
      <c r="E114" s="108">
        <f t="shared" si="3"/>
        <v>1059075.68</v>
      </c>
    </row>
    <row r="115" spans="1:5" s="151" customFormat="1">
      <c r="A115" s="143" t="s">
        <v>240</v>
      </c>
      <c r="B115" s="143" t="s">
        <v>241</v>
      </c>
      <c r="C115" s="150">
        <v>0</v>
      </c>
      <c r="D115" s="150">
        <v>1059075.68</v>
      </c>
      <c r="E115" s="150">
        <f t="shared" si="3"/>
        <v>1059075.68</v>
      </c>
    </row>
    <row r="116" spans="1:5">
      <c r="A116" s="103" t="s">
        <v>242</v>
      </c>
      <c r="B116" s="103" t="s">
        <v>243</v>
      </c>
      <c r="C116" s="104">
        <v>0</v>
      </c>
      <c r="D116" s="104">
        <v>1059075.68</v>
      </c>
      <c r="E116" s="104">
        <f t="shared" si="3"/>
        <v>1059075.68</v>
      </c>
    </row>
    <row r="117" spans="1:5">
      <c r="A117" s="103" t="s">
        <v>244</v>
      </c>
      <c r="B117" s="103" t="s">
        <v>245</v>
      </c>
      <c r="C117" s="104">
        <v>0</v>
      </c>
      <c r="D117" s="104">
        <v>0</v>
      </c>
      <c r="E117" s="104">
        <f t="shared" si="3"/>
        <v>0</v>
      </c>
    </row>
    <row r="118" spans="1:5" s="408" customFormat="1">
      <c r="A118" s="373" t="s">
        <v>246</v>
      </c>
      <c r="B118" s="373" t="s">
        <v>247</v>
      </c>
      <c r="C118" s="407">
        <v>0</v>
      </c>
      <c r="D118" s="407">
        <v>5347.43</v>
      </c>
      <c r="E118" s="407">
        <f t="shared" si="3"/>
        <v>5347.43</v>
      </c>
    </row>
    <row r="119" spans="1:5">
      <c r="A119" s="103" t="s">
        <v>248</v>
      </c>
      <c r="B119" s="103" t="s">
        <v>249</v>
      </c>
      <c r="C119" s="104">
        <v>0</v>
      </c>
      <c r="D119" s="104">
        <v>5347.43</v>
      </c>
      <c r="E119" s="104">
        <f>+C119+D119</f>
        <v>5347.43</v>
      </c>
    </row>
    <row r="120" spans="1:5" s="3" customFormat="1">
      <c r="A120" s="109" t="s">
        <v>250</v>
      </c>
      <c r="B120" s="109" t="s">
        <v>251</v>
      </c>
      <c r="C120" s="108">
        <v>0</v>
      </c>
      <c r="D120" s="108">
        <v>6243.76</v>
      </c>
      <c r="E120" s="108">
        <f t="shared" ref="E120:E183" si="4">+C120+D120</f>
        <v>6243.76</v>
      </c>
    </row>
    <row r="121" spans="1:5">
      <c r="A121" s="103" t="s">
        <v>252</v>
      </c>
      <c r="B121" s="103" t="s">
        <v>253</v>
      </c>
      <c r="C121" s="104">
        <v>0</v>
      </c>
      <c r="D121" s="104">
        <v>0</v>
      </c>
      <c r="E121" s="104">
        <f t="shared" si="4"/>
        <v>0</v>
      </c>
    </row>
    <row r="122" spans="1:5">
      <c r="A122" s="103" t="s">
        <v>254</v>
      </c>
      <c r="B122" s="103" t="s">
        <v>255</v>
      </c>
      <c r="C122" s="104">
        <v>0</v>
      </c>
      <c r="D122" s="104">
        <v>0</v>
      </c>
      <c r="E122" s="104">
        <f t="shared" si="4"/>
        <v>0</v>
      </c>
    </row>
    <row r="123" spans="1:5">
      <c r="A123" s="103" t="s">
        <v>256</v>
      </c>
      <c r="B123" s="103" t="s">
        <v>257</v>
      </c>
      <c r="C123" s="104">
        <v>0</v>
      </c>
      <c r="D123" s="104">
        <v>5940</v>
      </c>
      <c r="E123" s="104">
        <f t="shared" si="4"/>
        <v>5940</v>
      </c>
    </row>
    <row r="124" spans="1:5">
      <c r="A124" s="409" t="s">
        <v>258</v>
      </c>
      <c r="B124" s="409" t="s">
        <v>259</v>
      </c>
      <c r="C124" s="410">
        <v>0</v>
      </c>
      <c r="D124" s="410">
        <v>5940</v>
      </c>
      <c r="E124" s="410">
        <f t="shared" si="4"/>
        <v>5940</v>
      </c>
    </row>
    <row r="125" spans="1:5">
      <c r="A125" s="103" t="s">
        <v>260</v>
      </c>
      <c r="B125" s="103" t="s">
        <v>261</v>
      </c>
      <c r="C125" s="104">
        <v>0</v>
      </c>
      <c r="D125" s="104">
        <v>303.76</v>
      </c>
      <c r="E125" s="104">
        <f t="shared" si="4"/>
        <v>303.76</v>
      </c>
    </row>
    <row r="126" spans="1:5">
      <c r="A126" s="103" t="s">
        <v>262</v>
      </c>
      <c r="B126" s="103" t="s">
        <v>263</v>
      </c>
      <c r="C126" s="104">
        <v>0</v>
      </c>
      <c r="D126" s="104">
        <v>0</v>
      </c>
      <c r="E126" s="104">
        <f t="shared" si="4"/>
        <v>0</v>
      </c>
    </row>
    <row r="127" spans="1:5">
      <c r="A127" s="409" t="s">
        <v>264</v>
      </c>
      <c r="B127" s="409" t="s">
        <v>265</v>
      </c>
      <c r="C127" s="410">
        <v>0</v>
      </c>
      <c r="D127" s="410">
        <v>303.76</v>
      </c>
      <c r="E127" s="410">
        <f t="shared" si="4"/>
        <v>303.76</v>
      </c>
    </row>
    <row r="128" spans="1:5">
      <c r="A128" s="103" t="s">
        <v>266</v>
      </c>
      <c r="B128" s="103" t="s">
        <v>267</v>
      </c>
      <c r="C128" s="104">
        <v>0</v>
      </c>
      <c r="D128" s="104">
        <v>0</v>
      </c>
      <c r="E128" s="104">
        <f t="shared" si="4"/>
        <v>0</v>
      </c>
    </row>
    <row r="129" spans="1:5">
      <c r="A129" s="103" t="s">
        <v>268</v>
      </c>
      <c r="B129" s="103" t="s">
        <v>269</v>
      </c>
      <c r="C129" s="104">
        <v>0</v>
      </c>
      <c r="D129" s="104">
        <v>0</v>
      </c>
      <c r="E129" s="104">
        <f t="shared" si="4"/>
        <v>0</v>
      </c>
    </row>
    <row r="130" spans="1:5">
      <c r="A130" s="103" t="s">
        <v>270</v>
      </c>
      <c r="B130" s="103" t="s">
        <v>271</v>
      </c>
      <c r="C130" s="104">
        <v>0</v>
      </c>
      <c r="D130" s="104">
        <v>0</v>
      </c>
      <c r="E130" s="104">
        <f t="shared" si="4"/>
        <v>0</v>
      </c>
    </row>
    <row r="131" spans="1:5">
      <c r="A131" s="103" t="s">
        <v>272</v>
      </c>
      <c r="B131" s="103" t="s">
        <v>273</v>
      </c>
      <c r="C131" s="104">
        <v>0</v>
      </c>
      <c r="D131" s="104">
        <v>0</v>
      </c>
      <c r="E131" s="104">
        <f t="shared" si="4"/>
        <v>0</v>
      </c>
    </row>
    <row r="132" spans="1:5">
      <c r="A132" s="103" t="s">
        <v>274</v>
      </c>
      <c r="B132" s="103" t="s">
        <v>275</v>
      </c>
      <c r="C132" s="104">
        <v>0</v>
      </c>
      <c r="D132" s="104">
        <v>0</v>
      </c>
      <c r="E132" s="104">
        <f t="shared" si="4"/>
        <v>0</v>
      </c>
    </row>
    <row r="133" spans="1:5">
      <c r="A133" s="103" t="s">
        <v>276</v>
      </c>
      <c r="B133" s="103" t="s">
        <v>277</v>
      </c>
      <c r="C133" s="104">
        <v>0</v>
      </c>
      <c r="D133" s="104">
        <v>0</v>
      </c>
      <c r="E133" s="104">
        <f t="shared" si="4"/>
        <v>0</v>
      </c>
    </row>
    <row r="134" spans="1:5">
      <c r="A134" s="103" t="s">
        <v>278</v>
      </c>
      <c r="B134" s="103" t="s">
        <v>279</v>
      </c>
      <c r="C134" s="104">
        <v>0</v>
      </c>
      <c r="D134" s="104">
        <v>0</v>
      </c>
      <c r="E134" s="104">
        <f t="shared" si="4"/>
        <v>0</v>
      </c>
    </row>
    <row r="135" spans="1:5">
      <c r="A135" s="103" t="s">
        <v>280</v>
      </c>
      <c r="B135" s="103" t="s">
        <v>281</v>
      </c>
      <c r="C135" s="104">
        <v>0</v>
      </c>
      <c r="D135" s="104">
        <v>0</v>
      </c>
      <c r="E135" s="104">
        <f t="shared" si="4"/>
        <v>0</v>
      </c>
    </row>
    <row r="136" spans="1:5">
      <c r="A136" s="103" t="s">
        <v>282</v>
      </c>
      <c r="B136" s="103" t="s">
        <v>283</v>
      </c>
      <c r="C136" s="104">
        <v>0</v>
      </c>
      <c r="D136" s="104">
        <v>0</v>
      </c>
      <c r="E136" s="104">
        <f t="shared" si="4"/>
        <v>0</v>
      </c>
    </row>
    <row r="137" spans="1:5">
      <c r="A137" s="103" t="s">
        <v>284</v>
      </c>
      <c r="B137" s="103" t="s">
        <v>285</v>
      </c>
      <c r="C137" s="104">
        <v>0</v>
      </c>
      <c r="D137" s="104">
        <v>0</v>
      </c>
      <c r="E137" s="104">
        <f t="shared" si="4"/>
        <v>0</v>
      </c>
    </row>
    <row r="138" spans="1:5">
      <c r="A138" s="103" t="s">
        <v>286</v>
      </c>
      <c r="B138" s="103" t="s">
        <v>287</v>
      </c>
      <c r="C138" s="104">
        <v>0</v>
      </c>
      <c r="D138" s="104">
        <v>0</v>
      </c>
      <c r="E138" s="104">
        <f t="shared" si="4"/>
        <v>0</v>
      </c>
    </row>
    <row r="139" spans="1:5">
      <c r="A139" s="103" t="s">
        <v>288</v>
      </c>
      <c r="B139" s="103" t="s">
        <v>289</v>
      </c>
      <c r="C139" s="104">
        <v>0</v>
      </c>
      <c r="D139" s="104">
        <v>0</v>
      </c>
      <c r="E139" s="104">
        <f t="shared" si="4"/>
        <v>0</v>
      </c>
    </row>
    <row r="140" spans="1:5">
      <c r="A140" s="103" t="s">
        <v>290</v>
      </c>
      <c r="B140" s="103" t="s">
        <v>291</v>
      </c>
      <c r="C140" s="104">
        <v>0</v>
      </c>
      <c r="D140" s="104">
        <v>0</v>
      </c>
      <c r="E140" s="104">
        <f t="shared" si="4"/>
        <v>0</v>
      </c>
    </row>
    <row r="141" spans="1:5">
      <c r="A141" s="103" t="s">
        <v>292</v>
      </c>
      <c r="B141" s="103" t="s">
        <v>293</v>
      </c>
      <c r="C141" s="104">
        <v>0</v>
      </c>
      <c r="D141" s="104">
        <v>0</v>
      </c>
      <c r="E141" s="104">
        <f t="shared" si="4"/>
        <v>0</v>
      </c>
    </row>
    <row r="142" spans="1:5">
      <c r="A142" s="103" t="s">
        <v>294</v>
      </c>
      <c r="B142" s="103" t="s">
        <v>295</v>
      </c>
      <c r="C142" s="104">
        <v>0</v>
      </c>
      <c r="D142" s="104">
        <v>0</v>
      </c>
      <c r="E142" s="104">
        <f t="shared" si="4"/>
        <v>0</v>
      </c>
    </row>
    <row r="143" spans="1:5">
      <c r="A143" s="103" t="s">
        <v>296</v>
      </c>
      <c r="B143" s="103" t="s">
        <v>297</v>
      </c>
      <c r="C143" s="104">
        <v>0</v>
      </c>
      <c r="D143" s="104">
        <v>0</v>
      </c>
      <c r="E143" s="104">
        <f t="shared" si="4"/>
        <v>0</v>
      </c>
    </row>
    <row r="144" spans="1:5">
      <c r="A144" s="103" t="s">
        <v>298</v>
      </c>
      <c r="B144" s="103" t="s">
        <v>299</v>
      </c>
      <c r="C144" s="104">
        <v>0</v>
      </c>
      <c r="D144" s="104">
        <v>0</v>
      </c>
      <c r="E144" s="104">
        <f t="shared" si="4"/>
        <v>0</v>
      </c>
    </row>
    <row r="145" spans="1:5">
      <c r="A145" s="103" t="s">
        <v>300</v>
      </c>
      <c r="B145" s="103" t="s">
        <v>301</v>
      </c>
      <c r="C145" s="104">
        <v>0</v>
      </c>
      <c r="D145" s="104">
        <v>0</v>
      </c>
      <c r="E145" s="104">
        <f t="shared" si="4"/>
        <v>0</v>
      </c>
    </row>
    <row r="146" spans="1:5">
      <c r="A146" s="103" t="s">
        <v>302</v>
      </c>
      <c r="B146" s="103" t="s">
        <v>303</v>
      </c>
      <c r="C146" s="104">
        <v>0</v>
      </c>
      <c r="D146" s="104">
        <v>0</v>
      </c>
      <c r="E146" s="104">
        <f t="shared" si="4"/>
        <v>0</v>
      </c>
    </row>
    <row r="147" spans="1:5">
      <c r="A147" s="103" t="s">
        <v>304</v>
      </c>
      <c r="B147" s="103" t="s">
        <v>305</v>
      </c>
      <c r="C147" s="104">
        <v>0</v>
      </c>
      <c r="D147" s="104">
        <v>0</v>
      </c>
      <c r="E147" s="104">
        <f t="shared" si="4"/>
        <v>0</v>
      </c>
    </row>
    <row r="148" spans="1:5">
      <c r="A148" s="103" t="s">
        <v>306</v>
      </c>
      <c r="B148" s="103" t="s">
        <v>307</v>
      </c>
      <c r="C148" s="104">
        <v>0</v>
      </c>
      <c r="D148" s="104">
        <v>0</v>
      </c>
      <c r="E148" s="104">
        <f t="shared" si="4"/>
        <v>0</v>
      </c>
    </row>
    <row r="149" spans="1:5">
      <c r="A149" s="103" t="s">
        <v>308</v>
      </c>
      <c r="B149" s="103" t="s">
        <v>309</v>
      </c>
      <c r="C149" s="104">
        <v>0</v>
      </c>
      <c r="D149" s="104">
        <v>0</v>
      </c>
      <c r="E149" s="104">
        <f t="shared" si="4"/>
        <v>0</v>
      </c>
    </row>
    <row r="150" spans="1:5">
      <c r="A150" s="103" t="s">
        <v>310</v>
      </c>
      <c r="B150" s="103" t="s">
        <v>311</v>
      </c>
      <c r="C150" s="104">
        <v>0</v>
      </c>
      <c r="D150" s="104">
        <v>0</v>
      </c>
      <c r="E150" s="104">
        <f t="shared" si="4"/>
        <v>0</v>
      </c>
    </row>
    <row r="151" spans="1:5">
      <c r="A151" s="103" t="s">
        <v>312</v>
      </c>
      <c r="B151" s="103" t="s">
        <v>313</v>
      </c>
      <c r="C151" s="104">
        <v>0</v>
      </c>
      <c r="D151" s="104">
        <v>0</v>
      </c>
      <c r="E151" s="104">
        <f t="shared" si="4"/>
        <v>0</v>
      </c>
    </row>
    <row r="152" spans="1:5">
      <c r="A152" s="103" t="s">
        <v>314</v>
      </c>
      <c r="B152" s="103" t="s">
        <v>315</v>
      </c>
      <c r="C152" s="104">
        <v>0</v>
      </c>
      <c r="D152" s="104">
        <v>0</v>
      </c>
      <c r="E152" s="104">
        <f t="shared" si="4"/>
        <v>0</v>
      </c>
    </row>
    <row r="153" spans="1:5">
      <c r="A153" s="103" t="s">
        <v>316</v>
      </c>
      <c r="B153" s="103" t="s">
        <v>317</v>
      </c>
      <c r="C153" s="104">
        <v>0</v>
      </c>
      <c r="D153" s="104">
        <v>0</v>
      </c>
      <c r="E153" s="104">
        <f t="shared" si="4"/>
        <v>0</v>
      </c>
    </row>
    <row r="154" spans="1:5">
      <c r="A154" s="103" t="s">
        <v>318</v>
      </c>
      <c r="B154" s="103" t="s">
        <v>319</v>
      </c>
      <c r="C154" s="104">
        <v>0</v>
      </c>
      <c r="D154" s="104">
        <v>0</v>
      </c>
      <c r="E154" s="104">
        <f t="shared" si="4"/>
        <v>0</v>
      </c>
    </row>
    <row r="155" spans="1:5">
      <c r="A155" s="103" t="s">
        <v>320</v>
      </c>
      <c r="B155" s="103" t="s">
        <v>321</v>
      </c>
      <c r="C155" s="104">
        <v>0</v>
      </c>
      <c r="D155" s="104">
        <v>0</v>
      </c>
      <c r="E155" s="104">
        <f t="shared" si="4"/>
        <v>0</v>
      </c>
    </row>
    <row r="156" spans="1:5">
      <c r="A156" s="103" t="s">
        <v>322</v>
      </c>
      <c r="B156" s="103" t="s">
        <v>323</v>
      </c>
      <c r="C156" s="104">
        <v>0</v>
      </c>
      <c r="D156" s="104">
        <v>0</v>
      </c>
      <c r="E156" s="104">
        <f t="shared" si="4"/>
        <v>0</v>
      </c>
    </row>
    <row r="157" spans="1:5">
      <c r="A157" s="103" t="s">
        <v>324</v>
      </c>
      <c r="B157" s="103" t="s">
        <v>325</v>
      </c>
      <c r="C157" s="104">
        <v>0</v>
      </c>
      <c r="D157" s="104">
        <v>0</v>
      </c>
      <c r="E157" s="104">
        <f t="shared" si="4"/>
        <v>0</v>
      </c>
    </row>
    <row r="158" spans="1:5">
      <c r="A158" s="103" t="s">
        <v>326</v>
      </c>
      <c r="B158" s="103" t="s">
        <v>327</v>
      </c>
      <c r="C158" s="104">
        <v>0</v>
      </c>
      <c r="D158" s="104">
        <v>0</v>
      </c>
      <c r="E158" s="104">
        <f t="shared" si="4"/>
        <v>0</v>
      </c>
    </row>
    <row r="159" spans="1:5">
      <c r="A159" s="103" t="s">
        <v>328</v>
      </c>
      <c r="B159" s="103" t="s">
        <v>329</v>
      </c>
      <c r="C159" s="104">
        <v>0</v>
      </c>
      <c r="D159" s="104">
        <v>0</v>
      </c>
      <c r="E159" s="104">
        <f t="shared" si="4"/>
        <v>0</v>
      </c>
    </row>
    <row r="160" spans="1:5">
      <c r="A160" s="103" t="s">
        <v>330</v>
      </c>
      <c r="B160" s="103" t="s">
        <v>331</v>
      </c>
      <c r="C160" s="104">
        <v>0</v>
      </c>
      <c r="D160" s="104">
        <v>0</v>
      </c>
      <c r="E160" s="104">
        <f t="shared" si="4"/>
        <v>0</v>
      </c>
    </row>
    <row r="161" spans="1:6">
      <c r="A161" s="103" t="s">
        <v>332</v>
      </c>
      <c r="B161" s="103" t="s">
        <v>333</v>
      </c>
      <c r="C161" s="104">
        <v>0</v>
      </c>
      <c r="D161" s="104">
        <v>0</v>
      </c>
      <c r="E161" s="104">
        <f t="shared" si="4"/>
        <v>0</v>
      </c>
    </row>
    <row r="162" spans="1:6">
      <c r="A162" s="103" t="s">
        <v>334</v>
      </c>
      <c r="B162" s="103" t="s">
        <v>335</v>
      </c>
      <c r="C162" s="104">
        <v>0</v>
      </c>
      <c r="D162" s="104">
        <v>0</v>
      </c>
      <c r="E162" s="104">
        <f t="shared" si="4"/>
        <v>0</v>
      </c>
    </row>
    <row r="163" spans="1:6">
      <c r="A163" s="103" t="s">
        <v>336</v>
      </c>
      <c r="B163" s="103" t="s">
        <v>337</v>
      </c>
      <c r="C163" s="104">
        <v>0</v>
      </c>
      <c r="D163" s="104">
        <v>0</v>
      </c>
      <c r="E163" s="104">
        <f t="shared" si="4"/>
        <v>0</v>
      </c>
    </row>
    <row r="164" spans="1:6">
      <c r="A164" s="103" t="s">
        <v>338</v>
      </c>
      <c r="B164" s="103" t="s">
        <v>339</v>
      </c>
      <c r="C164" s="104">
        <v>0</v>
      </c>
      <c r="D164" s="104">
        <v>0</v>
      </c>
      <c r="E164" s="104">
        <f t="shared" si="4"/>
        <v>0</v>
      </c>
    </row>
    <row r="165" spans="1:6">
      <c r="A165" s="103" t="s">
        <v>340</v>
      </c>
      <c r="B165" s="103" t="s">
        <v>341</v>
      </c>
      <c r="C165" s="104">
        <v>0</v>
      </c>
      <c r="D165" s="104">
        <v>0</v>
      </c>
      <c r="E165" s="104">
        <f t="shared" si="4"/>
        <v>0</v>
      </c>
    </row>
    <row r="166" spans="1:6">
      <c r="A166" s="103" t="s">
        <v>342</v>
      </c>
      <c r="B166" s="103" t="s">
        <v>343</v>
      </c>
      <c r="C166" s="104">
        <v>0</v>
      </c>
      <c r="D166" s="104">
        <v>0</v>
      </c>
      <c r="E166" s="104">
        <f t="shared" si="4"/>
        <v>0</v>
      </c>
    </row>
    <row r="167" spans="1:6" s="3" customFormat="1">
      <c r="A167" s="109" t="s">
        <v>344</v>
      </c>
      <c r="B167" s="109" t="s">
        <v>345</v>
      </c>
      <c r="C167" s="108">
        <v>0</v>
      </c>
      <c r="D167" s="108">
        <v>896.33</v>
      </c>
      <c r="E167" s="108">
        <f t="shared" si="4"/>
        <v>896.33</v>
      </c>
    </row>
    <row r="168" spans="1:6">
      <c r="A168" s="103" t="s">
        <v>346</v>
      </c>
      <c r="B168" s="103" t="s">
        <v>347</v>
      </c>
      <c r="C168" s="104">
        <v>0</v>
      </c>
      <c r="D168" s="104">
        <v>178.2</v>
      </c>
      <c r="E168" s="104">
        <f t="shared" si="4"/>
        <v>178.2</v>
      </c>
    </row>
    <row r="169" spans="1:6">
      <c r="A169" s="103" t="s">
        <v>348</v>
      </c>
      <c r="B169" s="103" t="s">
        <v>349</v>
      </c>
      <c r="C169" s="104">
        <v>0</v>
      </c>
      <c r="D169" s="104">
        <v>178.2</v>
      </c>
      <c r="E169" s="104">
        <f t="shared" si="4"/>
        <v>178.2</v>
      </c>
    </row>
    <row r="170" spans="1:6">
      <c r="A170" s="103" t="s">
        <v>350</v>
      </c>
      <c r="B170" s="103" t="s">
        <v>351</v>
      </c>
      <c r="C170" s="104">
        <v>0</v>
      </c>
      <c r="D170" s="104">
        <v>178.2</v>
      </c>
      <c r="E170" s="104">
        <f t="shared" si="4"/>
        <v>178.2</v>
      </c>
    </row>
    <row r="171" spans="1:6">
      <c r="A171" s="103" t="s">
        <v>352</v>
      </c>
      <c r="B171" s="103" t="s">
        <v>353</v>
      </c>
      <c r="C171" s="104">
        <v>0</v>
      </c>
      <c r="D171" s="104">
        <v>718.13</v>
      </c>
      <c r="E171" s="104">
        <f t="shared" si="4"/>
        <v>718.13</v>
      </c>
    </row>
    <row r="172" spans="1:6">
      <c r="A172" s="103" t="s">
        <v>354</v>
      </c>
      <c r="B172" s="103" t="s">
        <v>355</v>
      </c>
      <c r="C172" s="104">
        <v>0</v>
      </c>
      <c r="D172" s="104">
        <v>0</v>
      </c>
      <c r="E172" s="104">
        <f t="shared" si="4"/>
        <v>0</v>
      </c>
      <c r="F172" s="104"/>
    </row>
    <row r="173" spans="1:6">
      <c r="A173" s="103" t="s">
        <v>356</v>
      </c>
      <c r="B173" s="103" t="s">
        <v>357</v>
      </c>
      <c r="C173" s="104">
        <v>0</v>
      </c>
      <c r="D173" s="104">
        <v>0</v>
      </c>
      <c r="E173" s="104">
        <f t="shared" si="4"/>
        <v>0</v>
      </c>
    </row>
    <row r="174" spans="1:6">
      <c r="A174" s="103" t="s">
        <v>358</v>
      </c>
      <c r="B174" s="103" t="s">
        <v>359</v>
      </c>
      <c r="C174" s="104">
        <v>0</v>
      </c>
      <c r="D174" s="104">
        <v>0</v>
      </c>
      <c r="E174" s="104">
        <f t="shared" si="4"/>
        <v>0</v>
      </c>
    </row>
    <row r="175" spans="1:6">
      <c r="A175" s="103" t="s">
        <v>360</v>
      </c>
      <c r="B175" s="103" t="s">
        <v>361</v>
      </c>
      <c r="C175" s="104">
        <v>0</v>
      </c>
      <c r="D175" s="104">
        <v>0</v>
      </c>
      <c r="E175" s="104">
        <f t="shared" si="4"/>
        <v>0</v>
      </c>
    </row>
    <row r="176" spans="1:6">
      <c r="A176" s="103" t="s">
        <v>362</v>
      </c>
      <c r="B176" s="103" t="s">
        <v>363</v>
      </c>
      <c r="C176" s="104">
        <v>0</v>
      </c>
      <c r="D176" s="104">
        <v>718.13</v>
      </c>
      <c r="E176" s="104">
        <f t="shared" si="4"/>
        <v>718.13</v>
      </c>
    </row>
    <row r="177" spans="1:5">
      <c r="A177" s="103" t="s">
        <v>364</v>
      </c>
      <c r="B177" s="103" t="s">
        <v>365</v>
      </c>
      <c r="C177" s="104">
        <v>0</v>
      </c>
      <c r="D177" s="104">
        <v>0</v>
      </c>
      <c r="E177" s="104">
        <f t="shared" si="4"/>
        <v>0</v>
      </c>
    </row>
    <row r="178" spans="1:5">
      <c r="A178" s="103" t="s">
        <v>366</v>
      </c>
      <c r="B178" s="103" t="s">
        <v>367</v>
      </c>
      <c r="C178" s="104">
        <v>0</v>
      </c>
      <c r="D178" s="104">
        <v>0</v>
      </c>
      <c r="E178" s="104">
        <f t="shared" si="4"/>
        <v>0</v>
      </c>
    </row>
    <row r="179" spans="1:5">
      <c r="A179" s="103" t="s">
        <v>368</v>
      </c>
      <c r="B179" s="103" t="s">
        <v>369</v>
      </c>
      <c r="C179" s="104">
        <v>0</v>
      </c>
      <c r="D179" s="104">
        <v>0</v>
      </c>
      <c r="E179" s="104">
        <f t="shared" si="4"/>
        <v>0</v>
      </c>
    </row>
    <row r="180" spans="1:5">
      <c r="A180" s="103" t="s">
        <v>370</v>
      </c>
      <c r="B180" s="103" t="s">
        <v>371</v>
      </c>
      <c r="C180" s="104">
        <v>0</v>
      </c>
      <c r="D180" s="104">
        <v>0</v>
      </c>
      <c r="E180" s="104">
        <f t="shared" si="4"/>
        <v>0</v>
      </c>
    </row>
    <row r="181" spans="1:5">
      <c r="A181" s="103" t="s">
        <v>372</v>
      </c>
      <c r="B181" s="103" t="s">
        <v>373</v>
      </c>
      <c r="C181" s="104">
        <v>0</v>
      </c>
      <c r="D181" s="104">
        <v>0</v>
      </c>
      <c r="E181" s="104">
        <f t="shared" si="4"/>
        <v>0</v>
      </c>
    </row>
    <row r="182" spans="1:5">
      <c r="A182" s="103" t="s">
        <v>374</v>
      </c>
      <c r="B182" s="103" t="s">
        <v>375</v>
      </c>
      <c r="C182" s="104">
        <v>0</v>
      </c>
      <c r="D182" s="104">
        <v>0</v>
      </c>
      <c r="E182" s="104">
        <f t="shared" si="4"/>
        <v>0</v>
      </c>
    </row>
    <row r="183" spans="1:5">
      <c r="A183" s="103" t="s">
        <v>376</v>
      </c>
      <c r="B183" s="103" t="s">
        <v>377</v>
      </c>
      <c r="C183" s="104">
        <v>0</v>
      </c>
      <c r="D183" s="104">
        <v>0</v>
      </c>
      <c r="E183" s="104">
        <f t="shared" si="4"/>
        <v>0</v>
      </c>
    </row>
    <row r="184" spans="1:5">
      <c r="A184" s="103" t="s">
        <v>378</v>
      </c>
      <c r="B184" s="103" t="s">
        <v>379</v>
      </c>
      <c r="C184" s="104">
        <v>0</v>
      </c>
      <c r="D184" s="104">
        <v>0</v>
      </c>
      <c r="E184" s="104">
        <f t="shared" ref="E184:E200" si="5">+C184+D184</f>
        <v>0</v>
      </c>
    </row>
    <row r="185" spans="1:5">
      <c r="A185" s="103" t="s">
        <v>380</v>
      </c>
      <c r="B185" s="103" t="s">
        <v>381</v>
      </c>
      <c r="C185" s="104">
        <v>0</v>
      </c>
      <c r="D185" s="104">
        <v>0</v>
      </c>
      <c r="E185" s="104">
        <f t="shared" si="5"/>
        <v>0</v>
      </c>
    </row>
    <row r="186" spans="1:5">
      <c r="A186" s="103" t="s">
        <v>382</v>
      </c>
      <c r="B186" s="103" t="s">
        <v>383</v>
      </c>
      <c r="C186" s="104">
        <v>0</v>
      </c>
      <c r="D186" s="104">
        <v>0</v>
      </c>
      <c r="E186" s="104">
        <f t="shared" si="5"/>
        <v>0</v>
      </c>
    </row>
    <row r="187" spans="1:5">
      <c r="A187" s="103" t="s">
        <v>384</v>
      </c>
      <c r="B187" s="103" t="s">
        <v>385</v>
      </c>
      <c r="C187" s="104">
        <v>0</v>
      </c>
      <c r="D187" s="104">
        <v>0</v>
      </c>
      <c r="E187" s="104">
        <f t="shared" si="5"/>
        <v>0</v>
      </c>
    </row>
    <row r="188" spans="1:5">
      <c r="A188" s="103" t="s">
        <v>386</v>
      </c>
      <c r="B188" s="103" t="s">
        <v>387</v>
      </c>
      <c r="C188" s="104">
        <v>0</v>
      </c>
      <c r="D188" s="104">
        <v>0</v>
      </c>
      <c r="E188" s="104">
        <f t="shared" si="5"/>
        <v>0</v>
      </c>
    </row>
    <row r="189" spans="1:5">
      <c r="A189" s="103" t="s">
        <v>388</v>
      </c>
      <c r="B189" s="103" t="s">
        <v>389</v>
      </c>
      <c r="C189" s="104">
        <v>0</v>
      </c>
      <c r="D189" s="104">
        <v>0</v>
      </c>
      <c r="E189" s="104">
        <f t="shared" si="5"/>
        <v>0</v>
      </c>
    </row>
    <row r="190" spans="1:5">
      <c r="A190" s="103" t="s">
        <v>390</v>
      </c>
      <c r="B190" s="103" t="s">
        <v>391</v>
      </c>
      <c r="C190" s="104">
        <v>0</v>
      </c>
      <c r="D190" s="104">
        <v>0</v>
      </c>
      <c r="E190" s="104">
        <f t="shared" si="5"/>
        <v>0</v>
      </c>
    </row>
    <row r="191" spans="1:5">
      <c r="A191" s="103" t="s">
        <v>392</v>
      </c>
      <c r="B191" s="103" t="s">
        <v>393</v>
      </c>
      <c r="C191" s="104">
        <v>0</v>
      </c>
      <c r="D191" s="104">
        <v>0</v>
      </c>
      <c r="E191" s="104">
        <f t="shared" si="5"/>
        <v>0</v>
      </c>
    </row>
    <row r="192" spans="1:5">
      <c r="A192" s="103" t="s">
        <v>394</v>
      </c>
      <c r="B192" s="103" t="s">
        <v>395</v>
      </c>
      <c r="C192" s="104">
        <v>0</v>
      </c>
      <c r="D192" s="104">
        <v>0</v>
      </c>
      <c r="E192" s="104">
        <f t="shared" si="5"/>
        <v>0</v>
      </c>
    </row>
    <row r="193" spans="1:5">
      <c r="A193" s="103" t="s">
        <v>396</v>
      </c>
      <c r="B193" s="103" t="s">
        <v>397</v>
      </c>
      <c r="C193" s="104">
        <v>0</v>
      </c>
      <c r="D193" s="104">
        <v>0</v>
      </c>
      <c r="E193" s="104">
        <f t="shared" si="5"/>
        <v>0</v>
      </c>
    </row>
    <row r="194" spans="1:5">
      <c r="A194" s="103" t="s">
        <v>398</v>
      </c>
      <c r="B194" s="103" t="s">
        <v>399</v>
      </c>
      <c r="C194" s="104">
        <v>0</v>
      </c>
      <c r="D194" s="104">
        <v>0</v>
      </c>
      <c r="E194" s="104">
        <f t="shared" si="5"/>
        <v>0</v>
      </c>
    </row>
    <row r="195" spans="1:5">
      <c r="A195" s="103" t="s">
        <v>400</v>
      </c>
      <c r="B195" s="103" t="s">
        <v>401</v>
      </c>
      <c r="C195" s="104">
        <v>0</v>
      </c>
      <c r="D195" s="104">
        <v>0</v>
      </c>
      <c r="E195" s="104">
        <f t="shared" si="5"/>
        <v>0</v>
      </c>
    </row>
    <row r="196" spans="1:5">
      <c r="A196" s="103" t="s">
        <v>402</v>
      </c>
      <c r="B196" s="103" t="s">
        <v>403</v>
      </c>
      <c r="C196" s="104">
        <v>0</v>
      </c>
      <c r="D196" s="104">
        <v>0</v>
      </c>
      <c r="E196" s="104">
        <f t="shared" si="5"/>
        <v>0</v>
      </c>
    </row>
    <row r="197" spans="1:5">
      <c r="A197" s="103" t="s">
        <v>404</v>
      </c>
      <c r="B197" s="103" t="s">
        <v>405</v>
      </c>
      <c r="C197" s="104">
        <v>0</v>
      </c>
      <c r="D197" s="104">
        <v>0</v>
      </c>
      <c r="E197" s="104">
        <f t="shared" si="5"/>
        <v>0</v>
      </c>
    </row>
    <row r="198" spans="1:5">
      <c r="A198" s="103" t="s">
        <v>406</v>
      </c>
      <c r="B198" s="103" t="s">
        <v>407</v>
      </c>
      <c r="C198" s="104">
        <v>0</v>
      </c>
      <c r="D198" s="104">
        <v>0</v>
      </c>
      <c r="E198" s="104">
        <f t="shared" si="5"/>
        <v>0</v>
      </c>
    </row>
    <row r="199" spans="1:5">
      <c r="A199" s="103" t="s">
        <v>408</v>
      </c>
      <c r="B199" s="103" t="s">
        <v>409</v>
      </c>
      <c r="C199" s="104">
        <v>0</v>
      </c>
      <c r="D199" s="104">
        <v>0</v>
      </c>
      <c r="E199" s="104">
        <f t="shared" si="5"/>
        <v>0</v>
      </c>
    </row>
    <row r="200" spans="1:5">
      <c r="A200" s="103" t="s">
        <v>410</v>
      </c>
      <c r="B200" s="103" t="s">
        <v>411</v>
      </c>
      <c r="C200" s="104">
        <v>0</v>
      </c>
      <c r="D200" s="104">
        <v>0</v>
      </c>
      <c r="E200" s="104">
        <f t="shared" si="5"/>
        <v>0</v>
      </c>
    </row>
    <row r="201" spans="1:5">
      <c r="A201" s="105" t="s">
        <v>412</v>
      </c>
      <c r="B201" s="105"/>
      <c r="C201" s="105"/>
      <c r="D201" s="106">
        <v>1070770.93</v>
      </c>
      <c r="E201" s="105"/>
    </row>
    <row r="202" spans="1:5">
      <c r="A202" s="105" t="s">
        <v>413</v>
      </c>
      <c r="B202" s="105"/>
      <c r="C202" s="105"/>
      <c r="D202" s="106">
        <v>1070770.93</v>
      </c>
      <c r="E202" s="105"/>
    </row>
    <row r="203" spans="1:5">
      <c r="C203" s="107">
        <f>+C120-C167</f>
        <v>0</v>
      </c>
      <c r="D203" s="107">
        <f>+D120-D167-D118</f>
        <v>0</v>
      </c>
      <c r="E203" s="107">
        <f>+E120-E167-E118</f>
        <v>0</v>
      </c>
    </row>
  </sheetData>
  <autoFilter ref="A3:F203" xr:uid="{BEC9B39B-C049-4499-BE9A-7F22D38D088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DDDA-E63D-451C-B8A8-FD312C3BCAD8}">
  <dimension ref="A1:K42"/>
  <sheetViews>
    <sheetView topLeftCell="A14" workbookViewId="0">
      <pane xSplit="3" ySplit="3" topLeftCell="D17" activePane="bottomRight" state="frozen"/>
      <selection activeCell="C38" activeCellId="1" sqref="C26 C38"/>
      <selection pane="topRight" activeCell="C38" activeCellId="1" sqref="C26 C38"/>
      <selection pane="bottomLeft" activeCell="C38" activeCellId="1" sqref="C26 C38"/>
      <selection pane="bottomRight" activeCell="E25" sqref="E25"/>
    </sheetView>
  </sheetViews>
  <sheetFormatPr baseColWidth="10" defaultColWidth="8.88671875" defaultRowHeight="14.4"/>
  <cols>
    <col min="1" max="1" width="15" customWidth="1"/>
    <col min="2" max="3" width="13.33203125" customWidth="1"/>
    <col min="4" max="4" width="20" customWidth="1"/>
    <col min="5" max="5" width="28" customWidth="1"/>
    <col min="6" max="6" width="22" customWidth="1"/>
    <col min="7" max="7" width="36" customWidth="1"/>
    <col min="8" max="8" width="29" customWidth="1"/>
    <col min="9" max="9" width="25" customWidth="1"/>
    <col min="10" max="11" width="20" customWidth="1"/>
    <col min="257" max="257" width="15" customWidth="1"/>
    <col min="258" max="258" width="29" customWidth="1"/>
    <col min="259" max="259" width="15" customWidth="1"/>
    <col min="260" max="260" width="20" customWidth="1"/>
    <col min="261" max="261" width="28" customWidth="1"/>
    <col min="262" max="262" width="22" customWidth="1"/>
    <col min="263" max="263" width="36" customWidth="1"/>
    <col min="264" max="264" width="29" customWidth="1"/>
    <col min="265" max="265" width="25" customWidth="1"/>
    <col min="266" max="267" width="20" customWidth="1"/>
    <col min="513" max="513" width="15" customWidth="1"/>
    <col min="514" max="514" width="29" customWidth="1"/>
    <col min="515" max="515" width="15" customWidth="1"/>
    <col min="516" max="516" width="20" customWidth="1"/>
    <col min="517" max="517" width="28" customWidth="1"/>
    <col min="518" max="518" width="22" customWidth="1"/>
    <col min="519" max="519" width="36" customWidth="1"/>
    <col min="520" max="520" width="29" customWidth="1"/>
    <col min="521" max="521" width="25" customWidth="1"/>
    <col min="522" max="523" width="20" customWidth="1"/>
    <col min="769" max="769" width="15" customWidth="1"/>
    <col min="770" max="770" width="29" customWidth="1"/>
    <col min="771" max="771" width="15" customWidth="1"/>
    <col min="772" max="772" width="20" customWidth="1"/>
    <col min="773" max="773" width="28" customWidth="1"/>
    <col min="774" max="774" width="22" customWidth="1"/>
    <col min="775" max="775" width="36" customWidth="1"/>
    <col min="776" max="776" width="29" customWidth="1"/>
    <col min="777" max="777" width="25" customWidth="1"/>
    <col min="778" max="779" width="20" customWidth="1"/>
    <col min="1025" max="1025" width="15" customWidth="1"/>
    <col min="1026" max="1026" width="29" customWidth="1"/>
    <col min="1027" max="1027" width="15" customWidth="1"/>
    <col min="1028" max="1028" width="20" customWidth="1"/>
    <col min="1029" max="1029" width="28" customWidth="1"/>
    <col min="1030" max="1030" width="22" customWidth="1"/>
    <col min="1031" max="1031" width="36" customWidth="1"/>
    <col min="1032" max="1032" width="29" customWidth="1"/>
    <col min="1033" max="1033" width="25" customWidth="1"/>
    <col min="1034" max="1035" width="20" customWidth="1"/>
    <col min="1281" max="1281" width="15" customWidth="1"/>
    <col min="1282" max="1282" width="29" customWidth="1"/>
    <col min="1283" max="1283" width="15" customWidth="1"/>
    <col min="1284" max="1284" width="20" customWidth="1"/>
    <col min="1285" max="1285" width="28" customWidth="1"/>
    <col min="1286" max="1286" width="22" customWidth="1"/>
    <col min="1287" max="1287" width="36" customWidth="1"/>
    <col min="1288" max="1288" width="29" customWidth="1"/>
    <col min="1289" max="1289" width="25" customWidth="1"/>
    <col min="1290" max="1291" width="20" customWidth="1"/>
    <col min="1537" max="1537" width="15" customWidth="1"/>
    <col min="1538" max="1538" width="29" customWidth="1"/>
    <col min="1539" max="1539" width="15" customWidth="1"/>
    <col min="1540" max="1540" width="20" customWidth="1"/>
    <col min="1541" max="1541" width="28" customWidth="1"/>
    <col min="1542" max="1542" width="22" customWidth="1"/>
    <col min="1543" max="1543" width="36" customWidth="1"/>
    <col min="1544" max="1544" width="29" customWidth="1"/>
    <col min="1545" max="1545" width="25" customWidth="1"/>
    <col min="1546" max="1547" width="20" customWidth="1"/>
    <col min="1793" max="1793" width="15" customWidth="1"/>
    <col min="1794" max="1794" width="29" customWidth="1"/>
    <col min="1795" max="1795" width="15" customWidth="1"/>
    <col min="1796" max="1796" width="20" customWidth="1"/>
    <col min="1797" max="1797" width="28" customWidth="1"/>
    <col min="1798" max="1798" width="22" customWidth="1"/>
    <col min="1799" max="1799" width="36" customWidth="1"/>
    <col min="1800" max="1800" width="29" customWidth="1"/>
    <col min="1801" max="1801" width="25" customWidth="1"/>
    <col min="1802" max="1803" width="20" customWidth="1"/>
    <col min="2049" max="2049" width="15" customWidth="1"/>
    <col min="2050" max="2050" width="29" customWidth="1"/>
    <col min="2051" max="2051" width="15" customWidth="1"/>
    <col min="2052" max="2052" width="20" customWidth="1"/>
    <col min="2053" max="2053" width="28" customWidth="1"/>
    <col min="2054" max="2054" width="22" customWidth="1"/>
    <col min="2055" max="2055" width="36" customWidth="1"/>
    <col min="2056" max="2056" width="29" customWidth="1"/>
    <col min="2057" max="2057" width="25" customWidth="1"/>
    <col min="2058" max="2059" width="20" customWidth="1"/>
    <col min="2305" max="2305" width="15" customWidth="1"/>
    <col min="2306" max="2306" width="29" customWidth="1"/>
    <col min="2307" max="2307" width="15" customWidth="1"/>
    <col min="2308" max="2308" width="20" customWidth="1"/>
    <col min="2309" max="2309" width="28" customWidth="1"/>
    <col min="2310" max="2310" width="22" customWidth="1"/>
    <col min="2311" max="2311" width="36" customWidth="1"/>
    <col min="2312" max="2312" width="29" customWidth="1"/>
    <col min="2313" max="2313" width="25" customWidth="1"/>
    <col min="2314" max="2315" width="20" customWidth="1"/>
    <col min="2561" max="2561" width="15" customWidth="1"/>
    <col min="2562" max="2562" width="29" customWidth="1"/>
    <col min="2563" max="2563" width="15" customWidth="1"/>
    <col min="2564" max="2564" width="20" customWidth="1"/>
    <col min="2565" max="2565" width="28" customWidth="1"/>
    <col min="2566" max="2566" width="22" customWidth="1"/>
    <col min="2567" max="2567" width="36" customWidth="1"/>
    <col min="2568" max="2568" width="29" customWidth="1"/>
    <col min="2569" max="2569" width="25" customWidth="1"/>
    <col min="2570" max="2571" width="20" customWidth="1"/>
    <col min="2817" max="2817" width="15" customWidth="1"/>
    <col min="2818" max="2818" width="29" customWidth="1"/>
    <col min="2819" max="2819" width="15" customWidth="1"/>
    <col min="2820" max="2820" width="20" customWidth="1"/>
    <col min="2821" max="2821" width="28" customWidth="1"/>
    <col min="2822" max="2822" width="22" customWidth="1"/>
    <col min="2823" max="2823" width="36" customWidth="1"/>
    <col min="2824" max="2824" width="29" customWidth="1"/>
    <col min="2825" max="2825" width="25" customWidth="1"/>
    <col min="2826" max="2827" width="20" customWidth="1"/>
    <col min="3073" max="3073" width="15" customWidth="1"/>
    <col min="3074" max="3074" width="29" customWidth="1"/>
    <col min="3075" max="3075" width="15" customWidth="1"/>
    <col min="3076" max="3076" width="20" customWidth="1"/>
    <col min="3077" max="3077" width="28" customWidth="1"/>
    <col min="3078" max="3078" width="22" customWidth="1"/>
    <col min="3079" max="3079" width="36" customWidth="1"/>
    <col min="3080" max="3080" width="29" customWidth="1"/>
    <col min="3081" max="3081" width="25" customWidth="1"/>
    <col min="3082" max="3083" width="20" customWidth="1"/>
    <col min="3329" max="3329" width="15" customWidth="1"/>
    <col min="3330" max="3330" width="29" customWidth="1"/>
    <col min="3331" max="3331" width="15" customWidth="1"/>
    <col min="3332" max="3332" width="20" customWidth="1"/>
    <col min="3333" max="3333" width="28" customWidth="1"/>
    <col min="3334" max="3334" width="22" customWidth="1"/>
    <col min="3335" max="3335" width="36" customWidth="1"/>
    <col min="3336" max="3336" width="29" customWidth="1"/>
    <col min="3337" max="3337" width="25" customWidth="1"/>
    <col min="3338" max="3339" width="20" customWidth="1"/>
    <col min="3585" max="3585" width="15" customWidth="1"/>
    <col min="3586" max="3586" width="29" customWidth="1"/>
    <col min="3587" max="3587" width="15" customWidth="1"/>
    <col min="3588" max="3588" width="20" customWidth="1"/>
    <col min="3589" max="3589" width="28" customWidth="1"/>
    <col min="3590" max="3590" width="22" customWidth="1"/>
    <col min="3591" max="3591" width="36" customWidth="1"/>
    <col min="3592" max="3592" width="29" customWidth="1"/>
    <col min="3593" max="3593" width="25" customWidth="1"/>
    <col min="3594" max="3595" width="20" customWidth="1"/>
    <col min="3841" max="3841" width="15" customWidth="1"/>
    <col min="3842" max="3842" width="29" customWidth="1"/>
    <col min="3843" max="3843" width="15" customWidth="1"/>
    <col min="3844" max="3844" width="20" customWidth="1"/>
    <col min="3845" max="3845" width="28" customWidth="1"/>
    <col min="3846" max="3846" width="22" customWidth="1"/>
    <col min="3847" max="3847" width="36" customWidth="1"/>
    <col min="3848" max="3848" width="29" customWidth="1"/>
    <col min="3849" max="3849" width="25" customWidth="1"/>
    <col min="3850" max="3851" width="20" customWidth="1"/>
    <col min="4097" max="4097" width="15" customWidth="1"/>
    <col min="4098" max="4098" width="29" customWidth="1"/>
    <col min="4099" max="4099" width="15" customWidth="1"/>
    <col min="4100" max="4100" width="20" customWidth="1"/>
    <col min="4101" max="4101" width="28" customWidth="1"/>
    <col min="4102" max="4102" width="22" customWidth="1"/>
    <col min="4103" max="4103" width="36" customWidth="1"/>
    <col min="4104" max="4104" width="29" customWidth="1"/>
    <col min="4105" max="4105" width="25" customWidth="1"/>
    <col min="4106" max="4107" width="20" customWidth="1"/>
    <col min="4353" max="4353" width="15" customWidth="1"/>
    <col min="4354" max="4354" width="29" customWidth="1"/>
    <col min="4355" max="4355" width="15" customWidth="1"/>
    <col min="4356" max="4356" width="20" customWidth="1"/>
    <col min="4357" max="4357" width="28" customWidth="1"/>
    <col min="4358" max="4358" width="22" customWidth="1"/>
    <col min="4359" max="4359" width="36" customWidth="1"/>
    <col min="4360" max="4360" width="29" customWidth="1"/>
    <col min="4361" max="4361" width="25" customWidth="1"/>
    <col min="4362" max="4363" width="20" customWidth="1"/>
    <col min="4609" max="4609" width="15" customWidth="1"/>
    <col min="4610" max="4610" width="29" customWidth="1"/>
    <col min="4611" max="4611" width="15" customWidth="1"/>
    <col min="4612" max="4612" width="20" customWidth="1"/>
    <col min="4613" max="4613" width="28" customWidth="1"/>
    <col min="4614" max="4614" width="22" customWidth="1"/>
    <col min="4615" max="4615" width="36" customWidth="1"/>
    <col min="4616" max="4616" width="29" customWidth="1"/>
    <col min="4617" max="4617" width="25" customWidth="1"/>
    <col min="4618" max="4619" width="20" customWidth="1"/>
    <col min="4865" max="4865" width="15" customWidth="1"/>
    <col min="4866" max="4866" width="29" customWidth="1"/>
    <col min="4867" max="4867" width="15" customWidth="1"/>
    <col min="4868" max="4868" width="20" customWidth="1"/>
    <col min="4869" max="4869" width="28" customWidth="1"/>
    <col min="4870" max="4870" width="22" customWidth="1"/>
    <col min="4871" max="4871" width="36" customWidth="1"/>
    <col min="4872" max="4872" width="29" customWidth="1"/>
    <col min="4873" max="4873" width="25" customWidth="1"/>
    <col min="4874" max="4875" width="20" customWidth="1"/>
    <col min="5121" max="5121" width="15" customWidth="1"/>
    <col min="5122" max="5122" width="29" customWidth="1"/>
    <col min="5123" max="5123" width="15" customWidth="1"/>
    <col min="5124" max="5124" width="20" customWidth="1"/>
    <col min="5125" max="5125" width="28" customWidth="1"/>
    <col min="5126" max="5126" width="22" customWidth="1"/>
    <col min="5127" max="5127" width="36" customWidth="1"/>
    <col min="5128" max="5128" width="29" customWidth="1"/>
    <col min="5129" max="5129" width="25" customWidth="1"/>
    <col min="5130" max="5131" width="20" customWidth="1"/>
    <col min="5377" max="5377" width="15" customWidth="1"/>
    <col min="5378" max="5378" width="29" customWidth="1"/>
    <col min="5379" max="5379" width="15" customWidth="1"/>
    <col min="5380" max="5380" width="20" customWidth="1"/>
    <col min="5381" max="5381" width="28" customWidth="1"/>
    <col min="5382" max="5382" width="22" customWidth="1"/>
    <col min="5383" max="5383" width="36" customWidth="1"/>
    <col min="5384" max="5384" width="29" customWidth="1"/>
    <col min="5385" max="5385" width="25" customWidth="1"/>
    <col min="5386" max="5387" width="20" customWidth="1"/>
    <col min="5633" max="5633" width="15" customWidth="1"/>
    <col min="5634" max="5634" width="29" customWidth="1"/>
    <col min="5635" max="5635" width="15" customWidth="1"/>
    <col min="5636" max="5636" width="20" customWidth="1"/>
    <col min="5637" max="5637" width="28" customWidth="1"/>
    <col min="5638" max="5638" width="22" customWidth="1"/>
    <col min="5639" max="5639" width="36" customWidth="1"/>
    <col min="5640" max="5640" width="29" customWidth="1"/>
    <col min="5641" max="5641" width="25" customWidth="1"/>
    <col min="5642" max="5643" width="20" customWidth="1"/>
    <col min="5889" max="5889" width="15" customWidth="1"/>
    <col min="5890" max="5890" width="29" customWidth="1"/>
    <col min="5891" max="5891" width="15" customWidth="1"/>
    <col min="5892" max="5892" width="20" customWidth="1"/>
    <col min="5893" max="5893" width="28" customWidth="1"/>
    <col min="5894" max="5894" width="22" customWidth="1"/>
    <col min="5895" max="5895" width="36" customWidth="1"/>
    <col min="5896" max="5896" width="29" customWidth="1"/>
    <col min="5897" max="5897" width="25" customWidth="1"/>
    <col min="5898" max="5899" width="20" customWidth="1"/>
    <col min="6145" max="6145" width="15" customWidth="1"/>
    <col min="6146" max="6146" width="29" customWidth="1"/>
    <col min="6147" max="6147" width="15" customWidth="1"/>
    <col min="6148" max="6148" width="20" customWidth="1"/>
    <col min="6149" max="6149" width="28" customWidth="1"/>
    <col min="6150" max="6150" width="22" customWidth="1"/>
    <col min="6151" max="6151" width="36" customWidth="1"/>
    <col min="6152" max="6152" width="29" customWidth="1"/>
    <col min="6153" max="6153" width="25" customWidth="1"/>
    <col min="6154" max="6155" width="20" customWidth="1"/>
    <col min="6401" max="6401" width="15" customWidth="1"/>
    <col min="6402" max="6402" width="29" customWidth="1"/>
    <col min="6403" max="6403" width="15" customWidth="1"/>
    <col min="6404" max="6404" width="20" customWidth="1"/>
    <col min="6405" max="6405" width="28" customWidth="1"/>
    <col min="6406" max="6406" width="22" customWidth="1"/>
    <col min="6407" max="6407" width="36" customWidth="1"/>
    <col min="6408" max="6408" width="29" customWidth="1"/>
    <col min="6409" max="6409" width="25" customWidth="1"/>
    <col min="6410" max="6411" width="20" customWidth="1"/>
    <col min="6657" max="6657" width="15" customWidth="1"/>
    <col min="6658" max="6658" width="29" customWidth="1"/>
    <col min="6659" max="6659" width="15" customWidth="1"/>
    <col min="6660" max="6660" width="20" customWidth="1"/>
    <col min="6661" max="6661" width="28" customWidth="1"/>
    <col min="6662" max="6662" width="22" customWidth="1"/>
    <col min="6663" max="6663" width="36" customWidth="1"/>
    <col min="6664" max="6664" width="29" customWidth="1"/>
    <col min="6665" max="6665" width="25" customWidth="1"/>
    <col min="6666" max="6667" width="20" customWidth="1"/>
    <col min="6913" max="6913" width="15" customWidth="1"/>
    <col min="6914" max="6914" width="29" customWidth="1"/>
    <col min="6915" max="6915" width="15" customWidth="1"/>
    <col min="6916" max="6916" width="20" customWidth="1"/>
    <col min="6917" max="6917" width="28" customWidth="1"/>
    <col min="6918" max="6918" width="22" customWidth="1"/>
    <col min="6919" max="6919" width="36" customWidth="1"/>
    <col min="6920" max="6920" width="29" customWidth="1"/>
    <col min="6921" max="6921" width="25" customWidth="1"/>
    <col min="6922" max="6923" width="20" customWidth="1"/>
    <col min="7169" max="7169" width="15" customWidth="1"/>
    <col min="7170" max="7170" width="29" customWidth="1"/>
    <col min="7171" max="7171" width="15" customWidth="1"/>
    <col min="7172" max="7172" width="20" customWidth="1"/>
    <col min="7173" max="7173" width="28" customWidth="1"/>
    <col min="7174" max="7174" width="22" customWidth="1"/>
    <col min="7175" max="7175" width="36" customWidth="1"/>
    <col min="7176" max="7176" width="29" customWidth="1"/>
    <col min="7177" max="7177" width="25" customWidth="1"/>
    <col min="7178" max="7179" width="20" customWidth="1"/>
    <col min="7425" max="7425" width="15" customWidth="1"/>
    <col min="7426" max="7426" width="29" customWidth="1"/>
    <col min="7427" max="7427" width="15" customWidth="1"/>
    <col min="7428" max="7428" width="20" customWidth="1"/>
    <col min="7429" max="7429" width="28" customWidth="1"/>
    <col min="7430" max="7430" width="22" customWidth="1"/>
    <col min="7431" max="7431" width="36" customWidth="1"/>
    <col min="7432" max="7432" width="29" customWidth="1"/>
    <col min="7433" max="7433" width="25" customWidth="1"/>
    <col min="7434" max="7435" width="20" customWidth="1"/>
    <col min="7681" max="7681" width="15" customWidth="1"/>
    <col min="7682" max="7682" width="29" customWidth="1"/>
    <col min="7683" max="7683" width="15" customWidth="1"/>
    <col min="7684" max="7684" width="20" customWidth="1"/>
    <col min="7685" max="7685" width="28" customWidth="1"/>
    <col min="7686" max="7686" width="22" customWidth="1"/>
    <col min="7687" max="7687" width="36" customWidth="1"/>
    <col min="7688" max="7688" width="29" customWidth="1"/>
    <col min="7689" max="7689" width="25" customWidth="1"/>
    <col min="7690" max="7691" width="20" customWidth="1"/>
    <col min="7937" max="7937" width="15" customWidth="1"/>
    <col min="7938" max="7938" width="29" customWidth="1"/>
    <col min="7939" max="7939" width="15" customWidth="1"/>
    <col min="7940" max="7940" width="20" customWidth="1"/>
    <col min="7941" max="7941" width="28" customWidth="1"/>
    <col min="7942" max="7942" width="22" customWidth="1"/>
    <col min="7943" max="7943" width="36" customWidth="1"/>
    <col min="7944" max="7944" width="29" customWidth="1"/>
    <col min="7945" max="7945" width="25" customWidth="1"/>
    <col min="7946" max="7947" width="20" customWidth="1"/>
    <col min="8193" max="8193" width="15" customWidth="1"/>
    <col min="8194" max="8194" width="29" customWidth="1"/>
    <col min="8195" max="8195" width="15" customWidth="1"/>
    <col min="8196" max="8196" width="20" customWidth="1"/>
    <col min="8197" max="8197" width="28" customWidth="1"/>
    <col min="8198" max="8198" width="22" customWidth="1"/>
    <col min="8199" max="8199" width="36" customWidth="1"/>
    <col min="8200" max="8200" width="29" customWidth="1"/>
    <col min="8201" max="8201" width="25" customWidth="1"/>
    <col min="8202" max="8203" width="20" customWidth="1"/>
    <col min="8449" max="8449" width="15" customWidth="1"/>
    <col min="8450" max="8450" width="29" customWidth="1"/>
    <col min="8451" max="8451" width="15" customWidth="1"/>
    <col min="8452" max="8452" width="20" customWidth="1"/>
    <col min="8453" max="8453" width="28" customWidth="1"/>
    <col min="8454" max="8454" width="22" customWidth="1"/>
    <col min="8455" max="8455" width="36" customWidth="1"/>
    <col min="8456" max="8456" width="29" customWidth="1"/>
    <col min="8457" max="8457" width="25" customWidth="1"/>
    <col min="8458" max="8459" width="20" customWidth="1"/>
    <col min="8705" max="8705" width="15" customWidth="1"/>
    <col min="8706" max="8706" width="29" customWidth="1"/>
    <col min="8707" max="8707" width="15" customWidth="1"/>
    <col min="8708" max="8708" width="20" customWidth="1"/>
    <col min="8709" max="8709" width="28" customWidth="1"/>
    <col min="8710" max="8710" width="22" customWidth="1"/>
    <col min="8711" max="8711" width="36" customWidth="1"/>
    <col min="8712" max="8712" width="29" customWidth="1"/>
    <col min="8713" max="8713" width="25" customWidth="1"/>
    <col min="8714" max="8715" width="20" customWidth="1"/>
    <col min="8961" max="8961" width="15" customWidth="1"/>
    <col min="8962" max="8962" width="29" customWidth="1"/>
    <col min="8963" max="8963" width="15" customWidth="1"/>
    <col min="8964" max="8964" width="20" customWidth="1"/>
    <col min="8965" max="8965" width="28" customWidth="1"/>
    <col min="8966" max="8966" width="22" customWidth="1"/>
    <col min="8967" max="8967" width="36" customWidth="1"/>
    <col min="8968" max="8968" width="29" customWidth="1"/>
    <col min="8969" max="8969" width="25" customWidth="1"/>
    <col min="8970" max="8971" width="20" customWidth="1"/>
    <col min="9217" max="9217" width="15" customWidth="1"/>
    <col min="9218" max="9218" width="29" customWidth="1"/>
    <col min="9219" max="9219" width="15" customWidth="1"/>
    <col min="9220" max="9220" width="20" customWidth="1"/>
    <col min="9221" max="9221" width="28" customWidth="1"/>
    <col min="9222" max="9222" width="22" customWidth="1"/>
    <col min="9223" max="9223" width="36" customWidth="1"/>
    <col min="9224" max="9224" width="29" customWidth="1"/>
    <col min="9225" max="9225" width="25" customWidth="1"/>
    <col min="9226" max="9227" width="20" customWidth="1"/>
    <col min="9473" max="9473" width="15" customWidth="1"/>
    <col min="9474" max="9474" width="29" customWidth="1"/>
    <col min="9475" max="9475" width="15" customWidth="1"/>
    <col min="9476" max="9476" width="20" customWidth="1"/>
    <col min="9477" max="9477" width="28" customWidth="1"/>
    <col min="9478" max="9478" width="22" customWidth="1"/>
    <col min="9479" max="9479" width="36" customWidth="1"/>
    <col min="9480" max="9480" width="29" customWidth="1"/>
    <col min="9481" max="9481" width="25" customWidth="1"/>
    <col min="9482" max="9483" width="20" customWidth="1"/>
    <col min="9729" max="9729" width="15" customWidth="1"/>
    <col min="9730" max="9730" width="29" customWidth="1"/>
    <col min="9731" max="9731" width="15" customWidth="1"/>
    <col min="9732" max="9732" width="20" customWidth="1"/>
    <col min="9733" max="9733" width="28" customWidth="1"/>
    <col min="9734" max="9734" width="22" customWidth="1"/>
    <col min="9735" max="9735" width="36" customWidth="1"/>
    <col min="9736" max="9736" width="29" customWidth="1"/>
    <col min="9737" max="9737" width="25" customWidth="1"/>
    <col min="9738" max="9739" width="20" customWidth="1"/>
    <col min="9985" max="9985" width="15" customWidth="1"/>
    <col min="9986" max="9986" width="29" customWidth="1"/>
    <col min="9987" max="9987" width="15" customWidth="1"/>
    <col min="9988" max="9988" width="20" customWidth="1"/>
    <col min="9989" max="9989" width="28" customWidth="1"/>
    <col min="9990" max="9990" width="22" customWidth="1"/>
    <col min="9991" max="9991" width="36" customWidth="1"/>
    <col min="9992" max="9992" width="29" customWidth="1"/>
    <col min="9993" max="9993" width="25" customWidth="1"/>
    <col min="9994" max="9995" width="20" customWidth="1"/>
    <col min="10241" max="10241" width="15" customWidth="1"/>
    <col min="10242" max="10242" width="29" customWidth="1"/>
    <col min="10243" max="10243" width="15" customWidth="1"/>
    <col min="10244" max="10244" width="20" customWidth="1"/>
    <col min="10245" max="10245" width="28" customWidth="1"/>
    <col min="10246" max="10246" width="22" customWidth="1"/>
    <col min="10247" max="10247" width="36" customWidth="1"/>
    <col min="10248" max="10248" width="29" customWidth="1"/>
    <col min="10249" max="10249" width="25" customWidth="1"/>
    <col min="10250" max="10251" width="20" customWidth="1"/>
    <col min="10497" max="10497" width="15" customWidth="1"/>
    <col min="10498" max="10498" width="29" customWidth="1"/>
    <col min="10499" max="10499" width="15" customWidth="1"/>
    <col min="10500" max="10500" width="20" customWidth="1"/>
    <col min="10501" max="10501" width="28" customWidth="1"/>
    <col min="10502" max="10502" width="22" customWidth="1"/>
    <col min="10503" max="10503" width="36" customWidth="1"/>
    <col min="10504" max="10504" width="29" customWidth="1"/>
    <col min="10505" max="10505" width="25" customWidth="1"/>
    <col min="10506" max="10507" width="20" customWidth="1"/>
    <col min="10753" max="10753" width="15" customWidth="1"/>
    <col min="10754" max="10754" width="29" customWidth="1"/>
    <col min="10755" max="10755" width="15" customWidth="1"/>
    <col min="10756" max="10756" width="20" customWidth="1"/>
    <col min="10757" max="10757" width="28" customWidth="1"/>
    <col min="10758" max="10758" width="22" customWidth="1"/>
    <col min="10759" max="10759" width="36" customWidth="1"/>
    <col min="10760" max="10760" width="29" customWidth="1"/>
    <col min="10761" max="10761" width="25" customWidth="1"/>
    <col min="10762" max="10763" width="20" customWidth="1"/>
    <col min="11009" max="11009" width="15" customWidth="1"/>
    <col min="11010" max="11010" width="29" customWidth="1"/>
    <col min="11011" max="11011" width="15" customWidth="1"/>
    <col min="11012" max="11012" width="20" customWidth="1"/>
    <col min="11013" max="11013" width="28" customWidth="1"/>
    <col min="11014" max="11014" width="22" customWidth="1"/>
    <col min="11015" max="11015" width="36" customWidth="1"/>
    <col min="11016" max="11016" width="29" customWidth="1"/>
    <col min="11017" max="11017" width="25" customWidth="1"/>
    <col min="11018" max="11019" width="20" customWidth="1"/>
    <col min="11265" max="11265" width="15" customWidth="1"/>
    <col min="11266" max="11266" width="29" customWidth="1"/>
    <col min="11267" max="11267" width="15" customWidth="1"/>
    <col min="11268" max="11268" width="20" customWidth="1"/>
    <col min="11269" max="11269" width="28" customWidth="1"/>
    <col min="11270" max="11270" width="22" customWidth="1"/>
    <col min="11271" max="11271" width="36" customWidth="1"/>
    <col min="11272" max="11272" width="29" customWidth="1"/>
    <col min="11273" max="11273" width="25" customWidth="1"/>
    <col min="11274" max="11275" width="20" customWidth="1"/>
    <col min="11521" max="11521" width="15" customWidth="1"/>
    <col min="11522" max="11522" width="29" customWidth="1"/>
    <col min="11523" max="11523" width="15" customWidth="1"/>
    <col min="11524" max="11524" width="20" customWidth="1"/>
    <col min="11525" max="11525" width="28" customWidth="1"/>
    <col min="11526" max="11526" width="22" customWidth="1"/>
    <col min="11527" max="11527" width="36" customWidth="1"/>
    <col min="11528" max="11528" width="29" customWidth="1"/>
    <col min="11529" max="11529" width="25" customWidth="1"/>
    <col min="11530" max="11531" width="20" customWidth="1"/>
    <col min="11777" max="11777" width="15" customWidth="1"/>
    <col min="11778" max="11778" width="29" customWidth="1"/>
    <col min="11779" max="11779" width="15" customWidth="1"/>
    <col min="11780" max="11780" width="20" customWidth="1"/>
    <col min="11781" max="11781" width="28" customWidth="1"/>
    <col min="11782" max="11782" width="22" customWidth="1"/>
    <col min="11783" max="11783" width="36" customWidth="1"/>
    <col min="11784" max="11784" width="29" customWidth="1"/>
    <col min="11785" max="11785" width="25" customWidth="1"/>
    <col min="11786" max="11787" width="20" customWidth="1"/>
    <col min="12033" max="12033" width="15" customWidth="1"/>
    <col min="12034" max="12034" width="29" customWidth="1"/>
    <col min="12035" max="12035" width="15" customWidth="1"/>
    <col min="12036" max="12036" width="20" customWidth="1"/>
    <col min="12037" max="12037" width="28" customWidth="1"/>
    <col min="12038" max="12038" width="22" customWidth="1"/>
    <col min="12039" max="12039" width="36" customWidth="1"/>
    <col min="12040" max="12040" width="29" customWidth="1"/>
    <col min="12041" max="12041" width="25" customWidth="1"/>
    <col min="12042" max="12043" width="20" customWidth="1"/>
    <col min="12289" max="12289" width="15" customWidth="1"/>
    <col min="12290" max="12290" width="29" customWidth="1"/>
    <col min="12291" max="12291" width="15" customWidth="1"/>
    <col min="12292" max="12292" width="20" customWidth="1"/>
    <col min="12293" max="12293" width="28" customWidth="1"/>
    <col min="12294" max="12294" width="22" customWidth="1"/>
    <col min="12295" max="12295" width="36" customWidth="1"/>
    <col min="12296" max="12296" width="29" customWidth="1"/>
    <col min="12297" max="12297" width="25" customWidth="1"/>
    <col min="12298" max="12299" width="20" customWidth="1"/>
    <col min="12545" max="12545" width="15" customWidth="1"/>
    <col min="12546" max="12546" width="29" customWidth="1"/>
    <col min="12547" max="12547" width="15" customWidth="1"/>
    <col min="12548" max="12548" width="20" customWidth="1"/>
    <col min="12549" max="12549" width="28" customWidth="1"/>
    <col min="12550" max="12550" width="22" customWidth="1"/>
    <col min="12551" max="12551" width="36" customWidth="1"/>
    <col min="12552" max="12552" width="29" customWidth="1"/>
    <col min="12553" max="12553" width="25" customWidth="1"/>
    <col min="12554" max="12555" width="20" customWidth="1"/>
    <col min="12801" max="12801" width="15" customWidth="1"/>
    <col min="12802" max="12802" width="29" customWidth="1"/>
    <col min="12803" max="12803" width="15" customWidth="1"/>
    <col min="12804" max="12804" width="20" customWidth="1"/>
    <col min="12805" max="12805" width="28" customWidth="1"/>
    <col min="12806" max="12806" width="22" customWidth="1"/>
    <col min="12807" max="12807" width="36" customWidth="1"/>
    <col min="12808" max="12808" width="29" customWidth="1"/>
    <col min="12809" max="12809" width="25" customWidth="1"/>
    <col min="12810" max="12811" width="20" customWidth="1"/>
    <col min="13057" max="13057" width="15" customWidth="1"/>
    <col min="13058" max="13058" width="29" customWidth="1"/>
    <col min="13059" max="13059" width="15" customWidth="1"/>
    <col min="13060" max="13060" width="20" customWidth="1"/>
    <col min="13061" max="13061" width="28" customWidth="1"/>
    <col min="13062" max="13062" width="22" customWidth="1"/>
    <col min="13063" max="13063" width="36" customWidth="1"/>
    <col min="13064" max="13064" width="29" customWidth="1"/>
    <col min="13065" max="13065" width="25" customWidth="1"/>
    <col min="13066" max="13067" width="20" customWidth="1"/>
    <col min="13313" max="13313" width="15" customWidth="1"/>
    <col min="13314" max="13314" width="29" customWidth="1"/>
    <col min="13315" max="13315" width="15" customWidth="1"/>
    <col min="13316" max="13316" width="20" customWidth="1"/>
    <col min="13317" max="13317" width="28" customWidth="1"/>
    <col min="13318" max="13318" width="22" customWidth="1"/>
    <col min="13319" max="13319" width="36" customWidth="1"/>
    <col min="13320" max="13320" width="29" customWidth="1"/>
    <col min="13321" max="13321" width="25" customWidth="1"/>
    <col min="13322" max="13323" width="20" customWidth="1"/>
    <col min="13569" max="13569" width="15" customWidth="1"/>
    <col min="13570" max="13570" width="29" customWidth="1"/>
    <col min="13571" max="13571" width="15" customWidth="1"/>
    <col min="13572" max="13572" width="20" customWidth="1"/>
    <col min="13573" max="13573" width="28" customWidth="1"/>
    <col min="13574" max="13574" width="22" customWidth="1"/>
    <col min="13575" max="13575" width="36" customWidth="1"/>
    <col min="13576" max="13576" width="29" customWidth="1"/>
    <col min="13577" max="13577" width="25" customWidth="1"/>
    <col min="13578" max="13579" width="20" customWidth="1"/>
    <col min="13825" max="13825" width="15" customWidth="1"/>
    <col min="13826" max="13826" width="29" customWidth="1"/>
    <col min="13827" max="13827" width="15" customWidth="1"/>
    <col min="13828" max="13828" width="20" customWidth="1"/>
    <col min="13829" max="13829" width="28" customWidth="1"/>
    <col min="13830" max="13830" width="22" customWidth="1"/>
    <col min="13831" max="13831" width="36" customWidth="1"/>
    <col min="13832" max="13832" width="29" customWidth="1"/>
    <col min="13833" max="13833" width="25" customWidth="1"/>
    <col min="13834" max="13835" width="20" customWidth="1"/>
    <col min="14081" max="14081" width="15" customWidth="1"/>
    <col min="14082" max="14082" width="29" customWidth="1"/>
    <col min="14083" max="14083" width="15" customWidth="1"/>
    <col min="14084" max="14084" width="20" customWidth="1"/>
    <col min="14085" max="14085" width="28" customWidth="1"/>
    <col min="14086" max="14086" width="22" customWidth="1"/>
    <col min="14087" max="14087" width="36" customWidth="1"/>
    <col min="14088" max="14088" width="29" customWidth="1"/>
    <col min="14089" max="14089" width="25" customWidth="1"/>
    <col min="14090" max="14091" width="20" customWidth="1"/>
    <col min="14337" max="14337" width="15" customWidth="1"/>
    <col min="14338" max="14338" width="29" customWidth="1"/>
    <col min="14339" max="14339" width="15" customWidth="1"/>
    <col min="14340" max="14340" width="20" customWidth="1"/>
    <col min="14341" max="14341" width="28" customWidth="1"/>
    <col min="14342" max="14342" width="22" customWidth="1"/>
    <col min="14343" max="14343" width="36" customWidth="1"/>
    <col min="14344" max="14344" width="29" customWidth="1"/>
    <col min="14345" max="14345" width="25" customWidth="1"/>
    <col min="14346" max="14347" width="20" customWidth="1"/>
    <col min="14593" max="14593" width="15" customWidth="1"/>
    <col min="14594" max="14594" width="29" customWidth="1"/>
    <col min="14595" max="14595" width="15" customWidth="1"/>
    <col min="14596" max="14596" width="20" customWidth="1"/>
    <col min="14597" max="14597" width="28" customWidth="1"/>
    <col min="14598" max="14598" width="22" customWidth="1"/>
    <col min="14599" max="14599" width="36" customWidth="1"/>
    <col min="14600" max="14600" width="29" customWidth="1"/>
    <col min="14601" max="14601" width="25" customWidth="1"/>
    <col min="14602" max="14603" width="20" customWidth="1"/>
    <col min="14849" max="14849" width="15" customWidth="1"/>
    <col min="14850" max="14850" width="29" customWidth="1"/>
    <col min="14851" max="14851" width="15" customWidth="1"/>
    <col min="14852" max="14852" width="20" customWidth="1"/>
    <col min="14853" max="14853" width="28" customWidth="1"/>
    <col min="14854" max="14854" width="22" customWidth="1"/>
    <col min="14855" max="14855" width="36" customWidth="1"/>
    <col min="14856" max="14856" width="29" customWidth="1"/>
    <col min="14857" max="14857" width="25" customWidth="1"/>
    <col min="14858" max="14859" width="20" customWidth="1"/>
    <col min="15105" max="15105" width="15" customWidth="1"/>
    <col min="15106" max="15106" width="29" customWidth="1"/>
    <col min="15107" max="15107" width="15" customWidth="1"/>
    <col min="15108" max="15108" width="20" customWidth="1"/>
    <col min="15109" max="15109" width="28" customWidth="1"/>
    <col min="15110" max="15110" width="22" customWidth="1"/>
    <col min="15111" max="15111" width="36" customWidth="1"/>
    <col min="15112" max="15112" width="29" customWidth="1"/>
    <col min="15113" max="15113" width="25" customWidth="1"/>
    <col min="15114" max="15115" width="20" customWidth="1"/>
    <col min="15361" max="15361" width="15" customWidth="1"/>
    <col min="15362" max="15362" width="29" customWidth="1"/>
    <col min="15363" max="15363" width="15" customWidth="1"/>
    <col min="15364" max="15364" width="20" customWidth="1"/>
    <col min="15365" max="15365" width="28" customWidth="1"/>
    <col min="15366" max="15366" width="22" customWidth="1"/>
    <col min="15367" max="15367" width="36" customWidth="1"/>
    <col min="15368" max="15368" width="29" customWidth="1"/>
    <col min="15369" max="15369" width="25" customWidth="1"/>
    <col min="15370" max="15371" width="20" customWidth="1"/>
    <col min="15617" max="15617" width="15" customWidth="1"/>
    <col min="15618" max="15618" width="29" customWidth="1"/>
    <col min="15619" max="15619" width="15" customWidth="1"/>
    <col min="15620" max="15620" width="20" customWidth="1"/>
    <col min="15621" max="15621" width="28" customWidth="1"/>
    <col min="15622" max="15622" width="22" customWidth="1"/>
    <col min="15623" max="15623" width="36" customWidth="1"/>
    <col min="15624" max="15624" width="29" customWidth="1"/>
    <col min="15625" max="15625" width="25" customWidth="1"/>
    <col min="15626" max="15627" width="20" customWidth="1"/>
    <col min="15873" max="15873" width="15" customWidth="1"/>
    <col min="15874" max="15874" width="29" customWidth="1"/>
    <col min="15875" max="15875" width="15" customWidth="1"/>
    <col min="15876" max="15876" width="20" customWidth="1"/>
    <col min="15877" max="15877" width="28" customWidth="1"/>
    <col min="15878" max="15878" width="22" customWidth="1"/>
    <col min="15879" max="15879" width="36" customWidth="1"/>
    <col min="15880" max="15880" width="29" customWidth="1"/>
    <col min="15881" max="15881" width="25" customWidth="1"/>
    <col min="15882" max="15883" width="20" customWidth="1"/>
    <col min="16129" max="16129" width="15" customWidth="1"/>
    <col min="16130" max="16130" width="29" customWidth="1"/>
    <col min="16131" max="16131" width="15" customWidth="1"/>
    <col min="16132" max="16132" width="20" customWidth="1"/>
    <col min="16133" max="16133" width="28" customWidth="1"/>
    <col min="16134" max="16134" width="22" customWidth="1"/>
    <col min="16135" max="16135" width="36" customWidth="1"/>
    <col min="16136" max="16136" width="29" customWidth="1"/>
    <col min="16137" max="16137" width="25" customWidth="1"/>
    <col min="16138" max="16139" width="20" customWidth="1"/>
  </cols>
  <sheetData>
    <row r="1" spans="1:11" ht="15.6">
      <c r="A1" s="405" t="s">
        <v>1068</v>
      </c>
      <c r="B1" s="405"/>
      <c r="C1" s="405"/>
      <c r="D1" s="405"/>
      <c r="E1" s="405"/>
      <c r="F1" s="405"/>
      <c r="G1" s="405"/>
      <c r="H1" s="405"/>
      <c r="I1" s="405"/>
      <c r="J1" s="405"/>
      <c r="K1" s="405"/>
    </row>
    <row r="2" spans="1:11" ht="40.200000000000003">
      <c r="A2" s="102" t="s">
        <v>689</v>
      </c>
      <c r="B2" s="102" t="s">
        <v>1069</v>
      </c>
      <c r="C2" s="102" t="s">
        <v>567</v>
      </c>
      <c r="D2" s="102" t="s">
        <v>1070</v>
      </c>
      <c r="E2" s="102" t="s">
        <v>1071</v>
      </c>
      <c r="F2" s="102" t="s">
        <v>1072</v>
      </c>
      <c r="G2" s="102" t="s">
        <v>1126</v>
      </c>
      <c r="H2" s="102" t="s">
        <v>1127</v>
      </c>
      <c r="I2" s="102" t="s">
        <v>1073</v>
      </c>
      <c r="J2" s="102" t="s">
        <v>1074</v>
      </c>
      <c r="K2" s="102" t="s">
        <v>1075</v>
      </c>
    </row>
    <row r="3" spans="1:11">
      <c r="A3" s="102" t="s">
        <v>1076</v>
      </c>
      <c r="B3" s="102"/>
      <c r="C3" s="102"/>
      <c r="D3" s="102"/>
      <c r="E3" s="102"/>
      <c r="F3" s="102"/>
      <c r="G3" s="102"/>
      <c r="H3" s="102"/>
      <c r="I3" s="102"/>
      <c r="J3" s="102" t="s">
        <v>1070</v>
      </c>
      <c r="K3" s="102"/>
    </row>
    <row r="4" spans="1:11">
      <c r="A4" s="103"/>
      <c r="B4" s="103"/>
      <c r="C4" s="103"/>
      <c r="D4" s="103"/>
      <c r="E4" s="103"/>
      <c r="F4" s="103"/>
      <c r="G4" s="103"/>
      <c r="H4" s="103"/>
      <c r="I4" s="103"/>
      <c r="J4" s="103"/>
      <c r="K4" s="103"/>
    </row>
    <row r="5" spans="1:11">
      <c r="A5" s="103" t="s">
        <v>1077</v>
      </c>
      <c r="B5" s="103" t="s">
        <v>1078</v>
      </c>
      <c r="C5" s="134" t="s">
        <v>1128</v>
      </c>
      <c r="D5" s="104">
        <v>162358554730.38</v>
      </c>
      <c r="E5" s="406">
        <v>138328.11013295999</v>
      </c>
      <c r="F5" s="188">
        <v>1173720.616687</v>
      </c>
      <c r="G5" s="103" t="s">
        <v>581</v>
      </c>
      <c r="H5" s="103" t="s">
        <v>581</v>
      </c>
      <c r="I5" s="252">
        <v>595</v>
      </c>
      <c r="J5" s="104">
        <v>157050715138.37</v>
      </c>
      <c r="K5" s="104">
        <v>157292099467.60999</v>
      </c>
    </row>
    <row r="6" spans="1:11">
      <c r="A6" s="103" t="s">
        <v>1099</v>
      </c>
      <c r="B6" s="103" t="s">
        <v>1078</v>
      </c>
      <c r="C6" s="134" t="s">
        <v>1128</v>
      </c>
      <c r="D6" s="104">
        <v>22508348.98</v>
      </c>
      <c r="E6" s="406">
        <v>207643.18546484</v>
      </c>
      <c r="F6" s="188">
        <v>108.39917</v>
      </c>
      <c r="G6" s="103" t="s">
        <v>581</v>
      </c>
      <c r="H6" s="103" t="s">
        <v>581</v>
      </c>
      <c r="I6" s="252">
        <v>318</v>
      </c>
      <c r="J6" s="104">
        <v>19358679.329999998</v>
      </c>
      <c r="K6" s="104">
        <v>19375815.890000001</v>
      </c>
    </row>
    <row r="7" spans="1:11" s="317" customFormat="1">
      <c r="A7" s="318" t="s">
        <v>1100</v>
      </c>
      <c r="B7" s="318" t="s">
        <v>1078</v>
      </c>
      <c r="C7" s="466" t="s">
        <v>1128</v>
      </c>
      <c r="D7" s="319">
        <v>1236915.58</v>
      </c>
      <c r="E7" s="467">
        <v>1174</v>
      </c>
      <c r="F7" s="468">
        <v>1053.590784</v>
      </c>
      <c r="G7" s="318" t="s">
        <v>581</v>
      </c>
      <c r="H7" s="318" t="s">
        <v>581</v>
      </c>
      <c r="I7" s="469">
        <v>47</v>
      </c>
      <c r="J7" s="319">
        <v>1236915.58</v>
      </c>
      <c r="K7" s="319">
        <v>1236953.8</v>
      </c>
    </row>
    <row r="8" spans="1:11">
      <c r="A8" s="103" t="s">
        <v>1101</v>
      </c>
      <c r="B8" s="103" t="s">
        <v>1078</v>
      </c>
      <c r="C8" s="134" t="s">
        <v>1128</v>
      </c>
      <c r="D8" s="104">
        <v>1513235.85</v>
      </c>
      <c r="E8" s="406">
        <v>1529</v>
      </c>
      <c r="F8" s="188">
        <v>989.68989499999998</v>
      </c>
      <c r="G8" s="103" t="s">
        <v>581</v>
      </c>
      <c r="H8" s="103" t="s">
        <v>581</v>
      </c>
      <c r="I8" s="252">
        <v>48</v>
      </c>
      <c r="J8" s="104">
        <v>1513235.85</v>
      </c>
      <c r="K8" s="104">
        <v>1513235.85</v>
      </c>
    </row>
    <row r="9" spans="1:11">
      <c r="A9" s="103" t="s">
        <v>1129</v>
      </c>
      <c r="B9" s="103" t="s">
        <v>1078</v>
      </c>
      <c r="C9" s="134" t="s">
        <v>1128</v>
      </c>
      <c r="D9" s="104">
        <v>4596285013.3999996</v>
      </c>
      <c r="E9" s="406">
        <v>45061.549528329997</v>
      </c>
      <c r="F9" s="188">
        <v>102000.15448899999</v>
      </c>
      <c r="G9" s="103" t="s">
        <v>581</v>
      </c>
      <c r="H9" s="103" t="s">
        <v>581</v>
      </c>
      <c r="I9" s="252">
        <v>27</v>
      </c>
      <c r="J9" s="104">
        <v>4596285013.3999996</v>
      </c>
      <c r="K9" s="104">
        <v>4603532984.4399996</v>
      </c>
    </row>
    <row r="13" spans="1:11" ht="15.6">
      <c r="A13" s="405" t="s">
        <v>1068</v>
      </c>
      <c r="B13" s="405"/>
      <c r="C13" s="405"/>
      <c r="D13" s="405"/>
      <c r="E13" s="405"/>
      <c r="F13" s="405"/>
      <c r="G13" s="405"/>
      <c r="H13" s="405"/>
      <c r="I13" s="405"/>
      <c r="J13" s="405"/>
      <c r="K13" s="405"/>
    </row>
    <row r="14" spans="1:11" ht="40.200000000000003">
      <c r="A14" s="102" t="s">
        <v>689</v>
      </c>
      <c r="B14" s="102" t="s">
        <v>1069</v>
      </c>
      <c r="C14" s="102" t="s">
        <v>567</v>
      </c>
      <c r="D14" s="102" t="s">
        <v>1070</v>
      </c>
      <c r="E14" s="102" t="s">
        <v>1071</v>
      </c>
      <c r="F14" s="102" t="s">
        <v>1072</v>
      </c>
      <c r="G14" s="102" t="s">
        <v>1126</v>
      </c>
      <c r="H14" s="102" t="s">
        <v>1127</v>
      </c>
      <c r="I14" s="102" t="s">
        <v>1073</v>
      </c>
      <c r="J14" s="102" t="s">
        <v>1074</v>
      </c>
      <c r="K14" s="102" t="s">
        <v>1075</v>
      </c>
    </row>
    <row r="15" spans="1:11">
      <c r="A15" s="102" t="s">
        <v>1076</v>
      </c>
      <c r="B15" s="102"/>
      <c r="C15" s="102"/>
      <c r="D15" s="102"/>
      <c r="E15" s="102"/>
      <c r="F15" s="102"/>
      <c r="G15" s="102"/>
      <c r="H15" s="102"/>
      <c r="I15" s="102"/>
      <c r="J15" s="102" t="s">
        <v>1070</v>
      </c>
      <c r="K15" s="102"/>
    </row>
    <row r="16" spans="1:11">
      <c r="A16" s="103"/>
      <c r="B16" s="103"/>
      <c r="C16" s="103"/>
      <c r="D16" s="103"/>
      <c r="E16" s="103"/>
      <c r="F16" s="103"/>
      <c r="G16" s="103"/>
      <c r="H16" s="103"/>
      <c r="I16" s="103"/>
      <c r="J16" s="103"/>
      <c r="K16" s="103"/>
    </row>
    <row r="17" spans="1:11">
      <c r="A17" s="103" t="s">
        <v>1077</v>
      </c>
      <c r="B17" s="103" t="s">
        <v>1078</v>
      </c>
      <c r="C17" s="134" t="s">
        <v>1130</v>
      </c>
      <c r="D17" s="104">
        <v>185590302698.38</v>
      </c>
      <c r="E17" s="406">
        <v>158092.41397528999</v>
      </c>
      <c r="F17" s="188">
        <v>1173935.5357520001</v>
      </c>
      <c r="G17" s="103" t="s">
        <v>581</v>
      </c>
      <c r="H17" s="103" t="s">
        <v>581</v>
      </c>
      <c r="I17" s="252">
        <v>597</v>
      </c>
      <c r="J17" s="104">
        <v>162388284078.47</v>
      </c>
      <c r="K17" s="104">
        <v>162638736074.14001</v>
      </c>
    </row>
    <row r="18" spans="1:11">
      <c r="A18" s="103" t="s">
        <v>1077</v>
      </c>
      <c r="B18" s="103" t="s">
        <v>1078</v>
      </c>
      <c r="C18" s="134" t="s">
        <v>1113</v>
      </c>
      <c r="D18" s="104">
        <v>185619123960.73001</v>
      </c>
      <c r="E18" s="406">
        <v>158092.41397528999</v>
      </c>
      <c r="F18" s="188">
        <v>1174117.8421740001</v>
      </c>
      <c r="G18" s="103" t="s">
        <v>581</v>
      </c>
      <c r="H18" s="103" t="s">
        <v>581</v>
      </c>
      <c r="I18" s="252">
        <v>597</v>
      </c>
      <c r="J18" s="104">
        <v>185619123960.73001</v>
      </c>
      <c r="K18" s="104">
        <v>185879939399.48999</v>
      </c>
    </row>
    <row r="19" spans="1:11">
      <c r="A19" s="103" t="s">
        <v>1077</v>
      </c>
      <c r="B19" s="103" t="s">
        <v>1078</v>
      </c>
      <c r="C19" s="134" t="s">
        <v>1131</v>
      </c>
      <c r="D19" s="104">
        <v>185705714513.67999</v>
      </c>
      <c r="E19" s="406">
        <v>158092.41397528999</v>
      </c>
      <c r="F19" s="188">
        <v>1174665.5632869999</v>
      </c>
      <c r="G19" s="103" t="s">
        <v>581</v>
      </c>
      <c r="H19" s="103" t="s">
        <v>581</v>
      </c>
      <c r="I19" s="252">
        <v>597</v>
      </c>
      <c r="J19" s="104">
        <v>185705714513.67999</v>
      </c>
      <c r="K19" s="104">
        <v>185736696003.51001</v>
      </c>
    </row>
    <row r="20" spans="1:11">
      <c r="A20" s="103" t="s">
        <v>1099</v>
      </c>
      <c r="B20" s="103" t="s">
        <v>1078</v>
      </c>
      <c r="C20" s="134" t="s">
        <v>1130</v>
      </c>
      <c r="D20" s="104">
        <v>24185377.149999999</v>
      </c>
      <c r="E20" s="406">
        <v>223094.61810893001</v>
      </c>
      <c r="F20" s="188">
        <v>108.408609</v>
      </c>
      <c r="G20" s="103" t="s">
        <v>581</v>
      </c>
      <c r="H20" s="103" t="s">
        <v>581</v>
      </c>
      <c r="I20" s="252">
        <v>328</v>
      </c>
      <c r="J20" s="104">
        <v>22510308.829999998</v>
      </c>
      <c r="K20" s="104">
        <v>22528124.32</v>
      </c>
    </row>
    <row r="21" spans="1:11">
      <c r="A21" s="103" t="s">
        <v>1099</v>
      </c>
      <c r="B21" s="103" t="s">
        <v>1078</v>
      </c>
      <c r="C21" s="134" t="s">
        <v>1113</v>
      </c>
      <c r="D21" s="104">
        <v>24187306.609999999</v>
      </c>
      <c r="E21" s="406">
        <v>223094.61810893001</v>
      </c>
      <c r="F21" s="188">
        <v>108.41725700000001</v>
      </c>
      <c r="G21" s="103" t="s">
        <v>581</v>
      </c>
      <c r="H21" s="103" t="s">
        <v>581</v>
      </c>
      <c r="I21" s="252">
        <v>328</v>
      </c>
      <c r="J21" s="104">
        <v>24187306.609999999</v>
      </c>
      <c r="K21" s="104">
        <v>24205851.59</v>
      </c>
    </row>
    <row r="22" spans="1:11">
      <c r="A22" s="103" t="s">
        <v>1099</v>
      </c>
      <c r="B22" s="103" t="s">
        <v>1078</v>
      </c>
      <c r="C22" s="134" t="s">
        <v>1131</v>
      </c>
      <c r="D22" s="104">
        <v>24193103.120000001</v>
      </c>
      <c r="E22" s="406">
        <v>223094.61810893001</v>
      </c>
      <c r="F22" s="188">
        <v>108.44324</v>
      </c>
      <c r="G22" s="103" t="s">
        <v>581</v>
      </c>
      <c r="H22" s="103" t="s">
        <v>581</v>
      </c>
      <c r="I22" s="252">
        <v>328</v>
      </c>
      <c r="J22" s="104">
        <v>24193103.120000001</v>
      </c>
      <c r="K22" s="104">
        <v>24195284.66</v>
      </c>
    </row>
    <row r="23" spans="1:11" s="151" customFormat="1">
      <c r="A23" s="143" t="s">
        <v>1100</v>
      </c>
      <c r="B23" s="143" t="s">
        <v>1078</v>
      </c>
      <c r="C23" s="316" t="s">
        <v>1130</v>
      </c>
      <c r="D23" s="150">
        <v>1236882.48</v>
      </c>
      <c r="E23" s="501">
        <v>1174</v>
      </c>
      <c r="F23" s="315">
        <v>1053.5625889999999</v>
      </c>
      <c r="G23" s="143" t="s">
        <v>581</v>
      </c>
      <c r="H23" s="143" t="s">
        <v>581</v>
      </c>
      <c r="I23" s="502">
        <v>47</v>
      </c>
      <c r="J23" s="150">
        <v>1236882.48</v>
      </c>
      <c r="K23" s="150">
        <v>1236920.7</v>
      </c>
    </row>
    <row r="24" spans="1:11" s="151" customFormat="1">
      <c r="A24" s="143" t="s">
        <v>1100</v>
      </c>
      <c r="B24" s="143" t="s">
        <v>1078</v>
      </c>
      <c r="C24" s="316" t="s">
        <v>1113</v>
      </c>
      <c r="D24" s="150">
        <v>1235558.3799999999</v>
      </c>
      <c r="E24" s="501">
        <v>1174</v>
      </c>
      <c r="F24" s="315">
        <v>1052.4347359999999</v>
      </c>
      <c r="G24" s="143" t="s">
        <v>581</v>
      </c>
      <c r="H24" s="143" t="s">
        <v>581</v>
      </c>
      <c r="I24" s="502">
        <v>47</v>
      </c>
      <c r="J24" s="150">
        <v>1235558.3799999999</v>
      </c>
      <c r="K24" s="150">
        <v>1237024.1499999999</v>
      </c>
    </row>
    <row r="25" spans="1:11" s="151" customFormat="1">
      <c r="A25" s="143" t="s">
        <v>1100</v>
      </c>
      <c r="B25" s="143" t="s">
        <v>1078</v>
      </c>
      <c r="C25" s="316" t="s">
        <v>1131</v>
      </c>
      <c r="D25" s="150">
        <v>1235632.6100000001</v>
      </c>
      <c r="E25" s="501">
        <v>1174</v>
      </c>
      <c r="F25" s="315">
        <v>1052.4979639999999</v>
      </c>
      <c r="G25" s="143" t="s">
        <v>581</v>
      </c>
      <c r="H25" s="143" t="s">
        <v>581</v>
      </c>
      <c r="I25" s="502">
        <v>47</v>
      </c>
      <c r="J25" s="150">
        <v>1235632.6100000001</v>
      </c>
      <c r="K25" s="150">
        <v>1237098.3799999999</v>
      </c>
    </row>
    <row r="26" spans="1:11">
      <c r="A26" s="103" t="s">
        <v>1101</v>
      </c>
      <c r="B26" s="103" t="s">
        <v>1078</v>
      </c>
      <c r="C26" s="134" t="s">
        <v>1130</v>
      </c>
      <c r="D26" s="104">
        <v>1511872.9</v>
      </c>
      <c r="E26" s="406">
        <v>1529</v>
      </c>
      <c r="F26" s="188">
        <v>988.798496</v>
      </c>
      <c r="G26" s="103" t="s">
        <v>581</v>
      </c>
      <c r="H26" s="103" t="s">
        <v>581</v>
      </c>
      <c r="I26" s="252">
        <v>48</v>
      </c>
      <c r="J26" s="104">
        <v>1511872.9</v>
      </c>
      <c r="K26" s="104">
        <v>1511872.9</v>
      </c>
    </row>
    <row r="27" spans="1:11">
      <c r="A27" s="103" t="s">
        <v>1101</v>
      </c>
      <c r="B27" s="103" t="s">
        <v>1078</v>
      </c>
      <c r="C27" s="134" t="s">
        <v>1113</v>
      </c>
      <c r="D27" s="104">
        <v>1510913.2</v>
      </c>
      <c r="E27" s="406">
        <v>1529</v>
      </c>
      <c r="F27" s="188">
        <v>988.17083100000002</v>
      </c>
      <c r="G27" s="103" t="s">
        <v>581</v>
      </c>
      <c r="H27" s="103" t="s">
        <v>581</v>
      </c>
      <c r="I27" s="252">
        <v>48</v>
      </c>
      <c r="J27" s="104">
        <v>1510913.2</v>
      </c>
      <c r="K27" s="104">
        <v>1511968.87</v>
      </c>
    </row>
    <row r="28" spans="1:11">
      <c r="A28" s="103" t="s">
        <v>1101</v>
      </c>
      <c r="B28" s="103" t="s">
        <v>1078</v>
      </c>
      <c r="C28" s="134" t="s">
        <v>1131</v>
      </c>
      <c r="D28" s="104">
        <v>1510913.2</v>
      </c>
      <c r="E28" s="406">
        <v>1529</v>
      </c>
      <c r="F28" s="188">
        <v>988.17083100000002</v>
      </c>
      <c r="G28" s="103" t="s">
        <v>581</v>
      </c>
      <c r="H28" s="103" t="s">
        <v>581</v>
      </c>
      <c r="I28" s="252">
        <v>48</v>
      </c>
      <c r="J28" s="104">
        <v>1510913.2</v>
      </c>
      <c r="K28" s="104">
        <v>1511968.87</v>
      </c>
    </row>
    <row r="29" spans="1:11">
      <c r="A29" s="103" t="s">
        <v>1129</v>
      </c>
      <c r="B29" s="103" t="s">
        <v>1078</v>
      </c>
      <c r="C29" s="134" t="s">
        <v>1130</v>
      </c>
      <c r="D29" s="104">
        <v>4750231005.1300001</v>
      </c>
      <c r="E29" s="406">
        <v>46558.873073969997</v>
      </c>
      <c r="F29" s="188">
        <v>102026.331213</v>
      </c>
      <c r="G29" s="103" t="s">
        <v>581</v>
      </c>
      <c r="H29" s="103" t="s">
        <v>581</v>
      </c>
      <c r="I29" s="252">
        <v>29</v>
      </c>
      <c r="J29" s="104">
        <v>4597464577.1300001</v>
      </c>
      <c r="K29" s="104">
        <v>4604990109.21</v>
      </c>
    </row>
    <row r="30" spans="1:11">
      <c r="A30" s="103" t="s">
        <v>1129</v>
      </c>
      <c r="B30" s="103" t="s">
        <v>1078</v>
      </c>
      <c r="C30" s="134" t="s">
        <v>1113</v>
      </c>
      <c r="D30" s="104">
        <v>4751410449.1300001</v>
      </c>
      <c r="E30" s="406">
        <v>46558.873073969997</v>
      </c>
      <c r="F30" s="188">
        <v>102051.663527</v>
      </c>
      <c r="G30" s="103" t="s">
        <v>581</v>
      </c>
      <c r="H30" s="103" t="s">
        <v>581</v>
      </c>
      <c r="I30" s="252">
        <v>29</v>
      </c>
      <c r="J30" s="104">
        <v>4751410449.1300001</v>
      </c>
      <c r="K30" s="104">
        <v>4759222838.4700003</v>
      </c>
    </row>
    <row r="31" spans="1:11">
      <c r="A31" s="103" t="s">
        <v>1129</v>
      </c>
      <c r="B31" s="103" t="s">
        <v>1078</v>
      </c>
      <c r="C31" s="134" t="s">
        <v>1131</v>
      </c>
      <c r="D31" s="104">
        <v>4754954222.3400002</v>
      </c>
      <c r="E31" s="406">
        <v>46558.873073969997</v>
      </c>
      <c r="F31" s="188">
        <v>102127.77733700001</v>
      </c>
      <c r="G31" s="103" t="s">
        <v>581</v>
      </c>
      <c r="H31" s="103" t="s">
        <v>581</v>
      </c>
      <c r="I31" s="252">
        <v>29</v>
      </c>
      <c r="J31" s="104">
        <v>4754954222.3400002</v>
      </c>
      <c r="K31" s="104">
        <v>4755811827.75</v>
      </c>
    </row>
    <row r="39" spans="4:4">
      <c r="D39" s="470">
        <f>+'Activo Neto'!E35</f>
        <v>1240031.5811608743</v>
      </c>
    </row>
    <row r="40" spans="4:4">
      <c r="D40" s="470">
        <f>+D24-D39</f>
        <v>-4473.2011608744506</v>
      </c>
    </row>
    <row r="42" spans="4:4">
      <c r="D42" s="1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40C9-C602-4DB3-A3AB-D1E265B41AE7}">
  <dimension ref="A1:E49"/>
  <sheetViews>
    <sheetView workbookViewId="0">
      <selection activeCell="B11" sqref="B11:O11"/>
    </sheetView>
  </sheetViews>
  <sheetFormatPr baseColWidth="10" defaultRowHeight="14.4"/>
  <cols>
    <col min="1" max="1" width="6.33203125" bestFit="1" customWidth="1"/>
    <col min="2" max="2" width="44.5546875" bestFit="1" customWidth="1"/>
    <col min="3" max="3" width="19.6640625" bestFit="1" customWidth="1"/>
    <col min="4" max="4" width="17.33203125" bestFit="1" customWidth="1"/>
    <col min="5" max="5" width="10.6640625" bestFit="1" customWidth="1"/>
  </cols>
  <sheetData>
    <row r="1" spans="1:5" ht="15" thickBot="1"/>
    <row r="2" spans="1:5" ht="47.4" thickBot="1">
      <c r="A2" s="710" t="s">
        <v>497</v>
      </c>
      <c r="B2" s="711"/>
      <c r="C2" s="298" t="s">
        <v>498</v>
      </c>
      <c r="D2" s="298" t="s">
        <v>499</v>
      </c>
      <c r="E2" s="298" t="s">
        <v>500</v>
      </c>
    </row>
    <row r="3" spans="1:5" ht="16.2" thickBot="1">
      <c r="A3" s="712" t="s">
        <v>505</v>
      </c>
      <c r="B3" s="713"/>
      <c r="C3" s="299"/>
      <c r="D3" s="299"/>
      <c r="E3" s="300"/>
    </row>
    <row r="4" spans="1:5" ht="15.6">
      <c r="A4" s="714" t="s">
        <v>506</v>
      </c>
      <c r="B4" s="304" t="s">
        <v>696</v>
      </c>
      <c r="C4" s="305">
        <v>1128675.8069869999</v>
      </c>
      <c r="D4" s="305">
        <v>178122309988.26001</v>
      </c>
      <c r="E4" s="306">
        <v>451</v>
      </c>
    </row>
    <row r="5" spans="1:5" ht="15.6">
      <c r="A5" s="715"/>
      <c r="B5" s="304" t="s">
        <v>699</v>
      </c>
      <c r="C5" s="307">
        <v>106.269728</v>
      </c>
      <c r="D5" s="305">
        <v>28754903.27</v>
      </c>
      <c r="E5" s="306">
        <v>262</v>
      </c>
    </row>
    <row r="6" spans="1:5" ht="15.6">
      <c r="A6" s="715"/>
      <c r="B6" s="301" t="s">
        <v>1040</v>
      </c>
      <c r="C6" s="302">
        <v>1028.045623</v>
      </c>
      <c r="D6" s="302">
        <v>1155523.28</v>
      </c>
      <c r="E6" s="303">
        <v>48</v>
      </c>
    </row>
    <row r="7" spans="1:5" ht="16.2" thickBot="1">
      <c r="A7" s="716"/>
      <c r="B7" s="304" t="s">
        <v>1041</v>
      </c>
      <c r="C7" s="305">
        <v>1001.4489</v>
      </c>
      <c r="D7" s="305">
        <v>974409.78</v>
      </c>
      <c r="E7" s="306">
        <v>32</v>
      </c>
    </row>
    <row r="8" spans="1:5" ht="15.6">
      <c r="A8" s="717" t="s">
        <v>507</v>
      </c>
      <c r="B8" s="308" t="s">
        <v>696</v>
      </c>
      <c r="C8" s="309">
        <v>1134714.979757</v>
      </c>
      <c r="D8" s="309">
        <v>159331578772.82001</v>
      </c>
      <c r="E8" s="310">
        <v>476</v>
      </c>
    </row>
    <row r="9" spans="1:5" ht="15.6">
      <c r="A9" s="715"/>
      <c r="B9" s="304" t="s">
        <v>699</v>
      </c>
      <c r="C9" s="307">
        <v>106.54095</v>
      </c>
      <c r="D9" s="305">
        <v>26265779.25</v>
      </c>
      <c r="E9" s="306">
        <v>274</v>
      </c>
    </row>
    <row r="10" spans="1:5" ht="15.6">
      <c r="A10" s="715"/>
      <c r="B10" s="301" t="s">
        <v>1042</v>
      </c>
      <c r="C10" s="302">
        <v>1023.348484</v>
      </c>
      <c r="D10" s="302">
        <v>1201411.1200000001</v>
      </c>
      <c r="E10" s="303">
        <v>48</v>
      </c>
    </row>
    <row r="11" spans="1:5" ht="16.2" thickBot="1">
      <c r="A11" s="716"/>
      <c r="B11" s="304" t="s">
        <v>1041</v>
      </c>
      <c r="C11" s="307">
        <v>992.531746</v>
      </c>
      <c r="D11" s="305">
        <v>1179127.71</v>
      </c>
      <c r="E11" s="306">
        <v>35</v>
      </c>
    </row>
    <row r="12" spans="1:5" ht="15.6">
      <c r="A12" s="717" t="s">
        <v>508</v>
      </c>
      <c r="B12" s="308" t="s">
        <v>696</v>
      </c>
      <c r="C12" s="309">
        <v>1140195.7637070001</v>
      </c>
      <c r="D12" s="309">
        <v>192751201919.57001</v>
      </c>
      <c r="E12" s="310">
        <v>493</v>
      </c>
    </row>
    <row r="13" spans="1:5" ht="15.6">
      <c r="A13" s="715"/>
      <c r="B13" s="304" t="s">
        <v>699</v>
      </c>
      <c r="C13" s="307">
        <v>106.781268</v>
      </c>
      <c r="D13" s="305">
        <v>30830349.760000002</v>
      </c>
      <c r="E13" s="306">
        <v>284</v>
      </c>
    </row>
    <row r="14" spans="1:5" ht="15.6">
      <c r="A14" s="715"/>
      <c r="B14" s="301" t="s">
        <v>1042</v>
      </c>
      <c r="C14" s="302">
        <v>1024.92201</v>
      </c>
      <c r="D14" s="302">
        <v>1203258.44</v>
      </c>
      <c r="E14" s="303">
        <v>48</v>
      </c>
    </row>
    <row r="15" spans="1:5" ht="16.2" thickBot="1">
      <c r="A15" s="716"/>
      <c r="B15" s="311" t="s">
        <v>1041</v>
      </c>
      <c r="C15" s="312">
        <v>992.59666100000004</v>
      </c>
      <c r="D15" s="313">
        <v>1204019.75</v>
      </c>
      <c r="E15" s="314">
        <v>38</v>
      </c>
    </row>
    <row r="16" spans="1:5" ht="15" thickBot="1">
      <c r="A16" s="429" t="s">
        <v>509</v>
      </c>
      <c r="B16" s="429"/>
      <c r="C16" s="429"/>
      <c r="D16" s="429"/>
      <c r="E16" s="429"/>
    </row>
    <row r="17" spans="1:5">
      <c r="A17" s="437" t="s">
        <v>1104</v>
      </c>
      <c r="B17" s="417" t="s">
        <v>746</v>
      </c>
      <c r="C17" s="421">
        <v>1145870.7066949999</v>
      </c>
      <c r="D17" s="436">
        <v>186199342723.70999</v>
      </c>
      <c r="E17" s="431">
        <v>514</v>
      </c>
    </row>
    <row r="18" spans="1:5">
      <c r="A18" s="411"/>
      <c r="B18" s="420" t="s">
        <v>539</v>
      </c>
      <c r="C18" s="423">
        <v>107.04534200000001</v>
      </c>
      <c r="D18" s="426">
        <v>27661573.719999999</v>
      </c>
      <c r="E18" s="425">
        <v>299</v>
      </c>
    </row>
    <row r="19" spans="1:5">
      <c r="A19" s="430"/>
      <c r="B19" s="151" t="s">
        <v>1105</v>
      </c>
      <c r="C19" s="315">
        <v>1028.9543610000001</v>
      </c>
      <c r="D19" s="150">
        <v>1207992.42</v>
      </c>
      <c r="E19" s="413">
        <v>48</v>
      </c>
    </row>
    <row r="20" spans="1:5">
      <c r="A20" s="438"/>
      <c r="B20" s="419" t="s">
        <v>1106</v>
      </c>
      <c r="C20" s="424">
        <v>993.759142</v>
      </c>
      <c r="D20" s="434">
        <v>1354493.71</v>
      </c>
      <c r="E20" s="432">
        <v>41</v>
      </c>
    </row>
    <row r="21" spans="1:5">
      <c r="A21" s="435" t="s">
        <v>1107</v>
      </c>
      <c r="B21" s="418" t="s">
        <v>746</v>
      </c>
      <c r="C21" s="414">
        <v>1151598.6735040001</v>
      </c>
      <c r="D21" s="412">
        <v>170617353536.28</v>
      </c>
      <c r="E21" s="427">
        <v>526</v>
      </c>
    </row>
    <row r="22" spans="1:5">
      <c r="A22" s="411"/>
      <c r="B22" s="420" t="s">
        <v>539</v>
      </c>
      <c r="C22" s="423">
        <v>107.32821300000001</v>
      </c>
      <c r="D22" s="426">
        <v>24500334.989999998</v>
      </c>
      <c r="E22" s="425">
        <v>299</v>
      </c>
    </row>
    <row r="23" spans="1:5">
      <c r="A23" s="430"/>
      <c r="B23" s="151" t="s">
        <v>1105</v>
      </c>
      <c r="C23" s="315">
        <v>1033.439208</v>
      </c>
      <c r="D23" s="150">
        <v>1213257.6299999999</v>
      </c>
      <c r="E23" s="413">
        <v>47</v>
      </c>
    </row>
    <row r="24" spans="1:5">
      <c r="A24" s="438"/>
      <c r="B24" s="419" t="s">
        <v>1106</v>
      </c>
      <c r="C24" s="424">
        <v>992.15079000000003</v>
      </c>
      <c r="D24" s="434">
        <v>1382066.05</v>
      </c>
      <c r="E24" s="432">
        <v>43</v>
      </c>
    </row>
    <row r="25" spans="1:5">
      <c r="A25" s="435" t="s">
        <v>1108</v>
      </c>
      <c r="B25" s="418" t="s">
        <v>746</v>
      </c>
      <c r="C25" s="414">
        <v>1156944.2843800001</v>
      </c>
      <c r="D25" s="412">
        <v>161612101352.84</v>
      </c>
      <c r="E25" s="427">
        <v>543</v>
      </c>
    </row>
    <row r="26" spans="1:5">
      <c r="A26" s="411"/>
      <c r="B26" s="420" t="s">
        <v>539</v>
      </c>
      <c r="C26" s="423">
        <v>107.579913</v>
      </c>
      <c r="D26" s="426">
        <v>22084529.719999999</v>
      </c>
      <c r="E26" s="425">
        <v>303</v>
      </c>
    </row>
    <row r="27" spans="1:5">
      <c r="A27" s="430"/>
      <c r="B27" s="151" t="s">
        <v>1105</v>
      </c>
      <c r="C27" s="315">
        <v>1038.0972400000001</v>
      </c>
      <c r="D27" s="150">
        <v>1218726.1599999999</v>
      </c>
      <c r="E27" s="413">
        <v>47</v>
      </c>
    </row>
    <row r="28" spans="1:5" ht="15" thickBot="1">
      <c r="A28" s="428"/>
      <c r="B28" s="416" t="s">
        <v>1106</v>
      </c>
      <c r="C28" s="422">
        <v>991.48450000000003</v>
      </c>
      <c r="D28" s="433">
        <v>1496150.11</v>
      </c>
      <c r="E28" s="415">
        <v>48</v>
      </c>
    </row>
    <row r="29" spans="1:5">
      <c r="A29" s="471" t="s">
        <v>1132</v>
      </c>
      <c r="B29" s="472" t="s">
        <v>1133</v>
      </c>
      <c r="C29" s="421">
        <v>1162878.7964939999</v>
      </c>
      <c r="D29" s="473">
        <v>166812908669.76999</v>
      </c>
      <c r="E29" s="474">
        <v>547</v>
      </c>
    </row>
    <row r="30" spans="1:5">
      <c r="A30" s="475"/>
      <c r="B30" s="476" t="s">
        <v>1134</v>
      </c>
      <c r="C30" s="423">
        <v>107.865396</v>
      </c>
      <c r="D30" s="426">
        <v>24825685.989999998</v>
      </c>
      <c r="E30" s="477">
        <v>306</v>
      </c>
    </row>
    <row r="31" spans="1:5">
      <c r="A31" s="478"/>
      <c r="B31" s="479" t="s">
        <v>1135</v>
      </c>
      <c r="C31" s="480">
        <v>1042.8633649999999</v>
      </c>
      <c r="D31" s="481">
        <v>1224321.5900000001</v>
      </c>
      <c r="E31" s="482">
        <v>47</v>
      </c>
    </row>
    <row r="32" spans="1:5">
      <c r="A32" s="486"/>
      <c r="B32" s="487" t="s">
        <v>1136</v>
      </c>
      <c r="C32" s="188">
        <v>990.35434699999996</v>
      </c>
      <c r="D32" s="104">
        <v>1494444.71</v>
      </c>
      <c r="E32" s="488">
        <v>48</v>
      </c>
    </row>
    <row r="33" spans="1:5" ht="15" thickBot="1">
      <c r="A33" s="489"/>
      <c r="B33" s="490" t="s">
        <v>1137</v>
      </c>
      <c r="C33" s="491">
        <v>100577.596251</v>
      </c>
      <c r="D33" s="492">
        <v>4110028816.9499998</v>
      </c>
      <c r="E33" s="493">
        <v>18</v>
      </c>
    </row>
    <row r="34" spans="1:5">
      <c r="A34" s="494" t="s">
        <v>1138</v>
      </c>
      <c r="B34" s="495" t="s">
        <v>1133</v>
      </c>
      <c r="C34" s="496">
        <v>1168654.193927</v>
      </c>
      <c r="D34" s="497">
        <v>174442331821.42001</v>
      </c>
      <c r="E34" s="498">
        <v>581</v>
      </c>
    </row>
    <row r="35" spans="1:5">
      <c r="A35" s="486"/>
      <c r="B35" s="487" t="s">
        <v>1134</v>
      </c>
      <c r="C35" s="188">
        <v>108.143894</v>
      </c>
      <c r="D35" s="104">
        <v>21321601.640000001</v>
      </c>
      <c r="E35" s="488">
        <v>311</v>
      </c>
    </row>
    <row r="36" spans="1:5">
      <c r="A36" s="478"/>
      <c r="B36" s="479" t="s">
        <v>1135</v>
      </c>
      <c r="C36" s="480">
        <v>1047.7144209999999</v>
      </c>
      <c r="D36" s="481">
        <v>1230016.73</v>
      </c>
      <c r="E36" s="482">
        <v>47</v>
      </c>
    </row>
    <row r="37" spans="1:5">
      <c r="A37" s="486"/>
      <c r="B37" s="487" t="s">
        <v>1136</v>
      </c>
      <c r="C37" s="188">
        <v>989.73383799999999</v>
      </c>
      <c r="D37" s="104">
        <v>1503405.7</v>
      </c>
      <c r="E37" s="488">
        <v>48</v>
      </c>
    </row>
    <row r="38" spans="1:5" ht="15" thickBot="1">
      <c r="A38" s="489"/>
      <c r="B38" s="490" t="s">
        <v>1137</v>
      </c>
      <c r="C38" s="491">
        <v>101324.96798</v>
      </c>
      <c r="D38" s="492">
        <v>4368062171.1999998</v>
      </c>
      <c r="E38" s="493">
        <v>22</v>
      </c>
    </row>
    <row r="39" spans="1:5">
      <c r="A39" s="494" t="s">
        <v>1139</v>
      </c>
      <c r="B39" s="495" t="s">
        <v>1133</v>
      </c>
      <c r="C39" s="496">
        <v>1174117.8421740001</v>
      </c>
      <c r="D39" s="497">
        <v>185619123960.73001</v>
      </c>
      <c r="E39" s="498">
        <v>597</v>
      </c>
    </row>
    <row r="40" spans="1:5">
      <c r="A40" s="486"/>
      <c r="B40" s="487" t="s">
        <v>1134</v>
      </c>
      <c r="C40" s="188">
        <v>108.41725700000001</v>
      </c>
      <c r="D40" s="104">
        <v>24187306.609999999</v>
      </c>
      <c r="E40" s="488">
        <v>328</v>
      </c>
    </row>
    <row r="41" spans="1:5">
      <c r="A41" s="478"/>
      <c r="B41" s="479" t="s">
        <v>1135</v>
      </c>
      <c r="C41" s="480">
        <v>1052.4330239999999</v>
      </c>
      <c r="D41" s="481">
        <v>1235556.3700000001</v>
      </c>
      <c r="E41" s="482">
        <v>47</v>
      </c>
    </row>
    <row r="42" spans="1:5">
      <c r="A42" s="486"/>
      <c r="B42" s="487" t="s">
        <v>1136</v>
      </c>
      <c r="C42" s="188">
        <v>988.17083100000002</v>
      </c>
      <c r="D42" s="104">
        <v>1510913.2</v>
      </c>
      <c r="E42" s="488">
        <v>48</v>
      </c>
    </row>
    <row r="43" spans="1:5" ht="15" thickBot="1">
      <c r="A43" s="489"/>
      <c r="B43" s="490" t="s">
        <v>1137</v>
      </c>
      <c r="C43" s="491">
        <v>102051.663527</v>
      </c>
      <c r="D43" s="492">
        <v>4751410449.1300001</v>
      </c>
      <c r="E43" s="493">
        <v>29</v>
      </c>
    </row>
    <row r="48" spans="1:5" ht="15" thickBot="1"/>
    <row r="49" spans="1:5" ht="40.200000000000003" thickBot="1">
      <c r="A49" s="483" t="s">
        <v>1140</v>
      </c>
      <c r="B49" s="484" t="s">
        <v>1141</v>
      </c>
      <c r="C49" s="484" t="s">
        <v>1072</v>
      </c>
      <c r="D49" s="484" t="s">
        <v>1070</v>
      </c>
      <c r="E49" s="485" t="s">
        <v>1073</v>
      </c>
    </row>
  </sheetData>
  <mergeCells count="5">
    <mergeCell ref="A2:B2"/>
    <mergeCell ref="A3:B3"/>
    <mergeCell ref="A4:A7"/>
    <mergeCell ref="A8:A11"/>
    <mergeCell ref="A12:A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E4BB-4632-4439-9F6E-ADE2646B7E9C}">
  <sheetPr>
    <tabColor rgb="FF00FF00"/>
  </sheetPr>
  <dimension ref="A1:F212"/>
  <sheetViews>
    <sheetView topLeftCell="A2" zoomScale="80" zoomScaleNormal="80" workbookViewId="0">
      <pane ySplit="4" topLeftCell="A117" activePane="bottomLeft" state="frozen"/>
      <selection activeCell="A217" sqref="A217:XFD217"/>
      <selection pane="bottomLeft" activeCell="A145" sqref="A145"/>
    </sheetView>
  </sheetViews>
  <sheetFormatPr baseColWidth="10" defaultColWidth="11.44140625" defaultRowHeight="14.4"/>
  <cols>
    <col min="1" max="1" width="63.6640625" bestFit="1" customWidth="1"/>
    <col min="2" max="2" width="21.6640625" bestFit="1" customWidth="1"/>
    <col min="3" max="5" width="18" customWidth="1"/>
    <col min="6" max="257" width="11.5546875"/>
    <col min="258" max="258" width="63.6640625" bestFit="1" customWidth="1"/>
    <col min="259" max="259" width="20.109375" bestFit="1" customWidth="1"/>
    <col min="260" max="260" width="12.33203125" bestFit="1" customWidth="1"/>
    <col min="261" max="513" width="11.5546875"/>
    <col min="514" max="514" width="63.6640625" bestFit="1" customWidth="1"/>
    <col min="515" max="515" width="20.109375" bestFit="1" customWidth="1"/>
    <col min="516" max="516" width="12.33203125" bestFit="1" customWidth="1"/>
    <col min="517" max="769" width="11.5546875"/>
    <col min="770" max="770" width="63.6640625" bestFit="1" customWidth="1"/>
    <col min="771" max="771" width="20.109375" bestFit="1" customWidth="1"/>
    <col min="772" max="772" width="12.33203125" bestFit="1" customWidth="1"/>
    <col min="773" max="1025" width="11.5546875"/>
    <col min="1026" max="1026" width="63.6640625" bestFit="1" customWidth="1"/>
    <col min="1027" max="1027" width="20.109375" bestFit="1" customWidth="1"/>
    <col min="1028" max="1028" width="12.33203125" bestFit="1" customWidth="1"/>
    <col min="1029" max="1281" width="11.5546875"/>
    <col min="1282" max="1282" width="63.6640625" bestFit="1" customWidth="1"/>
    <col min="1283" max="1283" width="20.109375" bestFit="1" customWidth="1"/>
    <col min="1284" max="1284" width="12.33203125" bestFit="1" customWidth="1"/>
    <col min="1285" max="1537" width="11.5546875"/>
    <col min="1538" max="1538" width="63.6640625" bestFit="1" customWidth="1"/>
    <col min="1539" max="1539" width="20.109375" bestFit="1" customWidth="1"/>
    <col min="1540" max="1540" width="12.33203125" bestFit="1" customWidth="1"/>
    <col min="1541" max="1793" width="11.5546875"/>
    <col min="1794" max="1794" width="63.6640625" bestFit="1" customWidth="1"/>
    <col min="1795" max="1795" width="20.109375" bestFit="1" customWidth="1"/>
    <col min="1796" max="1796" width="12.33203125" bestFit="1" customWidth="1"/>
    <col min="1797" max="2049" width="11.5546875"/>
    <col min="2050" max="2050" width="63.6640625" bestFit="1" customWidth="1"/>
    <col min="2051" max="2051" width="20.109375" bestFit="1" customWidth="1"/>
    <col min="2052" max="2052" width="12.33203125" bestFit="1" customWidth="1"/>
    <col min="2053" max="2305" width="11.5546875"/>
    <col min="2306" max="2306" width="63.6640625" bestFit="1" customWidth="1"/>
    <col min="2307" max="2307" width="20.109375" bestFit="1" customWidth="1"/>
    <col min="2308" max="2308" width="12.33203125" bestFit="1" customWidth="1"/>
    <col min="2309" max="2561" width="11.5546875"/>
    <col min="2562" max="2562" width="63.6640625" bestFit="1" customWidth="1"/>
    <col min="2563" max="2563" width="20.109375" bestFit="1" customWidth="1"/>
    <col min="2564" max="2564" width="12.33203125" bestFit="1" customWidth="1"/>
    <col min="2565" max="2817" width="11.5546875"/>
    <col min="2818" max="2818" width="63.6640625" bestFit="1" customWidth="1"/>
    <col min="2819" max="2819" width="20.109375" bestFit="1" customWidth="1"/>
    <col min="2820" max="2820" width="12.33203125" bestFit="1" customWidth="1"/>
    <col min="2821" max="3073" width="11.5546875"/>
    <col min="3074" max="3074" width="63.6640625" bestFit="1" customWidth="1"/>
    <col min="3075" max="3075" width="20.109375" bestFit="1" customWidth="1"/>
    <col min="3076" max="3076" width="12.33203125" bestFit="1" customWidth="1"/>
    <col min="3077" max="3329" width="11.5546875"/>
    <col min="3330" max="3330" width="63.6640625" bestFit="1" customWidth="1"/>
    <col min="3331" max="3331" width="20.109375" bestFit="1" customWidth="1"/>
    <col min="3332" max="3332" width="12.33203125" bestFit="1" customWidth="1"/>
    <col min="3333" max="3585" width="11.5546875"/>
    <col min="3586" max="3586" width="63.6640625" bestFit="1" customWidth="1"/>
    <col min="3587" max="3587" width="20.109375" bestFit="1" customWidth="1"/>
    <col min="3588" max="3588" width="12.33203125" bestFit="1" customWidth="1"/>
    <col min="3589" max="3841" width="11.5546875"/>
    <col min="3842" max="3842" width="63.6640625" bestFit="1" customWidth="1"/>
    <col min="3843" max="3843" width="20.109375" bestFit="1" customWidth="1"/>
    <col min="3844" max="3844" width="12.33203125" bestFit="1" customWidth="1"/>
    <col min="3845" max="4097" width="11.5546875"/>
    <col min="4098" max="4098" width="63.6640625" bestFit="1" customWidth="1"/>
    <col min="4099" max="4099" width="20.109375" bestFit="1" customWidth="1"/>
    <col min="4100" max="4100" width="12.33203125" bestFit="1" customWidth="1"/>
    <col min="4101" max="4353" width="11.5546875"/>
    <col min="4354" max="4354" width="63.6640625" bestFit="1" customWidth="1"/>
    <col min="4355" max="4355" width="20.109375" bestFit="1" customWidth="1"/>
    <col min="4356" max="4356" width="12.33203125" bestFit="1" customWidth="1"/>
    <col min="4357" max="4609" width="11.5546875"/>
    <col min="4610" max="4610" width="63.6640625" bestFit="1" customWidth="1"/>
    <col min="4611" max="4611" width="20.109375" bestFit="1" customWidth="1"/>
    <col min="4612" max="4612" width="12.33203125" bestFit="1" customWidth="1"/>
    <col min="4613" max="4865" width="11.5546875"/>
    <col min="4866" max="4866" width="63.6640625" bestFit="1" customWidth="1"/>
    <col min="4867" max="4867" width="20.109375" bestFit="1" customWidth="1"/>
    <col min="4868" max="4868" width="12.33203125" bestFit="1" customWidth="1"/>
    <col min="4869" max="5121" width="11.5546875"/>
    <col min="5122" max="5122" width="63.6640625" bestFit="1" customWidth="1"/>
    <col min="5123" max="5123" width="20.109375" bestFit="1" customWidth="1"/>
    <col min="5124" max="5124" width="12.33203125" bestFit="1" customWidth="1"/>
    <col min="5125" max="5377" width="11.5546875"/>
    <col min="5378" max="5378" width="63.6640625" bestFit="1" customWidth="1"/>
    <col min="5379" max="5379" width="20.109375" bestFit="1" customWidth="1"/>
    <col min="5380" max="5380" width="12.33203125" bestFit="1" customWidth="1"/>
    <col min="5381" max="5633" width="11.5546875"/>
    <col min="5634" max="5634" width="63.6640625" bestFit="1" customWidth="1"/>
    <col min="5635" max="5635" width="20.109375" bestFit="1" customWidth="1"/>
    <col min="5636" max="5636" width="12.33203125" bestFit="1" customWidth="1"/>
    <col min="5637" max="5889" width="11.5546875"/>
    <col min="5890" max="5890" width="63.6640625" bestFit="1" customWidth="1"/>
    <col min="5891" max="5891" width="20.109375" bestFit="1" customWidth="1"/>
    <col min="5892" max="5892" width="12.33203125" bestFit="1" customWidth="1"/>
    <col min="5893" max="6145" width="11.5546875"/>
    <col min="6146" max="6146" width="63.6640625" bestFit="1" customWidth="1"/>
    <col min="6147" max="6147" width="20.109375" bestFit="1" customWidth="1"/>
    <col min="6148" max="6148" width="12.33203125" bestFit="1" customWidth="1"/>
    <col min="6149" max="6401" width="11.5546875"/>
    <col min="6402" max="6402" width="63.6640625" bestFit="1" customWidth="1"/>
    <col min="6403" max="6403" width="20.109375" bestFit="1" customWidth="1"/>
    <col min="6404" max="6404" width="12.33203125" bestFit="1" customWidth="1"/>
    <col min="6405" max="6657" width="11.5546875"/>
    <col min="6658" max="6658" width="63.6640625" bestFit="1" customWidth="1"/>
    <col min="6659" max="6659" width="20.109375" bestFit="1" customWidth="1"/>
    <col min="6660" max="6660" width="12.33203125" bestFit="1" customWidth="1"/>
    <col min="6661" max="6913" width="11.5546875"/>
    <col min="6914" max="6914" width="63.6640625" bestFit="1" customWidth="1"/>
    <col min="6915" max="6915" width="20.109375" bestFit="1" customWidth="1"/>
    <col min="6916" max="6916" width="12.33203125" bestFit="1" customWidth="1"/>
    <col min="6917" max="7169" width="11.5546875"/>
    <col min="7170" max="7170" width="63.6640625" bestFit="1" customWidth="1"/>
    <col min="7171" max="7171" width="20.109375" bestFit="1" customWidth="1"/>
    <col min="7172" max="7172" width="12.33203125" bestFit="1" customWidth="1"/>
    <col min="7173" max="7425" width="11.5546875"/>
    <col min="7426" max="7426" width="63.6640625" bestFit="1" customWidth="1"/>
    <col min="7427" max="7427" width="20.109375" bestFit="1" customWidth="1"/>
    <col min="7428" max="7428" width="12.33203125" bestFit="1" customWidth="1"/>
    <col min="7429" max="7681" width="11.5546875"/>
    <col min="7682" max="7682" width="63.6640625" bestFit="1" customWidth="1"/>
    <col min="7683" max="7683" width="20.109375" bestFit="1" customWidth="1"/>
    <col min="7684" max="7684" width="12.33203125" bestFit="1" customWidth="1"/>
    <col min="7685" max="7937" width="11.5546875"/>
    <col min="7938" max="7938" width="63.6640625" bestFit="1" customWidth="1"/>
    <col min="7939" max="7939" width="20.109375" bestFit="1" customWidth="1"/>
    <col min="7940" max="7940" width="12.33203125" bestFit="1" customWidth="1"/>
    <col min="7941" max="8193" width="11.5546875"/>
    <col min="8194" max="8194" width="63.6640625" bestFit="1" customWidth="1"/>
    <col min="8195" max="8195" width="20.109375" bestFit="1" customWidth="1"/>
    <col min="8196" max="8196" width="12.33203125" bestFit="1" customWidth="1"/>
    <col min="8197" max="8449" width="11.5546875"/>
    <col min="8450" max="8450" width="63.6640625" bestFit="1" customWidth="1"/>
    <col min="8451" max="8451" width="20.109375" bestFit="1" customWidth="1"/>
    <col min="8452" max="8452" width="12.33203125" bestFit="1" customWidth="1"/>
    <col min="8453" max="8705" width="11.5546875"/>
    <col min="8706" max="8706" width="63.6640625" bestFit="1" customWidth="1"/>
    <col min="8707" max="8707" width="20.109375" bestFit="1" customWidth="1"/>
    <col min="8708" max="8708" width="12.33203125" bestFit="1" customWidth="1"/>
    <col min="8709" max="8961" width="11.5546875"/>
    <col min="8962" max="8962" width="63.6640625" bestFit="1" customWidth="1"/>
    <col min="8963" max="8963" width="20.109375" bestFit="1" customWidth="1"/>
    <col min="8964" max="8964" width="12.33203125" bestFit="1" customWidth="1"/>
    <col min="8965" max="9217" width="11.5546875"/>
    <col min="9218" max="9218" width="63.6640625" bestFit="1" customWidth="1"/>
    <col min="9219" max="9219" width="20.109375" bestFit="1" customWidth="1"/>
    <col min="9220" max="9220" width="12.33203125" bestFit="1" customWidth="1"/>
    <col min="9221" max="9473" width="11.5546875"/>
    <col min="9474" max="9474" width="63.6640625" bestFit="1" customWidth="1"/>
    <col min="9475" max="9475" width="20.109375" bestFit="1" customWidth="1"/>
    <col min="9476" max="9476" width="12.33203125" bestFit="1" customWidth="1"/>
    <col min="9477" max="9729" width="11.5546875"/>
    <col min="9730" max="9730" width="63.6640625" bestFit="1" customWidth="1"/>
    <col min="9731" max="9731" width="20.109375" bestFit="1" customWidth="1"/>
    <col min="9732" max="9732" width="12.33203125" bestFit="1" customWidth="1"/>
    <col min="9733" max="9985" width="11.5546875"/>
    <col min="9986" max="9986" width="63.6640625" bestFit="1" customWidth="1"/>
    <col min="9987" max="9987" width="20.109375" bestFit="1" customWidth="1"/>
    <col min="9988" max="9988" width="12.33203125" bestFit="1" customWidth="1"/>
    <col min="9989" max="10241" width="11.5546875"/>
    <col min="10242" max="10242" width="63.6640625" bestFit="1" customWidth="1"/>
    <col min="10243" max="10243" width="20.109375" bestFit="1" customWidth="1"/>
    <col min="10244" max="10244" width="12.33203125" bestFit="1" customWidth="1"/>
    <col min="10245" max="10497" width="11.5546875"/>
    <col min="10498" max="10498" width="63.6640625" bestFit="1" customWidth="1"/>
    <col min="10499" max="10499" width="20.109375" bestFit="1" customWidth="1"/>
    <col min="10500" max="10500" width="12.33203125" bestFit="1" customWidth="1"/>
    <col min="10501" max="10753" width="11.5546875"/>
    <col min="10754" max="10754" width="63.6640625" bestFit="1" customWidth="1"/>
    <col min="10755" max="10755" width="20.109375" bestFit="1" customWidth="1"/>
    <col min="10756" max="10756" width="12.33203125" bestFit="1" customWidth="1"/>
    <col min="10757" max="11009" width="11.5546875"/>
    <col min="11010" max="11010" width="63.6640625" bestFit="1" customWidth="1"/>
    <col min="11011" max="11011" width="20.109375" bestFit="1" customWidth="1"/>
    <col min="11012" max="11012" width="12.33203125" bestFit="1" customWidth="1"/>
    <col min="11013" max="11265" width="11.5546875"/>
    <col min="11266" max="11266" width="63.6640625" bestFit="1" customWidth="1"/>
    <col min="11267" max="11267" width="20.109375" bestFit="1" customWidth="1"/>
    <col min="11268" max="11268" width="12.33203125" bestFit="1" customWidth="1"/>
    <col min="11269" max="11521" width="11.5546875"/>
    <col min="11522" max="11522" width="63.6640625" bestFit="1" customWidth="1"/>
    <col min="11523" max="11523" width="20.109375" bestFit="1" customWidth="1"/>
    <col min="11524" max="11524" width="12.33203125" bestFit="1" customWidth="1"/>
    <col min="11525" max="11777" width="11.5546875"/>
    <col min="11778" max="11778" width="63.6640625" bestFit="1" customWidth="1"/>
    <col min="11779" max="11779" width="20.109375" bestFit="1" customWidth="1"/>
    <col min="11780" max="11780" width="12.33203125" bestFit="1" customWidth="1"/>
    <col min="11781" max="12033" width="11.5546875"/>
    <col min="12034" max="12034" width="63.6640625" bestFit="1" customWidth="1"/>
    <col min="12035" max="12035" width="20.109375" bestFit="1" customWidth="1"/>
    <col min="12036" max="12036" width="12.33203125" bestFit="1" customWidth="1"/>
    <col min="12037" max="12289" width="11.5546875"/>
    <col min="12290" max="12290" width="63.6640625" bestFit="1" customWidth="1"/>
    <col min="12291" max="12291" width="20.109375" bestFit="1" customWidth="1"/>
    <col min="12292" max="12292" width="12.33203125" bestFit="1" customWidth="1"/>
    <col min="12293" max="12545" width="11.5546875"/>
    <col min="12546" max="12546" width="63.6640625" bestFit="1" customWidth="1"/>
    <col min="12547" max="12547" width="20.109375" bestFit="1" customWidth="1"/>
    <col min="12548" max="12548" width="12.33203125" bestFit="1" customWidth="1"/>
    <col min="12549" max="12801" width="11.5546875"/>
    <col min="12802" max="12802" width="63.6640625" bestFit="1" customWidth="1"/>
    <col min="12803" max="12803" width="20.109375" bestFit="1" customWidth="1"/>
    <col min="12804" max="12804" width="12.33203125" bestFit="1" customWidth="1"/>
    <col min="12805" max="13057" width="11.5546875"/>
    <col min="13058" max="13058" width="63.6640625" bestFit="1" customWidth="1"/>
    <col min="13059" max="13059" width="20.109375" bestFit="1" customWidth="1"/>
    <col min="13060" max="13060" width="12.33203125" bestFit="1" customWidth="1"/>
    <col min="13061" max="13313" width="11.5546875"/>
    <col min="13314" max="13314" width="63.6640625" bestFit="1" customWidth="1"/>
    <col min="13315" max="13315" width="20.109375" bestFit="1" customWidth="1"/>
    <col min="13316" max="13316" width="12.33203125" bestFit="1" customWidth="1"/>
    <col min="13317" max="13569" width="11.5546875"/>
    <col min="13570" max="13570" width="63.6640625" bestFit="1" customWidth="1"/>
    <col min="13571" max="13571" width="20.109375" bestFit="1" customWidth="1"/>
    <col min="13572" max="13572" width="12.33203125" bestFit="1" customWidth="1"/>
    <col min="13573" max="13825" width="11.5546875"/>
    <col min="13826" max="13826" width="63.6640625" bestFit="1" customWidth="1"/>
    <col min="13827" max="13827" width="20.109375" bestFit="1" customWidth="1"/>
    <col min="13828" max="13828" width="12.33203125" bestFit="1" customWidth="1"/>
    <col min="13829" max="14081" width="11.5546875"/>
    <col min="14082" max="14082" width="63.6640625" bestFit="1" customWidth="1"/>
    <col min="14083" max="14083" width="20.109375" bestFit="1" customWidth="1"/>
    <col min="14084" max="14084" width="12.33203125" bestFit="1" customWidth="1"/>
    <col min="14085" max="14337" width="11.5546875"/>
    <col min="14338" max="14338" width="63.6640625" bestFit="1" customWidth="1"/>
    <col min="14339" max="14339" width="20.109375" bestFit="1" customWidth="1"/>
    <col min="14340" max="14340" width="12.33203125" bestFit="1" customWidth="1"/>
    <col min="14341" max="14593" width="11.5546875"/>
    <col min="14594" max="14594" width="63.6640625" bestFit="1" customWidth="1"/>
    <col min="14595" max="14595" width="20.109375" bestFit="1" customWidth="1"/>
    <col min="14596" max="14596" width="12.33203125" bestFit="1" customWidth="1"/>
    <col min="14597" max="14849" width="11.5546875"/>
    <col min="14850" max="14850" width="63.6640625" bestFit="1" customWidth="1"/>
    <col min="14851" max="14851" width="20.109375" bestFit="1" customWidth="1"/>
    <col min="14852" max="14852" width="12.33203125" bestFit="1" customWidth="1"/>
    <col min="14853" max="15105" width="11.5546875"/>
    <col min="15106" max="15106" width="63.6640625" bestFit="1" customWidth="1"/>
    <col min="15107" max="15107" width="20.109375" bestFit="1" customWidth="1"/>
    <col min="15108" max="15108" width="12.33203125" bestFit="1" customWidth="1"/>
    <col min="15109" max="15361" width="11.5546875"/>
    <col min="15362" max="15362" width="63.6640625" bestFit="1" customWidth="1"/>
    <col min="15363" max="15363" width="20.109375" bestFit="1" customWidth="1"/>
    <col min="15364" max="15364" width="12.33203125" bestFit="1" customWidth="1"/>
    <col min="15365" max="15617" width="11.5546875"/>
    <col min="15618" max="15618" width="63.6640625" bestFit="1" customWidth="1"/>
    <col min="15619" max="15619" width="20.109375" bestFit="1" customWidth="1"/>
    <col min="15620" max="15620" width="12.33203125" bestFit="1" customWidth="1"/>
    <col min="15621" max="15873" width="11.5546875"/>
    <col min="15874" max="15874" width="63.6640625" bestFit="1" customWidth="1"/>
    <col min="15875" max="15875" width="20.109375" bestFit="1" customWidth="1"/>
    <col min="15876" max="15876" width="12.33203125" bestFit="1" customWidth="1"/>
    <col min="15877" max="16129" width="11.5546875"/>
    <col min="16130" max="16130" width="63.6640625" bestFit="1" customWidth="1"/>
    <col min="16131" max="16131" width="20.109375" bestFit="1" customWidth="1"/>
    <col min="16132" max="16132" width="12.33203125" bestFit="1" customWidth="1"/>
    <col min="16133" max="16384" width="11.5546875"/>
  </cols>
  <sheetData>
    <row r="1" spans="1:6">
      <c r="A1" s="101" t="s">
        <v>13</v>
      </c>
      <c r="B1" s="101" t="s">
        <v>14</v>
      </c>
      <c r="C1" s="101"/>
      <c r="D1" s="101"/>
    </row>
    <row r="2" spans="1:6">
      <c r="A2" s="101" t="s">
        <v>15</v>
      </c>
      <c r="B2" s="101" t="s">
        <v>16</v>
      </c>
      <c r="C2" s="101"/>
      <c r="D2" s="101"/>
      <c r="E2" s="101"/>
    </row>
    <row r="3" spans="1:6">
      <c r="A3" s="102" t="s">
        <v>17</v>
      </c>
      <c r="B3" s="102" t="s">
        <v>17</v>
      </c>
      <c r="C3" s="102" t="s">
        <v>18</v>
      </c>
      <c r="D3" s="102" t="s">
        <v>19</v>
      </c>
      <c r="E3" s="102" t="s">
        <v>20</v>
      </c>
      <c r="F3" s="102" t="s">
        <v>551</v>
      </c>
    </row>
    <row r="4" spans="1:6">
      <c r="A4" s="102" t="s">
        <v>21</v>
      </c>
      <c r="B4" s="102" t="s">
        <v>22</v>
      </c>
      <c r="C4" s="102">
        <v>2022</v>
      </c>
      <c r="D4" s="110">
        <v>44926</v>
      </c>
      <c r="E4" s="110">
        <v>44926</v>
      </c>
      <c r="F4" s="110" t="s">
        <v>552</v>
      </c>
    </row>
    <row r="5" spans="1:6">
      <c r="A5" s="103"/>
      <c r="B5" s="103"/>
      <c r="C5" s="107">
        <f>+C6-C77-C119-C123</f>
        <v>0</v>
      </c>
      <c r="D5" s="107">
        <f>+D6-D77-D119-D123</f>
        <v>2.0000000009531504E-2</v>
      </c>
      <c r="E5" s="107">
        <f>+E6-E77-E119-E123</f>
        <v>2.0000000009531504E-2</v>
      </c>
    </row>
    <row r="6" spans="1:6" s="3" customFormat="1">
      <c r="A6" s="109" t="s">
        <v>23</v>
      </c>
      <c r="B6" s="109" t="s">
        <v>24</v>
      </c>
      <c r="C6" s="108">
        <v>0</v>
      </c>
      <c r="D6" s="108">
        <v>1144416.21</v>
      </c>
      <c r="E6" s="108">
        <f t="shared" ref="E6" si="0">+C6+D6</f>
        <v>1144416.21</v>
      </c>
    </row>
    <row r="7" spans="1:6">
      <c r="A7" s="103" t="s">
        <v>25</v>
      </c>
      <c r="B7" s="103" t="s">
        <v>26</v>
      </c>
      <c r="C7" s="104">
        <v>0</v>
      </c>
      <c r="D7" s="104">
        <v>0</v>
      </c>
      <c r="E7" s="104">
        <f>+C7+D7</f>
        <v>0</v>
      </c>
    </row>
    <row r="8" spans="1:6">
      <c r="A8" s="103" t="s">
        <v>27</v>
      </c>
      <c r="B8" s="103" t="s">
        <v>28</v>
      </c>
      <c r="C8" s="104">
        <v>0</v>
      </c>
      <c r="D8" s="104">
        <v>12230.44</v>
      </c>
      <c r="E8" s="104">
        <f t="shared" ref="E8:E74" si="1">+C8+D8</f>
        <v>12230.44</v>
      </c>
    </row>
    <row r="9" spans="1:6">
      <c r="A9" s="103" t="s">
        <v>29</v>
      </c>
      <c r="B9" s="103" t="s">
        <v>30</v>
      </c>
      <c r="C9" s="104">
        <v>0</v>
      </c>
      <c r="D9" s="104">
        <v>12230.44</v>
      </c>
      <c r="E9" s="104">
        <f t="shared" si="1"/>
        <v>12230.44</v>
      </c>
    </row>
    <row r="10" spans="1:6">
      <c r="A10" s="103" t="s">
        <v>31</v>
      </c>
      <c r="B10" s="103" t="s">
        <v>32</v>
      </c>
      <c r="C10" s="104">
        <v>0</v>
      </c>
      <c r="D10" s="104">
        <v>12230.44</v>
      </c>
      <c r="E10" s="104">
        <f t="shared" si="1"/>
        <v>12230.44</v>
      </c>
    </row>
    <row r="11" spans="1:6" s="151" customFormat="1">
      <c r="A11" s="143" t="s">
        <v>33</v>
      </c>
      <c r="B11" s="143" t="s">
        <v>34</v>
      </c>
      <c r="C11" s="150">
        <v>0</v>
      </c>
      <c r="D11" s="150">
        <v>12230.44</v>
      </c>
      <c r="E11" s="150">
        <f t="shared" si="1"/>
        <v>12230.44</v>
      </c>
    </row>
    <row r="12" spans="1:6">
      <c r="A12" s="103" t="s">
        <v>35</v>
      </c>
      <c r="B12" s="103" t="s">
        <v>36</v>
      </c>
      <c r="C12" s="104">
        <v>0</v>
      </c>
      <c r="D12" s="104">
        <v>162933.76000000001</v>
      </c>
      <c r="E12" s="104">
        <f t="shared" si="1"/>
        <v>162933.76000000001</v>
      </c>
    </row>
    <row r="13" spans="1:6">
      <c r="A13" s="103" t="s">
        <v>37</v>
      </c>
      <c r="B13" s="103" t="s">
        <v>38</v>
      </c>
      <c r="C13" s="104">
        <v>0</v>
      </c>
      <c r="D13" s="104">
        <v>34088.44</v>
      </c>
      <c r="E13" s="104">
        <f t="shared" si="1"/>
        <v>34088.44</v>
      </c>
    </row>
    <row r="14" spans="1:6" s="151" customFormat="1">
      <c r="A14" s="143" t="s">
        <v>39</v>
      </c>
      <c r="B14" s="143" t="s">
        <v>40</v>
      </c>
      <c r="C14" s="150">
        <v>0</v>
      </c>
      <c r="D14" s="150">
        <v>34088.44</v>
      </c>
      <c r="E14" s="150">
        <f t="shared" si="1"/>
        <v>34088.44</v>
      </c>
    </row>
    <row r="15" spans="1:6">
      <c r="A15" s="103" t="s">
        <v>41</v>
      </c>
      <c r="B15" s="103" t="s">
        <v>42</v>
      </c>
      <c r="C15" s="104">
        <v>0</v>
      </c>
      <c r="D15" s="104">
        <v>0</v>
      </c>
      <c r="E15" s="104">
        <f t="shared" si="1"/>
        <v>0</v>
      </c>
    </row>
    <row r="16" spans="1:6">
      <c r="A16" s="103" t="s">
        <v>43</v>
      </c>
      <c r="B16" s="103" t="s">
        <v>44</v>
      </c>
      <c r="C16" s="104">
        <v>0</v>
      </c>
      <c r="D16" s="104">
        <v>0</v>
      </c>
      <c r="E16" s="104">
        <f t="shared" si="1"/>
        <v>0</v>
      </c>
    </row>
    <row r="17" spans="1:5">
      <c r="A17" s="103" t="s">
        <v>45</v>
      </c>
      <c r="B17" s="103" t="s">
        <v>46</v>
      </c>
      <c r="C17" s="104">
        <v>0</v>
      </c>
      <c r="D17" s="104">
        <v>0</v>
      </c>
      <c r="E17" s="104">
        <f t="shared" si="1"/>
        <v>0</v>
      </c>
    </row>
    <row r="18" spans="1:5">
      <c r="A18" s="103" t="s">
        <v>47</v>
      </c>
      <c r="B18" s="103" t="s">
        <v>48</v>
      </c>
      <c r="C18" s="104">
        <v>0</v>
      </c>
      <c r="D18" s="104">
        <v>0</v>
      </c>
      <c r="E18" s="104">
        <f t="shared" si="1"/>
        <v>0</v>
      </c>
    </row>
    <row r="19" spans="1:5">
      <c r="A19" s="103" t="s">
        <v>49</v>
      </c>
      <c r="B19" s="103" t="s">
        <v>50</v>
      </c>
      <c r="C19" s="104">
        <v>0</v>
      </c>
      <c r="D19" s="104">
        <v>0</v>
      </c>
      <c r="E19" s="104">
        <f t="shared" si="1"/>
        <v>0</v>
      </c>
    </row>
    <row r="20" spans="1:5">
      <c r="A20" s="103" t="s">
        <v>51</v>
      </c>
      <c r="B20" s="103" t="s">
        <v>52</v>
      </c>
      <c r="C20" s="104">
        <v>0</v>
      </c>
      <c r="D20" s="104">
        <v>0</v>
      </c>
      <c r="E20" s="104">
        <f t="shared" si="1"/>
        <v>0</v>
      </c>
    </row>
    <row r="21" spans="1:5">
      <c r="A21" s="103" t="s">
        <v>53</v>
      </c>
      <c r="B21" s="103" t="s">
        <v>54</v>
      </c>
      <c r="C21" s="104">
        <v>0</v>
      </c>
      <c r="D21" s="104">
        <v>0</v>
      </c>
      <c r="E21" s="104">
        <f t="shared" si="1"/>
        <v>0</v>
      </c>
    </row>
    <row r="22" spans="1:5">
      <c r="A22" s="103" t="s">
        <v>55</v>
      </c>
      <c r="B22" s="103" t="s">
        <v>56</v>
      </c>
      <c r="C22" s="104">
        <v>0</v>
      </c>
      <c r="D22" s="104">
        <v>0</v>
      </c>
      <c r="E22" s="104">
        <f t="shared" si="1"/>
        <v>0</v>
      </c>
    </row>
    <row r="23" spans="1:5">
      <c r="A23" s="103" t="s">
        <v>57</v>
      </c>
      <c r="B23" s="103" t="s">
        <v>58</v>
      </c>
      <c r="C23" s="104">
        <v>0</v>
      </c>
      <c r="D23" s="104">
        <v>0</v>
      </c>
      <c r="E23" s="104">
        <f t="shared" si="1"/>
        <v>0</v>
      </c>
    </row>
    <row r="24" spans="1:5">
      <c r="A24" s="103" t="s">
        <v>59</v>
      </c>
      <c r="B24" s="103" t="s">
        <v>60</v>
      </c>
      <c r="C24" s="104">
        <v>0</v>
      </c>
      <c r="D24" s="104">
        <v>0</v>
      </c>
      <c r="E24" s="104">
        <f t="shared" si="1"/>
        <v>0</v>
      </c>
    </row>
    <row r="25" spans="1:5">
      <c r="A25" s="103" t="s">
        <v>61</v>
      </c>
      <c r="B25" s="103" t="s">
        <v>62</v>
      </c>
      <c r="C25" s="104">
        <v>0</v>
      </c>
      <c r="D25" s="104">
        <v>0</v>
      </c>
      <c r="E25" s="104">
        <f t="shared" si="1"/>
        <v>0</v>
      </c>
    </row>
    <row r="26" spans="1:5">
      <c r="A26" s="103" t="s">
        <v>63</v>
      </c>
      <c r="B26" s="103" t="s">
        <v>64</v>
      </c>
      <c r="C26" s="104">
        <v>0</v>
      </c>
      <c r="D26" s="104">
        <v>0</v>
      </c>
      <c r="E26" s="104">
        <f t="shared" si="1"/>
        <v>0</v>
      </c>
    </row>
    <row r="27" spans="1:5">
      <c r="A27" s="103" t="s">
        <v>65</v>
      </c>
      <c r="B27" s="103" t="s">
        <v>66</v>
      </c>
      <c r="C27" s="104">
        <v>0</v>
      </c>
      <c r="D27" s="104">
        <v>0</v>
      </c>
      <c r="E27" s="104">
        <f t="shared" si="1"/>
        <v>0</v>
      </c>
    </row>
    <row r="28" spans="1:5">
      <c r="A28" s="103" t="s">
        <v>67</v>
      </c>
      <c r="B28" s="103" t="s">
        <v>68</v>
      </c>
      <c r="C28" s="104">
        <v>0</v>
      </c>
      <c r="D28" s="104">
        <v>0</v>
      </c>
      <c r="E28" s="104">
        <f t="shared" si="1"/>
        <v>0</v>
      </c>
    </row>
    <row r="29" spans="1:5" s="151" customFormat="1">
      <c r="A29" s="143" t="s">
        <v>553</v>
      </c>
      <c r="B29" s="143" t="s">
        <v>555</v>
      </c>
      <c r="C29" s="150">
        <v>0</v>
      </c>
      <c r="D29" s="150">
        <v>16219.16</v>
      </c>
      <c r="E29" s="150">
        <f t="shared" si="1"/>
        <v>16219.16</v>
      </c>
    </row>
    <row r="30" spans="1:5" s="127" customFormat="1">
      <c r="A30" s="125" t="s">
        <v>554</v>
      </c>
      <c r="B30" s="125" t="s">
        <v>556</v>
      </c>
      <c r="C30" s="126">
        <v>0</v>
      </c>
      <c r="D30" s="126">
        <v>601.33000000000004</v>
      </c>
      <c r="E30" s="126">
        <v>793.48</v>
      </c>
    </row>
    <row r="31" spans="1:5">
      <c r="A31" s="103" t="s">
        <v>69</v>
      </c>
      <c r="B31" s="103" t="s">
        <v>70</v>
      </c>
      <c r="C31" s="104">
        <v>0</v>
      </c>
      <c r="D31" s="104">
        <v>0</v>
      </c>
      <c r="E31" s="104">
        <f t="shared" si="1"/>
        <v>0</v>
      </c>
    </row>
    <row r="32" spans="1:5">
      <c r="A32" s="103" t="s">
        <v>71</v>
      </c>
      <c r="B32" s="103" t="s">
        <v>72</v>
      </c>
      <c r="C32" s="104">
        <v>0</v>
      </c>
      <c r="D32" s="104">
        <v>0</v>
      </c>
      <c r="E32" s="104">
        <f t="shared" si="1"/>
        <v>0</v>
      </c>
    </row>
    <row r="33" spans="1:5">
      <c r="A33" s="103" t="s">
        <v>73</v>
      </c>
      <c r="B33" s="103" t="s">
        <v>74</v>
      </c>
      <c r="C33" s="104">
        <v>0</v>
      </c>
      <c r="D33" s="104">
        <v>0</v>
      </c>
      <c r="E33" s="104">
        <f t="shared" si="1"/>
        <v>0</v>
      </c>
    </row>
    <row r="34" spans="1:5">
      <c r="A34" s="103" t="s">
        <v>75</v>
      </c>
      <c r="B34" s="103" t="s">
        <v>76</v>
      </c>
      <c r="C34" s="104">
        <v>0</v>
      </c>
      <c r="D34" s="104">
        <v>0</v>
      </c>
      <c r="E34" s="104">
        <f t="shared" si="1"/>
        <v>0</v>
      </c>
    </row>
    <row r="35" spans="1:5">
      <c r="A35" s="103" t="s">
        <v>77</v>
      </c>
      <c r="B35" s="103" t="s">
        <v>78</v>
      </c>
      <c r="C35" s="104">
        <v>0</v>
      </c>
      <c r="D35" s="104">
        <v>0</v>
      </c>
      <c r="E35" s="104">
        <f t="shared" si="1"/>
        <v>0</v>
      </c>
    </row>
    <row r="36" spans="1:5">
      <c r="A36" s="103" t="s">
        <v>79</v>
      </c>
      <c r="B36" s="103" t="s">
        <v>80</v>
      </c>
      <c r="C36" s="104">
        <v>0</v>
      </c>
      <c r="D36" s="104">
        <v>0</v>
      </c>
      <c r="E36" s="104">
        <f t="shared" si="1"/>
        <v>0</v>
      </c>
    </row>
    <row r="37" spans="1:5">
      <c r="A37" s="103" t="s">
        <v>81</v>
      </c>
      <c r="B37" s="103" t="s">
        <v>82</v>
      </c>
      <c r="C37" s="104">
        <v>0</v>
      </c>
      <c r="D37" s="104">
        <v>0</v>
      </c>
      <c r="E37" s="104">
        <f t="shared" si="1"/>
        <v>0</v>
      </c>
    </row>
    <row r="38" spans="1:5">
      <c r="A38" s="103" t="s">
        <v>83</v>
      </c>
      <c r="B38" s="103" t="s">
        <v>84</v>
      </c>
      <c r="C38" s="104">
        <v>0</v>
      </c>
      <c r="D38" s="104">
        <v>0</v>
      </c>
      <c r="E38" s="104">
        <f t="shared" si="1"/>
        <v>0</v>
      </c>
    </row>
    <row r="39" spans="1:5">
      <c r="A39" s="103" t="s">
        <v>85</v>
      </c>
      <c r="B39" s="103" t="s">
        <v>86</v>
      </c>
      <c r="C39" s="104">
        <v>0</v>
      </c>
      <c r="D39" s="104">
        <v>0</v>
      </c>
      <c r="E39" s="104">
        <f t="shared" si="1"/>
        <v>0</v>
      </c>
    </row>
    <row r="40" spans="1:5">
      <c r="A40" s="103" t="s">
        <v>87</v>
      </c>
      <c r="B40" s="103" t="s">
        <v>88</v>
      </c>
      <c r="C40" s="104">
        <v>0</v>
      </c>
      <c r="D40" s="104">
        <v>0</v>
      </c>
      <c r="E40" s="104">
        <f t="shared" si="1"/>
        <v>0</v>
      </c>
    </row>
    <row r="41" spans="1:5">
      <c r="A41" s="103" t="s">
        <v>89</v>
      </c>
      <c r="B41" s="103" t="s">
        <v>90</v>
      </c>
      <c r="C41" s="104">
        <v>0</v>
      </c>
      <c r="D41" s="104">
        <v>0</v>
      </c>
      <c r="E41" s="104">
        <f t="shared" si="1"/>
        <v>0</v>
      </c>
    </row>
    <row r="42" spans="1:5">
      <c r="A42" s="103" t="s">
        <v>91</v>
      </c>
      <c r="B42" s="103" t="s">
        <v>92</v>
      </c>
      <c r="C42" s="104">
        <v>0</v>
      </c>
      <c r="D42" s="104">
        <v>0</v>
      </c>
      <c r="E42" s="104">
        <f t="shared" si="1"/>
        <v>0</v>
      </c>
    </row>
    <row r="43" spans="1:5">
      <c r="A43" s="103" t="s">
        <v>93</v>
      </c>
      <c r="B43" s="103" t="s">
        <v>94</v>
      </c>
      <c r="C43" s="104">
        <v>0</v>
      </c>
      <c r="D43" s="104">
        <v>0</v>
      </c>
      <c r="E43" s="104">
        <f t="shared" si="1"/>
        <v>0</v>
      </c>
    </row>
    <row r="44" spans="1:5">
      <c r="A44" s="103" t="s">
        <v>95</v>
      </c>
      <c r="B44" s="103" t="s">
        <v>96</v>
      </c>
      <c r="C44" s="104">
        <v>0</v>
      </c>
      <c r="D44" s="104">
        <v>0</v>
      </c>
      <c r="E44" s="104">
        <f t="shared" si="1"/>
        <v>0</v>
      </c>
    </row>
    <row r="45" spans="1:5">
      <c r="A45" s="103" t="s">
        <v>97</v>
      </c>
      <c r="B45" s="103" t="s">
        <v>98</v>
      </c>
      <c r="C45" s="104">
        <v>0</v>
      </c>
      <c r="D45" s="104">
        <v>0</v>
      </c>
      <c r="E45" s="104">
        <f t="shared" si="1"/>
        <v>0</v>
      </c>
    </row>
    <row r="46" spans="1:5">
      <c r="A46" s="103" t="s">
        <v>99</v>
      </c>
      <c r="B46" s="103" t="s">
        <v>100</v>
      </c>
      <c r="C46" s="104">
        <v>0</v>
      </c>
      <c r="D46" s="104">
        <v>0</v>
      </c>
      <c r="E46" s="104">
        <f t="shared" si="1"/>
        <v>0</v>
      </c>
    </row>
    <row r="47" spans="1:5">
      <c r="A47" s="103" t="s">
        <v>101</v>
      </c>
      <c r="B47" s="103" t="s">
        <v>102</v>
      </c>
      <c r="C47" s="104">
        <v>0</v>
      </c>
      <c r="D47" s="104">
        <v>0</v>
      </c>
      <c r="E47" s="104">
        <f t="shared" si="1"/>
        <v>0</v>
      </c>
    </row>
    <row r="48" spans="1:5">
      <c r="A48" s="103" t="s">
        <v>103</v>
      </c>
      <c r="B48" s="103" t="s">
        <v>104</v>
      </c>
      <c r="C48" s="104">
        <v>0</v>
      </c>
      <c r="D48" s="104">
        <v>0</v>
      </c>
      <c r="E48" s="104">
        <f t="shared" si="1"/>
        <v>0</v>
      </c>
    </row>
    <row r="49" spans="1:5">
      <c r="A49" s="103" t="s">
        <v>105</v>
      </c>
      <c r="B49" s="103" t="s">
        <v>106</v>
      </c>
      <c r="C49" s="104">
        <v>0</v>
      </c>
      <c r="D49" s="104">
        <v>0</v>
      </c>
      <c r="E49" s="104">
        <f t="shared" si="1"/>
        <v>0</v>
      </c>
    </row>
    <row r="50" spans="1:5">
      <c r="A50" s="103" t="s">
        <v>107</v>
      </c>
      <c r="B50" s="103" t="s">
        <v>108</v>
      </c>
      <c r="C50" s="104">
        <v>0</v>
      </c>
      <c r="D50" s="104">
        <v>0</v>
      </c>
      <c r="E50" s="104">
        <f t="shared" si="1"/>
        <v>0</v>
      </c>
    </row>
    <row r="51" spans="1:5">
      <c r="A51" s="103" t="s">
        <v>109</v>
      </c>
      <c r="B51" s="103" t="s">
        <v>110</v>
      </c>
      <c r="C51" s="104">
        <v>0</v>
      </c>
      <c r="D51" s="104">
        <v>0</v>
      </c>
      <c r="E51" s="104">
        <f t="shared" si="1"/>
        <v>0</v>
      </c>
    </row>
    <row r="52" spans="1:5">
      <c r="A52" s="103" t="s">
        <v>111</v>
      </c>
      <c r="B52" s="103" t="s">
        <v>112</v>
      </c>
      <c r="C52" s="104">
        <v>0</v>
      </c>
      <c r="D52" s="104">
        <v>0</v>
      </c>
      <c r="E52" s="104">
        <f t="shared" si="1"/>
        <v>0</v>
      </c>
    </row>
    <row r="53" spans="1:5">
      <c r="A53" s="103" t="s">
        <v>113</v>
      </c>
      <c r="B53" s="103" t="s">
        <v>114</v>
      </c>
      <c r="C53" s="104">
        <v>0</v>
      </c>
      <c r="D53" s="104">
        <v>0</v>
      </c>
      <c r="E53" s="104">
        <f t="shared" si="1"/>
        <v>0</v>
      </c>
    </row>
    <row r="54" spans="1:5">
      <c r="A54" s="103" t="s">
        <v>115</v>
      </c>
      <c r="B54" s="103" t="s">
        <v>116</v>
      </c>
      <c r="C54" s="104">
        <v>0</v>
      </c>
      <c r="D54" s="104">
        <v>0</v>
      </c>
      <c r="E54" s="104">
        <f t="shared" si="1"/>
        <v>0</v>
      </c>
    </row>
    <row r="55" spans="1:5">
      <c r="A55" s="103" t="s">
        <v>117</v>
      </c>
      <c r="B55" s="103" t="s">
        <v>118</v>
      </c>
      <c r="C55" s="104">
        <v>0</v>
      </c>
      <c r="D55" s="104">
        <v>0</v>
      </c>
      <c r="E55" s="104">
        <f t="shared" si="1"/>
        <v>0</v>
      </c>
    </row>
    <row r="56" spans="1:5">
      <c r="A56" s="103" t="s">
        <v>119</v>
      </c>
      <c r="B56" s="103" t="s">
        <v>120</v>
      </c>
      <c r="C56" s="104">
        <v>0</v>
      </c>
      <c r="D56" s="104">
        <v>0</v>
      </c>
      <c r="E56" s="104">
        <f t="shared" si="1"/>
        <v>0</v>
      </c>
    </row>
    <row r="57" spans="1:5">
      <c r="A57" s="103" t="s">
        <v>121</v>
      </c>
      <c r="B57" s="103" t="s">
        <v>122</v>
      </c>
      <c r="C57" s="104">
        <v>0</v>
      </c>
      <c r="D57" s="104">
        <v>0</v>
      </c>
      <c r="E57" s="104">
        <f t="shared" si="1"/>
        <v>0</v>
      </c>
    </row>
    <row r="58" spans="1:5">
      <c r="A58" s="103" t="s">
        <v>123</v>
      </c>
      <c r="B58" s="103" t="s">
        <v>124</v>
      </c>
      <c r="C58" s="104">
        <v>0</v>
      </c>
      <c r="D58" s="104">
        <v>0</v>
      </c>
      <c r="E58" s="104">
        <f t="shared" si="1"/>
        <v>0</v>
      </c>
    </row>
    <row r="59" spans="1:5">
      <c r="A59" s="103" t="s">
        <v>125</v>
      </c>
      <c r="B59" s="103" t="s">
        <v>126</v>
      </c>
      <c r="C59" s="104">
        <v>0</v>
      </c>
      <c r="D59" s="104">
        <v>0</v>
      </c>
      <c r="E59" s="104">
        <f t="shared" si="1"/>
        <v>0</v>
      </c>
    </row>
    <row r="60" spans="1:5">
      <c r="A60" s="103" t="s">
        <v>127</v>
      </c>
      <c r="B60" s="103" t="s">
        <v>128</v>
      </c>
      <c r="C60" s="104">
        <v>0</v>
      </c>
      <c r="D60" s="104">
        <v>1081276.8400000001</v>
      </c>
      <c r="E60" s="104">
        <f t="shared" si="1"/>
        <v>1081276.8400000001</v>
      </c>
    </row>
    <row r="61" spans="1:5" s="151" customFormat="1">
      <c r="A61" s="143" t="s">
        <v>129</v>
      </c>
      <c r="B61" s="143" t="s">
        <v>130</v>
      </c>
      <c r="C61" s="150">
        <v>0</v>
      </c>
      <c r="D61" s="150">
        <v>1081276.8400000001</v>
      </c>
      <c r="E61" s="150">
        <f t="shared" si="1"/>
        <v>1081276.8400000001</v>
      </c>
    </row>
    <row r="62" spans="1:5" s="151" customFormat="1">
      <c r="A62" s="143" t="s">
        <v>131</v>
      </c>
      <c r="B62" s="143" t="s">
        <v>132</v>
      </c>
      <c r="C62" s="150">
        <v>0</v>
      </c>
      <c r="D62" s="150">
        <v>219549.26</v>
      </c>
      <c r="E62" s="150">
        <f t="shared" si="1"/>
        <v>219549.26</v>
      </c>
    </row>
    <row r="63" spans="1:5" s="151" customFormat="1">
      <c r="A63" s="143" t="s">
        <v>133</v>
      </c>
      <c r="B63" s="143" t="s">
        <v>134</v>
      </c>
      <c r="C63" s="150">
        <v>0</v>
      </c>
      <c r="D63" s="150">
        <v>219549.26</v>
      </c>
      <c r="E63" s="150">
        <f t="shared" si="1"/>
        <v>219549.26</v>
      </c>
    </row>
    <row r="64" spans="1:5" s="151" customFormat="1">
      <c r="A64" s="143" t="s">
        <v>135</v>
      </c>
      <c r="B64" s="143" t="s">
        <v>136</v>
      </c>
      <c r="C64" s="150">
        <v>0</v>
      </c>
      <c r="D64" s="150">
        <v>219549.26</v>
      </c>
      <c r="E64" s="150">
        <f t="shared" si="1"/>
        <v>219549.26</v>
      </c>
    </row>
    <row r="65" spans="1:6" s="151" customFormat="1">
      <c r="A65" s="143" t="s">
        <v>137</v>
      </c>
      <c r="B65" s="143" t="s">
        <v>138</v>
      </c>
      <c r="C65" s="150">
        <v>0</v>
      </c>
      <c r="D65" s="150">
        <v>219549.26</v>
      </c>
      <c r="E65" s="150">
        <f t="shared" si="1"/>
        <v>219549.26</v>
      </c>
    </row>
    <row r="66" spans="1:6" s="151" customFormat="1">
      <c r="A66" s="144" t="s">
        <v>578</v>
      </c>
      <c r="B66" s="143" t="s">
        <v>557</v>
      </c>
      <c r="C66" s="150"/>
      <c r="D66" s="150">
        <v>203079.8</v>
      </c>
      <c r="E66" s="150">
        <f t="shared" si="1"/>
        <v>203079.8</v>
      </c>
      <c r="F66" s="151" t="s">
        <v>586</v>
      </c>
    </row>
    <row r="67" spans="1:6">
      <c r="A67" s="103" t="s">
        <v>139</v>
      </c>
      <c r="B67" s="103" t="s">
        <v>140</v>
      </c>
      <c r="C67" s="104">
        <v>0</v>
      </c>
      <c r="D67" s="104">
        <v>0</v>
      </c>
      <c r="E67" s="104">
        <f t="shared" si="1"/>
        <v>0</v>
      </c>
    </row>
    <row r="68" spans="1:6">
      <c r="A68" s="103" t="s">
        <v>141</v>
      </c>
      <c r="B68" s="103" t="s">
        <v>142</v>
      </c>
      <c r="C68" s="104">
        <v>0</v>
      </c>
      <c r="D68" s="104">
        <v>0</v>
      </c>
      <c r="E68" s="104">
        <f t="shared" si="1"/>
        <v>0</v>
      </c>
    </row>
    <row r="69" spans="1:6">
      <c r="A69" s="103" t="s">
        <v>143</v>
      </c>
      <c r="B69" s="103" t="s">
        <v>144</v>
      </c>
      <c r="C69" s="104">
        <v>0</v>
      </c>
      <c r="D69" s="104">
        <v>0</v>
      </c>
      <c r="E69" s="104">
        <f t="shared" si="1"/>
        <v>0</v>
      </c>
    </row>
    <row r="70" spans="1:6">
      <c r="A70" s="103" t="s">
        <v>145</v>
      </c>
      <c r="B70" s="103" t="s">
        <v>146</v>
      </c>
      <c r="C70" s="104">
        <v>0</v>
      </c>
      <c r="D70" s="104">
        <v>0</v>
      </c>
      <c r="E70" s="104">
        <f t="shared" si="1"/>
        <v>0</v>
      </c>
    </row>
    <row r="71" spans="1:6">
      <c r="A71" s="103" t="s">
        <v>147</v>
      </c>
      <c r="B71" s="103" t="s">
        <v>148</v>
      </c>
      <c r="C71" s="104">
        <v>0</v>
      </c>
      <c r="D71" s="104">
        <v>0</v>
      </c>
      <c r="E71" s="104">
        <f t="shared" si="1"/>
        <v>0</v>
      </c>
    </row>
    <row r="72" spans="1:6">
      <c r="A72" s="103" t="s">
        <v>149</v>
      </c>
      <c r="B72" s="103" t="s">
        <v>150</v>
      </c>
      <c r="C72" s="104">
        <v>0</v>
      </c>
      <c r="D72" s="104">
        <v>0</v>
      </c>
      <c r="E72" s="104">
        <f t="shared" si="1"/>
        <v>0</v>
      </c>
    </row>
    <row r="73" spans="1:6">
      <c r="A73" s="103" t="s">
        <v>151</v>
      </c>
      <c r="B73" s="103" t="s">
        <v>152</v>
      </c>
      <c r="C73" s="104">
        <v>0</v>
      </c>
      <c r="D73" s="104">
        <v>0</v>
      </c>
      <c r="E73" s="104">
        <f t="shared" si="1"/>
        <v>0</v>
      </c>
    </row>
    <row r="74" spans="1:6">
      <c r="A74" s="103" t="s">
        <v>153</v>
      </c>
      <c r="B74" s="103" t="s">
        <v>154</v>
      </c>
      <c r="C74" s="104">
        <v>0</v>
      </c>
      <c r="D74" s="104">
        <v>0</v>
      </c>
      <c r="E74" s="104">
        <f t="shared" si="1"/>
        <v>0</v>
      </c>
    </row>
    <row r="75" spans="1:6">
      <c r="A75" s="103" t="s">
        <v>155</v>
      </c>
      <c r="B75" s="103" t="s">
        <v>156</v>
      </c>
      <c r="C75" s="104">
        <v>0</v>
      </c>
      <c r="D75" s="104">
        <v>0</v>
      </c>
      <c r="E75" s="104">
        <f t="shared" ref="E75:E77" si="2">+C75+D75</f>
        <v>0</v>
      </c>
    </row>
    <row r="76" spans="1:6">
      <c r="A76" s="103" t="s">
        <v>157</v>
      </c>
      <c r="B76" s="103" t="s">
        <v>158</v>
      </c>
      <c r="C76" s="104">
        <v>0</v>
      </c>
      <c r="D76" s="104">
        <v>0</v>
      </c>
      <c r="E76" s="104">
        <f t="shared" si="2"/>
        <v>0</v>
      </c>
    </row>
    <row r="77" spans="1:6" s="3" customFormat="1">
      <c r="A77" s="109" t="s">
        <v>159</v>
      </c>
      <c r="B77" s="109" t="s">
        <v>160</v>
      </c>
      <c r="C77" s="108">
        <v>0</v>
      </c>
      <c r="D77" s="104">
        <v>9505.19</v>
      </c>
      <c r="E77" s="108">
        <f t="shared" si="2"/>
        <v>9505.19</v>
      </c>
    </row>
    <row r="78" spans="1:6">
      <c r="A78" s="103" t="s">
        <v>161</v>
      </c>
      <c r="B78" s="103" t="s">
        <v>162</v>
      </c>
      <c r="C78" s="104">
        <v>0</v>
      </c>
      <c r="D78" s="126">
        <v>2241</v>
      </c>
      <c r="E78" s="104">
        <f t="shared" ref="E78:E119" si="3">+C78+D78</f>
        <v>2241</v>
      </c>
    </row>
    <row r="79" spans="1:6">
      <c r="A79" s="103" t="s">
        <v>161</v>
      </c>
      <c r="B79" s="103" t="s">
        <v>163</v>
      </c>
      <c r="C79" s="104">
        <v>0</v>
      </c>
      <c r="D79" s="104">
        <v>2241</v>
      </c>
      <c r="E79" s="104">
        <f t="shared" si="3"/>
        <v>2241</v>
      </c>
    </row>
    <row r="80" spans="1:6" s="151" customFormat="1">
      <c r="A80" s="143" t="s">
        <v>559</v>
      </c>
      <c r="B80" s="143" t="s">
        <v>558</v>
      </c>
      <c r="C80" s="150">
        <v>0</v>
      </c>
      <c r="D80" s="150">
        <v>2241</v>
      </c>
      <c r="E80" s="150">
        <f t="shared" si="3"/>
        <v>2241</v>
      </c>
    </row>
    <row r="81" spans="1:5" s="151" customFormat="1">
      <c r="A81" s="152" t="s">
        <v>597</v>
      </c>
      <c r="B81" s="143"/>
      <c r="C81" s="150"/>
      <c r="D81" s="150"/>
      <c r="E81" s="150">
        <v>187.49</v>
      </c>
    </row>
    <row r="82" spans="1:5">
      <c r="A82" s="103" t="s">
        <v>164</v>
      </c>
      <c r="B82" s="103" t="s">
        <v>165</v>
      </c>
      <c r="C82" s="104">
        <v>0</v>
      </c>
      <c r="D82" s="104">
        <v>0</v>
      </c>
      <c r="E82" s="104">
        <f t="shared" si="3"/>
        <v>0</v>
      </c>
    </row>
    <row r="83" spans="1:5">
      <c r="A83" s="103" t="s">
        <v>166</v>
      </c>
      <c r="B83" s="103" t="s">
        <v>167</v>
      </c>
      <c r="C83" s="104">
        <v>0</v>
      </c>
      <c r="D83" s="104">
        <v>0</v>
      </c>
      <c r="E83" s="104">
        <f t="shared" si="3"/>
        <v>0</v>
      </c>
    </row>
    <row r="84" spans="1:5">
      <c r="A84" s="103" t="s">
        <v>168</v>
      </c>
      <c r="B84" s="103" t="s">
        <v>169</v>
      </c>
      <c r="C84" s="104">
        <v>0</v>
      </c>
      <c r="D84" s="104">
        <v>0</v>
      </c>
      <c r="E84" s="104">
        <f t="shared" si="3"/>
        <v>0</v>
      </c>
    </row>
    <row r="85" spans="1:5">
      <c r="A85" s="103" t="s">
        <v>170</v>
      </c>
      <c r="B85" s="103" t="s">
        <v>171</v>
      </c>
      <c r="C85" s="104">
        <v>0</v>
      </c>
      <c r="D85" s="104">
        <v>0</v>
      </c>
      <c r="E85" s="104">
        <f t="shared" si="3"/>
        <v>0</v>
      </c>
    </row>
    <row r="86" spans="1:5">
      <c r="A86" s="103" t="s">
        <v>172</v>
      </c>
      <c r="B86" s="103" t="s">
        <v>173</v>
      </c>
      <c r="C86" s="104">
        <v>0</v>
      </c>
      <c r="D86" s="104">
        <v>0</v>
      </c>
      <c r="E86" s="104">
        <f t="shared" si="3"/>
        <v>0</v>
      </c>
    </row>
    <row r="87" spans="1:5">
      <c r="A87" s="103" t="s">
        <v>174</v>
      </c>
      <c r="B87" s="103" t="s">
        <v>175</v>
      </c>
      <c r="C87" s="104">
        <v>0</v>
      </c>
      <c r="D87" s="104">
        <v>0</v>
      </c>
      <c r="E87" s="104">
        <f t="shared" si="3"/>
        <v>0</v>
      </c>
    </row>
    <row r="88" spans="1:5">
      <c r="A88" s="103" t="s">
        <v>176</v>
      </c>
      <c r="B88" s="103" t="s">
        <v>177</v>
      </c>
      <c r="C88" s="104">
        <v>0</v>
      </c>
      <c r="D88" s="104">
        <v>0</v>
      </c>
      <c r="E88" s="104">
        <f t="shared" si="3"/>
        <v>0</v>
      </c>
    </row>
    <row r="89" spans="1:5">
      <c r="A89" s="103" t="s">
        <v>178</v>
      </c>
      <c r="B89" s="103" t="s">
        <v>179</v>
      </c>
      <c r="C89" s="104">
        <v>0</v>
      </c>
      <c r="D89" s="104">
        <v>0</v>
      </c>
      <c r="E89" s="104">
        <f t="shared" si="3"/>
        <v>0</v>
      </c>
    </row>
    <row r="90" spans="1:5">
      <c r="A90" s="103" t="s">
        <v>180</v>
      </c>
      <c r="B90" s="103" t="s">
        <v>181</v>
      </c>
      <c r="C90" s="104">
        <v>0</v>
      </c>
      <c r="D90" s="104">
        <v>0</v>
      </c>
      <c r="E90" s="104">
        <f t="shared" si="3"/>
        <v>0</v>
      </c>
    </row>
    <row r="91" spans="1:5">
      <c r="A91" s="103" t="s">
        <v>182</v>
      </c>
      <c r="B91" s="103" t="s">
        <v>183</v>
      </c>
      <c r="C91" s="104">
        <v>0</v>
      </c>
      <c r="D91" s="104">
        <v>0</v>
      </c>
      <c r="E91" s="104">
        <f t="shared" si="3"/>
        <v>0</v>
      </c>
    </row>
    <row r="92" spans="1:5">
      <c r="A92" s="103" t="s">
        <v>184</v>
      </c>
      <c r="B92" s="103" t="s">
        <v>185</v>
      </c>
      <c r="C92" s="104">
        <v>0</v>
      </c>
      <c r="D92" s="104">
        <v>0</v>
      </c>
      <c r="E92" s="104">
        <f t="shared" si="3"/>
        <v>0</v>
      </c>
    </row>
    <row r="93" spans="1:5">
      <c r="A93" s="103" t="s">
        <v>186</v>
      </c>
      <c r="B93" s="103" t="s">
        <v>187</v>
      </c>
      <c r="C93" s="104">
        <v>0</v>
      </c>
      <c r="D93" s="104">
        <v>0</v>
      </c>
      <c r="E93" s="104">
        <f t="shared" si="3"/>
        <v>0</v>
      </c>
    </row>
    <row r="94" spans="1:5">
      <c r="A94" s="103" t="s">
        <v>188</v>
      </c>
      <c r="B94" s="103" t="s">
        <v>189</v>
      </c>
      <c r="C94" s="104">
        <v>0</v>
      </c>
      <c r="D94" s="104">
        <v>0</v>
      </c>
      <c r="E94" s="104">
        <f t="shared" si="3"/>
        <v>0</v>
      </c>
    </row>
    <row r="95" spans="1:5">
      <c r="A95" s="103" t="s">
        <v>190</v>
      </c>
      <c r="B95" s="103" t="s">
        <v>191</v>
      </c>
      <c r="C95" s="104">
        <v>0</v>
      </c>
      <c r="D95" s="104">
        <v>0</v>
      </c>
      <c r="E95" s="104">
        <f t="shared" si="3"/>
        <v>0</v>
      </c>
    </row>
    <row r="96" spans="1:5">
      <c r="A96" s="103" t="s">
        <v>192</v>
      </c>
      <c r="B96" s="103" t="s">
        <v>193</v>
      </c>
      <c r="C96" s="104">
        <v>0</v>
      </c>
      <c r="D96" s="104">
        <v>0</v>
      </c>
      <c r="E96" s="104">
        <f t="shared" si="3"/>
        <v>0</v>
      </c>
    </row>
    <row r="97" spans="1:5">
      <c r="A97" s="103" t="s">
        <v>194</v>
      </c>
      <c r="B97" s="103" t="s">
        <v>195</v>
      </c>
      <c r="C97" s="104">
        <v>0</v>
      </c>
      <c r="D97" s="104">
        <v>0</v>
      </c>
      <c r="E97" s="104">
        <f t="shared" si="3"/>
        <v>0</v>
      </c>
    </row>
    <row r="98" spans="1:5">
      <c r="A98" s="103" t="s">
        <v>196</v>
      </c>
      <c r="B98" s="103" t="s">
        <v>197</v>
      </c>
      <c r="C98" s="104">
        <v>0</v>
      </c>
      <c r="D98" s="126">
        <v>6500</v>
      </c>
      <c r="E98" s="104">
        <f t="shared" si="3"/>
        <v>6500</v>
      </c>
    </row>
    <row r="99" spans="1:5">
      <c r="A99" s="103" t="s">
        <v>198</v>
      </c>
      <c r="B99" s="103" t="s">
        <v>199</v>
      </c>
      <c r="C99" s="104">
        <v>0</v>
      </c>
      <c r="D99" s="104">
        <v>0</v>
      </c>
      <c r="E99" s="104">
        <f t="shared" si="3"/>
        <v>0</v>
      </c>
    </row>
    <row r="100" spans="1:5" s="151" customFormat="1">
      <c r="A100" s="143" t="s">
        <v>200</v>
      </c>
      <c r="B100" s="143" t="s">
        <v>201</v>
      </c>
      <c r="C100" s="150">
        <v>0</v>
      </c>
      <c r="D100" s="150">
        <v>6500</v>
      </c>
      <c r="E100" s="150">
        <f t="shared" si="3"/>
        <v>6500</v>
      </c>
    </row>
    <row r="101" spans="1:5">
      <c r="A101" s="103" t="s">
        <v>202</v>
      </c>
      <c r="B101" s="103" t="s">
        <v>203</v>
      </c>
      <c r="C101" s="104">
        <v>0</v>
      </c>
      <c r="D101" s="104">
        <v>0</v>
      </c>
      <c r="E101" s="104">
        <f t="shared" si="3"/>
        <v>0</v>
      </c>
    </row>
    <row r="102" spans="1:5">
      <c r="A102" s="103" t="s">
        <v>204</v>
      </c>
      <c r="B102" s="103" t="s">
        <v>205</v>
      </c>
      <c r="C102" s="104">
        <v>0</v>
      </c>
      <c r="D102" s="104">
        <v>0</v>
      </c>
      <c r="E102" s="104">
        <f t="shared" si="3"/>
        <v>0</v>
      </c>
    </row>
    <row r="103" spans="1:5">
      <c r="A103" s="103" t="s">
        <v>206</v>
      </c>
      <c r="B103" s="103" t="s">
        <v>207</v>
      </c>
      <c r="C103" s="104">
        <v>0</v>
      </c>
      <c r="D103" s="104">
        <v>0</v>
      </c>
      <c r="E103" s="104">
        <f t="shared" si="3"/>
        <v>0</v>
      </c>
    </row>
    <row r="104" spans="1:5">
      <c r="A104" s="103" t="s">
        <v>208</v>
      </c>
      <c r="B104" s="103" t="s">
        <v>209</v>
      </c>
      <c r="C104" s="104">
        <v>0</v>
      </c>
      <c r="D104" s="104">
        <v>0</v>
      </c>
      <c r="E104" s="104">
        <f t="shared" si="3"/>
        <v>0</v>
      </c>
    </row>
    <row r="105" spans="1:5">
      <c r="A105" s="103" t="s">
        <v>210</v>
      </c>
      <c r="B105" s="103" t="s">
        <v>211</v>
      </c>
      <c r="C105" s="104">
        <v>0</v>
      </c>
      <c r="D105" s="104">
        <v>0</v>
      </c>
      <c r="E105" s="104">
        <f t="shared" si="3"/>
        <v>0</v>
      </c>
    </row>
    <row r="106" spans="1:5">
      <c r="A106" s="103" t="s">
        <v>212</v>
      </c>
      <c r="B106" s="103" t="s">
        <v>213</v>
      </c>
      <c r="C106" s="104">
        <v>0</v>
      </c>
      <c r="D106" s="104">
        <v>0</v>
      </c>
      <c r="E106" s="104">
        <f t="shared" si="3"/>
        <v>0</v>
      </c>
    </row>
    <row r="107" spans="1:5">
      <c r="A107" s="103" t="s">
        <v>214</v>
      </c>
      <c r="B107" s="103" t="s">
        <v>215</v>
      </c>
      <c r="C107" s="104">
        <v>0</v>
      </c>
      <c r="D107" s="104">
        <v>0</v>
      </c>
      <c r="E107" s="104">
        <f t="shared" si="3"/>
        <v>0</v>
      </c>
    </row>
    <row r="108" spans="1:5">
      <c r="A108" s="103" t="s">
        <v>216</v>
      </c>
      <c r="B108" s="103" t="s">
        <v>217</v>
      </c>
      <c r="C108" s="104">
        <v>0</v>
      </c>
      <c r="D108" s="104">
        <v>0</v>
      </c>
      <c r="E108" s="104">
        <f t="shared" si="3"/>
        <v>0</v>
      </c>
    </row>
    <row r="109" spans="1:5">
      <c r="A109" s="103" t="s">
        <v>218</v>
      </c>
      <c r="B109" s="103" t="s">
        <v>219</v>
      </c>
      <c r="C109" s="104">
        <v>0</v>
      </c>
      <c r="D109" s="104">
        <v>0</v>
      </c>
      <c r="E109" s="104">
        <f t="shared" si="3"/>
        <v>0</v>
      </c>
    </row>
    <row r="110" spans="1:5">
      <c r="A110" s="103" t="s">
        <v>220</v>
      </c>
      <c r="B110" s="103" t="s">
        <v>221</v>
      </c>
      <c r="C110" s="104">
        <v>0</v>
      </c>
      <c r="D110" s="104">
        <v>0</v>
      </c>
      <c r="E110" s="104">
        <f t="shared" si="3"/>
        <v>0</v>
      </c>
    </row>
    <row r="111" spans="1:5">
      <c r="A111" s="103" t="s">
        <v>222</v>
      </c>
      <c r="B111" s="103" t="s">
        <v>223</v>
      </c>
      <c r="C111" s="104">
        <v>0</v>
      </c>
      <c r="D111" s="104">
        <v>0</v>
      </c>
      <c r="E111" s="104">
        <f t="shared" si="3"/>
        <v>0</v>
      </c>
    </row>
    <row r="112" spans="1:5">
      <c r="A112" s="103" t="s">
        <v>224</v>
      </c>
      <c r="B112" s="103" t="s">
        <v>225</v>
      </c>
      <c r="C112" s="104">
        <v>0</v>
      </c>
      <c r="D112" s="126">
        <v>764.19</v>
      </c>
      <c r="E112" s="104">
        <f t="shared" si="3"/>
        <v>764.19</v>
      </c>
    </row>
    <row r="113" spans="1:5">
      <c r="A113" s="103" t="s">
        <v>226</v>
      </c>
      <c r="B113" s="103" t="s">
        <v>227</v>
      </c>
      <c r="C113" s="104">
        <v>0</v>
      </c>
      <c r="D113" s="104">
        <v>0</v>
      </c>
      <c r="E113" s="104">
        <f t="shared" si="3"/>
        <v>0</v>
      </c>
    </row>
    <row r="114" spans="1:5">
      <c r="A114" s="103" t="s">
        <v>228</v>
      </c>
      <c r="B114" s="103" t="s">
        <v>229</v>
      </c>
      <c r="C114" s="104">
        <v>0</v>
      </c>
      <c r="D114" s="104">
        <v>0</v>
      </c>
      <c r="E114" s="104">
        <f t="shared" si="3"/>
        <v>0</v>
      </c>
    </row>
    <row r="115" spans="1:5">
      <c r="A115" s="103" t="s">
        <v>230</v>
      </c>
      <c r="B115" s="103" t="s">
        <v>231</v>
      </c>
      <c r="C115" s="104">
        <v>0</v>
      </c>
      <c r="D115" s="104">
        <v>694.72</v>
      </c>
      <c r="E115" s="153">
        <v>741.36</v>
      </c>
    </row>
    <row r="116" spans="1:5">
      <c r="A116" s="103" t="s">
        <v>232</v>
      </c>
      <c r="B116" s="103" t="s">
        <v>233</v>
      </c>
      <c r="C116" s="104">
        <v>0</v>
      </c>
      <c r="D116" s="104">
        <v>69.47</v>
      </c>
      <c r="E116" s="153">
        <v>74.13</v>
      </c>
    </row>
    <row r="117" spans="1:5">
      <c r="A117" s="103" t="s">
        <v>234</v>
      </c>
      <c r="B117" s="103" t="s">
        <v>235</v>
      </c>
      <c r="C117" s="104">
        <v>0</v>
      </c>
      <c r="D117" s="104">
        <v>0</v>
      </c>
      <c r="E117" s="104">
        <f t="shared" si="3"/>
        <v>0</v>
      </c>
    </row>
    <row r="118" spans="1:5">
      <c r="A118" s="103" t="s">
        <v>236</v>
      </c>
      <c r="B118" s="103" t="s">
        <v>237</v>
      </c>
      <c r="C118" s="104">
        <v>0</v>
      </c>
      <c r="D118" s="104">
        <v>0</v>
      </c>
      <c r="E118" s="104">
        <f t="shared" si="3"/>
        <v>0</v>
      </c>
    </row>
    <row r="119" spans="1:5" s="3" customFormat="1">
      <c r="A119" s="109" t="s">
        <v>238</v>
      </c>
      <c r="B119" s="109" t="s">
        <v>239</v>
      </c>
      <c r="C119" s="108">
        <v>0</v>
      </c>
      <c r="D119" s="108">
        <v>1124503.76</v>
      </c>
      <c r="E119" s="108">
        <f t="shared" si="3"/>
        <v>1124503.76</v>
      </c>
    </row>
    <row r="120" spans="1:5">
      <c r="A120" s="103" t="s">
        <v>240</v>
      </c>
      <c r="B120" s="103" t="s">
        <v>241</v>
      </c>
      <c r="C120" s="104">
        <v>0</v>
      </c>
      <c r="D120" s="104">
        <v>1124503.76</v>
      </c>
      <c r="E120" s="104">
        <f t="shared" ref="E120:E122" si="4">+C120+D120</f>
        <v>1124503.76</v>
      </c>
    </row>
    <row r="121" spans="1:5" s="151" customFormat="1">
      <c r="A121" s="143" t="s">
        <v>242</v>
      </c>
      <c r="B121" s="143" t="s">
        <v>243</v>
      </c>
      <c r="C121" s="150">
        <v>0</v>
      </c>
      <c r="D121" s="150">
        <v>1124503.76</v>
      </c>
      <c r="E121" s="150">
        <f t="shared" si="4"/>
        <v>1124503.76</v>
      </c>
    </row>
    <row r="122" spans="1:5">
      <c r="A122" s="103" t="s">
        <v>244</v>
      </c>
      <c r="B122" s="103" t="s">
        <v>245</v>
      </c>
      <c r="C122" s="104">
        <v>0</v>
      </c>
      <c r="D122" s="104">
        <v>0</v>
      </c>
      <c r="E122" s="104">
        <f t="shared" si="4"/>
        <v>0</v>
      </c>
    </row>
    <row r="123" spans="1:5" s="3" customFormat="1">
      <c r="A123" s="109" t="s">
        <v>246</v>
      </c>
      <c r="B123" s="109" t="s">
        <v>247</v>
      </c>
      <c r="C123" s="108">
        <v>0</v>
      </c>
      <c r="D123" s="108">
        <v>10407.24</v>
      </c>
      <c r="E123" s="108">
        <f>+C123+D123</f>
        <v>10407.24</v>
      </c>
    </row>
    <row r="124" spans="1:5" s="151" customFormat="1">
      <c r="A124" s="143" t="s">
        <v>248</v>
      </c>
      <c r="B124" s="143" t="s">
        <v>249</v>
      </c>
      <c r="C124" s="150">
        <v>0</v>
      </c>
      <c r="D124" s="150">
        <v>10407.24</v>
      </c>
      <c r="E124" s="154">
        <v>10360.620000000001</v>
      </c>
    </row>
    <row r="125" spans="1:5" s="3" customFormat="1">
      <c r="A125" s="109" t="s">
        <v>250</v>
      </c>
      <c r="B125" s="109" t="s">
        <v>251</v>
      </c>
      <c r="C125" s="108">
        <v>0</v>
      </c>
      <c r="D125" s="104">
        <v>233852.18</v>
      </c>
      <c r="E125" s="108">
        <f t="shared" ref="E125" si="5">+C125+D125</f>
        <v>233852.18</v>
      </c>
    </row>
    <row r="126" spans="1:5">
      <c r="A126" s="103" t="s">
        <v>252</v>
      </c>
      <c r="B126" s="103" t="s">
        <v>253</v>
      </c>
      <c r="C126" s="104">
        <v>0</v>
      </c>
      <c r="D126" s="126">
        <v>210000</v>
      </c>
      <c r="E126" s="104">
        <f t="shared" ref="E126:E192" si="6">+C126+D126</f>
        <v>210000</v>
      </c>
    </row>
    <row r="127" spans="1:5">
      <c r="A127" s="103" t="s">
        <v>254</v>
      </c>
      <c r="B127" s="103" t="s">
        <v>255</v>
      </c>
      <c r="C127" s="104">
        <v>0</v>
      </c>
      <c r="D127" s="126">
        <v>210000</v>
      </c>
      <c r="E127" s="104">
        <f t="shared" si="6"/>
        <v>210000</v>
      </c>
    </row>
    <row r="128" spans="1:5" s="151" customFormat="1">
      <c r="A128" s="143" t="s">
        <v>560</v>
      </c>
      <c r="B128" s="143" t="s">
        <v>561</v>
      </c>
      <c r="C128" s="150">
        <v>0</v>
      </c>
      <c r="D128" s="150">
        <v>210000</v>
      </c>
      <c r="E128" s="150">
        <f t="shared" si="6"/>
        <v>210000</v>
      </c>
    </row>
    <row r="129" spans="1:5">
      <c r="A129" s="103" t="s">
        <v>256</v>
      </c>
      <c r="B129" s="103" t="s">
        <v>257</v>
      </c>
      <c r="C129" s="104">
        <v>0</v>
      </c>
      <c r="D129" s="104">
        <v>22410</v>
      </c>
      <c r="E129" s="104">
        <f t="shared" si="6"/>
        <v>22410</v>
      </c>
    </row>
    <row r="130" spans="1:5" s="151" customFormat="1">
      <c r="A130" s="143" t="s">
        <v>258</v>
      </c>
      <c r="B130" s="143" t="s">
        <v>259</v>
      </c>
      <c r="C130" s="150">
        <v>0</v>
      </c>
      <c r="D130" s="150">
        <v>22410</v>
      </c>
      <c r="E130" s="150">
        <f t="shared" si="6"/>
        <v>22410</v>
      </c>
    </row>
    <row r="131" spans="1:5">
      <c r="A131" s="103" t="s">
        <v>260</v>
      </c>
      <c r="B131" s="103" t="s">
        <v>261</v>
      </c>
      <c r="C131" s="104">
        <v>0</v>
      </c>
      <c r="D131" s="104">
        <v>1442.18</v>
      </c>
      <c r="E131" s="104">
        <f t="shared" si="6"/>
        <v>1442.18</v>
      </c>
    </row>
    <row r="132" spans="1:5">
      <c r="A132" s="103" t="s">
        <v>262</v>
      </c>
      <c r="B132" s="103" t="s">
        <v>263</v>
      </c>
      <c r="C132" s="104">
        <v>0</v>
      </c>
      <c r="D132" s="104">
        <v>0</v>
      </c>
      <c r="E132" s="104">
        <f t="shared" si="6"/>
        <v>0</v>
      </c>
    </row>
    <row r="133" spans="1:5" s="151" customFormat="1">
      <c r="A133" s="143" t="s">
        <v>264</v>
      </c>
      <c r="B133" s="143" t="s">
        <v>265</v>
      </c>
      <c r="C133" s="150">
        <v>0</v>
      </c>
      <c r="D133" s="150">
        <v>1442.18</v>
      </c>
      <c r="E133" s="150">
        <f t="shared" si="6"/>
        <v>1442.18</v>
      </c>
    </row>
    <row r="134" spans="1:5" s="151" customFormat="1">
      <c r="A134" t="s">
        <v>598</v>
      </c>
      <c r="B134" s="143"/>
      <c r="C134" s="150"/>
      <c r="D134" s="150"/>
      <c r="E134" s="150">
        <v>1874.87</v>
      </c>
    </row>
    <row r="135" spans="1:5">
      <c r="A135" s="103" t="s">
        <v>266</v>
      </c>
      <c r="B135" s="103" t="s">
        <v>267</v>
      </c>
      <c r="C135" s="104">
        <v>0</v>
      </c>
      <c r="D135" s="104">
        <v>0</v>
      </c>
      <c r="E135" s="104">
        <f t="shared" si="6"/>
        <v>0</v>
      </c>
    </row>
    <row r="136" spans="1:5">
      <c r="A136" s="103" t="s">
        <v>268</v>
      </c>
      <c r="B136" s="103" t="s">
        <v>269</v>
      </c>
      <c r="C136" s="104">
        <v>0</v>
      </c>
      <c r="D136" s="104">
        <v>0</v>
      </c>
      <c r="E136" s="104">
        <f t="shared" si="6"/>
        <v>0</v>
      </c>
    </row>
    <row r="137" spans="1:5">
      <c r="A137" s="103" t="s">
        <v>270</v>
      </c>
      <c r="B137" s="103" t="s">
        <v>271</v>
      </c>
      <c r="C137" s="104">
        <v>0</v>
      </c>
      <c r="D137" s="104">
        <v>0</v>
      </c>
      <c r="E137" s="104">
        <f t="shared" si="6"/>
        <v>0</v>
      </c>
    </row>
    <row r="138" spans="1:5">
      <c r="A138" s="103" t="s">
        <v>272</v>
      </c>
      <c r="B138" s="103" t="s">
        <v>273</v>
      </c>
      <c r="C138" s="104">
        <v>0</v>
      </c>
      <c r="D138" s="104">
        <v>0</v>
      </c>
      <c r="E138" s="104">
        <f t="shared" si="6"/>
        <v>0</v>
      </c>
    </row>
    <row r="139" spans="1:5">
      <c r="A139" s="103" t="s">
        <v>274</v>
      </c>
      <c r="B139" s="103" t="s">
        <v>275</v>
      </c>
      <c r="C139" s="104">
        <v>0</v>
      </c>
      <c r="D139" s="104">
        <v>0</v>
      </c>
      <c r="E139" s="104">
        <f t="shared" si="6"/>
        <v>0</v>
      </c>
    </row>
    <row r="140" spans="1:5">
      <c r="A140" s="103" t="s">
        <v>276</v>
      </c>
      <c r="B140" s="103" t="s">
        <v>277</v>
      </c>
      <c r="C140" s="104">
        <v>0</v>
      </c>
      <c r="D140" s="104">
        <v>0</v>
      </c>
      <c r="E140" s="104">
        <f t="shared" si="6"/>
        <v>0</v>
      </c>
    </row>
    <row r="141" spans="1:5">
      <c r="A141" s="103" t="s">
        <v>278</v>
      </c>
      <c r="B141" s="103" t="s">
        <v>279</v>
      </c>
      <c r="C141" s="104">
        <v>0</v>
      </c>
      <c r="D141" s="104">
        <v>0</v>
      </c>
      <c r="E141" s="104">
        <f t="shared" si="6"/>
        <v>0</v>
      </c>
    </row>
    <row r="142" spans="1:5">
      <c r="A142" s="103" t="s">
        <v>280</v>
      </c>
      <c r="B142" s="103" t="s">
        <v>281</v>
      </c>
      <c r="C142" s="104">
        <v>0</v>
      </c>
      <c r="D142" s="104">
        <v>0</v>
      </c>
      <c r="E142" s="104">
        <f t="shared" si="6"/>
        <v>0</v>
      </c>
    </row>
    <row r="143" spans="1:5">
      <c r="A143" s="103" t="s">
        <v>282</v>
      </c>
      <c r="B143" s="103" t="s">
        <v>283</v>
      </c>
      <c r="C143" s="104">
        <v>0</v>
      </c>
      <c r="D143" s="104">
        <v>0</v>
      </c>
      <c r="E143" s="104">
        <f t="shared" si="6"/>
        <v>0</v>
      </c>
    </row>
    <row r="144" spans="1:5">
      <c r="A144" s="103" t="s">
        <v>284</v>
      </c>
      <c r="B144" s="103" t="s">
        <v>285</v>
      </c>
      <c r="C144" s="104">
        <v>0</v>
      </c>
      <c r="D144" s="104">
        <v>0</v>
      </c>
      <c r="E144" s="104">
        <f t="shared" si="6"/>
        <v>0</v>
      </c>
    </row>
    <row r="145" spans="1:5">
      <c r="A145" s="103" t="s">
        <v>286</v>
      </c>
      <c r="B145" s="103" t="s">
        <v>287</v>
      </c>
      <c r="C145" s="104">
        <v>0</v>
      </c>
      <c r="D145" s="104">
        <v>0</v>
      </c>
      <c r="E145" s="104">
        <f t="shared" si="6"/>
        <v>0</v>
      </c>
    </row>
    <row r="146" spans="1:5">
      <c r="A146" s="103" t="s">
        <v>288</v>
      </c>
      <c r="B146" s="103" t="s">
        <v>289</v>
      </c>
      <c r="C146" s="104">
        <v>0</v>
      </c>
      <c r="D146" s="104">
        <v>0</v>
      </c>
      <c r="E146" s="104">
        <f t="shared" si="6"/>
        <v>0</v>
      </c>
    </row>
    <row r="147" spans="1:5">
      <c r="A147" s="103" t="s">
        <v>290</v>
      </c>
      <c r="B147" s="103" t="s">
        <v>291</v>
      </c>
      <c r="C147" s="104">
        <v>0</v>
      </c>
      <c r="D147" s="104">
        <v>0</v>
      </c>
      <c r="E147" s="104">
        <f t="shared" si="6"/>
        <v>0</v>
      </c>
    </row>
    <row r="148" spans="1:5">
      <c r="A148" s="103" t="s">
        <v>292</v>
      </c>
      <c r="B148" s="103" t="s">
        <v>293</v>
      </c>
      <c r="C148" s="104">
        <v>0</v>
      </c>
      <c r="D148" s="104">
        <v>0</v>
      </c>
      <c r="E148" s="104">
        <f t="shared" si="6"/>
        <v>0</v>
      </c>
    </row>
    <row r="149" spans="1:5">
      <c r="A149" s="103" t="s">
        <v>294</v>
      </c>
      <c r="B149" s="103" t="s">
        <v>295</v>
      </c>
      <c r="C149" s="104">
        <v>0</v>
      </c>
      <c r="D149" s="104">
        <v>0</v>
      </c>
      <c r="E149" s="104">
        <f t="shared" si="6"/>
        <v>0</v>
      </c>
    </row>
    <row r="150" spans="1:5">
      <c r="A150" s="103" t="s">
        <v>296</v>
      </c>
      <c r="B150" s="103" t="s">
        <v>297</v>
      </c>
      <c r="C150" s="104">
        <v>0</v>
      </c>
      <c r="D150" s="104">
        <v>0</v>
      </c>
      <c r="E150" s="104">
        <f t="shared" si="6"/>
        <v>0</v>
      </c>
    </row>
    <row r="151" spans="1:5">
      <c r="A151" s="103" t="s">
        <v>298</v>
      </c>
      <c r="B151" s="103" t="s">
        <v>299</v>
      </c>
      <c r="C151" s="104">
        <v>0</v>
      </c>
      <c r="D151" s="104">
        <v>0</v>
      </c>
      <c r="E151" s="104">
        <f t="shared" si="6"/>
        <v>0</v>
      </c>
    </row>
    <row r="152" spans="1:5">
      <c r="A152" s="103" t="s">
        <v>300</v>
      </c>
      <c r="B152" s="103" t="s">
        <v>301</v>
      </c>
      <c r="C152" s="104">
        <v>0</v>
      </c>
      <c r="D152" s="104">
        <v>0</v>
      </c>
      <c r="E152" s="104">
        <f t="shared" si="6"/>
        <v>0</v>
      </c>
    </row>
    <row r="153" spans="1:5">
      <c r="A153" s="103" t="s">
        <v>302</v>
      </c>
      <c r="B153" s="103" t="s">
        <v>303</v>
      </c>
      <c r="C153" s="104">
        <v>0</v>
      </c>
      <c r="D153" s="104">
        <v>0</v>
      </c>
      <c r="E153" s="104">
        <f t="shared" si="6"/>
        <v>0</v>
      </c>
    </row>
    <row r="154" spans="1:5">
      <c r="A154" s="103" t="s">
        <v>304</v>
      </c>
      <c r="B154" s="103" t="s">
        <v>305</v>
      </c>
      <c r="C154" s="104">
        <v>0</v>
      </c>
      <c r="D154" s="104">
        <v>0</v>
      </c>
      <c r="E154" s="104">
        <f t="shared" si="6"/>
        <v>0</v>
      </c>
    </row>
    <row r="155" spans="1:5">
      <c r="A155" s="103" t="s">
        <v>306</v>
      </c>
      <c r="B155" s="103" t="s">
        <v>307</v>
      </c>
      <c r="C155" s="104">
        <v>0</v>
      </c>
      <c r="D155" s="104">
        <v>0</v>
      </c>
      <c r="E155" s="104">
        <f t="shared" si="6"/>
        <v>0</v>
      </c>
    </row>
    <row r="156" spans="1:5">
      <c r="A156" s="103" t="s">
        <v>308</v>
      </c>
      <c r="B156" s="103" t="s">
        <v>309</v>
      </c>
      <c r="C156" s="104">
        <v>0</v>
      </c>
      <c r="D156" s="104">
        <v>0</v>
      </c>
      <c r="E156" s="104">
        <f t="shared" si="6"/>
        <v>0</v>
      </c>
    </row>
    <row r="157" spans="1:5">
      <c r="A157" s="103" t="s">
        <v>310</v>
      </c>
      <c r="B157" s="103" t="s">
        <v>311</v>
      </c>
      <c r="C157" s="104">
        <v>0</v>
      </c>
      <c r="D157" s="104">
        <v>0</v>
      </c>
      <c r="E157" s="104">
        <f t="shared" si="6"/>
        <v>0</v>
      </c>
    </row>
    <row r="158" spans="1:5">
      <c r="A158" s="103" t="s">
        <v>312</v>
      </c>
      <c r="B158" s="103" t="s">
        <v>313</v>
      </c>
      <c r="C158" s="104">
        <v>0</v>
      </c>
      <c r="D158" s="104">
        <v>0</v>
      </c>
      <c r="E158" s="104">
        <f t="shared" si="6"/>
        <v>0</v>
      </c>
    </row>
    <row r="159" spans="1:5">
      <c r="A159" s="103" t="s">
        <v>314</v>
      </c>
      <c r="B159" s="103" t="s">
        <v>315</v>
      </c>
      <c r="C159" s="104">
        <v>0</v>
      </c>
      <c r="D159" s="104">
        <v>0</v>
      </c>
      <c r="E159" s="104">
        <f t="shared" si="6"/>
        <v>0</v>
      </c>
    </row>
    <row r="160" spans="1:5">
      <c r="A160" s="103" t="s">
        <v>316</v>
      </c>
      <c r="B160" s="103" t="s">
        <v>317</v>
      </c>
      <c r="C160" s="104">
        <v>0</v>
      </c>
      <c r="D160" s="104">
        <v>0</v>
      </c>
      <c r="E160" s="104">
        <f t="shared" si="6"/>
        <v>0</v>
      </c>
    </row>
    <row r="161" spans="1:5">
      <c r="A161" s="103" t="s">
        <v>318</v>
      </c>
      <c r="B161" s="103" t="s">
        <v>319</v>
      </c>
      <c r="C161" s="104">
        <v>0</v>
      </c>
      <c r="D161" s="104">
        <v>0</v>
      </c>
      <c r="E161" s="104">
        <f t="shared" si="6"/>
        <v>0</v>
      </c>
    </row>
    <row r="162" spans="1:5">
      <c r="A162" s="103" t="s">
        <v>320</v>
      </c>
      <c r="B162" s="103" t="s">
        <v>321</v>
      </c>
      <c r="C162" s="104">
        <v>0</v>
      </c>
      <c r="D162" s="104">
        <v>0</v>
      </c>
      <c r="E162" s="104">
        <f t="shared" si="6"/>
        <v>0</v>
      </c>
    </row>
    <row r="163" spans="1:5">
      <c r="A163" s="103" t="s">
        <v>322</v>
      </c>
      <c r="B163" s="103" t="s">
        <v>323</v>
      </c>
      <c r="C163" s="104">
        <v>0</v>
      </c>
      <c r="D163" s="104">
        <v>0</v>
      </c>
      <c r="E163" s="104">
        <f t="shared" si="6"/>
        <v>0</v>
      </c>
    </row>
    <row r="164" spans="1:5">
      <c r="A164" s="103" t="s">
        <v>324</v>
      </c>
      <c r="B164" s="103" t="s">
        <v>325</v>
      </c>
      <c r="C164" s="104">
        <v>0</v>
      </c>
      <c r="D164" s="104">
        <v>0</v>
      </c>
      <c r="E164" s="104">
        <f t="shared" si="6"/>
        <v>0</v>
      </c>
    </row>
    <row r="165" spans="1:5">
      <c r="A165" s="103" t="s">
        <v>326</v>
      </c>
      <c r="B165" s="103" t="s">
        <v>327</v>
      </c>
      <c r="C165" s="104">
        <v>0</v>
      </c>
      <c r="D165" s="104">
        <v>0</v>
      </c>
      <c r="E165" s="104">
        <f t="shared" si="6"/>
        <v>0</v>
      </c>
    </row>
    <row r="166" spans="1:5">
      <c r="A166" s="103" t="s">
        <v>328</v>
      </c>
      <c r="B166" s="103" t="s">
        <v>329</v>
      </c>
      <c r="C166" s="104">
        <v>0</v>
      </c>
      <c r="D166" s="104">
        <v>0</v>
      </c>
      <c r="E166" s="104">
        <f t="shared" si="6"/>
        <v>0</v>
      </c>
    </row>
    <row r="167" spans="1:5">
      <c r="A167" s="103" t="s">
        <v>330</v>
      </c>
      <c r="B167" s="103" t="s">
        <v>331</v>
      </c>
      <c r="C167" s="104">
        <v>0</v>
      </c>
      <c r="D167" s="104">
        <v>0</v>
      </c>
      <c r="E167" s="104">
        <f t="shared" si="6"/>
        <v>0</v>
      </c>
    </row>
    <row r="168" spans="1:5">
      <c r="A168" s="103" t="s">
        <v>332</v>
      </c>
      <c r="B168" s="103" t="s">
        <v>333</v>
      </c>
      <c r="C168" s="104">
        <v>0</v>
      </c>
      <c r="D168" s="104">
        <v>0</v>
      </c>
      <c r="E168" s="104">
        <f t="shared" si="6"/>
        <v>0</v>
      </c>
    </row>
    <row r="169" spans="1:5">
      <c r="A169" s="103" t="s">
        <v>334</v>
      </c>
      <c r="B169" s="103" t="s">
        <v>335</v>
      </c>
      <c r="C169" s="104">
        <v>0</v>
      </c>
      <c r="D169" s="104">
        <v>0</v>
      </c>
      <c r="E169" s="104">
        <f t="shared" si="6"/>
        <v>0</v>
      </c>
    </row>
    <row r="170" spans="1:5">
      <c r="A170" s="103" t="s">
        <v>336</v>
      </c>
      <c r="B170" s="103" t="s">
        <v>337</v>
      </c>
      <c r="C170" s="104">
        <v>0</v>
      </c>
      <c r="D170" s="104">
        <v>0</v>
      </c>
      <c r="E170" s="104">
        <f t="shared" si="6"/>
        <v>0</v>
      </c>
    </row>
    <row r="171" spans="1:5">
      <c r="A171" s="103" t="s">
        <v>338</v>
      </c>
      <c r="B171" s="103" t="s">
        <v>339</v>
      </c>
      <c r="C171" s="104">
        <v>0</v>
      </c>
      <c r="D171" s="104">
        <v>0</v>
      </c>
      <c r="E171" s="104">
        <f t="shared" si="6"/>
        <v>0</v>
      </c>
    </row>
    <row r="172" spans="1:5">
      <c r="A172" s="103" t="s">
        <v>340</v>
      </c>
      <c r="B172" s="103" t="s">
        <v>341</v>
      </c>
      <c r="C172" s="104">
        <v>0</v>
      </c>
      <c r="D172" s="104">
        <v>0</v>
      </c>
      <c r="E172" s="104">
        <f t="shared" si="6"/>
        <v>0</v>
      </c>
    </row>
    <row r="173" spans="1:5">
      <c r="A173" s="103" t="s">
        <v>342</v>
      </c>
      <c r="B173" s="103" t="s">
        <v>343</v>
      </c>
      <c r="C173" s="104">
        <v>0</v>
      </c>
      <c r="D173" s="104">
        <v>0</v>
      </c>
      <c r="E173" s="104">
        <f t="shared" si="6"/>
        <v>0</v>
      </c>
    </row>
    <row r="174" spans="1:5" s="3" customFormat="1">
      <c r="A174" s="109" t="s">
        <v>344</v>
      </c>
      <c r="B174" s="109" t="s">
        <v>345</v>
      </c>
      <c r="C174" s="108">
        <v>0</v>
      </c>
      <c r="D174" s="104">
        <v>-223444.94</v>
      </c>
      <c r="E174" s="108">
        <f t="shared" si="6"/>
        <v>-223444.94</v>
      </c>
    </row>
    <row r="175" spans="1:5">
      <c r="A175" s="103" t="s">
        <v>346</v>
      </c>
      <c r="B175" s="103" t="s">
        <v>347</v>
      </c>
      <c r="C175" s="104">
        <v>0</v>
      </c>
      <c r="D175" s="108">
        <v>-672.3</v>
      </c>
      <c r="E175" s="104">
        <f t="shared" si="6"/>
        <v>-672.3</v>
      </c>
    </row>
    <row r="176" spans="1:5" s="151" customFormat="1">
      <c r="A176" s="143" t="s">
        <v>348</v>
      </c>
      <c r="B176" s="143" t="s">
        <v>349</v>
      </c>
      <c r="C176" s="150">
        <v>0</v>
      </c>
      <c r="D176" s="150">
        <v>672.3</v>
      </c>
      <c r="E176" s="150">
        <f t="shared" si="6"/>
        <v>672.3</v>
      </c>
    </row>
    <row r="177" spans="1:6">
      <c r="A177" s="103" t="s">
        <v>350</v>
      </c>
      <c r="B177" s="103" t="s">
        <v>351</v>
      </c>
      <c r="C177" s="104">
        <v>0</v>
      </c>
      <c r="D177" s="104">
        <v>672.3</v>
      </c>
      <c r="E177" s="104">
        <f t="shared" si="6"/>
        <v>672.3</v>
      </c>
    </row>
    <row r="178" spans="1:6">
      <c r="A178" s="103" t="s">
        <v>352</v>
      </c>
      <c r="B178" s="103" t="s">
        <v>353</v>
      </c>
      <c r="C178" s="104">
        <v>0</v>
      </c>
      <c r="D178" s="108">
        <v>-10748.97</v>
      </c>
      <c r="E178" s="104">
        <f t="shared" si="6"/>
        <v>-10748.97</v>
      </c>
    </row>
    <row r="179" spans="1:6">
      <c r="A179" s="103" t="s">
        <v>354</v>
      </c>
      <c r="B179" s="103" t="s">
        <v>355</v>
      </c>
      <c r="C179" s="104">
        <v>0</v>
      </c>
      <c r="D179" s="104">
        <v>2735.37</v>
      </c>
      <c r="E179" s="104">
        <v>2782.01</v>
      </c>
      <c r="F179" s="104"/>
    </row>
    <row r="180" spans="1:6">
      <c r="A180" s="103" t="s">
        <v>356</v>
      </c>
      <c r="B180" s="103" t="s">
        <v>357</v>
      </c>
      <c r="C180" s="104">
        <v>0</v>
      </c>
      <c r="D180" s="104">
        <v>-0.01</v>
      </c>
      <c r="E180" s="104">
        <f t="shared" si="6"/>
        <v>-0.01</v>
      </c>
    </row>
    <row r="181" spans="1:6">
      <c r="A181" s="103" t="s">
        <v>358</v>
      </c>
      <c r="B181" s="103" t="s">
        <v>359</v>
      </c>
      <c r="C181" s="104">
        <v>0</v>
      </c>
      <c r="D181" s="104">
        <v>0</v>
      </c>
      <c r="E181" s="104">
        <f t="shared" si="6"/>
        <v>0</v>
      </c>
    </row>
    <row r="182" spans="1:6">
      <c r="A182" s="103" t="s">
        <v>360</v>
      </c>
      <c r="B182" s="103" t="s">
        <v>361</v>
      </c>
      <c r="C182" s="104">
        <v>0</v>
      </c>
      <c r="D182" s="104">
        <v>0</v>
      </c>
      <c r="E182" s="104">
        <f t="shared" si="6"/>
        <v>0</v>
      </c>
    </row>
    <row r="183" spans="1:6" s="151" customFormat="1">
      <c r="A183" s="143" t="s">
        <v>362</v>
      </c>
      <c r="B183" s="143" t="s">
        <v>363</v>
      </c>
      <c r="C183" s="150">
        <v>0</v>
      </c>
      <c r="D183" s="150">
        <v>8013.61</v>
      </c>
      <c r="E183" s="150">
        <f t="shared" si="6"/>
        <v>8013.61</v>
      </c>
    </row>
    <row r="184" spans="1:6">
      <c r="A184" s="103" t="s">
        <v>364</v>
      </c>
      <c r="B184" s="103" t="s">
        <v>365</v>
      </c>
      <c r="C184" s="104">
        <v>0</v>
      </c>
      <c r="D184" s="104">
        <v>0</v>
      </c>
      <c r="E184" s="104">
        <f t="shared" si="6"/>
        <v>0</v>
      </c>
    </row>
    <row r="185" spans="1:6">
      <c r="A185" s="103" t="s">
        <v>366</v>
      </c>
      <c r="B185" s="103" t="s">
        <v>367</v>
      </c>
      <c r="C185" s="104">
        <v>0</v>
      </c>
      <c r="D185" s="104">
        <v>0</v>
      </c>
      <c r="E185" s="104">
        <f t="shared" si="6"/>
        <v>0</v>
      </c>
    </row>
    <row r="186" spans="1:6">
      <c r="A186" s="103" t="s">
        <v>368</v>
      </c>
      <c r="B186" s="103" t="s">
        <v>369</v>
      </c>
      <c r="C186" s="104">
        <v>0</v>
      </c>
      <c r="D186" s="104">
        <v>0</v>
      </c>
      <c r="E186" s="104">
        <f t="shared" si="6"/>
        <v>0</v>
      </c>
    </row>
    <row r="187" spans="1:6">
      <c r="A187" s="103" t="s">
        <v>370</v>
      </c>
      <c r="B187" s="103" t="s">
        <v>371</v>
      </c>
      <c r="C187" s="104">
        <v>0</v>
      </c>
      <c r="D187" s="104">
        <v>0</v>
      </c>
      <c r="E187" s="104">
        <f t="shared" si="6"/>
        <v>0</v>
      </c>
    </row>
    <row r="188" spans="1:6">
      <c r="A188" s="103" t="s">
        <v>372</v>
      </c>
      <c r="B188" s="103" t="s">
        <v>373</v>
      </c>
      <c r="C188" s="104">
        <v>0</v>
      </c>
      <c r="D188" s="108">
        <v>-209983.74</v>
      </c>
      <c r="E188" s="104">
        <f t="shared" si="6"/>
        <v>-209983.74</v>
      </c>
    </row>
    <row r="189" spans="1:6" s="151" customFormat="1">
      <c r="A189" s="143" t="s">
        <v>562</v>
      </c>
      <c r="B189" s="143" t="s">
        <v>563</v>
      </c>
      <c r="C189" s="150">
        <v>0</v>
      </c>
      <c r="D189" s="150">
        <v>209983.74</v>
      </c>
      <c r="E189" s="150">
        <f t="shared" si="6"/>
        <v>209983.74</v>
      </c>
    </row>
    <row r="190" spans="1:6">
      <c r="A190" s="103" t="s">
        <v>374</v>
      </c>
      <c r="B190" s="103" t="s">
        <v>375</v>
      </c>
      <c r="C190" s="104">
        <v>0</v>
      </c>
      <c r="D190" s="104">
        <v>0</v>
      </c>
      <c r="E190" s="104">
        <f t="shared" si="6"/>
        <v>0</v>
      </c>
    </row>
    <row r="191" spans="1:6">
      <c r="A191" s="103" t="s">
        <v>376</v>
      </c>
      <c r="B191" s="103" t="s">
        <v>377</v>
      </c>
      <c r="C191" s="104">
        <v>0</v>
      </c>
      <c r="D191" s="104">
        <v>0</v>
      </c>
      <c r="E191" s="104">
        <f t="shared" si="6"/>
        <v>0</v>
      </c>
    </row>
    <row r="192" spans="1:6">
      <c r="A192" s="103" t="s">
        <v>378</v>
      </c>
      <c r="B192" s="103" t="s">
        <v>379</v>
      </c>
      <c r="C192" s="104">
        <v>0</v>
      </c>
      <c r="D192" s="104">
        <v>0</v>
      </c>
      <c r="E192" s="104">
        <f t="shared" si="6"/>
        <v>0</v>
      </c>
    </row>
    <row r="193" spans="1:5">
      <c r="A193" s="103" t="s">
        <v>380</v>
      </c>
      <c r="B193" s="103" t="s">
        <v>381</v>
      </c>
      <c r="C193" s="104">
        <v>0</v>
      </c>
      <c r="D193" s="104">
        <v>0</v>
      </c>
      <c r="E193" s="104">
        <f t="shared" ref="E193:E209" si="7">+C193+D193</f>
        <v>0</v>
      </c>
    </row>
    <row r="194" spans="1:5">
      <c r="A194" s="103" t="s">
        <v>382</v>
      </c>
      <c r="B194" s="103" t="s">
        <v>383</v>
      </c>
      <c r="C194" s="104">
        <v>0</v>
      </c>
      <c r="D194" s="104">
        <v>0</v>
      </c>
      <c r="E194" s="104">
        <f t="shared" si="7"/>
        <v>0</v>
      </c>
    </row>
    <row r="195" spans="1:5">
      <c r="A195" s="103" t="s">
        <v>384</v>
      </c>
      <c r="B195" s="103" t="s">
        <v>385</v>
      </c>
      <c r="C195" s="104">
        <v>0</v>
      </c>
      <c r="D195" s="104">
        <v>0</v>
      </c>
      <c r="E195" s="104">
        <f t="shared" si="7"/>
        <v>0</v>
      </c>
    </row>
    <row r="196" spans="1:5">
      <c r="A196" s="103" t="s">
        <v>386</v>
      </c>
      <c r="B196" s="103" t="s">
        <v>387</v>
      </c>
      <c r="C196" s="104">
        <v>0</v>
      </c>
      <c r="D196" s="104">
        <v>0</v>
      </c>
      <c r="E196" s="104">
        <f t="shared" si="7"/>
        <v>0</v>
      </c>
    </row>
    <row r="197" spans="1:5">
      <c r="A197" s="103" t="s">
        <v>388</v>
      </c>
      <c r="B197" s="103" t="s">
        <v>389</v>
      </c>
      <c r="C197" s="104">
        <v>0</v>
      </c>
      <c r="D197" s="104">
        <v>0</v>
      </c>
      <c r="E197" s="104">
        <f t="shared" si="7"/>
        <v>0</v>
      </c>
    </row>
    <row r="198" spans="1:5">
      <c r="A198" s="103" t="s">
        <v>390</v>
      </c>
      <c r="B198" s="103" t="s">
        <v>391</v>
      </c>
      <c r="C198" s="104">
        <v>0</v>
      </c>
      <c r="D198" s="104">
        <v>0</v>
      </c>
      <c r="E198" s="104">
        <f t="shared" si="7"/>
        <v>0</v>
      </c>
    </row>
    <row r="199" spans="1:5">
      <c r="A199" s="103" t="s">
        <v>392</v>
      </c>
      <c r="B199" s="103" t="s">
        <v>393</v>
      </c>
      <c r="C199" s="104">
        <v>0</v>
      </c>
      <c r="D199" s="104">
        <v>0</v>
      </c>
      <c r="E199" s="104">
        <f t="shared" si="7"/>
        <v>0</v>
      </c>
    </row>
    <row r="200" spans="1:5">
      <c r="A200" s="103" t="s">
        <v>394</v>
      </c>
      <c r="B200" s="103" t="s">
        <v>395</v>
      </c>
      <c r="C200" s="104">
        <v>0</v>
      </c>
      <c r="D200" s="108">
        <v>-2039.93</v>
      </c>
      <c r="E200" s="104">
        <f t="shared" si="7"/>
        <v>-2039.93</v>
      </c>
    </row>
    <row r="201" spans="1:5" s="151" customFormat="1">
      <c r="A201" s="143" t="s">
        <v>396</v>
      </c>
      <c r="B201" s="143" t="s">
        <v>397</v>
      </c>
      <c r="C201" s="150">
        <v>0</v>
      </c>
      <c r="D201" s="150">
        <v>2039.95</v>
      </c>
      <c r="E201" s="150">
        <f t="shared" si="7"/>
        <v>2039.95</v>
      </c>
    </row>
    <row r="202" spans="1:5" s="151" customFormat="1">
      <c r="A202" t="s">
        <v>596</v>
      </c>
      <c r="B202" s="143"/>
      <c r="C202" s="150"/>
      <c r="D202" s="150"/>
      <c r="E202" s="150">
        <v>1874.87</v>
      </c>
    </row>
    <row r="203" spans="1:5">
      <c r="A203" s="103" t="s">
        <v>398</v>
      </c>
      <c r="B203" s="103" t="s">
        <v>399</v>
      </c>
      <c r="C203" s="104">
        <v>0</v>
      </c>
      <c r="D203" s="104">
        <v>0</v>
      </c>
      <c r="E203" s="104">
        <f t="shared" si="7"/>
        <v>0</v>
      </c>
    </row>
    <row r="204" spans="1:5">
      <c r="A204" s="103" t="s">
        <v>400</v>
      </c>
      <c r="B204" s="103" t="s">
        <v>401</v>
      </c>
      <c r="C204" s="104">
        <v>0</v>
      </c>
      <c r="D204" s="104">
        <v>0</v>
      </c>
      <c r="E204" s="104">
        <f t="shared" si="7"/>
        <v>0</v>
      </c>
    </row>
    <row r="205" spans="1:5">
      <c r="A205" s="103" t="s">
        <v>402</v>
      </c>
      <c r="B205" s="103" t="s">
        <v>403</v>
      </c>
      <c r="C205" s="104">
        <v>0</v>
      </c>
      <c r="D205" s="104">
        <v>-0.02</v>
      </c>
      <c r="E205" s="104">
        <f t="shared" si="7"/>
        <v>-0.02</v>
      </c>
    </row>
    <row r="206" spans="1:5">
      <c r="A206" s="103" t="s">
        <v>404</v>
      </c>
      <c r="B206" s="103" t="s">
        <v>405</v>
      </c>
      <c r="C206" s="104">
        <v>0</v>
      </c>
      <c r="D206" s="104">
        <v>0</v>
      </c>
      <c r="E206" s="104">
        <f t="shared" si="7"/>
        <v>0</v>
      </c>
    </row>
    <row r="207" spans="1:5">
      <c r="A207" s="103" t="s">
        <v>406</v>
      </c>
      <c r="B207" s="103" t="s">
        <v>407</v>
      </c>
      <c r="C207" s="104">
        <v>0</v>
      </c>
      <c r="D207" s="104">
        <v>0</v>
      </c>
      <c r="E207" s="104">
        <f t="shared" si="7"/>
        <v>0</v>
      </c>
    </row>
    <row r="208" spans="1:5">
      <c r="A208" s="103" t="s">
        <v>408</v>
      </c>
      <c r="B208" s="103" t="s">
        <v>409</v>
      </c>
      <c r="C208" s="104">
        <v>0</v>
      </c>
      <c r="D208" s="104">
        <v>0</v>
      </c>
      <c r="E208" s="104">
        <f t="shared" si="7"/>
        <v>0</v>
      </c>
    </row>
    <row r="209" spans="1:5">
      <c r="A209" s="103" t="s">
        <v>410</v>
      </c>
      <c r="B209" s="103" t="s">
        <v>411</v>
      </c>
      <c r="C209" s="104">
        <v>0</v>
      </c>
      <c r="D209" s="104">
        <v>0</v>
      </c>
      <c r="E209" s="104">
        <f t="shared" si="7"/>
        <v>0</v>
      </c>
    </row>
    <row r="210" spans="1:5">
      <c r="A210" s="105" t="s">
        <v>412</v>
      </c>
      <c r="B210" s="105"/>
      <c r="C210" s="105"/>
      <c r="D210" s="106">
        <v>1070770.93</v>
      </c>
      <c r="E210" s="105"/>
    </row>
    <row r="211" spans="1:5">
      <c r="A211" s="105" t="s">
        <v>413</v>
      </c>
      <c r="B211" s="105"/>
      <c r="C211" s="105"/>
      <c r="D211" s="106">
        <v>1070770.93</v>
      </c>
      <c r="E211" s="105"/>
    </row>
    <row r="212" spans="1:5">
      <c r="C212" s="107">
        <f>+C125-C174</f>
        <v>0</v>
      </c>
      <c r="D212" s="107">
        <f>+D125+D174-D123</f>
        <v>0</v>
      </c>
      <c r="E212" s="107">
        <f>+E125+E174-E123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A146-88CC-4728-B51E-6A1175027274}">
  <sheetPr>
    <tabColor rgb="FFFFFF00"/>
  </sheetPr>
  <dimension ref="A2:O134"/>
  <sheetViews>
    <sheetView showGridLines="0" topLeftCell="A118" workbookViewId="0">
      <selection activeCell="L130" sqref="L129:L130"/>
    </sheetView>
  </sheetViews>
  <sheetFormatPr baseColWidth="10" defaultRowHeight="14.4"/>
  <cols>
    <col min="3" max="3" width="41.6640625" bestFit="1" customWidth="1"/>
    <col min="4" max="4" width="48.6640625" bestFit="1" customWidth="1"/>
    <col min="6" max="6" width="11.44140625" bestFit="1" customWidth="1"/>
    <col min="11" max="11" width="6.88671875" bestFit="1" customWidth="1"/>
    <col min="12" max="12" width="41.6640625" bestFit="1" customWidth="1"/>
    <col min="13" max="13" width="48.6640625" bestFit="1" customWidth="1"/>
    <col min="14" max="15" width="11.44140625" bestFit="1" customWidth="1"/>
  </cols>
  <sheetData>
    <row r="2" spans="1:15" ht="15" thickBot="1">
      <c r="A2" s="196"/>
      <c r="B2" s="199" t="s">
        <v>22</v>
      </c>
      <c r="C2" s="199" t="s">
        <v>414</v>
      </c>
      <c r="D2" s="199" t="s">
        <v>414</v>
      </c>
      <c r="E2" s="200" t="s">
        <v>675</v>
      </c>
      <c r="F2" s="199" t="s">
        <v>676</v>
      </c>
      <c r="K2" s="199" t="s">
        <v>22</v>
      </c>
      <c r="L2" s="199" t="s">
        <v>414</v>
      </c>
      <c r="M2" s="199" t="s">
        <v>414</v>
      </c>
      <c r="N2" s="200" t="s">
        <v>675</v>
      </c>
      <c r="O2" s="199" t="s">
        <v>676</v>
      </c>
    </row>
    <row r="3" spans="1:15" ht="15" thickTop="1">
      <c r="B3" s="366"/>
      <c r="C3" s="367"/>
      <c r="D3" s="151"/>
      <c r="E3" s="210"/>
      <c r="F3" s="368"/>
      <c r="K3" s="201"/>
      <c r="L3" s="202"/>
      <c r="N3" s="203"/>
      <c r="O3" s="204"/>
    </row>
    <row r="4" spans="1:15">
      <c r="A4" t="s">
        <v>677</v>
      </c>
      <c r="B4" s="369"/>
      <c r="C4" s="370" t="s">
        <v>560</v>
      </c>
      <c r="D4" s="151"/>
      <c r="E4" s="211">
        <v>210000</v>
      </c>
      <c r="F4" s="212"/>
      <c r="K4" s="205"/>
      <c r="L4" s="206" t="s">
        <v>560</v>
      </c>
      <c r="N4" s="207">
        <v>210000</v>
      </c>
      <c r="O4" s="208"/>
    </row>
    <row r="5" spans="1:15">
      <c r="A5" t="s">
        <v>677</v>
      </c>
      <c r="B5" s="369"/>
      <c r="C5" s="370" t="s">
        <v>258</v>
      </c>
      <c r="D5" s="151"/>
      <c r="E5" s="211">
        <v>22410</v>
      </c>
      <c r="F5" s="212"/>
      <c r="K5" s="205"/>
      <c r="L5" s="206" t="s">
        <v>258</v>
      </c>
      <c r="N5" s="207">
        <v>22410</v>
      </c>
      <c r="O5" s="208"/>
    </row>
    <row r="6" spans="1:15">
      <c r="A6" t="s">
        <v>677</v>
      </c>
      <c r="B6" s="369"/>
      <c r="C6" s="370" t="s">
        <v>264</v>
      </c>
      <c r="D6" s="151"/>
      <c r="E6" s="211">
        <v>1442.18</v>
      </c>
      <c r="F6" s="212"/>
      <c r="K6" s="205"/>
      <c r="L6" s="206" t="s">
        <v>264</v>
      </c>
      <c r="N6" s="207">
        <v>1442.18</v>
      </c>
      <c r="O6" s="208"/>
    </row>
    <row r="7" spans="1:15">
      <c r="A7" t="s">
        <v>677</v>
      </c>
      <c r="B7" s="369"/>
      <c r="C7" s="210" t="s">
        <v>598</v>
      </c>
      <c r="D7" s="151"/>
      <c r="E7" s="371">
        <v>1874.91</v>
      </c>
      <c r="F7" s="212"/>
      <c r="K7" s="205"/>
      <c r="L7" s="210" t="s">
        <v>598</v>
      </c>
      <c r="M7" s="151"/>
      <c r="N7" s="211">
        <v>1874.91</v>
      </c>
      <c r="O7" s="208"/>
    </row>
    <row r="8" spans="1:15">
      <c r="A8" t="s">
        <v>678</v>
      </c>
      <c r="B8" s="369"/>
      <c r="C8" s="370"/>
      <c r="D8" s="143" t="s">
        <v>350</v>
      </c>
      <c r="E8" s="211"/>
      <c r="F8" s="212">
        <v>672.3</v>
      </c>
      <c r="K8" s="205"/>
      <c r="L8" s="206"/>
      <c r="M8" s="103" t="s">
        <v>350</v>
      </c>
      <c r="N8" s="207"/>
      <c r="O8" s="208">
        <v>672.3</v>
      </c>
    </row>
    <row r="9" spans="1:15">
      <c r="A9" t="s">
        <v>678</v>
      </c>
      <c r="B9" s="369"/>
      <c r="C9" s="370"/>
      <c r="D9" s="143" t="s">
        <v>354</v>
      </c>
      <c r="E9" s="211"/>
      <c r="F9" s="212">
        <v>2782.01</v>
      </c>
      <c r="K9" s="205"/>
      <c r="L9" s="206"/>
      <c r="M9" s="103" t="s">
        <v>354</v>
      </c>
      <c r="N9" s="207"/>
      <c r="O9" s="208">
        <v>2782.01</v>
      </c>
    </row>
    <row r="10" spans="1:15">
      <c r="A10" t="s">
        <v>678</v>
      </c>
      <c r="B10" s="369"/>
      <c r="C10" s="370"/>
      <c r="D10" s="143" t="s">
        <v>356</v>
      </c>
      <c r="E10" s="211"/>
      <c r="F10" s="212">
        <v>-0.01</v>
      </c>
      <c r="K10" s="205"/>
      <c r="L10" s="206"/>
      <c r="M10" s="103" t="s">
        <v>356</v>
      </c>
      <c r="N10" s="207"/>
      <c r="O10" s="208">
        <v>-0.01</v>
      </c>
    </row>
    <row r="11" spans="1:15">
      <c r="A11" t="s">
        <v>678</v>
      </c>
      <c r="B11" s="369"/>
      <c r="C11" s="370"/>
      <c r="D11" s="143" t="s">
        <v>362</v>
      </c>
      <c r="E11" s="211"/>
      <c r="F11" s="212">
        <v>8013.61</v>
      </c>
      <c r="K11" s="205"/>
      <c r="L11" s="206"/>
      <c r="M11" s="103" t="s">
        <v>362</v>
      </c>
      <c r="N11" s="207"/>
      <c r="O11" s="208">
        <v>8013.61</v>
      </c>
    </row>
    <row r="12" spans="1:15">
      <c r="A12" t="s">
        <v>678</v>
      </c>
      <c r="B12" s="369"/>
      <c r="C12" s="370"/>
      <c r="D12" s="143" t="s">
        <v>562</v>
      </c>
      <c r="E12" s="211"/>
      <c r="F12" s="212">
        <v>209983.74</v>
      </c>
      <c r="K12" s="205"/>
      <c r="L12" s="206"/>
      <c r="M12" s="103" t="s">
        <v>562</v>
      </c>
      <c r="N12" s="207"/>
      <c r="O12" s="208">
        <v>209983.74</v>
      </c>
    </row>
    <row r="13" spans="1:15">
      <c r="A13" t="s">
        <v>678</v>
      </c>
      <c r="B13" s="369"/>
      <c r="C13" s="370"/>
      <c r="D13" s="143" t="s">
        <v>396</v>
      </c>
      <c r="E13" s="211"/>
      <c r="F13" s="212">
        <v>2039.95</v>
      </c>
      <c r="K13" s="205"/>
      <c r="L13" s="206"/>
      <c r="M13" s="103" t="s">
        <v>396</v>
      </c>
      <c r="N13" s="207"/>
      <c r="O13" s="208">
        <v>2039.95</v>
      </c>
    </row>
    <row r="14" spans="1:15">
      <c r="A14" t="s">
        <v>678</v>
      </c>
      <c r="B14" s="369"/>
      <c r="C14" s="210"/>
      <c r="D14" s="151" t="s">
        <v>596</v>
      </c>
      <c r="E14" s="211"/>
      <c r="F14" s="372">
        <v>1874.87</v>
      </c>
      <c r="K14" s="205"/>
      <c r="L14" s="210"/>
      <c r="M14" s="151" t="s">
        <v>596</v>
      </c>
      <c r="N14" s="211"/>
      <c r="O14" s="212">
        <v>1874.87</v>
      </c>
    </row>
    <row r="15" spans="1:15">
      <c r="A15" t="s">
        <v>678</v>
      </c>
      <c r="B15" s="369"/>
      <c r="C15" s="370"/>
      <c r="D15" s="143" t="s">
        <v>402</v>
      </c>
      <c r="E15" s="211"/>
      <c r="F15" s="212">
        <v>0</v>
      </c>
      <c r="K15" s="205"/>
      <c r="L15" s="206"/>
      <c r="M15" s="103" t="s">
        <v>402</v>
      </c>
      <c r="N15" s="207"/>
      <c r="O15" s="208">
        <v>0</v>
      </c>
    </row>
    <row r="16" spans="1:15">
      <c r="A16" t="s">
        <v>422</v>
      </c>
      <c r="B16" s="369"/>
      <c r="C16" s="370"/>
      <c r="D16" s="373" t="s">
        <v>582</v>
      </c>
      <c r="E16" s="211"/>
      <c r="F16" s="212">
        <v>10360.620000000001</v>
      </c>
      <c r="K16" s="205"/>
      <c r="L16" s="206"/>
      <c r="M16" s="109" t="s">
        <v>582</v>
      </c>
      <c r="N16" s="207"/>
      <c r="O16" s="208">
        <v>10360.620000000001</v>
      </c>
    </row>
    <row r="17" spans="2:15">
      <c r="B17" s="205"/>
      <c r="C17" s="203"/>
      <c r="E17" s="207"/>
      <c r="F17" s="213"/>
      <c r="K17" s="205"/>
      <c r="L17" s="203"/>
      <c r="N17" s="207"/>
      <c r="O17" s="213"/>
    </row>
    <row r="18" spans="2:15">
      <c r="B18" s="205"/>
      <c r="C18" s="203" t="s">
        <v>679</v>
      </c>
      <c r="D18" s="214"/>
      <c r="E18" s="215">
        <v>235727.09</v>
      </c>
      <c r="F18" s="216">
        <v>235727.09</v>
      </c>
      <c r="K18" s="205"/>
      <c r="L18" s="203" t="s">
        <v>679</v>
      </c>
      <c r="M18" s="214"/>
      <c r="N18" s="215">
        <v>235727.09</v>
      </c>
      <c r="O18" s="216">
        <v>235727.09</v>
      </c>
    </row>
    <row r="19" spans="2:15" ht="15" thickBot="1">
      <c r="B19" s="217"/>
      <c r="C19" s="218"/>
      <c r="D19" s="219"/>
      <c r="E19" s="218"/>
      <c r="F19" s="219"/>
    </row>
    <row r="20" spans="2:15" ht="15" thickTop="1">
      <c r="B20" s="374"/>
      <c r="C20" s="375"/>
      <c r="D20" s="376"/>
      <c r="E20" s="375"/>
      <c r="F20" s="376"/>
    </row>
    <row r="21" spans="2:15">
      <c r="B21" s="374"/>
      <c r="C21" s="377" t="s">
        <v>559</v>
      </c>
      <c r="D21" s="378"/>
      <c r="E21" s="371">
        <v>2241</v>
      </c>
      <c r="F21" s="372"/>
    </row>
    <row r="22" spans="2:15">
      <c r="B22" s="374"/>
      <c r="C22" s="375"/>
      <c r="D22" s="377" t="s">
        <v>553</v>
      </c>
      <c r="E22" s="375"/>
      <c r="F22" s="379">
        <v>2241</v>
      </c>
    </row>
    <row r="23" spans="2:15">
      <c r="B23" s="374"/>
      <c r="C23" s="377"/>
      <c r="D23" s="377"/>
      <c r="E23" s="375"/>
      <c r="F23" s="379"/>
    </row>
    <row r="24" spans="2:15">
      <c r="B24" s="374"/>
      <c r="C24" s="375" t="s">
        <v>680</v>
      </c>
      <c r="D24" s="378"/>
      <c r="E24" s="375"/>
      <c r="F24" s="376"/>
    </row>
    <row r="25" spans="2:15" ht="15" thickBot="1">
      <c r="B25" s="380"/>
      <c r="C25" s="381"/>
      <c r="D25" s="382"/>
      <c r="E25" s="381"/>
      <c r="F25" s="382"/>
    </row>
    <row r="26" spans="2:15" ht="15" thickTop="1">
      <c r="B26" s="374"/>
      <c r="C26" s="375"/>
      <c r="D26" s="376"/>
      <c r="E26" s="383"/>
      <c r="F26" s="376"/>
    </row>
    <row r="27" spans="2:15">
      <c r="B27" s="374"/>
      <c r="C27" s="377" t="s">
        <v>596</v>
      </c>
      <c r="D27" s="378"/>
      <c r="E27" s="371">
        <v>1874.87</v>
      </c>
      <c r="F27" s="376"/>
      <c r="G27" t="s">
        <v>1055</v>
      </c>
    </row>
    <row r="28" spans="2:15">
      <c r="B28" s="374"/>
      <c r="C28" s="377" t="s">
        <v>559</v>
      </c>
      <c r="D28" s="378"/>
      <c r="E28" s="371">
        <v>187.48694855518633</v>
      </c>
      <c r="F28" s="372"/>
    </row>
    <row r="29" spans="2:15">
      <c r="B29" s="374"/>
      <c r="C29" s="375"/>
      <c r="D29" s="210" t="s">
        <v>598</v>
      </c>
      <c r="E29" s="371"/>
      <c r="F29" s="372">
        <v>1874.91</v>
      </c>
    </row>
    <row r="30" spans="2:15">
      <c r="B30" s="374"/>
      <c r="C30" s="375"/>
      <c r="D30" s="377" t="s">
        <v>559</v>
      </c>
      <c r="E30" s="371"/>
      <c r="F30" s="372">
        <v>187.48694855518633</v>
      </c>
      <c r="G30" s="377" t="s">
        <v>1056</v>
      </c>
    </row>
    <row r="31" spans="2:15">
      <c r="B31" s="374"/>
      <c r="C31" s="375"/>
      <c r="D31" s="378"/>
      <c r="E31" s="375"/>
      <c r="F31" s="372"/>
    </row>
    <row r="32" spans="2:15" ht="15" thickBot="1">
      <c r="B32" s="380"/>
      <c r="C32" s="381"/>
      <c r="D32" s="384"/>
      <c r="E32" s="381"/>
      <c r="F32" s="382"/>
    </row>
    <row r="33" spans="2:15" ht="15" thickTop="1">
      <c r="B33" s="374"/>
      <c r="C33" s="375"/>
      <c r="D33" s="378"/>
      <c r="E33" s="383"/>
      <c r="F33" s="385"/>
    </row>
    <row r="34" spans="2:15">
      <c r="B34" s="374"/>
      <c r="C34" s="377" t="s">
        <v>354</v>
      </c>
      <c r="D34" s="378"/>
      <c r="E34" s="371">
        <v>0</v>
      </c>
      <c r="F34" s="372"/>
      <c r="L34" s="377" t="s">
        <v>354</v>
      </c>
      <c r="M34" s="378"/>
      <c r="N34" s="371">
        <v>46.636411471389003</v>
      </c>
      <c r="O34" s="372"/>
    </row>
    <row r="35" spans="2:15">
      <c r="B35" s="374"/>
      <c r="C35" s="377" t="s">
        <v>554</v>
      </c>
      <c r="D35" s="378"/>
      <c r="E35" s="371">
        <v>0</v>
      </c>
      <c r="F35" s="372"/>
      <c r="G35" t="s">
        <v>1055</v>
      </c>
      <c r="L35" s="377" t="s">
        <v>554</v>
      </c>
      <c r="M35" s="378"/>
      <c r="N35" s="371">
        <v>4.6636275224553296</v>
      </c>
      <c r="O35" s="372"/>
    </row>
    <row r="36" spans="2:15">
      <c r="B36" s="374"/>
      <c r="C36" s="378"/>
      <c r="D36" s="377" t="s">
        <v>230</v>
      </c>
      <c r="E36" s="371"/>
      <c r="F36" s="386">
        <v>0</v>
      </c>
      <c r="L36" s="378"/>
      <c r="M36" s="377" t="s">
        <v>230</v>
      </c>
      <c r="N36" s="371"/>
      <c r="O36" s="386">
        <v>46.636411471389003</v>
      </c>
    </row>
    <row r="37" spans="2:15">
      <c r="B37" s="374"/>
      <c r="C37" s="378"/>
      <c r="D37" s="377" t="s">
        <v>232</v>
      </c>
      <c r="E37" s="371"/>
      <c r="F37" s="386">
        <v>0</v>
      </c>
      <c r="L37" s="378"/>
      <c r="M37" s="377" t="s">
        <v>232</v>
      </c>
      <c r="N37" s="371"/>
      <c r="O37" s="386">
        <v>4.6636275224553296</v>
      </c>
    </row>
    <row r="38" spans="2:15">
      <c r="B38" s="374"/>
      <c r="C38" s="378"/>
      <c r="D38" s="378"/>
      <c r="E38" s="375"/>
      <c r="F38" s="372"/>
      <c r="L38" s="378"/>
      <c r="M38" s="378"/>
      <c r="N38" s="375"/>
      <c r="O38" s="372"/>
    </row>
    <row r="39" spans="2:15" ht="15" thickBot="1">
      <c r="B39" s="380"/>
      <c r="C39" s="384"/>
      <c r="D39" s="384"/>
      <c r="E39" s="387">
        <v>0</v>
      </c>
      <c r="F39" s="388">
        <v>0</v>
      </c>
      <c r="G39" s="191">
        <f>+E39-F39</f>
        <v>0</v>
      </c>
      <c r="L39" s="384"/>
      <c r="M39" s="384"/>
      <c r="N39" s="387">
        <f>SUM(N34:N38)</f>
        <v>51.300038993844332</v>
      </c>
      <c r="O39" s="388">
        <f>SUM(O34:O38)</f>
        <v>51.300038993844332</v>
      </c>
    </row>
    <row r="40" spans="2:15" ht="15" thickTop="1">
      <c r="B40" s="205"/>
      <c r="E40" s="220"/>
      <c r="F40" s="208"/>
    </row>
    <row r="41" spans="2:15">
      <c r="B41" s="205"/>
      <c r="C41" s="103" t="s">
        <v>559</v>
      </c>
      <c r="E41" s="220">
        <v>677</v>
      </c>
      <c r="F41" s="208"/>
    </row>
    <row r="42" spans="2:15">
      <c r="B42" s="205"/>
      <c r="C42" s="203"/>
      <c r="D42" s="103" t="s">
        <v>553</v>
      </c>
      <c r="E42" s="220"/>
      <c r="F42" s="208">
        <v>677</v>
      </c>
    </row>
    <row r="43" spans="2:15">
      <c r="B43" s="205"/>
      <c r="C43" s="203"/>
      <c r="E43" s="220"/>
      <c r="F43" s="208"/>
    </row>
    <row r="44" spans="2:15">
      <c r="B44" s="205"/>
      <c r="C44" s="203" t="s">
        <v>681</v>
      </c>
      <c r="E44" s="220"/>
      <c r="F44" s="208"/>
    </row>
    <row r="45" spans="2:15" ht="15" thickBot="1">
      <c r="B45" s="217"/>
      <c r="C45" s="218"/>
      <c r="D45" s="222"/>
      <c r="E45" s="223"/>
      <c r="F45" s="224"/>
    </row>
    <row r="46" spans="2:15" ht="15" thickTop="1">
      <c r="B46" s="205"/>
      <c r="C46" s="203"/>
      <c r="E46" s="225"/>
      <c r="F46" s="208"/>
    </row>
    <row r="47" spans="2:15">
      <c r="B47" s="205"/>
      <c r="C47" s="103" t="s">
        <v>559</v>
      </c>
      <c r="E47" s="220">
        <v>677</v>
      </c>
      <c r="F47" s="208"/>
    </row>
    <row r="48" spans="2:15">
      <c r="B48" s="205"/>
      <c r="C48" s="203"/>
      <c r="D48" s="103" t="s">
        <v>553</v>
      </c>
      <c r="E48" s="220"/>
      <c r="F48" s="208">
        <v>677</v>
      </c>
    </row>
    <row r="49" spans="2:6">
      <c r="B49" s="205"/>
      <c r="C49" s="203"/>
      <c r="E49" s="220"/>
      <c r="F49" s="208"/>
    </row>
    <row r="50" spans="2:6" ht="15" thickBot="1">
      <c r="B50" s="217"/>
      <c r="C50" s="218" t="s">
        <v>682</v>
      </c>
      <c r="D50" s="222"/>
      <c r="E50" s="223"/>
      <c r="F50" s="224"/>
    </row>
    <row r="51" spans="2:6" ht="15" thickTop="1">
      <c r="B51" s="205"/>
      <c r="C51" s="203"/>
      <c r="E51" s="225"/>
      <c r="F51" s="208"/>
    </row>
    <row r="52" spans="2:6">
      <c r="B52" s="205"/>
      <c r="C52" s="103" t="s">
        <v>559</v>
      </c>
      <c r="E52" s="220">
        <v>677</v>
      </c>
      <c r="F52" s="208"/>
    </row>
    <row r="53" spans="2:6">
      <c r="B53" s="205"/>
      <c r="C53" s="203"/>
      <c r="D53" s="103" t="s">
        <v>553</v>
      </c>
      <c r="E53" s="220"/>
      <c r="F53" s="208">
        <v>677</v>
      </c>
    </row>
    <row r="54" spans="2:6">
      <c r="B54" s="205"/>
      <c r="C54" s="203"/>
      <c r="E54" s="220"/>
      <c r="F54" s="208"/>
    </row>
    <row r="55" spans="2:6" ht="15" thickBot="1">
      <c r="B55" s="217"/>
      <c r="C55" s="218" t="s">
        <v>683</v>
      </c>
      <c r="D55" s="222"/>
      <c r="E55" s="223"/>
      <c r="F55" s="224"/>
    </row>
    <row r="56" spans="2:6" ht="15" thickTop="1">
      <c r="B56" s="205"/>
      <c r="C56" s="203"/>
      <c r="E56" s="225"/>
      <c r="F56" s="208"/>
    </row>
    <row r="57" spans="2:6">
      <c r="B57" s="205"/>
      <c r="C57" s="103" t="s">
        <v>559</v>
      </c>
      <c r="E57" s="220">
        <v>677</v>
      </c>
      <c r="F57" s="208"/>
    </row>
    <row r="58" spans="2:6">
      <c r="B58" s="205"/>
      <c r="C58" s="203"/>
      <c r="D58" s="103" t="s">
        <v>553</v>
      </c>
      <c r="E58" s="220"/>
      <c r="F58" s="208">
        <v>677</v>
      </c>
    </row>
    <row r="59" spans="2:6">
      <c r="B59" s="205"/>
      <c r="C59" s="203"/>
      <c r="E59" s="220"/>
      <c r="F59" s="208"/>
    </row>
    <row r="60" spans="2:6" ht="15" thickBot="1">
      <c r="B60" s="217"/>
      <c r="C60" s="218" t="s">
        <v>684</v>
      </c>
      <c r="D60" s="222"/>
      <c r="E60" s="223"/>
      <c r="F60" s="224"/>
    </row>
    <row r="61" spans="2:6" ht="15" thickTop="1">
      <c r="B61" s="205"/>
      <c r="C61" s="203"/>
      <c r="E61" s="225"/>
      <c r="F61" s="226"/>
    </row>
    <row r="62" spans="2:6">
      <c r="B62" s="205"/>
      <c r="C62" s="103" t="s">
        <v>559</v>
      </c>
      <c r="E62" s="220">
        <v>677</v>
      </c>
      <c r="F62" s="208"/>
    </row>
    <row r="63" spans="2:6">
      <c r="B63" s="205"/>
      <c r="C63" s="203"/>
      <c r="D63" s="103" t="s">
        <v>553</v>
      </c>
      <c r="E63" s="220"/>
      <c r="F63" s="208">
        <v>677</v>
      </c>
    </row>
    <row r="64" spans="2:6">
      <c r="B64" s="205"/>
      <c r="C64" s="203"/>
      <c r="E64" s="220"/>
      <c r="F64" s="208"/>
    </row>
    <row r="65" spans="2:15" ht="15" thickBot="1">
      <c r="B65" s="217"/>
      <c r="C65" s="218" t="s">
        <v>685</v>
      </c>
      <c r="D65" s="222"/>
      <c r="E65" s="223"/>
      <c r="F65" s="224"/>
    </row>
    <row r="66" spans="2:15" ht="15" thickTop="1">
      <c r="B66" s="205"/>
      <c r="C66" s="203"/>
      <c r="E66" s="225"/>
      <c r="F66" s="226"/>
    </row>
    <row r="67" spans="2:15">
      <c r="B67" s="205"/>
      <c r="C67" s="103" t="s">
        <v>559</v>
      </c>
      <c r="E67" s="220">
        <v>677</v>
      </c>
      <c r="F67" s="208"/>
    </row>
    <row r="68" spans="2:15">
      <c r="B68" s="205"/>
      <c r="C68" s="203"/>
      <c r="D68" s="103" t="s">
        <v>553</v>
      </c>
      <c r="E68" s="220"/>
      <c r="F68" s="208">
        <v>677</v>
      </c>
    </row>
    <row r="69" spans="2:15">
      <c r="B69" s="205"/>
      <c r="C69" s="203"/>
      <c r="E69" s="220"/>
      <c r="F69" s="208"/>
    </row>
    <row r="70" spans="2:15" ht="15" thickBot="1">
      <c r="B70" s="217"/>
      <c r="C70" s="218" t="s">
        <v>686</v>
      </c>
      <c r="D70" s="222"/>
      <c r="E70" s="223"/>
      <c r="F70" s="224"/>
    </row>
    <row r="71" spans="2:15" ht="15" thickTop="1">
      <c r="B71" s="205"/>
      <c r="C71" s="203"/>
      <c r="E71" s="225"/>
      <c r="F71" s="226"/>
    </row>
    <row r="72" spans="2:15">
      <c r="B72" s="205"/>
      <c r="C72" s="103" t="s">
        <v>582</v>
      </c>
      <c r="E72" s="220">
        <v>10360.620000000001</v>
      </c>
      <c r="F72" s="208"/>
    </row>
    <row r="73" spans="2:15">
      <c r="B73" s="205"/>
      <c r="C73" s="103" t="s">
        <v>402</v>
      </c>
      <c r="E73" s="220">
        <v>0.11</v>
      </c>
      <c r="F73" s="208"/>
    </row>
    <row r="74" spans="2:15">
      <c r="B74" s="205"/>
      <c r="C74" s="203"/>
      <c r="D74" s="389" t="s">
        <v>1052</v>
      </c>
      <c r="E74" s="220"/>
      <c r="F74" s="208">
        <v>10360.709999999999</v>
      </c>
    </row>
    <row r="75" spans="2:15">
      <c r="B75" s="205"/>
      <c r="C75" s="203"/>
      <c r="E75" s="220"/>
      <c r="F75" s="208"/>
    </row>
    <row r="76" spans="2:15" ht="15" thickBot="1">
      <c r="B76" s="217"/>
      <c r="C76" s="218" t="s">
        <v>687</v>
      </c>
      <c r="D76" s="222"/>
      <c r="E76" s="223">
        <v>10360.730000000001</v>
      </c>
      <c r="F76" s="224">
        <v>10360.709999999999</v>
      </c>
    </row>
    <row r="77" spans="2:15" ht="15" thickTop="1">
      <c r="B77" s="390"/>
      <c r="C77" s="391"/>
      <c r="D77" s="127"/>
      <c r="E77" s="392"/>
      <c r="F77" s="393"/>
      <c r="L77" s="203"/>
      <c r="N77" s="225"/>
      <c r="O77" s="226"/>
    </row>
    <row r="78" spans="2:15">
      <c r="B78" s="390"/>
      <c r="C78" s="125" t="s">
        <v>354</v>
      </c>
      <c r="D78" s="127"/>
      <c r="E78" s="394"/>
      <c r="F78" s="395"/>
      <c r="L78" s="103" t="s">
        <v>354</v>
      </c>
      <c r="N78" s="220">
        <v>24.69</v>
      </c>
      <c r="O78" s="208"/>
    </row>
    <row r="79" spans="2:15">
      <c r="B79" s="390"/>
      <c r="C79" s="125" t="s">
        <v>356</v>
      </c>
      <c r="D79" s="127"/>
      <c r="E79" s="394"/>
      <c r="F79" s="395"/>
      <c r="G79" t="s">
        <v>1057</v>
      </c>
      <c r="L79" s="103" t="s">
        <v>356</v>
      </c>
      <c r="N79" s="220">
        <v>2.4690000000000003</v>
      </c>
      <c r="O79" s="208"/>
    </row>
    <row r="80" spans="2:15">
      <c r="B80" s="390"/>
      <c r="C80" s="391"/>
      <c r="D80" s="125" t="s">
        <v>230</v>
      </c>
      <c r="E80" s="394"/>
      <c r="F80" s="395"/>
      <c r="L80" s="203"/>
      <c r="M80" s="103" t="s">
        <v>230</v>
      </c>
      <c r="N80" s="220"/>
      <c r="O80" s="208">
        <v>24.69</v>
      </c>
    </row>
    <row r="81" spans="2:15">
      <c r="B81" s="390"/>
      <c r="C81" s="391"/>
      <c r="D81" s="127" t="s">
        <v>232</v>
      </c>
      <c r="E81" s="394"/>
      <c r="F81" s="395"/>
      <c r="L81" s="203"/>
      <c r="M81" t="s">
        <v>232</v>
      </c>
      <c r="N81" s="220"/>
      <c r="O81" s="208">
        <v>2.4690000000000003</v>
      </c>
    </row>
    <row r="82" spans="2:15" ht="15" thickBot="1">
      <c r="B82" s="396"/>
      <c r="C82" s="397" t="s">
        <v>687</v>
      </c>
      <c r="D82" s="398"/>
      <c r="E82" s="399"/>
      <c r="F82" s="400"/>
      <c r="L82" s="218" t="s">
        <v>687</v>
      </c>
      <c r="M82" s="222"/>
      <c r="N82" s="223">
        <v>27.159000000000002</v>
      </c>
      <c r="O82" s="224">
        <v>27.159000000000002</v>
      </c>
    </row>
    <row r="83" spans="2:15" ht="15" thickTop="1">
      <c r="B83" s="390"/>
      <c r="C83" s="391"/>
      <c r="D83" s="127"/>
      <c r="E83" s="392"/>
      <c r="F83" s="393"/>
      <c r="L83" s="203"/>
      <c r="N83" s="225"/>
      <c r="O83" s="226"/>
    </row>
    <row r="84" spans="2:15">
      <c r="B84" s="390"/>
      <c r="C84" s="125" t="s">
        <v>354</v>
      </c>
      <c r="D84" s="127"/>
      <c r="E84" s="394"/>
      <c r="F84" s="395"/>
      <c r="L84" s="103" t="s">
        <v>354</v>
      </c>
      <c r="N84" s="220">
        <v>49.739999999999895</v>
      </c>
      <c r="O84" s="208"/>
    </row>
    <row r="85" spans="2:15">
      <c r="B85" s="390"/>
      <c r="C85" s="125" t="s">
        <v>554</v>
      </c>
      <c r="D85" s="127"/>
      <c r="E85" s="394"/>
      <c r="F85" s="395"/>
      <c r="G85" t="s">
        <v>1057</v>
      </c>
      <c r="L85" s="103" t="s">
        <v>554</v>
      </c>
      <c r="N85" s="220">
        <v>4.9739999999999895</v>
      </c>
      <c r="O85" s="208"/>
    </row>
    <row r="86" spans="2:15">
      <c r="B86" s="390"/>
      <c r="C86" s="125"/>
      <c r="D86" s="125" t="s">
        <v>230</v>
      </c>
      <c r="E86" s="394"/>
      <c r="F86" s="395"/>
      <c r="L86" s="103"/>
      <c r="M86" s="103" t="s">
        <v>230</v>
      </c>
      <c r="N86" s="220"/>
      <c r="O86" s="208">
        <v>49.739999999999895</v>
      </c>
    </row>
    <row r="87" spans="2:15">
      <c r="B87" s="390"/>
      <c r="C87" s="125"/>
      <c r="D87" s="125" t="s">
        <v>232</v>
      </c>
      <c r="E87" s="394"/>
      <c r="F87" s="395"/>
      <c r="L87" s="103"/>
      <c r="M87" s="103" t="s">
        <v>232</v>
      </c>
      <c r="N87" s="220"/>
      <c r="O87" s="208">
        <v>4.9739999999999895</v>
      </c>
    </row>
    <row r="88" spans="2:15">
      <c r="B88" s="390"/>
      <c r="C88" s="125"/>
      <c r="D88" s="401"/>
      <c r="E88" s="394"/>
      <c r="F88" s="395"/>
      <c r="L88" s="103"/>
      <c r="M88" s="214"/>
      <c r="N88" s="220"/>
      <c r="O88" s="208"/>
    </row>
    <row r="89" spans="2:15" ht="15" thickBot="1">
      <c r="B89" s="396"/>
      <c r="C89" s="397" t="s">
        <v>1058</v>
      </c>
      <c r="D89" s="398"/>
      <c r="E89" s="399"/>
      <c r="F89" s="400"/>
      <c r="L89" s="218" t="s">
        <v>1058</v>
      </c>
      <c r="M89" s="222"/>
      <c r="N89" s="223">
        <v>54.713999999999885</v>
      </c>
      <c r="O89" s="224">
        <v>54.713999999999885</v>
      </c>
    </row>
    <row r="90" spans="2:15" ht="15" thickTop="1">
      <c r="B90" s="205"/>
      <c r="C90" s="203"/>
      <c r="E90" s="225"/>
      <c r="F90" s="226"/>
    </row>
    <row r="91" spans="2:15">
      <c r="B91" s="205"/>
      <c r="C91" s="103" t="s">
        <v>559</v>
      </c>
      <c r="E91" s="220">
        <v>677</v>
      </c>
      <c r="F91" s="208"/>
    </row>
    <row r="92" spans="2:15">
      <c r="B92" s="205"/>
      <c r="C92" s="203"/>
      <c r="D92" s="103" t="s">
        <v>553</v>
      </c>
      <c r="E92" s="220"/>
      <c r="F92" s="208">
        <v>677</v>
      </c>
    </row>
    <row r="93" spans="2:15">
      <c r="B93" s="205"/>
      <c r="C93" s="203"/>
      <c r="E93" s="220"/>
      <c r="F93" s="208"/>
    </row>
    <row r="94" spans="2:15" ht="15" thickBot="1">
      <c r="B94" s="217"/>
      <c r="C94" s="218" t="s">
        <v>1059</v>
      </c>
      <c r="D94" s="222"/>
      <c r="E94" s="223"/>
      <c r="F94" s="224"/>
    </row>
    <row r="95" spans="2:15" ht="15" thickTop="1">
      <c r="B95" s="205"/>
      <c r="C95" s="203"/>
      <c r="E95" s="225"/>
      <c r="F95" s="226"/>
    </row>
    <row r="96" spans="2:15">
      <c r="B96" s="205"/>
      <c r="C96" s="103" t="s">
        <v>1054</v>
      </c>
      <c r="E96" s="211">
        <v>15.157397574843632</v>
      </c>
      <c r="F96" s="208"/>
      <c r="G96" t="s">
        <v>1060</v>
      </c>
    </row>
    <row r="97" spans="2:8">
      <c r="B97" s="205"/>
      <c r="C97" s="203"/>
      <c r="D97" s="103" t="s">
        <v>554</v>
      </c>
      <c r="E97" s="220"/>
      <c r="F97" s="208">
        <v>15.157397574843632</v>
      </c>
    </row>
    <row r="98" spans="2:8">
      <c r="B98" s="205"/>
      <c r="C98" s="203"/>
      <c r="E98" s="220"/>
      <c r="F98" s="208"/>
    </row>
    <row r="99" spans="2:8" ht="15" thickBot="1">
      <c r="B99" s="217"/>
      <c r="C99" s="218" t="s">
        <v>1061</v>
      </c>
      <c r="D99" s="222"/>
      <c r="E99" s="223"/>
      <c r="F99" s="224"/>
    </row>
    <row r="100" spans="2:8" ht="15" thickTop="1">
      <c r="B100" s="205"/>
      <c r="C100" s="203"/>
      <c r="E100" s="225"/>
      <c r="F100" s="226"/>
    </row>
    <row r="101" spans="2:8">
      <c r="B101" s="205"/>
      <c r="C101" s="103" t="s">
        <v>1054</v>
      </c>
      <c r="E101" s="211">
        <v>15.642240310171561</v>
      </c>
      <c r="F101" s="208"/>
      <c r="H101" s="191"/>
    </row>
    <row r="102" spans="2:8">
      <c r="B102" s="205"/>
      <c r="C102" s="203"/>
      <c r="D102" s="103" t="s">
        <v>554</v>
      </c>
      <c r="E102" s="220"/>
      <c r="F102" s="208">
        <v>15.642240310171561</v>
      </c>
    </row>
    <row r="103" spans="2:8">
      <c r="B103" s="205"/>
      <c r="C103" s="203"/>
      <c r="E103" s="220"/>
      <c r="F103" s="208"/>
    </row>
    <row r="104" spans="2:8" ht="15" thickBot="1">
      <c r="B104" s="217"/>
      <c r="C104" s="218" t="s">
        <v>1062</v>
      </c>
      <c r="D104" s="222"/>
      <c r="E104" s="223"/>
      <c r="F104" s="224"/>
    </row>
    <row r="105" spans="2:8" ht="15" thickTop="1">
      <c r="B105" s="205"/>
      <c r="C105" s="203"/>
      <c r="E105" s="225"/>
      <c r="F105" s="226"/>
    </row>
    <row r="106" spans="2:8">
      <c r="B106" s="205"/>
      <c r="C106" s="103" t="s">
        <v>559</v>
      </c>
      <c r="E106" s="220">
        <v>677</v>
      </c>
      <c r="F106" s="208"/>
    </row>
    <row r="107" spans="2:8">
      <c r="B107" s="205"/>
      <c r="C107" s="203"/>
      <c r="D107" s="103" t="s">
        <v>553</v>
      </c>
      <c r="E107" s="220"/>
      <c r="F107" s="208">
        <v>677</v>
      </c>
    </row>
    <row r="108" spans="2:8">
      <c r="B108" s="205"/>
      <c r="C108" s="203"/>
      <c r="E108" s="220"/>
      <c r="F108" s="208"/>
    </row>
    <row r="109" spans="2:8" ht="15" thickBot="1">
      <c r="B109" s="217"/>
      <c r="C109" s="218" t="s">
        <v>1063</v>
      </c>
      <c r="D109" s="222"/>
      <c r="E109" s="223"/>
      <c r="F109" s="224"/>
    </row>
    <row r="110" spans="2:8" ht="15" thickTop="1">
      <c r="B110" s="205"/>
      <c r="C110" s="203"/>
      <c r="E110" s="225"/>
      <c r="F110" s="226"/>
    </row>
    <row r="111" spans="2:8">
      <c r="B111" s="205"/>
      <c r="C111" s="103" t="s">
        <v>559</v>
      </c>
      <c r="E111" s="220">
        <v>677</v>
      </c>
      <c r="F111" s="208"/>
    </row>
    <row r="112" spans="2:8">
      <c r="B112" s="205"/>
      <c r="C112" s="203"/>
      <c r="D112" s="103" t="s">
        <v>553</v>
      </c>
      <c r="E112" s="220"/>
      <c r="F112" s="208">
        <v>677</v>
      </c>
    </row>
    <row r="113" spans="2:9">
      <c r="B113" s="205"/>
      <c r="C113" s="203"/>
      <c r="E113" s="220"/>
      <c r="F113" s="208"/>
    </row>
    <row r="114" spans="2:9" ht="15" thickBot="1">
      <c r="B114" s="217"/>
      <c r="C114" s="218" t="s">
        <v>1064</v>
      </c>
      <c r="D114" s="222"/>
      <c r="E114" s="223"/>
      <c r="F114" s="224"/>
    </row>
    <row r="115" spans="2:9" ht="15" thickTop="1">
      <c r="B115" s="205"/>
      <c r="C115" s="203"/>
      <c r="E115" s="225"/>
      <c r="F115" s="226"/>
    </row>
    <row r="116" spans="2:9">
      <c r="B116" s="205"/>
      <c r="C116" s="103" t="s">
        <v>1054</v>
      </c>
      <c r="E116" s="211">
        <v>4.7008320458850825</v>
      </c>
      <c r="F116" s="208"/>
    </row>
    <row r="117" spans="2:9">
      <c r="B117" s="205"/>
      <c r="C117" s="203"/>
      <c r="D117" s="103" t="s">
        <v>554</v>
      </c>
      <c r="E117" s="220"/>
      <c r="F117" s="208">
        <v>4.7008320458850825</v>
      </c>
    </row>
    <row r="118" spans="2:9">
      <c r="B118" s="205"/>
      <c r="C118" s="203"/>
      <c r="E118" s="220"/>
      <c r="F118" s="208"/>
    </row>
    <row r="119" spans="2:9" ht="15" thickBot="1">
      <c r="B119" s="217"/>
      <c r="C119" s="218" t="s">
        <v>1065</v>
      </c>
      <c r="D119" s="222"/>
      <c r="E119" s="223"/>
      <c r="F119" s="224"/>
    </row>
    <row r="120" spans="2:9" ht="15" thickTop="1">
      <c r="B120" s="205"/>
      <c r="C120" s="203"/>
      <c r="E120" s="225"/>
      <c r="F120" s="226"/>
    </row>
    <row r="121" spans="2:9">
      <c r="B121" s="205"/>
      <c r="C121" s="103" t="s">
        <v>354</v>
      </c>
      <c r="E121" s="220">
        <v>50.197905000000105</v>
      </c>
      <c r="F121" s="208"/>
    </row>
    <row r="122" spans="2:9">
      <c r="B122" s="205"/>
      <c r="C122" s="103" t="s">
        <v>554</v>
      </c>
      <c r="E122" s="220">
        <v>5.0197905000000134</v>
      </c>
      <c r="F122" s="208"/>
    </row>
    <row r="123" spans="2:9">
      <c r="B123" s="205"/>
      <c r="C123" s="203"/>
      <c r="D123" s="103" t="s">
        <v>230</v>
      </c>
      <c r="E123" s="220"/>
      <c r="F123" s="208">
        <v>50.197905000000105</v>
      </c>
      <c r="I123" s="191"/>
    </row>
    <row r="124" spans="2:9">
      <c r="B124" s="205"/>
      <c r="C124" s="203"/>
      <c r="D124" s="103" t="s">
        <v>232</v>
      </c>
      <c r="E124" s="220"/>
      <c r="F124" s="208">
        <v>5.0197905000000134</v>
      </c>
    </row>
    <row r="125" spans="2:9">
      <c r="B125" s="205"/>
      <c r="C125" s="203"/>
      <c r="E125" s="220"/>
      <c r="F125" s="208"/>
    </row>
    <row r="126" spans="2:9" ht="15" thickBot="1">
      <c r="B126" s="217"/>
      <c r="C126" s="218" t="s">
        <v>1066</v>
      </c>
      <c r="D126" s="222"/>
      <c r="E126" s="223"/>
      <c r="F126" s="224"/>
    </row>
    <row r="127" spans="2:9" ht="15" thickTop="1">
      <c r="B127" s="205"/>
      <c r="C127" s="203"/>
      <c r="E127" s="225"/>
      <c r="F127" s="226"/>
    </row>
    <row r="128" spans="2:9">
      <c r="B128" s="205"/>
      <c r="C128" s="103"/>
      <c r="E128" s="220"/>
      <c r="F128" s="208"/>
    </row>
    <row r="129" spans="2:6">
      <c r="B129" s="205"/>
      <c r="C129" s="103" t="s">
        <v>164</v>
      </c>
      <c r="E129" s="220">
        <v>13032.99</v>
      </c>
      <c r="F129" s="208"/>
    </row>
    <row r="130" spans="2:6">
      <c r="B130" s="205"/>
      <c r="C130" s="203"/>
      <c r="E130" s="220"/>
      <c r="F130" s="208"/>
    </row>
    <row r="131" spans="2:6">
      <c r="B131" s="205"/>
      <c r="C131" s="203"/>
      <c r="D131" s="103" t="s">
        <v>222</v>
      </c>
      <c r="E131" s="220"/>
      <c r="F131" s="208">
        <v>13032.99</v>
      </c>
    </row>
    <row r="132" spans="2:6">
      <c r="B132" s="205"/>
      <c r="C132" s="203"/>
      <c r="E132" s="220"/>
      <c r="F132" s="208"/>
    </row>
    <row r="133" spans="2:6" ht="15" thickBot="1">
      <c r="B133" s="217"/>
      <c r="C133" s="218" t="s">
        <v>1067</v>
      </c>
      <c r="D133" s="222"/>
      <c r="E133" s="223"/>
      <c r="F133" s="224"/>
    </row>
    <row r="134" spans="2:6" ht="15" thickTop="1"/>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2DBE-351E-446B-9591-64A5595EE31F}">
  <sheetPr>
    <tabColor rgb="FF7030A0"/>
  </sheetPr>
  <dimension ref="B1:L44"/>
  <sheetViews>
    <sheetView showGridLines="0" workbookViewId="0">
      <selection activeCell="D1" sqref="D1"/>
    </sheetView>
  </sheetViews>
  <sheetFormatPr baseColWidth="10" defaultRowHeight="14.4"/>
  <cols>
    <col min="4" max="4" width="48.6640625" bestFit="1" customWidth="1"/>
    <col min="9" max="9" width="16.44140625" bestFit="1" customWidth="1"/>
    <col min="12" max="12" width="16.33203125" bestFit="1" customWidth="1"/>
  </cols>
  <sheetData>
    <row r="1" spans="2:6" ht="15" thickBot="1">
      <c r="B1" s="199" t="s">
        <v>22</v>
      </c>
      <c r="C1" s="199" t="s">
        <v>414</v>
      </c>
      <c r="D1" s="199" t="s">
        <v>414</v>
      </c>
      <c r="E1" s="200" t="s">
        <v>675</v>
      </c>
      <c r="F1" s="199" t="s">
        <v>676</v>
      </c>
    </row>
    <row r="2" spans="2:6" ht="15" thickTop="1">
      <c r="B2" s="201"/>
      <c r="C2" s="202"/>
      <c r="D2" s="460"/>
      <c r="E2" s="202"/>
      <c r="F2" s="204"/>
    </row>
    <row r="3" spans="2:6">
      <c r="B3" s="205"/>
      <c r="C3" s="203"/>
      <c r="E3" s="203"/>
      <c r="F3" s="214"/>
    </row>
    <row r="4" spans="2:6">
      <c r="B4" s="205"/>
      <c r="C4" s="206" t="s">
        <v>560</v>
      </c>
      <c r="E4" s="207">
        <v>210000</v>
      </c>
      <c r="F4" s="213"/>
    </row>
    <row r="5" spans="2:6">
      <c r="B5" s="205"/>
      <c r="C5" s="206" t="s">
        <v>258</v>
      </c>
      <c r="E5" s="207">
        <v>22410</v>
      </c>
      <c r="F5" s="213"/>
    </row>
    <row r="6" spans="2:6">
      <c r="B6" s="205"/>
      <c r="C6" s="206" t="s">
        <v>264</v>
      </c>
      <c r="E6" s="207">
        <v>1442.18</v>
      </c>
      <c r="F6" s="213"/>
    </row>
    <row r="7" spans="2:6">
      <c r="B7" s="205"/>
      <c r="C7" s="203" t="s">
        <v>598</v>
      </c>
      <c r="E7" s="207">
        <v>1874.91</v>
      </c>
      <c r="F7" s="213"/>
    </row>
    <row r="8" spans="2:6">
      <c r="B8" s="205"/>
      <c r="C8" s="206"/>
      <c r="D8" s="103" t="s">
        <v>350</v>
      </c>
      <c r="E8" s="207"/>
      <c r="F8" s="213">
        <v>672.3</v>
      </c>
    </row>
    <row r="9" spans="2:6">
      <c r="B9" s="205"/>
      <c r="C9" s="206"/>
      <c r="D9" s="103" t="s">
        <v>354</v>
      </c>
      <c r="E9" s="207"/>
      <c r="F9" s="213">
        <v>2782.01</v>
      </c>
    </row>
    <row r="10" spans="2:6">
      <c r="B10" s="205"/>
      <c r="C10" s="206"/>
      <c r="D10" s="103" t="s">
        <v>356</v>
      </c>
      <c r="E10" s="207"/>
      <c r="F10" s="213">
        <v>-0.01</v>
      </c>
    </row>
    <row r="11" spans="2:6">
      <c r="B11" s="205"/>
      <c r="C11" s="206"/>
      <c r="D11" s="103" t="s">
        <v>362</v>
      </c>
      <c r="E11" s="207"/>
      <c r="F11" s="213">
        <v>8013.61</v>
      </c>
    </row>
    <row r="12" spans="2:6">
      <c r="B12" s="205"/>
      <c r="C12" s="206"/>
      <c r="D12" s="103" t="s">
        <v>562</v>
      </c>
      <c r="E12" s="207"/>
      <c r="F12" s="213">
        <v>209983.74</v>
      </c>
    </row>
    <row r="13" spans="2:6">
      <c r="B13" s="205"/>
      <c r="C13" s="206"/>
      <c r="D13" s="103" t="s">
        <v>396</v>
      </c>
      <c r="E13" s="207"/>
      <c r="F13" s="213">
        <v>2039.95</v>
      </c>
    </row>
    <row r="14" spans="2:6">
      <c r="B14" s="205"/>
      <c r="C14" s="203"/>
      <c r="D14" t="s">
        <v>596</v>
      </c>
      <c r="E14" s="207"/>
      <c r="F14" s="213">
        <v>1874.87</v>
      </c>
    </row>
    <row r="15" spans="2:6">
      <c r="B15" s="205"/>
      <c r="C15" s="206"/>
      <c r="D15" s="103" t="s">
        <v>402</v>
      </c>
      <c r="E15" s="207"/>
      <c r="F15" s="213">
        <v>0</v>
      </c>
    </row>
    <row r="16" spans="2:6">
      <c r="B16" s="205"/>
      <c r="C16" s="206"/>
      <c r="D16" s="109" t="s">
        <v>582</v>
      </c>
      <c r="E16" s="207"/>
      <c r="F16" s="213">
        <v>10360.620000000001</v>
      </c>
    </row>
    <row r="17" spans="2:12">
      <c r="B17" s="205"/>
      <c r="C17" s="203"/>
      <c r="E17" s="207"/>
      <c r="F17" s="213"/>
    </row>
    <row r="18" spans="2:12">
      <c r="B18" s="205"/>
      <c r="C18" s="203"/>
      <c r="E18" s="207"/>
      <c r="F18" s="213"/>
    </row>
    <row r="19" spans="2:12">
      <c r="B19" s="205"/>
      <c r="C19" s="203" t="s">
        <v>679</v>
      </c>
      <c r="D19" s="214"/>
      <c r="E19" s="215">
        <f>SUM(E4:E18)</f>
        <v>235727.09</v>
      </c>
      <c r="F19" s="216">
        <f>SUM(F4:F18)</f>
        <v>235727.09</v>
      </c>
      <c r="G19" s="191">
        <f>+E19-F19</f>
        <v>0</v>
      </c>
    </row>
    <row r="20" spans="2:12" ht="15" thickBot="1">
      <c r="B20" s="217"/>
      <c r="C20" s="218"/>
      <c r="D20" s="222"/>
      <c r="E20" s="461"/>
      <c r="F20" s="462"/>
    </row>
    <row r="21" spans="2:12" ht="15" thickTop="1">
      <c r="B21" s="205"/>
      <c r="C21" s="203"/>
      <c r="E21" s="207"/>
      <c r="F21" s="213"/>
    </row>
    <row r="22" spans="2:12">
      <c r="B22" s="205"/>
      <c r="C22" s="103" t="s">
        <v>582</v>
      </c>
      <c r="E22" s="207">
        <v>10360.620000000001</v>
      </c>
      <c r="F22" s="213"/>
    </row>
    <row r="23" spans="2:12">
      <c r="B23" s="205"/>
      <c r="C23" s="103" t="s">
        <v>402</v>
      </c>
      <c r="E23" s="207">
        <v>0.12</v>
      </c>
      <c r="F23" s="213"/>
    </row>
    <row r="24" spans="2:12">
      <c r="B24" s="205"/>
      <c r="C24" s="203"/>
      <c r="D24" s="389" t="s">
        <v>1052</v>
      </c>
      <c r="E24" s="207"/>
      <c r="F24" s="213">
        <v>10360.709999999999</v>
      </c>
    </row>
    <row r="25" spans="2:12">
      <c r="B25" s="205"/>
      <c r="C25" s="203"/>
      <c r="E25" s="207"/>
      <c r="F25" s="213"/>
    </row>
    <row r="26" spans="2:12" ht="15" thickBot="1">
      <c r="B26" s="217"/>
      <c r="C26" s="218" t="s">
        <v>687</v>
      </c>
      <c r="D26" s="222"/>
      <c r="E26" s="461">
        <f>SUM(E22:E25)</f>
        <v>10360.740000000002</v>
      </c>
      <c r="F26" s="462">
        <f>SUM(F24:F25)</f>
        <v>10360.709999999999</v>
      </c>
      <c r="G26" s="191">
        <f>+E26-F26</f>
        <v>3.0000000002473826E-2</v>
      </c>
    </row>
    <row r="27" spans="2:12" ht="15" thickTop="1">
      <c r="B27" s="205"/>
      <c r="C27" s="203"/>
      <c r="E27" s="463"/>
      <c r="F27" s="464"/>
    </row>
    <row r="28" spans="2:12">
      <c r="B28" s="205"/>
      <c r="C28" s="103" t="s">
        <v>559</v>
      </c>
      <c r="E28" s="207">
        <v>677</v>
      </c>
      <c r="F28" s="213"/>
    </row>
    <row r="29" spans="2:12">
      <c r="B29" s="205"/>
      <c r="C29" s="203"/>
      <c r="D29" s="103" t="s">
        <v>553</v>
      </c>
      <c r="E29" s="207"/>
      <c r="F29" s="213">
        <f>+E28</f>
        <v>677</v>
      </c>
    </row>
    <row r="30" spans="2:12">
      <c r="B30" s="205"/>
      <c r="C30" s="203"/>
      <c r="E30" s="207"/>
      <c r="F30" s="213"/>
    </row>
    <row r="31" spans="2:12" ht="15" thickBot="1">
      <c r="B31" s="217"/>
      <c r="C31" s="218" t="s">
        <v>1118</v>
      </c>
      <c r="D31" s="222"/>
      <c r="E31" s="461"/>
      <c r="F31" s="462"/>
    </row>
    <row r="32" spans="2:12" ht="15" thickTop="1">
      <c r="B32" s="205"/>
      <c r="C32" s="203"/>
      <c r="E32" s="463"/>
      <c r="F32" s="464"/>
      <c r="I32" t="s">
        <v>1119</v>
      </c>
      <c r="J32" s="402">
        <f>+K32*L32</f>
        <v>50075.185562043036</v>
      </c>
      <c r="K32" s="190">
        <v>6.88</v>
      </c>
      <c r="L32" s="188">
        <v>7278.3699944829996</v>
      </c>
    </row>
    <row r="33" spans="2:12">
      <c r="B33" s="205"/>
      <c r="C33" s="103" t="s">
        <v>1116</v>
      </c>
      <c r="E33" s="207">
        <f>+K34</f>
        <v>0.99735463977198036</v>
      </c>
      <c r="F33" s="213"/>
      <c r="I33" t="s">
        <v>1120</v>
      </c>
      <c r="J33" s="402">
        <v>57334.301646017819</v>
      </c>
      <c r="K33" s="190">
        <f>+J33/L33</f>
        <v>7.8773546397719798</v>
      </c>
      <c r="L33" s="188">
        <v>7278.3699944829996</v>
      </c>
    </row>
    <row r="34" spans="2:12">
      <c r="B34" s="205"/>
      <c r="C34" s="203"/>
      <c r="D34" s="103" t="s">
        <v>554</v>
      </c>
      <c r="E34" s="207"/>
      <c r="F34" s="213">
        <f>+E33</f>
        <v>0.99735463977198036</v>
      </c>
      <c r="I34" t="s">
        <v>1121</v>
      </c>
      <c r="J34" s="465">
        <f>+J33-J32</f>
        <v>7259.1160839747827</v>
      </c>
      <c r="K34" s="190">
        <f>+J34/L34</f>
        <v>0.99735463977198036</v>
      </c>
      <c r="L34" s="188">
        <v>7278.3699944829996</v>
      </c>
    </row>
    <row r="35" spans="2:12">
      <c r="B35" s="205"/>
      <c r="C35" s="203"/>
      <c r="E35" s="207"/>
      <c r="F35" s="213"/>
      <c r="J35" s="465"/>
    </row>
    <row r="36" spans="2:12" ht="15" thickBot="1">
      <c r="B36" s="217"/>
      <c r="C36" s="218" t="s">
        <v>1122</v>
      </c>
      <c r="D36" s="222"/>
      <c r="E36" s="461"/>
      <c r="F36" s="462"/>
    </row>
    <row r="37" spans="2:12" ht="15" thickTop="1">
      <c r="B37" s="205"/>
      <c r="C37" s="203"/>
      <c r="E37" s="463"/>
      <c r="F37" s="464"/>
    </row>
    <row r="38" spans="2:12">
      <c r="B38" s="205"/>
      <c r="C38" s="103" t="s">
        <v>1114</v>
      </c>
      <c r="E38" s="207">
        <v>6.88</v>
      </c>
      <c r="F38" s="213"/>
    </row>
    <row r="39" spans="2:12">
      <c r="B39" s="205"/>
      <c r="C39" s="203"/>
      <c r="D39" s="103" t="s">
        <v>553</v>
      </c>
      <c r="E39" s="207"/>
      <c r="F39" s="213">
        <f>+E38</f>
        <v>6.88</v>
      </c>
    </row>
    <row r="40" spans="2:12">
      <c r="B40" s="205"/>
      <c r="C40" s="203"/>
      <c r="E40" s="207"/>
      <c r="F40" s="213"/>
    </row>
    <row r="41" spans="2:12" ht="15" thickBot="1">
      <c r="B41" s="217"/>
      <c r="C41" s="218" t="s">
        <v>1123</v>
      </c>
      <c r="D41" s="222"/>
      <c r="E41" s="461"/>
      <c r="F41" s="462"/>
    </row>
    <row r="42" spans="2:12" ht="15" thickTop="1"/>
    <row r="44" spans="2:12">
      <c r="E44" s="189">
        <f>SUM(E2:E43)</f>
        <v>492860.53735463973</v>
      </c>
      <c r="F44" s="189">
        <f>SUM(F2:F43)</f>
        <v>492860.47735463979</v>
      </c>
      <c r="G44">
        <f>+E44-F44</f>
        <v>5.9999999939464033E-2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6E47-E7D8-40FA-AA3F-99DAEE7E122A}">
  <sheetPr>
    <tabColor rgb="FF006699"/>
  </sheetPr>
  <dimension ref="A1:L97"/>
  <sheetViews>
    <sheetView topLeftCell="A68" zoomScale="70" zoomScaleNormal="70" workbookViewId="0">
      <selection activeCell="I7" sqref="I7"/>
    </sheetView>
  </sheetViews>
  <sheetFormatPr baseColWidth="10" defaultRowHeight="14.4"/>
  <cols>
    <col min="1" max="1" width="63.44140625" bestFit="1" customWidth="1"/>
    <col min="2" max="2" width="22.33203125" bestFit="1" customWidth="1"/>
    <col min="3" max="3" width="13.109375" bestFit="1" customWidth="1"/>
    <col min="4" max="4" width="11.88671875" bestFit="1" customWidth="1"/>
    <col min="5" max="5" width="11" bestFit="1" customWidth="1"/>
    <col min="6" max="6" width="11.33203125" bestFit="1" customWidth="1"/>
    <col min="7" max="7" width="10.6640625" bestFit="1" customWidth="1"/>
    <col min="8" max="8" width="17.6640625" style="140" bestFit="1" customWidth="1"/>
  </cols>
  <sheetData>
    <row r="1" spans="1:10">
      <c r="A1" s="101" t="s">
        <v>13</v>
      </c>
      <c r="B1" s="101" t="s">
        <v>14</v>
      </c>
      <c r="C1" s="101"/>
      <c r="D1" s="101"/>
      <c r="E1" s="101"/>
      <c r="F1" s="101"/>
      <c r="G1" s="101"/>
      <c r="H1" s="131"/>
    </row>
    <row r="2" spans="1:10">
      <c r="A2" s="101" t="s">
        <v>15</v>
      </c>
      <c r="B2" s="101" t="s">
        <v>16</v>
      </c>
      <c r="C2" s="101"/>
      <c r="D2" s="101"/>
      <c r="E2" s="101"/>
      <c r="F2" s="101"/>
      <c r="G2" s="101"/>
      <c r="H2" s="131"/>
    </row>
    <row r="3" spans="1:10" ht="27">
      <c r="A3" s="102" t="s">
        <v>17</v>
      </c>
      <c r="B3" s="102" t="s">
        <v>17</v>
      </c>
      <c r="C3" s="102" t="s">
        <v>19</v>
      </c>
      <c r="D3" s="102" t="s">
        <v>564</v>
      </c>
      <c r="E3" s="102" t="s">
        <v>564</v>
      </c>
      <c r="F3" s="102" t="s">
        <v>564</v>
      </c>
      <c r="G3" s="102" t="s">
        <v>564</v>
      </c>
      <c r="H3" s="132" t="s">
        <v>564</v>
      </c>
    </row>
    <row r="4" spans="1:10" ht="27">
      <c r="A4" s="102" t="s">
        <v>21</v>
      </c>
      <c r="B4" s="102" t="s">
        <v>22</v>
      </c>
      <c r="C4" s="102"/>
      <c r="D4" s="102" t="s">
        <v>565</v>
      </c>
      <c r="E4" s="102" t="s">
        <v>565</v>
      </c>
      <c r="F4" s="102" t="s">
        <v>415</v>
      </c>
      <c r="G4" s="102" t="s">
        <v>415</v>
      </c>
      <c r="H4" s="132" t="s">
        <v>19</v>
      </c>
    </row>
    <row r="5" spans="1:10">
      <c r="A5" s="102"/>
      <c r="B5" s="102"/>
      <c r="C5" s="102"/>
      <c r="D5" s="102" t="s">
        <v>566</v>
      </c>
      <c r="E5" s="102" t="s">
        <v>567</v>
      </c>
      <c r="F5" s="102" t="s">
        <v>21</v>
      </c>
      <c r="G5" s="102" t="s">
        <v>568</v>
      </c>
      <c r="H5" s="132"/>
    </row>
    <row r="6" spans="1:10">
      <c r="A6" s="103" t="s">
        <v>23</v>
      </c>
      <c r="B6" s="103" t="s">
        <v>24</v>
      </c>
      <c r="C6" s="104">
        <v>1162057.95</v>
      </c>
      <c r="D6" s="133">
        <v>7194.4412868841</v>
      </c>
      <c r="E6" s="134" t="s">
        <v>569</v>
      </c>
      <c r="F6" s="103" t="s">
        <v>570</v>
      </c>
      <c r="G6" s="103" t="s">
        <v>571</v>
      </c>
      <c r="H6" s="135">
        <v>8360357693.2299995</v>
      </c>
    </row>
    <row r="7" spans="1:10">
      <c r="A7" s="103" t="s">
        <v>25</v>
      </c>
      <c r="B7" s="103" t="s">
        <v>26</v>
      </c>
      <c r="C7" s="150">
        <v>48333.73</v>
      </c>
      <c r="D7" s="133">
        <v>7194.4412868841</v>
      </c>
      <c r="E7" s="134" t="s">
        <v>569</v>
      </c>
      <c r="F7" s="103" t="s">
        <v>570</v>
      </c>
      <c r="G7" s="103" t="s">
        <v>571</v>
      </c>
      <c r="H7" s="135">
        <v>347733966.82999998</v>
      </c>
      <c r="I7" t="s">
        <v>583</v>
      </c>
      <c r="J7" t="s">
        <v>416</v>
      </c>
    </row>
    <row r="8" spans="1:10">
      <c r="A8" s="103" t="s">
        <v>572</v>
      </c>
      <c r="B8" s="103" t="s">
        <v>573</v>
      </c>
      <c r="C8" s="104">
        <v>2620.2199999999998</v>
      </c>
      <c r="D8" s="133">
        <v>7194.4412868841</v>
      </c>
      <c r="E8" s="134" t="s">
        <v>569</v>
      </c>
      <c r="F8" s="103" t="s">
        <v>570</v>
      </c>
      <c r="G8" s="103" t="s">
        <v>571</v>
      </c>
      <c r="H8" s="135">
        <v>18851018.949999999</v>
      </c>
    </row>
    <row r="9" spans="1:10">
      <c r="A9" s="103" t="s">
        <v>574</v>
      </c>
      <c r="B9" s="103" t="s">
        <v>575</v>
      </c>
      <c r="C9" s="150">
        <v>2626.06</v>
      </c>
      <c r="D9" s="133">
        <v>7194.4412868841</v>
      </c>
      <c r="E9" s="134" t="s">
        <v>569</v>
      </c>
      <c r="F9" s="103" t="s">
        <v>570</v>
      </c>
      <c r="G9" s="103" t="s">
        <v>571</v>
      </c>
      <c r="H9" s="135">
        <v>18893034.489999998</v>
      </c>
      <c r="I9" t="s">
        <v>583</v>
      </c>
      <c r="J9" t="s">
        <v>416</v>
      </c>
    </row>
    <row r="10" spans="1:10">
      <c r="A10" s="103" t="s">
        <v>576</v>
      </c>
      <c r="B10" s="103" t="s">
        <v>577</v>
      </c>
      <c r="C10" s="150">
        <v>-5.84</v>
      </c>
      <c r="D10" s="136">
        <v>7194.4412868841</v>
      </c>
      <c r="E10" s="134" t="s">
        <v>569</v>
      </c>
      <c r="F10" s="103" t="s">
        <v>570</v>
      </c>
      <c r="G10" s="103" t="s">
        <v>571</v>
      </c>
      <c r="H10" s="137">
        <v>-42015.54</v>
      </c>
      <c r="I10" t="s">
        <v>583</v>
      </c>
      <c r="J10" t="s">
        <v>416</v>
      </c>
    </row>
    <row r="11" spans="1:10">
      <c r="A11" s="103" t="s">
        <v>27</v>
      </c>
      <c r="B11" s="103" t="s">
        <v>28</v>
      </c>
      <c r="C11" s="104">
        <v>12662.34</v>
      </c>
      <c r="D11" s="136">
        <v>7194.4412868841</v>
      </c>
      <c r="E11" s="134" t="s">
        <v>569</v>
      </c>
      <c r="F11" s="103" t="s">
        <v>570</v>
      </c>
      <c r="G11" s="103" t="s">
        <v>571</v>
      </c>
      <c r="H11" s="137">
        <v>91098461.680000007</v>
      </c>
    </row>
    <row r="12" spans="1:10">
      <c r="A12" s="103" t="s">
        <v>29</v>
      </c>
      <c r="B12" s="103" t="s">
        <v>30</v>
      </c>
      <c r="C12" s="104">
        <v>12662.34</v>
      </c>
      <c r="D12" s="136">
        <v>7194.4412868841</v>
      </c>
      <c r="E12" s="134" t="s">
        <v>569</v>
      </c>
      <c r="F12" s="103" t="s">
        <v>570</v>
      </c>
      <c r="G12" s="103" t="s">
        <v>571</v>
      </c>
      <c r="H12" s="137">
        <v>91098461.680000007</v>
      </c>
    </row>
    <row r="13" spans="1:10">
      <c r="A13" s="103" t="s">
        <v>31</v>
      </c>
      <c r="B13" s="103" t="s">
        <v>32</v>
      </c>
      <c r="C13" s="104">
        <v>12662.34</v>
      </c>
      <c r="D13" s="136">
        <v>7194.4412868841</v>
      </c>
      <c r="E13" s="134" t="s">
        <v>569</v>
      </c>
      <c r="F13" s="103" t="s">
        <v>570</v>
      </c>
      <c r="G13" s="103" t="s">
        <v>571</v>
      </c>
      <c r="H13" s="137">
        <v>91098461.680000007</v>
      </c>
    </row>
    <row r="14" spans="1:10">
      <c r="A14" s="103" t="s">
        <v>33</v>
      </c>
      <c r="B14" s="103" t="s">
        <v>34</v>
      </c>
      <c r="C14" s="150">
        <v>12662.34</v>
      </c>
      <c r="D14" s="136">
        <v>7194.4412868841</v>
      </c>
      <c r="E14" s="134" t="s">
        <v>569</v>
      </c>
      <c r="F14" s="103" t="s">
        <v>570</v>
      </c>
      <c r="G14" s="103" t="s">
        <v>571</v>
      </c>
      <c r="H14" s="137">
        <v>91098461.680000007</v>
      </c>
      <c r="I14" t="s">
        <v>583</v>
      </c>
      <c r="J14" t="s">
        <v>416</v>
      </c>
    </row>
    <row r="15" spans="1:10">
      <c r="A15" s="103" t="s">
        <v>67</v>
      </c>
      <c r="B15" s="103" t="s">
        <v>68</v>
      </c>
      <c r="C15" s="104">
        <v>17164.849999999999</v>
      </c>
      <c r="D15" s="133">
        <v>7194.4412868841</v>
      </c>
      <c r="E15" s="134" t="s">
        <v>569</v>
      </c>
      <c r="F15" s="103" t="s">
        <v>570</v>
      </c>
      <c r="G15" s="103" t="s">
        <v>571</v>
      </c>
      <c r="H15" s="135">
        <v>123491505.52</v>
      </c>
    </row>
    <row r="16" spans="1:10">
      <c r="A16" s="103" t="s">
        <v>553</v>
      </c>
      <c r="B16" s="103" t="s">
        <v>555</v>
      </c>
      <c r="C16" s="150">
        <v>16219.16</v>
      </c>
      <c r="D16" s="133">
        <v>7194.4412868841</v>
      </c>
      <c r="E16" s="134" t="s">
        <v>569</v>
      </c>
      <c r="F16" s="103" t="s">
        <v>570</v>
      </c>
      <c r="G16" s="103" t="s">
        <v>571</v>
      </c>
      <c r="H16" s="135">
        <v>116687794.34</v>
      </c>
      <c r="I16" t="s">
        <v>583</v>
      </c>
      <c r="J16" t="s">
        <v>416</v>
      </c>
    </row>
    <row r="17" spans="1:12">
      <c r="A17" s="103" t="s">
        <v>554</v>
      </c>
      <c r="B17" s="103" t="s">
        <v>556</v>
      </c>
      <c r="C17" s="186">
        <v>880.34</v>
      </c>
      <c r="D17" s="133">
        <v>7194.4412868841</v>
      </c>
      <c r="E17" s="134" t="s">
        <v>569</v>
      </c>
      <c r="F17" s="103" t="s">
        <v>570</v>
      </c>
      <c r="G17" s="103" t="s">
        <v>571</v>
      </c>
      <c r="H17" s="135">
        <v>6333554.4400000004</v>
      </c>
      <c r="I17" t="s">
        <v>583</v>
      </c>
      <c r="J17" t="s">
        <v>416</v>
      </c>
    </row>
    <row r="18" spans="1:12">
      <c r="A18" s="103" t="s">
        <v>77</v>
      </c>
      <c r="B18" s="103" t="s">
        <v>78</v>
      </c>
      <c r="C18" s="104">
        <v>65.349999999999994</v>
      </c>
      <c r="D18" s="136">
        <v>7194.4412868841</v>
      </c>
      <c r="E18" s="134" t="s">
        <v>569</v>
      </c>
      <c r="F18" s="103" t="s">
        <v>570</v>
      </c>
      <c r="G18" s="103" t="s">
        <v>571</v>
      </c>
      <c r="H18" s="137">
        <v>470156.74</v>
      </c>
    </row>
    <row r="19" spans="1:12">
      <c r="A19" s="103" t="s">
        <v>83</v>
      </c>
      <c r="B19" s="103" t="s">
        <v>84</v>
      </c>
      <c r="C19" s="104">
        <v>65.349999999999994</v>
      </c>
      <c r="D19" s="136">
        <v>7194.4412868841</v>
      </c>
      <c r="E19" s="134" t="s">
        <v>569</v>
      </c>
      <c r="F19" s="103" t="s">
        <v>570</v>
      </c>
      <c r="G19" s="103" t="s">
        <v>571</v>
      </c>
      <c r="H19" s="137">
        <v>470156.74</v>
      </c>
      <c r="I19" t="s">
        <v>583</v>
      </c>
      <c r="J19" t="s">
        <v>416</v>
      </c>
    </row>
    <row r="20" spans="1:12">
      <c r="A20" s="103" t="s">
        <v>127</v>
      </c>
      <c r="B20" s="103" t="s">
        <v>128</v>
      </c>
      <c r="C20" s="104">
        <v>1081276.8400000001</v>
      </c>
      <c r="D20" s="133">
        <v>7194.4412868841</v>
      </c>
      <c r="E20" s="134" t="s">
        <v>569</v>
      </c>
      <c r="F20" s="103" t="s">
        <v>570</v>
      </c>
      <c r="G20" s="103" t="s">
        <v>571</v>
      </c>
      <c r="H20" s="135">
        <v>7779182740.25</v>
      </c>
      <c r="L20" s="141">
        <f>+C19-C31</f>
        <v>28.009999999999991</v>
      </c>
    </row>
    <row r="21" spans="1:12">
      <c r="A21" s="103" t="s">
        <v>129</v>
      </c>
      <c r="B21" s="103" t="s">
        <v>130</v>
      </c>
      <c r="C21" s="104">
        <v>1081276.8400000001</v>
      </c>
      <c r="D21" s="133">
        <v>7194.4412868841</v>
      </c>
      <c r="E21" s="134" t="s">
        <v>569</v>
      </c>
      <c r="F21" s="103" t="s">
        <v>570</v>
      </c>
      <c r="G21" s="103" t="s">
        <v>571</v>
      </c>
      <c r="H21" s="135">
        <v>7779182740.25</v>
      </c>
      <c r="L21" s="141">
        <f>+C35-L20</f>
        <v>571.99</v>
      </c>
    </row>
    <row r="22" spans="1:12">
      <c r="A22" s="103" t="s">
        <v>131</v>
      </c>
      <c r="B22" s="103" t="s">
        <v>132</v>
      </c>
      <c r="C22" s="150">
        <v>219549.26</v>
      </c>
      <c r="D22" s="133">
        <v>7194.4412868841</v>
      </c>
      <c r="E22" s="134" t="s">
        <v>569</v>
      </c>
      <c r="F22" s="103" t="s">
        <v>570</v>
      </c>
      <c r="G22" s="103" t="s">
        <v>571</v>
      </c>
      <c r="H22" s="135">
        <v>1579534260.6500001</v>
      </c>
      <c r="I22" t="s">
        <v>583</v>
      </c>
      <c r="J22" t="s">
        <v>416</v>
      </c>
    </row>
    <row r="23" spans="1:12">
      <c r="A23" s="103" t="s">
        <v>133</v>
      </c>
      <c r="B23" s="103" t="s">
        <v>134</v>
      </c>
      <c r="C23" s="150">
        <v>219549.26</v>
      </c>
      <c r="D23" s="133">
        <v>7194.4412868841</v>
      </c>
      <c r="E23" s="134" t="s">
        <v>569</v>
      </c>
      <c r="F23" s="103" t="s">
        <v>570</v>
      </c>
      <c r="G23" s="103" t="s">
        <v>571</v>
      </c>
      <c r="H23" s="135">
        <v>1579534260.6500001</v>
      </c>
      <c r="I23" t="s">
        <v>583</v>
      </c>
      <c r="J23" t="s">
        <v>416</v>
      </c>
    </row>
    <row r="24" spans="1:12">
      <c r="A24" s="103" t="s">
        <v>135</v>
      </c>
      <c r="B24" s="103" t="s">
        <v>136</v>
      </c>
      <c r="C24" s="150">
        <v>219549.26</v>
      </c>
      <c r="D24" s="133">
        <v>7194.4412868841</v>
      </c>
      <c r="E24" s="134" t="s">
        <v>569</v>
      </c>
      <c r="F24" s="103" t="s">
        <v>570</v>
      </c>
      <c r="G24" s="103" t="s">
        <v>571</v>
      </c>
      <c r="H24" s="135">
        <v>1579534260.6500001</v>
      </c>
      <c r="I24" t="s">
        <v>583</v>
      </c>
      <c r="J24" t="s">
        <v>416</v>
      </c>
    </row>
    <row r="25" spans="1:12">
      <c r="A25" s="103" t="s">
        <v>137</v>
      </c>
      <c r="B25" s="103" t="s">
        <v>138</v>
      </c>
      <c r="C25" s="150">
        <v>219549.26</v>
      </c>
      <c r="D25" s="133">
        <v>7194.4412868841</v>
      </c>
      <c r="E25" s="134" t="s">
        <v>569</v>
      </c>
      <c r="F25" s="103" t="s">
        <v>570</v>
      </c>
      <c r="G25" s="103" t="s">
        <v>571</v>
      </c>
      <c r="H25" s="135">
        <v>1579534260.6500001</v>
      </c>
      <c r="I25" t="s">
        <v>583</v>
      </c>
      <c r="J25" t="s">
        <v>416</v>
      </c>
    </row>
    <row r="26" spans="1:12">
      <c r="A26" s="103" t="s">
        <v>578</v>
      </c>
      <c r="B26" s="103" t="s">
        <v>557</v>
      </c>
      <c r="C26" s="150">
        <v>203079.8</v>
      </c>
      <c r="D26" s="133">
        <v>7194.4412868841</v>
      </c>
      <c r="E26" s="134" t="s">
        <v>569</v>
      </c>
      <c r="F26" s="103" t="s">
        <v>570</v>
      </c>
      <c r="G26" s="103" t="s">
        <v>571</v>
      </c>
      <c r="H26" s="135">
        <v>1461045697.6500001</v>
      </c>
      <c r="I26" t="s">
        <v>583</v>
      </c>
      <c r="J26" t="s">
        <v>416</v>
      </c>
    </row>
    <row r="27" spans="1:12">
      <c r="A27" s="103" t="s">
        <v>159</v>
      </c>
      <c r="B27" s="103" t="s">
        <v>160</v>
      </c>
      <c r="C27" s="104">
        <v>12214.55</v>
      </c>
      <c r="D27" s="133">
        <v>7194.4412868841</v>
      </c>
      <c r="E27" s="134" t="s">
        <v>569</v>
      </c>
      <c r="F27" s="103" t="s">
        <v>570</v>
      </c>
      <c r="G27" s="103" t="s">
        <v>571</v>
      </c>
      <c r="H27" s="135">
        <v>-87876862.819999993</v>
      </c>
    </row>
    <row r="28" spans="1:12">
      <c r="A28" s="103" t="s">
        <v>161</v>
      </c>
      <c r="B28" s="103" t="s">
        <v>163</v>
      </c>
      <c r="C28" s="104">
        <v>4272</v>
      </c>
      <c r="D28" s="133">
        <v>7194.4412868841</v>
      </c>
      <c r="E28" s="134" t="s">
        <v>569</v>
      </c>
      <c r="F28" s="103" t="s">
        <v>570</v>
      </c>
      <c r="G28" s="103" t="s">
        <v>571</v>
      </c>
      <c r="H28" s="135">
        <v>-30734653.18</v>
      </c>
    </row>
    <row r="29" spans="1:12">
      <c r="A29" s="103" t="s">
        <v>559</v>
      </c>
      <c r="B29" s="103" t="s">
        <v>558</v>
      </c>
      <c r="C29" s="150">
        <v>4272</v>
      </c>
      <c r="D29" s="133">
        <v>7194.4412868841</v>
      </c>
      <c r="E29" s="134" t="s">
        <v>569</v>
      </c>
      <c r="F29" s="103" t="s">
        <v>570</v>
      </c>
      <c r="G29" s="103" t="s">
        <v>571</v>
      </c>
      <c r="H29" s="135">
        <v>-30734653.18</v>
      </c>
      <c r="I29" t="s">
        <v>583</v>
      </c>
      <c r="J29" t="s">
        <v>420</v>
      </c>
    </row>
    <row r="30" spans="1:12">
      <c r="A30" s="103" t="s">
        <v>188</v>
      </c>
      <c r="B30" s="103" t="s">
        <v>189</v>
      </c>
      <c r="C30" s="104">
        <v>37.340000000000003</v>
      </c>
      <c r="D30" s="133">
        <v>7194.4412868841</v>
      </c>
      <c r="E30" s="134" t="s">
        <v>569</v>
      </c>
      <c r="F30" s="103" t="s">
        <v>570</v>
      </c>
      <c r="G30" s="103" t="s">
        <v>571</v>
      </c>
      <c r="H30" s="135">
        <v>-268640.44</v>
      </c>
    </row>
    <row r="31" spans="1:12">
      <c r="A31" s="103" t="s">
        <v>194</v>
      </c>
      <c r="B31" s="103" t="s">
        <v>195</v>
      </c>
      <c r="C31" s="104">
        <v>37.340000000000003</v>
      </c>
      <c r="D31" s="133">
        <v>7194.4412868841</v>
      </c>
      <c r="E31" s="134" t="s">
        <v>569</v>
      </c>
      <c r="F31" s="103" t="s">
        <v>570</v>
      </c>
      <c r="G31" s="103" t="s">
        <v>571</v>
      </c>
      <c r="H31" s="135">
        <v>-268640.44</v>
      </c>
      <c r="I31" t="s">
        <v>583</v>
      </c>
      <c r="J31" t="s">
        <v>420</v>
      </c>
    </row>
    <row r="32" spans="1:12">
      <c r="A32" s="103" t="s">
        <v>196</v>
      </c>
      <c r="B32" s="103" t="s">
        <v>197</v>
      </c>
      <c r="C32" s="104">
        <v>6500</v>
      </c>
      <c r="D32" s="133">
        <v>7194.4412868841</v>
      </c>
      <c r="E32" s="134" t="s">
        <v>569</v>
      </c>
      <c r="F32" s="103" t="s">
        <v>570</v>
      </c>
      <c r="G32" s="103" t="s">
        <v>571</v>
      </c>
      <c r="H32" s="135">
        <v>-46763868.359999999</v>
      </c>
    </row>
    <row r="33" spans="1:10">
      <c r="A33" s="103" t="s">
        <v>200</v>
      </c>
      <c r="B33" s="103" t="s">
        <v>201</v>
      </c>
      <c r="C33" s="150">
        <v>6500</v>
      </c>
      <c r="D33" s="133">
        <v>7194.4412868841</v>
      </c>
      <c r="E33" s="134" t="s">
        <v>569</v>
      </c>
      <c r="F33" s="103" t="s">
        <v>570</v>
      </c>
      <c r="G33" s="103" t="s">
        <v>571</v>
      </c>
      <c r="H33" s="135">
        <v>-46763868.359999999</v>
      </c>
      <c r="I33" t="s">
        <v>583</v>
      </c>
      <c r="J33" t="s">
        <v>420</v>
      </c>
    </row>
    <row r="34" spans="1:10">
      <c r="A34" s="103" t="s">
        <v>224</v>
      </c>
      <c r="B34" s="103" t="s">
        <v>225</v>
      </c>
      <c r="C34" s="104">
        <v>1405.21</v>
      </c>
      <c r="D34" s="133">
        <v>7194.4412868841</v>
      </c>
      <c r="E34" s="134" t="s">
        <v>569</v>
      </c>
      <c r="F34" s="103" t="s">
        <v>570</v>
      </c>
      <c r="G34" s="103" t="s">
        <v>571</v>
      </c>
      <c r="H34" s="135">
        <v>-10109700.84</v>
      </c>
    </row>
    <row r="35" spans="1:10">
      <c r="A35" s="103" t="s">
        <v>228</v>
      </c>
      <c r="B35" s="103" t="s">
        <v>229</v>
      </c>
      <c r="C35" s="104">
        <v>600</v>
      </c>
      <c r="D35" s="133">
        <v>7194.4412868841</v>
      </c>
      <c r="E35" s="134" t="s">
        <v>569</v>
      </c>
      <c r="F35" s="103" t="s">
        <v>570</v>
      </c>
      <c r="G35" s="103" t="s">
        <v>571</v>
      </c>
      <c r="H35" s="135">
        <v>-4316664.7699999996</v>
      </c>
      <c r="I35" t="s">
        <v>583</v>
      </c>
      <c r="J35" t="s">
        <v>420</v>
      </c>
    </row>
    <row r="36" spans="1:10">
      <c r="A36" s="103" t="s">
        <v>230</v>
      </c>
      <c r="B36" s="103" t="s">
        <v>231</v>
      </c>
      <c r="C36" s="150">
        <v>732.01</v>
      </c>
      <c r="D36" s="133">
        <v>7194.4412868841</v>
      </c>
      <c r="E36" s="134" t="s">
        <v>569</v>
      </c>
      <c r="F36" s="103" t="s">
        <v>570</v>
      </c>
      <c r="G36" s="103" t="s">
        <v>571</v>
      </c>
      <c r="H36" s="135">
        <v>-5266402.97</v>
      </c>
      <c r="I36" t="s">
        <v>583</v>
      </c>
      <c r="J36" t="s">
        <v>420</v>
      </c>
    </row>
    <row r="37" spans="1:10">
      <c r="A37" s="103" t="s">
        <v>232</v>
      </c>
      <c r="B37" s="103" t="s">
        <v>233</v>
      </c>
      <c r="C37" s="150">
        <v>73.2</v>
      </c>
      <c r="D37" s="133">
        <v>7194.4412868841</v>
      </c>
      <c r="E37" s="134" t="s">
        <v>569</v>
      </c>
      <c r="F37" s="103" t="s">
        <v>570</v>
      </c>
      <c r="G37" s="103" t="s">
        <v>571</v>
      </c>
      <c r="H37" s="135">
        <v>-526633.1</v>
      </c>
      <c r="I37" t="s">
        <v>583</v>
      </c>
      <c r="J37" t="s">
        <v>420</v>
      </c>
    </row>
    <row r="38" spans="1:10">
      <c r="A38" s="103" t="s">
        <v>238</v>
      </c>
      <c r="B38" s="103" t="s">
        <v>239</v>
      </c>
      <c r="C38" s="104">
        <f>+C39+C42+C43</f>
        <v>1149843.4300000002</v>
      </c>
      <c r="D38" s="133">
        <v>7194.4412868841</v>
      </c>
      <c r="E38" s="134" t="s">
        <v>569</v>
      </c>
      <c r="F38" s="103" t="s">
        <v>570</v>
      </c>
      <c r="G38" s="103" t="s">
        <v>571</v>
      </c>
      <c r="H38" s="135">
        <v>-8090176278.1999998</v>
      </c>
    </row>
    <row r="39" spans="1:10">
      <c r="A39" s="103" t="s">
        <v>240</v>
      </c>
      <c r="B39" s="103" t="s">
        <v>241</v>
      </c>
      <c r="C39" s="104">
        <v>1124503.76</v>
      </c>
      <c r="D39" s="133">
        <v>7194.4412868841</v>
      </c>
      <c r="E39" s="134" t="s">
        <v>569</v>
      </c>
      <c r="F39" s="103" t="s">
        <v>570</v>
      </c>
      <c r="G39" s="103" t="s">
        <v>571</v>
      </c>
      <c r="H39" s="135">
        <v>-8090176278.1999998</v>
      </c>
    </row>
    <row r="40" spans="1:10">
      <c r="A40" s="103" t="s">
        <v>242</v>
      </c>
      <c r="B40" s="103" t="s">
        <v>243</v>
      </c>
      <c r="C40" s="104">
        <v>1124503.76</v>
      </c>
      <c r="D40" s="133">
        <v>7194.4412868841</v>
      </c>
      <c r="E40" s="134" t="s">
        <v>569</v>
      </c>
      <c r="F40" s="103" t="s">
        <v>570</v>
      </c>
      <c r="G40" s="103" t="s">
        <v>571</v>
      </c>
      <c r="H40" s="135">
        <v>-8090176278.1999998</v>
      </c>
      <c r="I40" t="s">
        <v>583</v>
      </c>
      <c r="J40" t="s">
        <v>422</v>
      </c>
    </row>
    <row r="41" spans="1:10">
      <c r="A41" s="103" t="s">
        <v>448</v>
      </c>
      <c r="B41" s="103"/>
      <c r="C41" s="104"/>
      <c r="D41" s="133"/>
      <c r="E41" s="134"/>
      <c r="F41" s="103"/>
      <c r="G41" s="103"/>
      <c r="H41" s="135"/>
    </row>
    <row r="42" spans="1:10">
      <c r="A42" s="24" t="s">
        <v>248</v>
      </c>
      <c r="B42" s="103" t="s">
        <v>249</v>
      </c>
      <c r="C42" s="104">
        <f>+C95</f>
        <v>14979.049999999988</v>
      </c>
      <c r="D42" s="133"/>
      <c r="E42" s="134"/>
      <c r="F42" s="103"/>
      <c r="G42" s="103"/>
      <c r="H42" s="135"/>
      <c r="I42" t="s">
        <v>583</v>
      </c>
      <c r="J42" s="3" t="s">
        <v>422</v>
      </c>
    </row>
    <row r="43" spans="1:10">
      <c r="A43" s="109" t="s">
        <v>582</v>
      </c>
      <c r="B43" s="168" t="s">
        <v>249</v>
      </c>
      <c r="C43" s="108">
        <f>+'BG 12022'!E124</f>
        <v>10360.620000000001</v>
      </c>
      <c r="D43" s="133"/>
      <c r="E43" s="134"/>
      <c r="F43" s="103"/>
      <c r="G43" s="103"/>
      <c r="H43" s="135"/>
      <c r="I43" t="s">
        <v>583</v>
      </c>
      <c r="J43" s="3" t="s">
        <v>422</v>
      </c>
    </row>
    <row r="44" spans="1:10">
      <c r="A44" s="103" t="s">
        <v>250</v>
      </c>
      <c r="B44" s="103" t="s">
        <v>251</v>
      </c>
      <c r="C44" s="104">
        <v>288977.2</v>
      </c>
      <c r="D44" s="133">
        <v>7194.4412868841</v>
      </c>
      <c r="E44" s="134" t="s">
        <v>569</v>
      </c>
      <c r="F44" s="103" t="s">
        <v>570</v>
      </c>
      <c r="G44" s="103" t="s">
        <v>571</v>
      </c>
      <c r="H44" s="135">
        <v>-2079029498.6500001</v>
      </c>
    </row>
    <row r="45" spans="1:10">
      <c r="A45" s="103" t="s">
        <v>560</v>
      </c>
      <c r="B45" s="103" t="s">
        <v>561</v>
      </c>
      <c r="C45" s="183">
        <v>34094.29</v>
      </c>
      <c r="D45" s="136">
        <v>7194.4412868841</v>
      </c>
      <c r="E45" s="134" t="s">
        <v>569</v>
      </c>
      <c r="F45" s="103" t="s">
        <v>570</v>
      </c>
      <c r="G45" s="103" t="s">
        <v>571</v>
      </c>
      <c r="H45" s="138">
        <v>-1756122037.8699999</v>
      </c>
      <c r="I45" t="s">
        <v>583</v>
      </c>
      <c r="J45" t="s">
        <v>438</v>
      </c>
    </row>
    <row r="46" spans="1:10">
      <c r="A46" s="103" t="s">
        <v>256</v>
      </c>
      <c r="B46" s="103" t="s">
        <v>257</v>
      </c>
      <c r="C46" s="104">
        <v>42720.02</v>
      </c>
      <c r="D46" s="136">
        <v>7194.4412868841</v>
      </c>
      <c r="E46" s="134" t="s">
        <v>569</v>
      </c>
      <c r="F46" s="103" t="s">
        <v>570</v>
      </c>
      <c r="G46" s="103" t="s">
        <v>571</v>
      </c>
      <c r="H46" s="138">
        <v>-307346675.66000003</v>
      </c>
    </row>
    <row r="47" spans="1:10">
      <c r="A47" s="103" t="s">
        <v>258</v>
      </c>
      <c r="B47" s="103" t="s">
        <v>259</v>
      </c>
      <c r="C47" s="183">
        <v>20310.02</v>
      </c>
      <c r="D47" s="136">
        <v>7194.4412868841</v>
      </c>
      <c r="E47" s="134" t="s">
        <v>569</v>
      </c>
      <c r="F47" s="103" t="s">
        <v>570</v>
      </c>
      <c r="G47" s="103" t="s">
        <v>571</v>
      </c>
      <c r="H47" s="137">
        <v>-307346675.66000003</v>
      </c>
      <c r="I47" t="s">
        <v>583</v>
      </c>
      <c r="J47" t="s">
        <v>438</v>
      </c>
    </row>
    <row r="48" spans="1:10">
      <c r="A48" s="103" t="s">
        <v>260</v>
      </c>
      <c r="B48" s="103" t="s">
        <v>261</v>
      </c>
      <c r="C48" s="104">
        <v>2162.89</v>
      </c>
      <c r="D48" s="136">
        <v>7194.4412868841</v>
      </c>
      <c r="E48" s="134" t="s">
        <v>569</v>
      </c>
      <c r="F48" s="103" t="s">
        <v>570</v>
      </c>
      <c r="G48" s="103" t="s">
        <v>571</v>
      </c>
      <c r="H48" s="138">
        <v>-15560785.109999999</v>
      </c>
    </row>
    <row r="49" spans="1:10">
      <c r="A49" s="103" t="s">
        <v>262</v>
      </c>
      <c r="B49" s="103" t="s">
        <v>263</v>
      </c>
      <c r="C49" s="183">
        <v>714.86</v>
      </c>
      <c r="D49" s="136">
        <v>7194.4412868841</v>
      </c>
      <c r="E49" s="134" t="s">
        <v>569</v>
      </c>
      <c r="F49" s="103" t="s">
        <v>570</v>
      </c>
      <c r="G49" s="103" t="s">
        <v>571</v>
      </c>
      <c r="H49" s="137">
        <v>-5143018.3</v>
      </c>
      <c r="I49" t="s">
        <v>583</v>
      </c>
      <c r="J49" t="s">
        <v>438</v>
      </c>
    </row>
    <row r="50" spans="1:10">
      <c r="A50" s="103" t="s">
        <v>264</v>
      </c>
      <c r="B50" s="103" t="s">
        <v>265</v>
      </c>
      <c r="C50" s="183">
        <v>5.8499999999999099</v>
      </c>
      <c r="D50" s="133">
        <v>7194.4412868841</v>
      </c>
      <c r="E50" s="134" t="s">
        <v>569</v>
      </c>
      <c r="F50" s="103" t="s">
        <v>570</v>
      </c>
      <c r="G50" s="103" t="s">
        <v>571</v>
      </c>
      <c r="H50" s="135">
        <v>-10417766.82</v>
      </c>
      <c r="I50" t="s">
        <v>583</v>
      </c>
      <c r="J50" t="s">
        <v>438</v>
      </c>
    </row>
    <row r="51" spans="1:10">
      <c r="A51" s="103" t="s">
        <v>344</v>
      </c>
      <c r="B51" s="103" t="s">
        <v>345</v>
      </c>
      <c r="C51" s="104">
        <v>263637.58</v>
      </c>
      <c r="D51" s="133">
        <v>7194.4412868841</v>
      </c>
      <c r="E51" s="134" t="s">
        <v>569</v>
      </c>
      <c r="F51" s="103" t="s">
        <v>570</v>
      </c>
      <c r="G51" s="103" t="s">
        <v>571</v>
      </c>
      <c r="H51" s="135">
        <v>1896725090.3299999</v>
      </c>
    </row>
    <row r="52" spans="1:10">
      <c r="A52" s="103" t="s">
        <v>346</v>
      </c>
      <c r="B52" s="103" t="s">
        <v>347</v>
      </c>
      <c r="C52" s="104">
        <v>1299.49</v>
      </c>
      <c r="D52" s="133">
        <v>7194.4412868841</v>
      </c>
      <c r="E52" s="134" t="s">
        <v>569</v>
      </c>
      <c r="F52" s="103" t="s">
        <v>570</v>
      </c>
      <c r="G52" s="103" t="s">
        <v>571</v>
      </c>
      <c r="H52" s="135">
        <v>9349104.5099999998</v>
      </c>
    </row>
    <row r="53" spans="1:10">
      <c r="A53" s="103" t="s">
        <v>579</v>
      </c>
      <c r="B53" s="103" t="s">
        <v>580</v>
      </c>
      <c r="C53" s="183">
        <v>17.89</v>
      </c>
      <c r="D53" s="133">
        <v>7194.4412868841</v>
      </c>
      <c r="E53" s="134" t="s">
        <v>569</v>
      </c>
      <c r="F53" s="103" t="s">
        <v>570</v>
      </c>
      <c r="G53" s="103" t="s">
        <v>571</v>
      </c>
      <c r="H53" s="135">
        <v>128708.55</v>
      </c>
      <c r="I53" t="s">
        <v>583</v>
      </c>
      <c r="J53" t="s">
        <v>440</v>
      </c>
    </row>
    <row r="54" spans="1:10">
      <c r="A54" s="103" t="s">
        <v>348</v>
      </c>
      <c r="B54" s="103" t="s">
        <v>349</v>
      </c>
      <c r="C54" s="104">
        <v>1281.5999999999999</v>
      </c>
      <c r="D54" s="133">
        <v>7194.4412868841</v>
      </c>
      <c r="E54" s="134" t="s">
        <v>569</v>
      </c>
      <c r="F54" s="103" t="s">
        <v>570</v>
      </c>
      <c r="G54" s="103" t="s">
        <v>571</v>
      </c>
      <c r="H54" s="135">
        <v>9220395.9499999993</v>
      </c>
    </row>
    <row r="55" spans="1:10">
      <c r="A55" s="103" t="s">
        <v>350</v>
      </c>
      <c r="B55" s="103" t="s">
        <v>351</v>
      </c>
      <c r="C55" s="183">
        <v>609.29999999999995</v>
      </c>
      <c r="D55" s="133">
        <v>7194.4412868841</v>
      </c>
      <c r="E55" s="134" t="s">
        <v>569</v>
      </c>
      <c r="F55" s="103" t="s">
        <v>570</v>
      </c>
      <c r="G55" s="103" t="s">
        <v>571</v>
      </c>
      <c r="H55" s="135">
        <v>9220395.9499999993</v>
      </c>
      <c r="I55" t="s">
        <v>583</v>
      </c>
      <c r="J55" t="s">
        <v>440</v>
      </c>
    </row>
    <row r="56" spans="1:10">
      <c r="A56" s="103" t="s">
        <v>352</v>
      </c>
      <c r="B56" s="103" t="s">
        <v>353</v>
      </c>
      <c r="C56" s="104">
        <v>13685.63</v>
      </c>
      <c r="D56" s="133">
        <v>7194.4412868841</v>
      </c>
      <c r="E56" s="134" t="s">
        <v>569</v>
      </c>
      <c r="F56" s="103" t="s">
        <v>570</v>
      </c>
      <c r="G56" s="103" t="s">
        <v>571</v>
      </c>
      <c r="H56" s="135">
        <v>98460461.510000005</v>
      </c>
    </row>
    <row r="57" spans="1:10">
      <c r="A57" s="103" t="s">
        <v>354</v>
      </c>
      <c r="B57" s="103">
        <v>510201</v>
      </c>
      <c r="C57" s="183">
        <v>2116.3000000000002</v>
      </c>
      <c r="D57" s="133">
        <v>7194.4412868841</v>
      </c>
      <c r="E57" s="134" t="s">
        <v>569</v>
      </c>
      <c r="F57" s="103" t="s">
        <v>570</v>
      </c>
      <c r="G57" s="103" t="s">
        <v>571</v>
      </c>
      <c r="H57" s="137">
        <v>15225596.095432822</v>
      </c>
      <c r="I57" t="s">
        <v>583</v>
      </c>
      <c r="J57" t="s">
        <v>440</v>
      </c>
    </row>
    <row r="58" spans="1:10">
      <c r="A58" s="103" t="s">
        <v>356</v>
      </c>
      <c r="B58" s="103" t="s">
        <v>357</v>
      </c>
      <c r="C58" s="183">
        <v>-0.01</v>
      </c>
      <c r="D58" s="133">
        <v>7194.4412868841</v>
      </c>
      <c r="E58" s="134" t="s">
        <v>569</v>
      </c>
      <c r="F58" s="103" t="s">
        <v>570</v>
      </c>
      <c r="G58" s="103" t="s">
        <v>571</v>
      </c>
      <c r="H58" s="137">
        <v>-71.94</v>
      </c>
      <c r="I58" t="s">
        <v>583</v>
      </c>
      <c r="J58" t="s">
        <v>440</v>
      </c>
    </row>
    <row r="59" spans="1:10">
      <c r="A59" s="103" t="s">
        <v>362</v>
      </c>
      <c r="B59" s="103" t="s">
        <v>363</v>
      </c>
      <c r="C59" s="183">
        <v>761.47000000000025</v>
      </c>
      <c r="D59" s="133">
        <v>7194.4412868841</v>
      </c>
      <c r="E59" s="134" t="s">
        <v>569</v>
      </c>
      <c r="F59" s="103" t="s">
        <v>570</v>
      </c>
      <c r="G59" s="103" t="s">
        <v>571</v>
      </c>
      <c r="H59" s="137">
        <v>63131797.850000001</v>
      </c>
      <c r="I59" t="s">
        <v>583</v>
      </c>
      <c r="J59" t="s">
        <v>440</v>
      </c>
    </row>
    <row r="60" spans="1:10">
      <c r="A60" s="103" t="s">
        <v>364</v>
      </c>
      <c r="B60" s="103" t="s">
        <v>365</v>
      </c>
      <c r="C60" s="183">
        <v>12.25</v>
      </c>
      <c r="D60" s="133">
        <v>7194.4412868841</v>
      </c>
      <c r="E60" s="134" t="s">
        <v>569</v>
      </c>
      <c r="F60" s="103" t="s">
        <v>570</v>
      </c>
      <c r="G60" s="103" t="s">
        <v>571</v>
      </c>
      <c r="H60" s="137">
        <v>88131.91</v>
      </c>
      <c r="I60" t="s">
        <v>583</v>
      </c>
      <c r="J60" t="s">
        <v>440</v>
      </c>
    </row>
    <row r="61" spans="1:10">
      <c r="A61" s="103" t="s">
        <v>372</v>
      </c>
      <c r="B61" s="103" t="s">
        <v>373</v>
      </c>
      <c r="C61" s="104">
        <v>244078.03</v>
      </c>
      <c r="D61" s="133">
        <v>7194.4412868841</v>
      </c>
      <c r="E61" s="134" t="s">
        <v>569</v>
      </c>
      <c r="F61" s="103" t="s">
        <v>570</v>
      </c>
      <c r="G61" s="103" t="s">
        <v>571</v>
      </c>
      <c r="H61" s="135">
        <v>1756005056.25</v>
      </c>
    </row>
    <row r="62" spans="1:10">
      <c r="A62" s="103" t="s">
        <v>562</v>
      </c>
      <c r="B62" s="103" t="s">
        <v>563</v>
      </c>
      <c r="C62" s="183">
        <v>34094.290000000008</v>
      </c>
      <c r="D62" s="133">
        <v>7194.4412868841</v>
      </c>
      <c r="E62" s="134" t="s">
        <v>569</v>
      </c>
      <c r="F62" s="103" t="s">
        <v>570</v>
      </c>
      <c r="G62" s="103" t="s">
        <v>571</v>
      </c>
      <c r="H62" s="135">
        <v>1756005056.25</v>
      </c>
      <c r="I62" t="s">
        <v>583</v>
      </c>
      <c r="J62" t="s">
        <v>440</v>
      </c>
    </row>
    <row r="63" spans="1:10">
      <c r="A63" s="103" t="s">
        <v>394</v>
      </c>
      <c r="B63" s="103" t="s">
        <v>395</v>
      </c>
      <c r="C63" s="104">
        <v>4574.43</v>
      </c>
      <c r="D63" s="133">
        <v>7194.4412868841</v>
      </c>
      <c r="E63" s="134" t="s">
        <v>569</v>
      </c>
      <c r="F63" s="103" t="s">
        <v>570</v>
      </c>
      <c r="G63" s="103" t="s">
        <v>571</v>
      </c>
      <c r="H63" s="135">
        <v>32910468.059999999</v>
      </c>
    </row>
    <row r="64" spans="1:10">
      <c r="A64" s="103" t="s">
        <v>396</v>
      </c>
      <c r="B64" s="103" t="s">
        <v>397</v>
      </c>
      <c r="C64" s="183">
        <v>2534.5</v>
      </c>
      <c r="D64" s="133">
        <v>7194.4412868841</v>
      </c>
      <c r="E64" s="134" t="s">
        <v>569</v>
      </c>
      <c r="F64" s="103" t="s">
        <v>570</v>
      </c>
      <c r="G64" s="103" t="s">
        <v>571</v>
      </c>
      <c r="H64" s="135">
        <v>32910611.940000001</v>
      </c>
      <c r="I64" t="s">
        <v>583</v>
      </c>
      <c r="J64" t="s">
        <v>440</v>
      </c>
    </row>
    <row r="65" spans="1:10">
      <c r="A65" s="103" t="s">
        <v>402</v>
      </c>
      <c r="B65" s="103" t="s">
        <v>403</v>
      </c>
      <c r="C65" s="184">
        <v>-0.02</v>
      </c>
      <c r="D65" s="133">
        <v>7194.4412868841</v>
      </c>
      <c r="E65" s="134" t="s">
        <v>569</v>
      </c>
      <c r="F65" s="103" t="s">
        <v>570</v>
      </c>
      <c r="G65" s="103" t="s">
        <v>571</v>
      </c>
      <c r="H65" s="135">
        <v>-143.88999999999999</v>
      </c>
      <c r="I65" t="s">
        <v>583</v>
      </c>
      <c r="J65" t="s">
        <v>440</v>
      </c>
    </row>
    <row r="66" spans="1:10">
      <c r="A66" s="103" t="s">
        <v>560</v>
      </c>
      <c r="B66" s="103" t="s">
        <v>561</v>
      </c>
      <c r="C66" s="103" t="s">
        <v>581</v>
      </c>
      <c r="D66" s="103" t="s">
        <v>581</v>
      </c>
      <c r="E66" s="103"/>
      <c r="F66" s="103" t="s">
        <v>581</v>
      </c>
      <c r="G66" s="103" t="s">
        <v>581</v>
      </c>
      <c r="H66" s="135" t="s">
        <v>581</v>
      </c>
    </row>
    <row r="67" spans="1:10">
      <c r="A67" s="103" t="s">
        <v>258</v>
      </c>
      <c r="B67" s="103" t="s">
        <v>259</v>
      </c>
      <c r="C67" s="103" t="s">
        <v>581</v>
      </c>
      <c r="D67" s="103" t="s">
        <v>581</v>
      </c>
      <c r="E67" s="103"/>
      <c r="F67" s="103" t="s">
        <v>581</v>
      </c>
      <c r="G67" s="103" t="s">
        <v>581</v>
      </c>
      <c r="H67" s="135" t="s">
        <v>581</v>
      </c>
    </row>
    <row r="68" spans="1:10">
      <c r="A68" s="103" t="s">
        <v>262</v>
      </c>
      <c r="B68" s="103" t="s">
        <v>263</v>
      </c>
      <c r="C68" s="103" t="s">
        <v>581</v>
      </c>
      <c r="D68" s="103" t="s">
        <v>581</v>
      </c>
      <c r="E68" s="103"/>
      <c r="F68" s="103" t="s">
        <v>581</v>
      </c>
      <c r="G68" s="103" t="s">
        <v>581</v>
      </c>
      <c r="H68" s="135" t="s">
        <v>581</v>
      </c>
    </row>
    <row r="69" spans="1:10">
      <c r="A69" s="103" t="s">
        <v>264</v>
      </c>
      <c r="B69" s="103" t="s">
        <v>265</v>
      </c>
      <c r="C69" s="103" t="s">
        <v>581</v>
      </c>
      <c r="D69" s="103" t="s">
        <v>581</v>
      </c>
      <c r="E69" s="103"/>
      <c r="F69" s="103" t="s">
        <v>581</v>
      </c>
      <c r="G69" s="103" t="s">
        <v>581</v>
      </c>
      <c r="H69" s="135" t="s">
        <v>581</v>
      </c>
    </row>
    <row r="70" spans="1:10">
      <c r="A70" s="103" t="s">
        <v>579</v>
      </c>
      <c r="B70" s="103" t="s">
        <v>580</v>
      </c>
      <c r="C70" s="103" t="s">
        <v>581</v>
      </c>
      <c r="D70" s="103" t="s">
        <v>581</v>
      </c>
      <c r="E70" s="103"/>
      <c r="F70" s="103" t="s">
        <v>581</v>
      </c>
      <c r="G70" s="103" t="s">
        <v>581</v>
      </c>
      <c r="H70" s="135" t="s">
        <v>581</v>
      </c>
    </row>
    <row r="71" spans="1:10">
      <c r="A71" s="103" t="s">
        <v>350</v>
      </c>
      <c r="B71" s="103" t="s">
        <v>351</v>
      </c>
      <c r="C71" s="103" t="s">
        <v>581</v>
      </c>
      <c r="D71" s="103" t="s">
        <v>581</v>
      </c>
      <c r="E71" s="103"/>
      <c r="F71" s="103" t="s">
        <v>581</v>
      </c>
      <c r="G71" s="103" t="s">
        <v>581</v>
      </c>
      <c r="H71" s="135" t="s">
        <v>581</v>
      </c>
    </row>
    <row r="72" spans="1:10">
      <c r="A72" s="103" t="s">
        <v>354</v>
      </c>
      <c r="B72" s="103" t="s">
        <v>355</v>
      </c>
      <c r="C72" s="103" t="s">
        <v>581</v>
      </c>
      <c r="D72" s="103" t="s">
        <v>581</v>
      </c>
      <c r="E72" s="103"/>
      <c r="F72" s="103" t="s">
        <v>581</v>
      </c>
      <c r="G72" s="103" t="s">
        <v>581</v>
      </c>
      <c r="H72" s="135" t="s">
        <v>581</v>
      </c>
    </row>
    <row r="73" spans="1:10">
      <c r="A73" s="103" t="s">
        <v>356</v>
      </c>
      <c r="B73" s="103" t="s">
        <v>357</v>
      </c>
      <c r="C73" s="103" t="s">
        <v>581</v>
      </c>
      <c r="D73" s="103" t="s">
        <v>581</v>
      </c>
      <c r="E73" s="103"/>
      <c r="F73" s="103" t="s">
        <v>581</v>
      </c>
      <c r="G73" s="103" t="s">
        <v>581</v>
      </c>
      <c r="H73" s="135" t="s">
        <v>581</v>
      </c>
    </row>
    <row r="74" spans="1:10">
      <c r="A74" s="103" t="s">
        <v>362</v>
      </c>
      <c r="B74" s="103" t="s">
        <v>363</v>
      </c>
      <c r="C74" s="103" t="s">
        <v>581</v>
      </c>
      <c r="D74" s="103" t="s">
        <v>581</v>
      </c>
      <c r="E74" s="103"/>
      <c r="F74" s="103" t="s">
        <v>581</v>
      </c>
      <c r="G74" s="103" t="s">
        <v>581</v>
      </c>
      <c r="H74" s="135" t="s">
        <v>581</v>
      </c>
    </row>
    <row r="75" spans="1:10">
      <c r="A75" s="103" t="s">
        <v>364</v>
      </c>
      <c r="B75" s="103" t="s">
        <v>365</v>
      </c>
      <c r="C75" s="103" t="s">
        <v>581</v>
      </c>
      <c r="D75" s="103" t="s">
        <v>581</v>
      </c>
      <c r="E75" s="103"/>
      <c r="F75" s="103" t="s">
        <v>581</v>
      </c>
      <c r="G75" s="103" t="s">
        <v>581</v>
      </c>
      <c r="H75" s="135" t="s">
        <v>581</v>
      </c>
    </row>
    <row r="76" spans="1:10">
      <c r="A76" s="103" t="s">
        <v>562</v>
      </c>
      <c r="B76" s="103" t="s">
        <v>563</v>
      </c>
      <c r="C76" s="103" t="s">
        <v>581</v>
      </c>
      <c r="D76" s="103" t="s">
        <v>581</v>
      </c>
      <c r="E76" s="103"/>
      <c r="F76" s="103" t="s">
        <v>581</v>
      </c>
      <c r="G76" s="103" t="s">
        <v>581</v>
      </c>
      <c r="H76" s="135" t="s">
        <v>581</v>
      </c>
    </row>
    <row r="77" spans="1:10">
      <c r="A77" s="103" t="s">
        <v>396</v>
      </c>
      <c r="B77" s="103" t="s">
        <v>397</v>
      </c>
      <c r="C77" s="103" t="s">
        <v>581</v>
      </c>
      <c r="D77" s="103" t="s">
        <v>581</v>
      </c>
      <c r="E77" s="103"/>
      <c r="F77" s="103" t="s">
        <v>581</v>
      </c>
      <c r="G77" s="103" t="s">
        <v>581</v>
      </c>
      <c r="H77" s="135" t="s">
        <v>581</v>
      </c>
    </row>
    <row r="78" spans="1:10">
      <c r="A78" s="103" t="s">
        <v>402</v>
      </c>
      <c r="B78" s="103" t="s">
        <v>403</v>
      </c>
      <c r="C78" s="103" t="s">
        <v>581</v>
      </c>
      <c r="D78" s="103" t="s">
        <v>581</v>
      </c>
      <c r="E78" s="103"/>
      <c r="F78" s="103" t="s">
        <v>581</v>
      </c>
      <c r="G78" s="103" t="s">
        <v>581</v>
      </c>
      <c r="H78" s="135" t="s">
        <v>581</v>
      </c>
    </row>
    <row r="79" spans="1:10">
      <c r="A79" s="105" t="s">
        <v>412</v>
      </c>
      <c r="B79" s="105"/>
      <c r="C79" s="106">
        <v>1425701.4</v>
      </c>
      <c r="D79" s="105"/>
      <c r="E79" s="105"/>
      <c r="F79" s="105"/>
      <c r="G79" s="105"/>
      <c r="H79" s="139">
        <v>10257125014.93</v>
      </c>
    </row>
    <row r="80" spans="1:10">
      <c r="A80" s="105" t="s">
        <v>413</v>
      </c>
      <c r="B80" s="105"/>
      <c r="C80" s="106">
        <v>1425701.38</v>
      </c>
      <c r="D80" s="105"/>
      <c r="E80" s="105"/>
      <c r="F80" s="105"/>
      <c r="G80" s="105"/>
      <c r="H80" s="139">
        <v>10257124871.040001</v>
      </c>
    </row>
    <row r="86" spans="2:3">
      <c r="B86" t="s">
        <v>416</v>
      </c>
      <c r="C86" s="104">
        <f>SUMIF($J$6:$J$78,B86,$C$6:$C$78)</f>
        <v>1162057.98</v>
      </c>
    </row>
    <row r="87" spans="2:3">
      <c r="B87" t="s">
        <v>420</v>
      </c>
      <c r="C87" s="104">
        <f>SUMIF($J$6:$J$78,B87,$C$6:$C$78)</f>
        <v>12214.550000000001</v>
      </c>
    </row>
    <row r="88" spans="2:3">
      <c r="B88" t="s">
        <v>422</v>
      </c>
      <c r="C88" s="104">
        <f>SUMIF($J$6:$J$78,B88,$C$6:$C$78)</f>
        <v>1149843.4300000002</v>
      </c>
    </row>
    <row r="89" spans="2:3">
      <c r="B89" t="s">
        <v>584</v>
      </c>
      <c r="C89" s="141">
        <f>+C86-C87-C88</f>
        <v>0</v>
      </c>
    </row>
    <row r="93" spans="2:3">
      <c r="B93" t="s">
        <v>438</v>
      </c>
      <c r="C93" s="104">
        <f>SUMIF($J$6:$J$78,B93,$C$6:$C$78)</f>
        <v>55125.02</v>
      </c>
    </row>
    <row r="94" spans="2:3">
      <c r="B94" t="s">
        <v>440</v>
      </c>
      <c r="C94" s="104">
        <f>SUMIF($J$6:$J$78,B94,$C$6:$C$78)</f>
        <v>40145.970000000008</v>
      </c>
    </row>
    <row r="95" spans="2:3">
      <c r="C95" s="141">
        <f>+C93-C94</f>
        <v>14979.049999999988</v>
      </c>
    </row>
    <row r="97" spans="2:3">
      <c r="B97" t="s">
        <v>585</v>
      </c>
      <c r="C97" s="141">
        <f>+C89-C95</f>
        <v>-14979.049999999988</v>
      </c>
    </row>
  </sheetData>
  <pageMargins left="0.70866141732283472" right="0.70866141732283472" top="0.74803149606299213" bottom="0.74803149606299213" header="0.31496062992125984" footer="0.31496062992125984"/>
  <pageSetup paperSize="9" scale="5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897E-FA73-4B99-B560-36E2C8618135}">
  <sheetPr>
    <tabColor rgb="FF00B050"/>
  </sheetPr>
  <dimension ref="A2:N77"/>
  <sheetViews>
    <sheetView topLeftCell="B12" workbookViewId="0">
      <selection activeCell="J75" sqref="J74:J75"/>
    </sheetView>
  </sheetViews>
  <sheetFormatPr baseColWidth="10" defaultRowHeight="14.4"/>
  <cols>
    <col min="3" max="3" width="41.6640625" bestFit="1" customWidth="1"/>
    <col min="4" max="4" width="48.6640625" bestFit="1" customWidth="1"/>
    <col min="6" max="6" width="11.44140625" bestFit="1" customWidth="1"/>
    <col min="12" max="12" width="11.6640625" bestFit="1" customWidth="1"/>
    <col min="13" max="13" width="13.88671875" bestFit="1" customWidth="1"/>
    <col min="14" max="14" width="11.6640625" bestFit="1" customWidth="1"/>
  </cols>
  <sheetData>
    <row r="2" spans="1:14" ht="15" thickBot="1">
      <c r="A2" s="196"/>
      <c r="B2" s="199" t="s">
        <v>22</v>
      </c>
      <c r="C2" s="199" t="s">
        <v>414</v>
      </c>
      <c r="D2" s="199" t="s">
        <v>414</v>
      </c>
      <c r="E2" s="200" t="s">
        <v>675</v>
      </c>
      <c r="F2" s="199" t="s">
        <v>676</v>
      </c>
    </row>
    <row r="3" spans="1:14" ht="15" thickTop="1">
      <c r="B3" s="201"/>
      <c r="C3" s="202"/>
      <c r="E3" s="203"/>
      <c r="F3" s="204"/>
    </row>
    <row r="4" spans="1:14">
      <c r="A4" t="s">
        <v>677</v>
      </c>
      <c r="B4" s="205"/>
      <c r="C4" s="206" t="s">
        <v>560</v>
      </c>
      <c r="E4" s="207">
        <v>210000</v>
      </c>
      <c r="F4" s="208"/>
    </row>
    <row r="5" spans="1:14">
      <c r="A5" t="s">
        <v>677</v>
      </c>
      <c r="B5" s="205"/>
      <c r="C5" s="206" t="s">
        <v>258</v>
      </c>
      <c r="E5" s="207">
        <v>22410</v>
      </c>
      <c r="F5" s="208"/>
      <c r="L5" s="209"/>
      <c r="M5" s="189"/>
      <c r="N5" s="189"/>
    </row>
    <row r="6" spans="1:14">
      <c r="A6" t="s">
        <v>677</v>
      </c>
      <c r="B6" s="205"/>
      <c r="C6" s="206" t="s">
        <v>264</v>
      </c>
      <c r="E6" s="207">
        <v>1442.18</v>
      </c>
      <c r="F6" s="208"/>
      <c r="N6" s="189"/>
    </row>
    <row r="7" spans="1:14">
      <c r="A7" t="s">
        <v>677</v>
      </c>
      <c r="B7" s="205"/>
      <c r="C7" s="210" t="s">
        <v>598</v>
      </c>
      <c r="D7" s="151"/>
      <c r="E7" s="211">
        <v>1874.91</v>
      </c>
      <c r="F7" s="208"/>
    </row>
    <row r="8" spans="1:14">
      <c r="A8" t="s">
        <v>678</v>
      </c>
      <c r="B8" s="205"/>
      <c r="C8" s="206"/>
      <c r="D8" s="103" t="s">
        <v>350</v>
      </c>
      <c r="E8" s="207"/>
      <c r="F8" s="208">
        <v>672.3</v>
      </c>
    </row>
    <row r="9" spans="1:14">
      <c r="A9" t="s">
        <v>678</v>
      </c>
      <c r="B9" s="205"/>
      <c r="C9" s="206"/>
      <c r="D9" s="103" t="s">
        <v>354</v>
      </c>
      <c r="E9" s="207"/>
      <c r="F9" s="208">
        <v>2782.01</v>
      </c>
      <c r="H9" s="104">
        <v>2735.37</v>
      </c>
      <c r="I9" s="141">
        <f>+F9-H9</f>
        <v>46.640000000000327</v>
      </c>
    </row>
    <row r="10" spans="1:14">
      <c r="A10" t="s">
        <v>678</v>
      </c>
      <c r="B10" s="205"/>
      <c r="C10" s="206"/>
      <c r="D10" s="103" t="s">
        <v>356</v>
      </c>
      <c r="E10" s="207"/>
      <c r="F10" s="208">
        <v>-0.01</v>
      </c>
    </row>
    <row r="11" spans="1:14">
      <c r="A11" t="s">
        <v>678</v>
      </c>
      <c r="B11" s="205"/>
      <c r="C11" s="206"/>
      <c r="D11" s="103" t="s">
        <v>362</v>
      </c>
      <c r="E11" s="207"/>
      <c r="F11" s="208">
        <v>8013.61</v>
      </c>
    </row>
    <row r="12" spans="1:14">
      <c r="A12" t="s">
        <v>678</v>
      </c>
      <c r="B12" s="205"/>
      <c r="C12" s="206"/>
      <c r="D12" s="103" t="s">
        <v>562</v>
      </c>
      <c r="E12" s="207"/>
      <c r="F12" s="208">
        <v>209983.74</v>
      </c>
    </row>
    <row r="13" spans="1:14">
      <c r="A13" t="s">
        <v>678</v>
      </c>
      <c r="B13" s="205"/>
      <c r="C13" s="206"/>
      <c r="D13" s="103" t="s">
        <v>396</v>
      </c>
      <c r="E13" s="207"/>
      <c r="F13" s="208">
        <v>2039.95</v>
      </c>
    </row>
    <row r="14" spans="1:14">
      <c r="A14" t="s">
        <v>678</v>
      </c>
      <c r="B14" s="205"/>
      <c r="C14" s="210"/>
      <c r="D14" s="151" t="s">
        <v>596</v>
      </c>
      <c r="E14" s="211"/>
      <c r="F14" s="212">
        <v>1874.87</v>
      </c>
    </row>
    <row r="15" spans="1:14">
      <c r="A15" t="s">
        <v>678</v>
      </c>
      <c r="B15" s="205"/>
      <c r="C15" s="206"/>
      <c r="D15" s="103" t="s">
        <v>402</v>
      </c>
      <c r="E15" s="207"/>
      <c r="F15" s="208">
        <v>0</v>
      </c>
    </row>
    <row r="16" spans="1:14">
      <c r="A16" t="s">
        <v>422</v>
      </c>
      <c r="B16" s="205"/>
      <c r="C16" s="206"/>
      <c r="D16" s="109" t="s">
        <v>582</v>
      </c>
      <c r="E16" s="207"/>
      <c r="F16" s="208">
        <v>10360.620000000001</v>
      </c>
    </row>
    <row r="17" spans="2:8">
      <c r="B17" s="205"/>
      <c r="C17" s="203"/>
      <c r="E17" s="207"/>
      <c r="F17" s="213"/>
    </row>
    <row r="18" spans="2:8">
      <c r="B18" s="205"/>
      <c r="C18" s="203" t="s">
        <v>679</v>
      </c>
      <c r="D18" s="214"/>
      <c r="E18" s="215">
        <f>SUM(E3:E17)</f>
        <v>235727.09</v>
      </c>
      <c r="F18" s="216">
        <f>SUM(F3:F17)</f>
        <v>235727.09</v>
      </c>
      <c r="G18" s="191">
        <f>+E18-F18</f>
        <v>0</v>
      </c>
    </row>
    <row r="19" spans="2:8" ht="15" thickBot="1">
      <c r="B19" s="217"/>
      <c r="C19" s="218"/>
      <c r="D19" s="219"/>
      <c r="E19" s="218"/>
      <c r="F19" s="219"/>
    </row>
    <row r="20" spans="2:8" ht="15" thickTop="1">
      <c r="B20" s="205"/>
      <c r="C20" s="203"/>
      <c r="D20" s="214"/>
      <c r="E20" s="203"/>
      <c r="F20" s="214"/>
    </row>
    <row r="21" spans="2:8">
      <c r="B21" s="205"/>
      <c r="C21" s="103" t="s">
        <v>559</v>
      </c>
      <c r="E21" s="220">
        <f>2241-187.49</f>
        <v>2053.5100000000002</v>
      </c>
      <c r="F21" s="208"/>
      <c r="H21">
        <v>187.49</v>
      </c>
    </row>
    <row r="22" spans="2:8">
      <c r="B22" s="205"/>
      <c r="C22" s="203"/>
      <c r="D22" s="103" t="s">
        <v>553</v>
      </c>
      <c r="E22" s="203"/>
      <c r="F22" s="221">
        <f>+E21</f>
        <v>2053.5100000000002</v>
      </c>
    </row>
    <row r="23" spans="2:8">
      <c r="B23" s="205"/>
      <c r="C23" s="103"/>
      <c r="D23" s="103"/>
      <c r="E23" s="203"/>
      <c r="F23" s="221"/>
    </row>
    <row r="24" spans="2:8">
      <c r="B24" s="205"/>
      <c r="C24" s="203" t="s">
        <v>680</v>
      </c>
      <c r="E24" s="203"/>
      <c r="F24" s="214"/>
    </row>
    <row r="25" spans="2:8" ht="15" thickBot="1">
      <c r="B25" s="217"/>
      <c r="C25" s="218"/>
      <c r="D25" s="219"/>
      <c r="E25" s="218"/>
      <c r="F25" s="219"/>
    </row>
    <row r="26" spans="2:8" ht="15" thickTop="1">
      <c r="B26" s="205"/>
      <c r="C26" s="203"/>
      <c r="D26" s="214"/>
      <c r="E26" s="202"/>
      <c r="F26" s="214"/>
    </row>
    <row r="27" spans="2:8">
      <c r="B27" s="205"/>
      <c r="C27" s="203"/>
      <c r="E27" s="220"/>
      <c r="F27" s="208"/>
    </row>
    <row r="28" spans="2:8">
      <c r="B28" s="205"/>
      <c r="C28" s="103" t="s">
        <v>559</v>
      </c>
      <c r="E28" s="220">
        <v>863.94488973467639</v>
      </c>
      <c r="F28" s="208"/>
    </row>
    <row r="29" spans="2:8">
      <c r="B29" s="205"/>
      <c r="C29" s="203"/>
      <c r="D29" s="103" t="s">
        <v>553</v>
      </c>
      <c r="E29" s="220"/>
      <c r="F29" s="208">
        <f>+E28</f>
        <v>863.94488973467639</v>
      </c>
    </row>
    <row r="30" spans="2:8">
      <c r="B30" s="205"/>
      <c r="C30" s="203"/>
      <c r="E30" s="220"/>
      <c r="F30" s="208"/>
    </row>
    <row r="31" spans="2:8">
      <c r="B31" s="205"/>
      <c r="C31" s="203" t="s">
        <v>681</v>
      </c>
      <c r="E31" s="220"/>
      <c r="F31" s="208"/>
    </row>
    <row r="32" spans="2:8" ht="15" thickBot="1">
      <c r="B32" s="217"/>
      <c r="C32" s="218"/>
      <c r="D32" s="222"/>
      <c r="E32" s="223"/>
      <c r="F32" s="224"/>
    </row>
    <row r="33" spans="2:6" ht="15" thickTop="1">
      <c r="B33" s="205"/>
      <c r="C33" s="203"/>
      <c r="E33" s="225"/>
      <c r="F33" s="208"/>
    </row>
    <row r="34" spans="2:6">
      <c r="B34" s="205"/>
      <c r="C34" s="103" t="s">
        <v>559</v>
      </c>
      <c r="E34" s="220">
        <v>677.55008650637819</v>
      </c>
      <c r="F34" s="208"/>
    </row>
    <row r="35" spans="2:6">
      <c r="B35" s="205"/>
      <c r="C35" s="203"/>
      <c r="D35" s="103" t="s">
        <v>553</v>
      </c>
      <c r="E35" s="220"/>
      <c r="F35" s="208">
        <f>+E34</f>
        <v>677.55008650637819</v>
      </c>
    </row>
    <row r="36" spans="2:6">
      <c r="B36" s="205"/>
      <c r="C36" s="203"/>
      <c r="E36" s="220"/>
      <c r="F36" s="208"/>
    </row>
    <row r="37" spans="2:6" ht="15" thickBot="1">
      <c r="B37" s="217"/>
      <c r="C37" s="218" t="s">
        <v>682</v>
      </c>
      <c r="D37" s="222"/>
      <c r="E37" s="223"/>
      <c r="F37" s="224"/>
    </row>
    <row r="38" spans="2:6" ht="15" thickTop="1">
      <c r="B38" s="205"/>
      <c r="C38" s="203"/>
      <c r="E38" s="225"/>
      <c r="F38" s="208"/>
    </row>
    <row r="39" spans="2:6">
      <c r="B39" s="205"/>
      <c r="C39" s="103" t="s">
        <v>559</v>
      </c>
      <c r="E39" s="220">
        <v>677</v>
      </c>
      <c r="F39" s="208"/>
    </row>
    <row r="40" spans="2:6">
      <c r="B40" s="205"/>
      <c r="C40" s="203"/>
      <c r="D40" s="103" t="s">
        <v>553</v>
      </c>
      <c r="E40" s="220"/>
      <c r="F40" s="208">
        <f>+E39</f>
        <v>677</v>
      </c>
    </row>
    <row r="41" spans="2:6">
      <c r="B41" s="205"/>
      <c r="C41" s="203"/>
      <c r="E41" s="220"/>
      <c r="F41" s="208"/>
    </row>
    <row r="42" spans="2:6" ht="15" thickBot="1">
      <c r="B42" s="217"/>
      <c r="C42" s="218" t="s">
        <v>683</v>
      </c>
      <c r="D42" s="222"/>
      <c r="E42" s="223"/>
      <c r="F42" s="224"/>
    </row>
    <row r="43" spans="2:6" ht="15" thickTop="1">
      <c r="B43" s="205"/>
      <c r="C43" s="203"/>
      <c r="E43" s="225"/>
      <c r="F43" s="208"/>
    </row>
    <row r="44" spans="2:6">
      <c r="B44" s="205"/>
      <c r="C44" s="103" t="s">
        <v>559</v>
      </c>
      <c r="E44" s="220">
        <v>677</v>
      </c>
      <c r="F44" s="208"/>
    </row>
    <row r="45" spans="2:6">
      <c r="B45" s="205"/>
      <c r="C45" s="203"/>
      <c r="D45" s="103" t="s">
        <v>553</v>
      </c>
      <c r="E45" s="220"/>
      <c r="F45" s="208">
        <f>+E44</f>
        <v>677</v>
      </c>
    </row>
    <row r="46" spans="2:6">
      <c r="B46" s="205"/>
      <c r="C46" s="203"/>
      <c r="E46" s="220"/>
      <c r="F46" s="208"/>
    </row>
    <row r="47" spans="2:6" ht="15" thickBot="1">
      <c r="B47" s="217"/>
      <c r="C47" s="218" t="s">
        <v>684</v>
      </c>
      <c r="D47" s="222"/>
      <c r="E47" s="223"/>
      <c r="F47" s="224"/>
    </row>
    <row r="48" spans="2:6" ht="15" thickTop="1">
      <c r="B48" s="205"/>
      <c r="C48" s="203"/>
      <c r="E48" s="225"/>
      <c r="F48" s="226"/>
    </row>
    <row r="49" spans="2:7">
      <c r="B49" s="205"/>
      <c r="C49" s="103" t="s">
        <v>559</v>
      </c>
      <c r="E49" s="220">
        <v>677</v>
      </c>
      <c r="F49" s="208"/>
    </row>
    <row r="50" spans="2:7">
      <c r="B50" s="205"/>
      <c r="C50" s="203"/>
      <c r="D50" s="103" t="s">
        <v>553</v>
      </c>
      <c r="E50" s="220"/>
      <c r="F50" s="208">
        <f>+E49</f>
        <v>677</v>
      </c>
    </row>
    <row r="51" spans="2:7">
      <c r="B51" s="205"/>
      <c r="C51" s="203"/>
      <c r="E51" s="220"/>
      <c r="F51" s="208"/>
    </row>
    <row r="52" spans="2:7" ht="15" thickBot="1">
      <c r="B52" s="217"/>
      <c r="C52" s="218" t="s">
        <v>685</v>
      </c>
      <c r="D52" s="222"/>
      <c r="E52" s="223"/>
      <c r="F52" s="224"/>
    </row>
    <row r="53" spans="2:7" ht="15" thickTop="1">
      <c r="B53" s="205"/>
      <c r="C53" s="203"/>
      <c r="E53" s="225"/>
      <c r="F53" s="226"/>
    </row>
    <row r="54" spans="2:7">
      <c r="B54" s="205"/>
      <c r="C54" s="103" t="s">
        <v>559</v>
      </c>
      <c r="E54" s="220">
        <v>677</v>
      </c>
      <c r="F54" s="208"/>
    </row>
    <row r="55" spans="2:7">
      <c r="B55" s="205"/>
      <c r="C55" s="203"/>
      <c r="D55" s="103" t="s">
        <v>553</v>
      </c>
      <c r="E55" s="220"/>
      <c r="F55" s="208">
        <f>+E54</f>
        <v>677</v>
      </c>
    </row>
    <row r="56" spans="2:7">
      <c r="B56" s="205"/>
      <c r="C56" s="203"/>
      <c r="E56" s="220"/>
      <c r="F56" s="208"/>
    </row>
    <row r="57" spans="2:7" ht="15" thickBot="1">
      <c r="B57" s="217"/>
      <c r="C57" s="218" t="s">
        <v>686</v>
      </c>
      <c r="D57" s="222"/>
      <c r="E57" s="223"/>
      <c r="F57" s="224"/>
    </row>
    <row r="58" spans="2:7" ht="15" thickTop="1">
      <c r="B58" s="205"/>
      <c r="C58" s="203"/>
      <c r="E58" s="225"/>
      <c r="F58" s="226"/>
    </row>
    <row r="59" spans="2:7">
      <c r="B59" s="205"/>
      <c r="C59" s="103" t="s">
        <v>582</v>
      </c>
      <c r="E59" s="220">
        <v>10360.620000000001</v>
      </c>
      <c r="F59" s="208"/>
    </row>
    <row r="60" spans="2:7">
      <c r="B60" s="205"/>
      <c r="C60" s="103" t="s">
        <v>402</v>
      </c>
      <c r="E60" s="220">
        <v>0.11</v>
      </c>
      <c r="F60" s="208"/>
    </row>
    <row r="61" spans="2:7">
      <c r="B61" s="205"/>
      <c r="C61" s="203"/>
      <c r="D61" s="103" t="s">
        <v>671</v>
      </c>
      <c r="E61" s="220"/>
      <c r="F61" s="208">
        <v>10360.709999999999</v>
      </c>
    </row>
    <row r="62" spans="2:7">
      <c r="B62" s="205"/>
      <c r="C62" s="203"/>
      <c r="E62" s="220"/>
      <c r="F62" s="208"/>
    </row>
    <row r="63" spans="2:7" ht="15" thickBot="1">
      <c r="B63" s="217"/>
      <c r="C63" s="218" t="s">
        <v>687</v>
      </c>
      <c r="D63" s="222"/>
      <c r="E63" s="223">
        <f>SUM(E59:E62)</f>
        <v>10360.730000000001</v>
      </c>
      <c r="F63" s="224">
        <f>SUM(F61:F62)</f>
        <v>10360.709999999999</v>
      </c>
      <c r="G63" s="191">
        <f>+E63-F63</f>
        <v>2.0000000002255547E-2</v>
      </c>
    </row>
    <row r="64" spans="2:7" ht="15" thickTop="1">
      <c r="B64" s="205"/>
      <c r="C64" s="203"/>
      <c r="E64" s="225"/>
      <c r="F64" s="226"/>
    </row>
    <row r="65" spans="2:6">
      <c r="B65" s="205"/>
      <c r="C65" s="103" t="s">
        <v>354</v>
      </c>
      <c r="E65" s="220">
        <v>24.69</v>
      </c>
      <c r="F65" s="208"/>
    </row>
    <row r="66" spans="2:6">
      <c r="B66" s="205"/>
      <c r="C66" s="103" t="s">
        <v>356</v>
      </c>
      <c r="E66" s="220">
        <f>+E65*10%</f>
        <v>2.4690000000000003</v>
      </c>
      <c r="F66" s="208"/>
    </row>
    <row r="67" spans="2:6">
      <c r="B67" s="205"/>
      <c r="C67" s="203"/>
      <c r="D67" s="103" t="s">
        <v>230</v>
      </c>
      <c r="E67" s="220"/>
      <c r="F67" s="208">
        <f>+E65</f>
        <v>24.69</v>
      </c>
    </row>
    <row r="68" spans="2:6">
      <c r="B68" s="205"/>
      <c r="C68" s="203"/>
      <c r="D68" t="s">
        <v>232</v>
      </c>
      <c r="E68" s="220"/>
      <c r="F68" s="208">
        <f>+E66</f>
        <v>2.4690000000000003</v>
      </c>
    </row>
    <row r="69" spans="2:6" ht="15" thickBot="1">
      <c r="B69" s="217"/>
      <c r="C69" s="218" t="s">
        <v>687</v>
      </c>
      <c r="D69" s="222"/>
      <c r="E69" s="223">
        <f>SUM(E65:E68)</f>
        <v>27.159000000000002</v>
      </c>
      <c r="F69" s="224">
        <f>SUM(F67:F68)</f>
        <v>27.159000000000002</v>
      </c>
    </row>
    <row r="70" spans="2:6" ht="15" thickTop="1">
      <c r="B70" s="205"/>
      <c r="C70" s="203"/>
      <c r="E70" s="225"/>
      <c r="F70" s="226"/>
    </row>
    <row r="71" spans="2:6">
      <c r="B71" s="205"/>
      <c r="C71" s="103" t="s">
        <v>230</v>
      </c>
      <c r="E71" s="220"/>
      <c r="F71" s="208"/>
    </row>
    <row r="72" spans="2:6">
      <c r="B72" s="205"/>
      <c r="C72" s="103" t="s">
        <v>232</v>
      </c>
      <c r="E72" s="220"/>
      <c r="F72" s="208"/>
    </row>
    <row r="73" spans="2:6">
      <c r="B73" s="205"/>
      <c r="C73" s="103"/>
      <c r="D73" s="205" t="s">
        <v>559</v>
      </c>
      <c r="E73" s="220"/>
      <c r="F73" s="208"/>
    </row>
    <row r="74" spans="2:6">
      <c r="B74" s="205"/>
      <c r="C74" s="103"/>
      <c r="D74" s="143" t="s">
        <v>1046</v>
      </c>
      <c r="E74" s="220"/>
      <c r="F74" s="208"/>
    </row>
    <row r="75" spans="2:6">
      <c r="B75" s="205"/>
      <c r="C75" s="103"/>
      <c r="D75" s="205"/>
      <c r="E75" s="220"/>
      <c r="F75" s="208"/>
    </row>
    <row r="76" spans="2:6" ht="15" thickBot="1">
      <c r="B76" s="217"/>
      <c r="C76" s="218"/>
      <c r="D76" s="222"/>
      <c r="E76" s="223">
        <f>SUM(E71:E75)</f>
        <v>0</v>
      </c>
      <c r="F76" s="224">
        <f>SUM(F73:F75)</f>
        <v>0</v>
      </c>
    </row>
    <row r="77" spans="2:6" ht="15" thickTop="1"/>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5BB30-36E9-41D8-A7CB-4EA617843ABC}">
  <sheetPr filterMode="1">
    <tabColor rgb="FF00B0F0"/>
  </sheetPr>
  <dimension ref="A1:AY1048576"/>
  <sheetViews>
    <sheetView showGridLines="0" zoomScaleNormal="100" workbookViewId="0">
      <pane xSplit="3" ySplit="13" topLeftCell="Y14" activePane="bottomRight" state="frozen"/>
      <selection pane="topRight" activeCell="D1" sqref="D1"/>
      <selection pane="bottomLeft" activeCell="A14" sqref="A14"/>
      <selection pane="bottomRight" activeCell="AC161" sqref="AC161:AG170"/>
    </sheetView>
  </sheetViews>
  <sheetFormatPr baseColWidth="10" defaultRowHeight="14.4"/>
  <cols>
    <col min="1" max="1" width="16.44140625" bestFit="1" customWidth="1"/>
    <col min="2" max="2" width="30.6640625" bestFit="1" customWidth="1"/>
    <col min="3" max="3" width="11.5546875" bestFit="1" customWidth="1"/>
    <col min="4" max="4" width="15.109375" bestFit="1" customWidth="1"/>
    <col min="5" max="5" width="15.6640625" bestFit="1" customWidth="1"/>
    <col min="6" max="6" width="25.6640625" bestFit="1" customWidth="1"/>
    <col min="7" max="7" width="13.6640625" bestFit="1" customWidth="1"/>
    <col min="8" max="8" width="24.5546875" bestFit="1" customWidth="1"/>
    <col min="9" max="9" width="19.88671875" bestFit="1" customWidth="1"/>
    <col min="10" max="10" width="14.44140625" bestFit="1" customWidth="1"/>
    <col min="11" max="11" width="20.88671875" bestFit="1" customWidth="1"/>
    <col min="12" max="12" width="22.33203125" bestFit="1" customWidth="1"/>
    <col min="13" max="13" width="24.5546875" bestFit="1" customWidth="1"/>
    <col min="14" max="14" width="12.44140625" bestFit="1" customWidth="1"/>
    <col min="15" max="15" width="10.88671875" bestFit="1" customWidth="1"/>
    <col min="16" max="16" width="14.109375" bestFit="1" customWidth="1"/>
    <col min="17" max="17" width="14.44140625" bestFit="1" customWidth="1"/>
    <col min="18" max="18" width="22.33203125" bestFit="1" customWidth="1"/>
    <col min="19" max="19" width="39" bestFit="1" customWidth="1"/>
    <col min="20" max="20" width="13" bestFit="1" customWidth="1"/>
    <col min="21" max="21" width="10.5546875" bestFit="1" customWidth="1"/>
    <col min="22" max="22" width="11" bestFit="1" customWidth="1"/>
    <col min="23" max="23" width="16.88671875" bestFit="1" customWidth="1"/>
    <col min="24" max="24" width="18.5546875" bestFit="1" customWidth="1"/>
    <col min="25" max="25" width="24.33203125" bestFit="1" customWidth="1"/>
    <col min="26" max="26" width="16.88671875" bestFit="1" customWidth="1"/>
    <col min="27" max="27" width="7.6640625" bestFit="1" customWidth="1"/>
    <col min="28" max="28" width="15.33203125" bestFit="1" customWidth="1"/>
    <col min="29" max="29" width="18" bestFit="1" customWidth="1"/>
    <col min="30" max="30" width="22.109375" bestFit="1" customWidth="1"/>
    <col min="31" max="31" width="12.6640625" bestFit="1" customWidth="1"/>
    <col min="32" max="32" width="17" bestFit="1" customWidth="1"/>
    <col min="33" max="33" width="32.33203125" bestFit="1" customWidth="1"/>
    <col min="34" max="34" width="14.88671875" bestFit="1" customWidth="1"/>
    <col min="35" max="35" width="8.33203125" bestFit="1" customWidth="1"/>
    <col min="36" max="36" width="30.33203125" bestFit="1" customWidth="1"/>
    <col min="37" max="37" width="9.44140625" bestFit="1" customWidth="1"/>
    <col min="38" max="38" width="15.5546875" customWidth="1"/>
    <col min="39" max="39" width="12" bestFit="1" customWidth="1"/>
    <col min="40" max="40" width="18" bestFit="1" customWidth="1"/>
    <col min="41" max="42" width="12.6640625" bestFit="1" customWidth="1"/>
    <col min="43" max="43" width="21" bestFit="1" customWidth="1"/>
    <col min="44" max="44" width="13.5546875" bestFit="1" customWidth="1"/>
    <col min="47" max="47" width="12.88671875" bestFit="1" customWidth="1"/>
    <col min="48" max="49" width="11.6640625" bestFit="1" customWidth="1"/>
  </cols>
  <sheetData>
    <row r="1" spans="1:50">
      <c r="A1" s="290" t="s">
        <v>1026</v>
      </c>
      <c r="B1" s="290" t="s">
        <v>1025</v>
      </c>
      <c r="C1" s="291" t="s">
        <v>1024</v>
      </c>
      <c r="D1" s="290" t="s">
        <v>1023</v>
      </c>
      <c r="E1" s="290" t="s">
        <v>1022</v>
      </c>
      <c r="F1" s="290" t="s">
        <v>1021</v>
      </c>
      <c r="G1" s="295" t="s">
        <v>1020</v>
      </c>
      <c r="H1" s="290" t="s">
        <v>1019</v>
      </c>
      <c r="I1" s="290" t="s">
        <v>1018</v>
      </c>
      <c r="J1" s="290" t="s">
        <v>1017</v>
      </c>
      <c r="K1" s="290" t="s">
        <v>1016</v>
      </c>
      <c r="L1" s="290" t="s">
        <v>1015</v>
      </c>
      <c r="M1" s="290" t="s">
        <v>1014</v>
      </c>
      <c r="N1" s="290" t="s">
        <v>1013</v>
      </c>
      <c r="O1" s="290" t="s">
        <v>1012</v>
      </c>
      <c r="P1" s="290" t="s">
        <v>521</v>
      </c>
      <c r="Q1" s="290" t="s">
        <v>1011</v>
      </c>
      <c r="R1" s="290" t="s">
        <v>1010</v>
      </c>
      <c r="S1" s="290" t="s">
        <v>522</v>
      </c>
      <c r="T1" s="290" t="s">
        <v>1009</v>
      </c>
      <c r="U1" s="290" t="s">
        <v>415</v>
      </c>
      <c r="V1" s="290" t="s">
        <v>1008</v>
      </c>
      <c r="W1" s="294" t="s">
        <v>1007</v>
      </c>
      <c r="X1" s="288" t="s">
        <v>1006</v>
      </c>
      <c r="Y1" s="287" t="s">
        <v>1005</v>
      </c>
      <c r="Z1" s="288" t="s">
        <v>1004</v>
      </c>
      <c r="AA1" s="293" t="s">
        <v>1003</v>
      </c>
      <c r="AB1" s="293" t="s">
        <v>1002</v>
      </c>
      <c r="AC1" s="291" t="s">
        <v>1001</v>
      </c>
      <c r="AD1" s="291" t="s">
        <v>526</v>
      </c>
      <c r="AE1" s="292" t="s">
        <v>1000</v>
      </c>
      <c r="AF1" s="287" t="s">
        <v>999</v>
      </c>
      <c r="AG1" s="287" t="s">
        <v>998</v>
      </c>
      <c r="AH1" s="291" t="s">
        <v>997</v>
      </c>
      <c r="AI1" s="290" t="s">
        <v>996</v>
      </c>
      <c r="AJ1" s="287" t="s">
        <v>995</v>
      </c>
      <c r="AK1" s="290" t="s">
        <v>414</v>
      </c>
      <c r="AL1" s="287" t="s">
        <v>994</v>
      </c>
      <c r="AM1" s="289" t="s">
        <v>993</v>
      </c>
      <c r="AN1" s="287" t="s">
        <v>992</v>
      </c>
      <c r="AO1" s="288" t="s">
        <v>991</v>
      </c>
      <c r="AP1" s="287" t="s">
        <v>990</v>
      </c>
      <c r="AQ1" s="287" t="s">
        <v>989</v>
      </c>
      <c r="AS1" s="286" t="s">
        <v>988</v>
      </c>
      <c r="AW1" t="s">
        <v>987</v>
      </c>
      <c r="AX1" s="285" t="s">
        <v>986</v>
      </c>
    </row>
    <row r="2" spans="1:50" hidden="1">
      <c r="A2" s="259">
        <v>1009667</v>
      </c>
      <c r="B2" s="259">
        <v>1875</v>
      </c>
      <c r="C2" s="260">
        <v>45078</v>
      </c>
      <c r="D2" s="259" t="s">
        <v>735</v>
      </c>
      <c r="E2" s="259" t="s">
        <v>734</v>
      </c>
      <c r="F2" s="259">
        <v>8294</v>
      </c>
      <c r="G2" s="264">
        <v>17384</v>
      </c>
      <c r="H2" s="259" t="s">
        <v>746</v>
      </c>
      <c r="I2" s="259" t="s">
        <v>537</v>
      </c>
      <c r="J2" s="259" t="s">
        <v>733</v>
      </c>
      <c r="K2" s="259" t="s">
        <v>720</v>
      </c>
      <c r="L2" s="259">
        <v>1443</v>
      </c>
      <c r="M2" s="259" t="s">
        <v>746</v>
      </c>
      <c r="N2" s="259" t="s">
        <v>745</v>
      </c>
      <c r="O2" s="259" t="s">
        <v>732</v>
      </c>
      <c r="P2" s="259" t="s">
        <v>587</v>
      </c>
      <c r="Q2" s="259" t="s">
        <v>797</v>
      </c>
      <c r="R2" s="259" t="s">
        <v>792</v>
      </c>
      <c r="S2" s="259" t="s">
        <v>791</v>
      </c>
      <c r="T2" s="259" t="s">
        <v>790</v>
      </c>
      <c r="U2" s="259" t="s">
        <v>570</v>
      </c>
      <c r="V2" s="259" t="s">
        <v>726</v>
      </c>
      <c r="W2" s="263">
        <f t="shared" ref="W2:W33" si="0">+IF(U2="Guaraníes",X2*1000000,X2*1000)</f>
        <v>518000000</v>
      </c>
      <c r="X2" s="257">
        <v>518</v>
      </c>
      <c r="Y2" s="257">
        <v>518106438</v>
      </c>
      <c r="Z2" s="257" t="s">
        <v>985</v>
      </c>
      <c r="AA2" s="262">
        <v>7.4999999999999997E-2</v>
      </c>
      <c r="AB2" s="262">
        <v>7.4999999999999997E-2</v>
      </c>
      <c r="AC2" s="260">
        <v>44470</v>
      </c>
      <c r="AD2" s="260">
        <v>48121</v>
      </c>
      <c r="AE2" s="261">
        <f>+AD2-AC2</f>
        <v>3651</v>
      </c>
      <c r="AF2" s="257">
        <v>518106438</v>
      </c>
      <c r="AG2" s="257">
        <v>518736683</v>
      </c>
      <c r="AH2" s="260">
        <v>45084</v>
      </c>
      <c r="AI2" s="259">
        <f t="shared" ref="AI2:AI33" si="1">+AH2-C2</f>
        <v>6</v>
      </c>
      <c r="AJ2" s="256">
        <f>+AF2+AP2+AQ2</f>
        <v>518116232.34088945</v>
      </c>
      <c r="AK2" s="259">
        <v>8070726</v>
      </c>
      <c r="AL2" s="256">
        <f t="shared" ref="AL2:AL33" si="2">IF(U2="Guaraníes",(AF2*(AA2-AM2)/365*AI2)/AN2,(AF2*(AA2-AM2)/365*AI2))</f>
        <v>1.1760799479271442</v>
      </c>
      <c r="AM2" s="258">
        <v>7.400000000000001E-2</v>
      </c>
      <c r="AN2" s="256">
        <v>7241.7</v>
      </c>
      <c r="AO2" s="257">
        <v>0</v>
      </c>
      <c r="AP2" s="257">
        <v>9368.4999812347542</v>
      </c>
      <c r="AQ2" s="257">
        <v>425.84090823794332</v>
      </c>
    </row>
    <row r="3" spans="1:50" hidden="1">
      <c r="A3" s="259">
        <v>1009668</v>
      </c>
      <c r="B3" s="259">
        <f t="shared" ref="B3:B34" si="3">+B2+1</f>
        <v>1876</v>
      </c>
      <c r="C3" s="260">
        <v>45078</v>
      </c>
      <c r="D3" s="259" t="s">
        <v>735</v>
      </c>
      <c r="E3" s="259" t="s">
        <v>734</v>
      </c>
      <c r="F3" s="259">
        <v>8294</v>
      </c>
      <c r="G3" s="264">
        <v>17384</v>
      </c>
      <c r="H3" s="259" t="s">
        <v>746</v>
      </c>
      <c r="I3" s="259" t="s">
        <v>537</v>
      </c>
      <c r="J3" s="259" t="s">
        <v>733</v>
      </c>
      <c r="K3" s="259" t="s">
        <v>720</v>
      </c>
      <c r="L3" s="259">
        <v>1443</v>
      </c>
      <c r="M3" s="259" t="s">
        <v>746</v>
      </c>
      <c r="N3" s="259" t="s">
        <v>745</v>
      </c>
      <c r="O3" s="259" t="s">
        <v>732</v>
      </c>
      <c r="P3" s="259" t="s">
        <v>587</v>
      </c>
      <c r="Q3" s="259" t="s">
        <v>764</v>
      </c>
      <c r="R3" s="259" t="s">
        <v>730</v>
      </c>
      <c r="S3" s="259" t="s">
        <v>763</v>
      </c>
      <c r="T3" s="259" t="s">
        <v>762</v>
      </c>
      <c r="U3" s="259" t="s">
        <v>570</v>
      </c>
      <c r="V3" s="259" t="s">
        <v>726</v>
      </c>
      <c r="W3" s="263">
        <f t="shared" si="0"/>
        <v>2000000000</v>
      </c>
      <c r="X3" s="257">
        <v>2000</v>
      </c>
      <c r="Y3" s="257">
        <v>2032589041</v>
      </c>
      <c r="Z3" s="257" t="s">
        <v>984</v>
      </c>
      <c r="AA3" s="262">
        <v>9.1499999999999998E-2</v>
      </c>
      <c r="AB3" s="262">
        <v>9.1499999999999998E-2</v>
      </c>
      <c r="AC3" s="260">
        <v>44558</v>
      </c>
      <c r="AD3" s="260">
        <v>47106</v>
      </c>
      <c r="AE3" s="261">
        <f>+AD3-AC3</f>
        <v>2548</v>
      </c>
      <c r="AF3" s="257">
        <v>2032589041</v>
      </c>
      <c r="AG3" s="257">
        <v>2035596159</v>
      </c>
      <c r="AH3" s="260">
        <v>45084</v>
      </c>
      <c r="AI3" s="259">
        <f t="shared" si="1"/>
        <v>6</v>
      </c>
      <c r="AJ3" s="256">
        <f t="shared" ref="AJ3:AJ34" si="4">+AF3+AP3+AQ3+AO3</f>
        <v>2032627465.2859824</v>
      </c>
      <c r="AK3" s="259">
        <v>8070726</v>
      </c>
      <c r="AL3" s="256">
        <f t="shared" si="2"/>
        <v>6.9208381854635341</v>
      </c>
      <c r="AM3" s="258">
        <v>0.09</v>
      </c>
      <c r="AN3" s="256">
        <v>7241.7</v>
      </c>
      <c r="AO3" s="257">
        <v>0</v>
      </c>
      <c r="AP3" s="257">
        <v>36753.664852692818</v>
      </c>
      <c r="AQ3" s="257">
        <v>1670.6211296678553</v>
      </c>
    </row>
    <row r="4" spans="1:50" hidden="1">
      <c r="A4" s="259">
        <v>1009669</v>
      </c>
      <c r="B4" s="259">
        <f t="shared" si="3"/>
        <v>1877</v>
      </c>
      <c r="C4" s="260">
        <v>45078</v>
      </c>
      <c r="D4" s="259" t="s">
        <v>735</v>
      </c>
      <c r="E4" s="259" t="s">
        <v>734</v>
      </c>
      <c r="F4" s="259">
        <v>8294</v>
      </c>
      <c r="G4" s="264">
        <v>17384</v>
      </c>
      <c r="H4" s="259" t="s">
        <v>746</v>
      </c>
      <c r="I4" s="259" t="s">
        <v>537</v>
      </c>
      <c r="J4" s="259" t="s">
        <v>733</v>
      </c>
      <c r="K4" s="259" t="s">
        <v>720</v>
      </c>
      <c r="L4" s="259">
        <v>1443</v>
      </c>
      <c r="M4" s="259" t="s">
        <v>746</v>
      </c>
      <c r="N4" s="259" t="s">
        <v>745</v>
      </c>
      <c r="O4" s="259" t="s">
        <v>732</v>
      </c>
      <c r="P4" s="259" t="s">
        <v>587</v>
      </c>
      <c r="Q4" s="259" t="s">
        <v>806</v>
      </c>
      <c r="R4" s="259" t="s">
        <v>730</v>
      </c>
      <c r="S4" s="259" t="s">
        <v>763</v>
      </c>
      <c r="T4" s="259" t="s">
        <v>762</v>
      </c>
      <c r="U4" s="259" t="s">
        <v>570</v>
      </c>
      <c r="V4" s="259" t="s">
        <v>726</v>
      </c>
      <c r="W4" s="263">
        <f t="shared" si="0"/>
        <v>518000000</v>
      </c>
      <c r="X4" s="257">
        <v>518</v>
      </c>
      <c r="Y4" s="257">
        <v>526813096</v>
      </c>
      <c r="Z4" s="257" t="s">
        <v>983</v>
      </c>
      <c r="AA4" s="262">
        <v>0.09</v>
      </c>
      <c r="AB4" s="262">
        <v>0.09</v>
      </c>
      <c r="AC4" s="260">
        <v>44281</v>
      </c>
      <c r="AD4" s="260">
        <v>46106</v>
      </c>
      <c r="AE4" s="261">
        <f>+AD4-AC4</f>
        <v>1825</v>
      </c>
      <c r="AF4" s="257">
        <v>526813096</v>
      </c>
      <c r="AG4" s="257">
        <v>527852289</v>
      </c>
      <c r="AH4" s="260">
        <v>45086</v>
      </c>
      <c r="AI4" s="259">
        <f t="shared" si="1"/>
        <v>8</v>
      </c>
      <c r="AJ4" s="256">
        <f t="shared" si="4"/>
        <v>526823834.32721484</v>
      </c>
      <c r="AK4" s="259">
        <v>8070726</v>
      </c>
      <c r="AL4" s="256">
        <f t="shared" si="2"/>
        <v>0</v>
      </c>
      <c r="AM4" s="258">
        <v>0.09</v>
      </c>
      <c r="AN4" s="256">
        <v>7241.7</v>
      </c>
      <c r="AO4" s="257">
        <v>0</v>
      </c>
      <c r="AP4" s="257">
        <v>10160.997794708201</v>
      </c>
      <c r="AQ4" s="257">
        <v>577.32942015387505</v>
      </c>
    </row>
    <row r="5" spans="1:50" hidden="1">
      <c r="A5" s="259">
        <v>1009670</v>
      </c>
      <c r="B5" s="259">
        <f t="shared" si="3"/>
        <v>1878</v>
      </c>
      <c r="C5" s="260">
        <v>45078</v>
      </c>
      <c r="D5" s="259" t="s">
        <v>735</v>
      </c>
      <c r="E5" s="259" t="s">
        <v>734</v>
      </c>
      <c r="F5" s="259">
        <v>8294</v>
      </c>
      <c r="G5" s="264">
        <v>17384</v>
      </c>
      <c r="H5" s="259" t="s">
        <v>746</v>
      </c>
      <c r="I5" s="259" t="s">
        <v>537</v>
      </c>
      <c r="J5" s="259" t="s">
        <v>733</v>
      </c>
      <c r="K5" s="259" t="s">
        <v>720</v>
      </c>
      <c r="L5" s="259">
        <v>1443</v>
      </c>
      <c r="M5" s="259" t="s">
        <v>746</v>
      </c>
      <c r="N5" s="259" t="s">
        <v>745</v>
      </c>
      <c r="O5" s="259" t="s">
        <v>732</v>
      </c>
      <c r="P5" s="259" t="s">
        <v>587</v>
      </c>
      <c r="Q5" s="259" t="s">
        <v>816</v>
      </c>
      <c r="R5" s="259" t="s">
        <v>730</v>
      </c>
      <c r="S5" s="259" t="s">
        <v>781</v>
      </c>
      <c r="T5" s="259" t="s">
        <v>813</v>
      </c>
      <c r="U5" s="259" t="s">
        <v>570</v>
      </c>
      <c r="V5" s="259" t="s">
        <v>726</v>
      </c>
      <c r="W5" s="263">
        <f t="shared" si="0"/>
        <v>3300000000</v>
      </c>
      <c r="X5" s="257">
        <v>3300</v>
      </c>
      <c r="Y5" s="257">
        <v>3339871233</v>
      </c>
      <c r="Z5" s="257" t="s">
        <v>982</v>
      </c>
      <c r="AA5" s="262">
        <v>0.105</v>
      </c>
      <c r="AB5" s="262">
        <v>0.105</v>
      </c>
      <c r="AC5" s="260">
        <v>44854</v>
      </c>
      <c r="AD5" s="260">
        <v>45946</v>
      </c>
      <c r="AE5" s="261">
        <f>+AD5-AC5</f>
        <v>1092</v>
      </c>
      <c r="AF5" s="257">
        <v>3339871233</v>
      </c>
      <c r="AG5" s="257">
        <v>3343874503</v>
      </c>
      <c r="AH5" s="260">
        <v>45083</v>
      </c>
      <c r="AI5" s="259">
        <f t="shared" si="1"/>
        <v>5</v>
      </c>
      <c r="AJ5" s="256">
        <f t="shared" si="4"/>
        <v>3339923847.4098334</v>
      </c>
      <c r="AK5" s="259">
        <v>8070726</v>
      </c>
      <c r="AL5" s="256">
        <f t="shared" si="2"/>
        <v>110.56161712104611</v>
      </c>
      <c r="AM5" s="258">
        <v>8.7499999999999994E-2</v>
      </c>
      <c r="AN5" s="256">
        <v>7241.7</v>
      </c>
      <c r="AO5" s="257">
        <v>0</v>
      </c>
      <c r="AP5" s="257">
        <v>50326.82679677238</v>
      </c>
      <c r="AQ5" s="257">
        <v>2287.5830362169258</v>
      </c>
    </row>
    <row r="6" spans="1:50" hidden="1">
      <c r="A6" s="259">
        <v>1009671</v>
      </c>
      <c r="B6" s="259">
        <f t="shared" si="3"/>
        <v>1879</v>
      </c>
      <c r="C6" s="260">
        <v>45078</v>
      </c>
      <c r="D6" s="259" t="s">
        <v>735</v>
      </c>
      <c r="E6" s="259" t="s">
        <v>734</v>
      </c>
      <c r="F6" s="259">
        <v>8294</v>
      </c>
      <c r="G6" s="264">
        <v>17383</v>
      </c>
      <c r="H6" s="259" t="s">
        <v>539</v>
      </c>
      <c r="I6" s="259" t="s">
        <v>537</v>
      </c>
      <c r="J6" s="259" t="s">
        <v>733</v>
      </c>
      <c r="K6" s="259" t="s">
        <v>720</v>
      </c>
      <c r="L6" s="259">
        <v>1444</v>
      </c>
      <c r="M6" s="259" t="s">
        <v>539</v>
      </c>
      <c r="N6" s="259" t="s">
        <v>700</v>
      </c>
      <c r="O6" s="259" t="s">
        <v>732</v>
      </c>
      <c r="P6" s="259" t="s">
        <v>587</v>
      </c>
      <c r="Q6" s="259" t="s">
        <v>782</v>
      </c>
      <c r="R6" s="259" t="s">
        <v>730</v>
      </c>
      <c r="S6" s="259" t="s">
        <v>781</v>
      </c>
      <c r="T6" s="259" t="s">
        <v>780</v>
      </c>
      <c r="U6" s="259" t="s">
        <v>727</v>
      </c>
      <c r="V6" s="259" t="s">
        <v>726</v>
      </c>
      <c r="W6" s="263">
        <f t="shared" si="0"/>
        <v>19000</v>
      </c>
      <c r="X6" s="257">
        <v>19</v>
      </c>
      <c r="Y6" s="256">
        <v>19204.05</v>
      </c>
      <c r="Z6" s="257" t="s">
        <v>981</v>
      </c>
      <c r="AA6" s="262">
        <v>7.0000000000000007E-2</v>
      </c>
      <c r="AB6" s="262">
        <v>7.0000000000000007E-2</v>
      </c>
      <c r="AC6" s="260">
        <v>44749</v>
      </c>
      <c r="AD6" s="260">
        <v>47297</v>
      </c>
      <c r="AE6" s="261">
        <f>+AD6-AC6</f>
        <v>2548</v>
      </c>
      <c r="AF6" s="256">
        <v>19204.05</v>
      </c>
      <c r="AG6" s="256">
        <v>19221.259999999998</v>
      </c>
      <c r="AH6" s="260">
        <v>45084</v>
      </c>
      <c r="AI6" s="259">
        <f t="shared" si="1"/>
        <v>6</v>
      </c>
      <c r="AJ6" s="256">
        <f t="shared" si="4"/>
        <v>19204.413035556387</v>
      </c>
      <c r="AK6" s="259">
        <v>8070727</v>
      </c>
      <c r="AL6" s="256">
        <f t="shared" si="2"/>
        <v>4.8930867123287696</v>
      </c>
      <c r="AM6" s="258">
        <v>5.45E-2</v>
      </c>
      <c r="AN6" s="256">
        <v>7241.7</v>
      </c>
      <c r="AO6" s="257">
        <v>0</v>
      </c>
      <c r="AP6" s="256">
        <v>0.34725140176393321</v>
      </c>
      <c r="AQ6" s="256">
        <v>1.5784154625633325E-2</v>
      </c>
    </row>
    <row r="7" spans="1:50" hidden="1">
      <c r="A7" s="259">
        <v>1009672</v>
      </c>
      <c r="B7" s="259">
        <f t="shared" si="3"/>
        <v>1880</v>
      </c>
      <c r="C7" s="260">
        <v>45078</v>
      </c>
      <c r="D7" s="259" t="s">
        <v>735</v>
      </c>
      <c r="E7" s="259" t="s">
        <v>734</v>
      </c>
      <c r="F7" s="259">
        <v>8294</v>
      </c>
      <c r="G7" s="264">
        <v>17383</v>
      </c>
      <c r="H7" s="259" t="s">
        <v>539</v>
      </c>
      <c r="I7" s="259" t="s">
        <v>537</v>
      </c>
      <c r="J7" s="259" t="s">
        <v>733</v>
      </c>
      <c r="K7" s="259" t="s">
        <v>720</v>
      </c>
      <c r="L7" s="259">
        <v>1444</v>
      </c>
      <c r="M7" s="259" t="s">
        <v>539</v>
      </c>
      <c r="N7" s="259" t="s">
        <v>700</v>
      </c>
      <c r="O7" s="259" t="s">
        <v>732</v>
      </c>
      <c r="P7" s="259" t="s">
        <v>587</v>
      </c>
      <c r="Q7" s="259" t="s">
        <v>737</v>
      </c>
      <c r="R7" s="259" t="s">
        <v>730</v>
      </c>
      <c r="S7" s="259" t="s">
        <v>729</v>
      </c>
      <c r="T7" s="259" t="s">
        <v>728</v>
      </c>
      <c r="U7" s="259" t="s">
        <v>727</v>
      </c>
      <c r="V7" s="259" t="s">
        <v>726</v>
      </c>
      <c r="W7" s="263">
        <f t="shared" si="0"/>
        <v>36000</v>
      </c>
      <c r="X7" s="257">
        <v>36</v>
      </c>
      <c r="Y7" s="256">
        <v>36276.660000000003</v>
      </c>
      <c r="Z7" s="257" t="s">
        <v>980</v>
      </c>
      <c r="AA7" s="262">
        <v>8.2500000000000004E-2</v>
      </c>
      <c r="AB7" s="262">
        <v>8.2500000000000004E-2</v>
      </c>
      <c r="AC7" s="260">
        <v>45044</v>
      </c>
      <c r="AD7" s="260">
        <v>46590</v>
      </c>
      <c r="AE7" s="261">
        <v>1546</v>
      </c>
      <c r="AF7" s="256">
        <v>36276.660000000003</v>
      </c>
      <c r="AG7" s="256">
        <v>36304.980000000003</v>
      </c>
      <c r="AH7" s="260">
        <v>45084</v>
      </c>
      <c r="AI7" s="259">
        <f t="shared" si="1"/>
        <v>6</v>
      </c>
      <c r="AJ7" s="256">
        <f t="shared" si="4"/>
        <v>36277.345777909555</v>
      </c>
      <c r="AK7" s="259">
        <v>8070727</v>
      </c>
      <c r="AL7" s="256">
        <f t="shared" si="2"/>
        <v>20.871503013698632</v>
      </c>
      <c r="AM7" s="258">
        <v>4.7500000000000001E-2</v>
      </c>
      <c r="AN7" s="256">
        <v>7241.7</v>
      </c>
      <c r="AO7" s="257">
        <v>0</v>
      </c>
      <c r="AP7" s="256">
        <v>0.65596147870144494</v>
      </c>
      <c r="AQ7" s="256">
        <v>2.9816430850065676E-2</v>
      </c>
    </row>
    <row r="8" spans="1:50" hidden="1">
      <c r="A8" s="259">
        <v>1009673</v>
      </c>
      <c r="B8" s="259">
        <f t="shared" si="3"/>
        <v>1881</v>
      </c>
      <c r="C8" s="260">
        <v>45078</v>
      </c>
      <c r="D8" s="259" t="s">
        <v>735</v>
      </c>
      <c r="E8" s="259" t="s">
        <v>734</v>
      </c>
      <c r="F8" s="259">
        <v>8294</v>
      </c>
      <c r="G8" s="264">
        <v>17383</v>
      </c>
      <c r="H8" s="259" t="s">
        <v>539</v>
      </c>
      <c r="I8" s="259" t="s">
        <v>537</v>
      </c>
      <c r="J8" s="259" t="s">
        <v>733</v>
      </c>
      <c r="K8" s="259" t="s">
        <v>720</v>
      </c>
      <c r="L8" s="259">
        <v>1444</v>
      </c>
      <c r="M8" s="259" t="s">
        <v>539</v>
      </c>
      <c r="N8" s="259" t="s">
        <v>700</v>
      </c>
      <c r="O8" s="259" t="s">
        <v>732</v>
      </c>
      <c r="P8" s="259" t="s">
        <v>587</v>
      </c>
      <c r="Q8" s="259" t="s">
        <v>768</v>
      </c>
      <c r="R8" s="259" t="s">
        <v>730</v>
      </c>
      <c r="S8" s="259" t="s">
        <v>729</v>
      </c>
      <c r="T8" s="259" t="s">
        <v>728</v>
      </c>
      <c r="U8" s="259" t="s">
        <v>727</v>
      </c>
      <c r="V8" s="259" t="s">
        <v>726</v>
      </c>
      <c r="W8" s="263">
        <f t="shared" si="0"/>
        <v>75000</v>
      </c>
      <c r="X8" s="257">
        <v>75</v>
      </c>
      <c r="Y8" s="256">
        <v>75000</v>
      </c>
      <c r="Z8" s="257" t="s">
        <v>979</v>
      </c>
      <c r="AA8" s="262">
        <f>+AB8</f>
        <v>7.1300000000000002E-2</v>
      </c>
      <c r="AB8" s="262">
        <v>7.1300000000000002E-2</v>
      </c>
      <c r="AC8" s="260">
        <v>44896</v>
      </c>
      <c r="AD8" s="260">
        <v>45624</v>
      </c>
      <c r="AE8" s="261">
        <f>+AD8-AC8</f>
        <v>728</v>
      </c>
      <c r="AF8" s="256">
        <v>75000</v>
      </c>
      <c r="AG8" s="256">
        <v>75039.039999999994</v>
      </c>
      <c r="AH8" s="260">
        <v>45082</v>
      </c>
      <c r="AI8" s="259">
        <f t="shared" si="1"/>
        <v>4</v>
      </c>
      <c r="AJ8" s="256">
        <f t="shared" si="4"/>
        <v>75000.961995824735</v>
      </c>
      <c r="AK8" s="259">
        <v>8070727</v>
      </c>
      <c r="AL8" s="256">
        <f t="shared" si="2"/>
        <v>19.56164383561644</v>
      </c>
      <c r="AM8" s="258">
        <v>4.7500000000000001E-2</v>
      </c>
      <c r="AN8" s="256">
        <v>7241.7</v>
      </c>
      <c r="AO8" s="257">
        <v>0</v>
      </c>
      <c r="AP8" s="256">
        <v>0.92016991930943903</v>
      </c>
      <c r="AQ8" s="256">
        <v>4.1825905423156312E-2</v>
      </c>
    </row>
    <row r="9" spans="1:50" hidden="1">
      <c r="A9" s="259">
        <v>1009674</v>
      </c>
      <c r="B9" s="259">
        <f t="shared" si="3"/>
        <v>1882</v>
      </c>
      <c r="C9" s="260">
        <v>45078</v>
      </c>
      <c r="D9" s="259" t="s">
        <v>735</v>
      </c>
      <c r="E9" s="259" t="s">
        <v>734</v>
      </c>
      <c r="F9" s="259">
        <v>8294</v>
      </c>
      <c r="G9" s="264">
        <v>17383</v>
      </c>
      <c r="H9" s="259" t="s">
        <v>539</v>
      </c>
      <c r="I9" s="259" t="s">
        <v>537</v>
      </c>
      <c r="J9" s="259" t="s">
        <v>733</v>
      </c>
      <c r="K9" s="259" t="s">
        <v>720</v>
      </c>
      <c r="L9" s="259">
        <v>1444</v>
      </c>
      <c r="M9" s="259" t="s">
        <v>539</v>
      </c>
      <c r="N9" s="259" t="s">
        <v>700</v>
      </c>
      <c r="O9" s="259" t="s">
        <v>732</v>
      </c>
      <c r="P9" s="259" t="s">
        <v>587</v>
      </c>
      <c r="Q9" s="259" t="s">
        <v>786</v>
      </c>
      <c r="R9" s="259" t="s">
        <v>730</v>
      </c>
      <c r="S9" s="259" t="s">
        <v>785</v>
      </c>
      <c r="T9" s="259" t="s">
        <v>784</v>
      </c>
      <c r="U9" s="259" t="s">
        <v>727</v>
      </c>
      <c r="V9" s="259" t="s">
        <v>726</v>
      </c>
      <c r="W9" s="263">
        <f t="shared" si="0"/>
        <v>260000</v>
      </c>
      <c r="X9" s="257">
        <v>260</v>
      </c>
      <c r="Y9" s="256">
        <v>261690.36</v>
      </c>
      <c r="Z9" s="257" t="s">
        <v>978</v>
      </c>
      <c r="AA9" s="262">
        <v>5.6500000000000002E-2</v>
      </c>
      <c r="AB9" s="262">
        <v>5.6500000000000002E-2</v>
      </c>
      <c r="AC9" s="260">
        <v>44672</v>
      </c>
      <c r="AD9" s="260">
        <v>45764</v>
      </c>
      <c r="AE9" s="261">
        <f>+AD9-AC9</f>
        <v>1092</v>
      </c>
      <c r="AF9" s="256">
        <v>261690.36</v>
      </c>
      <c r="AG9" s="256">
        <v>261846.65</v>
      </c>
      <c r="AH9" s="260">
        <v>45082</v>
      </c>
      <c r="AI9" s="259">
        <f t="shared" si="1"/>
        <v>4</v>
      </c>
      <c r="AJ9" s="256">
        <f t="shared" si="4"/>
        <v>261693.65801544755</v>
      </c>
      <c r="AK9" s="259">
        <v>8070727</v>
      </c>
      <c r="AL9" s="256">
        <f t="shared" si="2"/>
        <v>5.7356791232876763</v>
      </c>
      <c r="AM9" s="258">
        <v>5.45E-2</v>
      </c>
      <c r="AN9" s="256">
        <v>7241.7</v>
      </c>
      <c r="AO9" s="257">
        <v>0</v>
      </c>
      <c r="AP9" s="256">
        <v>3.1546234715706509</v>
      </c>
      <c r="AQ9" s="256">
        <v>0.14339197598048414</v>
      </c>
    </row>
    <row r="10" spans="1:50" hidden="1">
      <c r="A10" s="259">
        <v>1009675</v>
      </c>
      <c r="B10" s="259">
        <f t="shared" si="3"/>
        <v>1883</v>
      </c>
      <c r="C10" s="260">
        <v>45078</v>
      </c>
      <c r="D10" s="259" t="s">
        <v>735</v>
      </c>
      <c r="E10" s="259" t="s">
        <v>734</v>
      </c>
      <c r="F10" s="259">
        <v>8294</v>
      </c>
      <c r="G10" s="264">
        <v>17383</v>
      </c>
      <c r="H10" s="259" t="s">
        <v>539</v>
      </c>
      <c r="I10" s="259" t="s">
        <v>537</v>
      </c>
      <c r="J10" s="259" t="s">
        <v>733</v>
      </c>
      <c r="K10" s="259" t="s">
        <v>720</v>
      </c>
      <c r="L10" s="259">
        <v>1444</v>
      </c>
      <c r="M10" s="259" t="s">
        <v>539</v>
      </c>
      <c r="N10" s="259" t="s">
        <v>700</v>
      </c>
      <c r="O10" s="259" t="s">
        <v>732</v>
      </c>
      <c r="P10" s="259" t="s">
        <v>587</v>
      </c>
      <c r="Q10" s="259" t="s">
        <v>788</v>
      </c>
      <c r="R10" s="259" t="s">
        <v>730</v>
      </c>
      <c r="S10" s="259" t="s">
        <v>785</v>
      </c>
      <c r="T10" s="259" t="s">
        <v>784</v>
      </c>
      <c r="U10" s="259" t="s">
        <v>727</v>
      </c>
      <c r="V10" s="259" t="s">
        <v>726</v>
      </c>
      <c r="W10" s="263">
        <f t="shared" si="0"/>
        <v>70000</v>
      </c>
      <c r="X10" s="257">
        <v>70</v>
      </c>
      <c r="Y10" s="256">
        <v>70443.009999999995</v>
      </c>
      <c r="Z10" s="257" t="s">
        <v>977</v>
      </c>
      <c r="AA10" s="262">
        <v>5.5E-2</v>
      </c>
      <c r="AB10" s="262">
        <v>5.5E-2</v>
      </c>
      <c r="AC10" s="260">
        <v>44672</v>
      </c>
      <c r="AD10" s="260">
        <v>45582</v>
      </c>
      <c r="AE10" s="261">
        <f>+AD10-AC10</f>
        <v>910</v>
      </c>
      <c r="AF10" s="256">
        <v>70443.009999999995</v>
      </c>
      <c r="AG10" s="256">
        <v>70483.929999999993</v>
      </c>
      <c r="AH10" s="260">
        <v>45082</v>
      </c>
      <c r="AI10" s="259">
        <f t="shared" si="1"/>
        <v>4</v>
      </c>
      <c r="AJ10" s="256">
        <f t="shared" si="4"/>
        <v>70443.897774967161</v>
      </c>
      <c r="AK10" s="259">
        <v>8070726</v>
      </c>
      <c r="AL10" s="256">
        <f t="shared" si="2"/>
        <v>1.543956383561645</v>
      </c>
      <c r="AM10" s="258">
        <v>5.2999999999999999E-2</v>
      </c>
      <c r="AN10" s="256">
        <v>7241.7</v>
      </c>
      <c r="AO10" s="257">
        <v>0</v>
      </c>
      <c r="AP10" s="256">
        <v>0.84917605554513043</v>
      </c>
      <c r="AQ10" s="256">
        <v>3.8598911615687743E-2</v>
      </c>
    </row>
    <row r="11" spans="1:50" hidden="1">
      <c r="A11" s="259">
        <v>1009676</v>
      </c>
      <c r="B11" s="259">
        <f t="shared" si="3"/>
        <v>1884</v>
      </c>
      <c r="C11" s="260">
        <v>45078</v>
      </c>
      <c r="D11" s="259" t="s">
        <v>735</v>
      </c>
      <c r="E11" s="259" t="s">
        <v>734</v>
      </c>
      <c r="F11" s="259">
        <v>8294</v>
      </c>
      <c r="G11" s="264">
        <v>17383</v>
      </c>
      <c r="H11" s="259" t="s">
        <v>539</v>
      </c>
      <c r="I11" s="259" t="s">
        <v>537</v>
      </c>
      <c r="J11" s="259" t="s">
        <v>733</v>
      </c>
      <c r="K11" s="259" t="s">
        <v>720</v>
      </c>
      <c r="L11" s="259">
        <v>1444</v>
      </c>
      <c r="M11" s="259" t="s">
        <v>539</v>
      </c>
      <c r="N11" s="259" t="s">
        <v>700</v>
      </c>
      <c r="O11" s="259" t="s">
        <v>732</v>
      </c>
      <c r="P11" s="259" t="s">
        <v>587</v>
      </c>
      <c r="Q11" s="259" t="s">
        <v>757</v>
      </c>
      <c r="R11" s="259" t="s">
        <v>730</v>
      </c>
      <c r="S11" s="259" t="s">
        <v>756</v>
      </c>
      <c r="T11" s="259" t="s">
        <v>755</v>
      </c>
      <c r="U11" s="259" t="s">
        <v>727</v>
      </c>
      <c r="V11" s="259" t="s">
        <v>726</v>
      </c>
      <c r="W11" s="263">
        <f t="shared" si="0"/>
        <v>196000</v>
      </c>
      <c r="X11" s="257">
        <v>196</v>
      </c>
      <c r="Y11" s="256">
        <v>196350.38</v>
      </c>
      <c r="Z11" s="257" t="s">
        <v>976</v>
      </c>
      <c r="AA11" s="262">
        <f>+AB11</f>
        <v>7.2499999999999995E-2</v>
      </c>
      <c r="AB11" s="262">
        <v>7.2499999999999995E-2</v>
      </c>
      <c r="AC11" s="260">
        <v>44601</v>
      </c>
      <c r="AD11" s="260">
        <v>48180</v>
      </c>
      <c r="AE11" s="261">
        <f>+AD11-AC11</f>
        <v>3579</v>
      </c>
      <c r="AF11" s="256">
        <v>196350.38</v>
      </c>
      <c r="AG11" s="256">
        <v>196388.31</v>
      </c>
      <c r="AH11" s="260">
        <v>45079</v>
      </c>
      <c r="AI11" s="259">
        <f t="shared" si="1"/>
        <v>1</v>
      </c>
      <c r="AJ11" s="256">
        <f t="shared" si="4"/>
        <v>196350.99863818355</v>
      </c>
      <c r="AK11" s="259">
        <v>8070727</v>
      </c>
      <c r="AL11" s="256">
        <f t="shared" si="2"/>
        <v>1.0758924931506859</v>
      </c>
      <c r="AM11" s="258">
        <v>7.0499999999999993E-2</v>
      </c>
      <c r="AN11" s="256">
        <v>7241.7</v>
      </c>
      <c r="AO11" s="257">
        <v>0</v>
      </c>
      <c r="AP11" s="256">
        <v>0.59174087123287678</v>
      </c>
      <c r="AQ11" s="256">
        <v>2.6897312328767124E-2</v>
      </c>
    </row>
    <row r="12" spans="1:50" hidden="1">
      <c r="A12" s="259">
        <v>1009677</v>
      </c>
      <c r="B12" s="259">
        <f t="shared" si="3"/>
        <v>1885</v>
      </c>
      <c r="C12" s="260">
        <v>45078</v>
      </c>
      <c r="D12" s="259" t="s">
        <v>735</v>
      </c>
      <c r="E12" s="259" t="s">
        <v>734</v>
      </c>
      <c r="F12" s="259">
        <v>8294</v>
      </c>
      <c r="G12" s="264">
        <v>17383</v>
      </c>
      <c r="H12" s="259" t="s">
        <v>539</v>
      </c>
      <c r="I12" s="259" t="s">
        <v>537</v>
      </c>
      <c r="J12" s="259" t="s">
        <v>733</v>
      </c>
      <c r="K12" s="259" t="s">
        <v>720</v>
      </c>
      <c r="L12" s="259">
        <v>1444</v>
      </c>
      <c r="M12" s="259" t="s">
        <v>539</v>
      </c>
      <c r="N12" s="259" t="s">
        <v>700</v>
      </c>
      <c r="O12" s="259" t="s">
        <v>732</v>
      </c>
      <c r="P12" s="259" t="s">
        <v>587</v>
      </c>
      <c r="Q12" s="259" t="s">
        <v>811</v>
      </c>
      <c r="R12" s="259" t="s">
        <v>730</v>
      </c>
      <c r="S12" s="259" t="s">
        <v>810</v>
      </c>
      <c r="T12" s="259" t="s">
        <v>809</v>
      </c>
      <c r="U12" s="259" t="s">
        <v>727</v>
      </c>
      <c r="V12" s="259" t="s">
        <v>726</v>
      </c>
      <c r="W12" s="263">
        <f t="shared" si="0"/>
        <v>340000</v>
      </c>
      <c r="X12" s="257">
        <v>340</v>
      </c>
      <c r="Y12" s="256">
        <v>341900.27</v>
      </c>
      <c r="Z12" s="257" t="s">
        <v>975</v>
      </c>
      <c r="AA12" s="262">
        <f>+AB12</f>
        <v>0.06</v>
      </c>
      <c r="AB12" s="262">
        <v>0.06</v>
      </c>
      <c r="AC12" s="260">
        <v>44680</v>
      </c>
      <c r="AD12" s="260">
        <v>46864</v>
      </c>
      <c r="AE12" s="261">
        <v>2184</v>
      </c>
      <c r="AF12" s="256">
        <v>341900.27</v>
      </c>
      <c r="AG12" s="256">
        <v>342104.48</v>
      </c>
      <c r="AH12" s="260">
        <v>45082</v>
      </c>
      <c r="AI12" s="259">
        <f t="shared" si="1"/>
        <v>4</v>
      </c>
      <c r="AJ12" s="256">
        <f t="shared" si="4"/>
        <v>341904.57888016512</v>
      </c>
      <c r="AK12" s="259">
        <v>8070727</v>
      </c>
      <c r="AL12" s="256">
        <f t="shared" si="2"/>
        <v>20.60768750684931</v>
      </c>
      <c r="AM12" s="258">
        <v>5.45E-2</v>
      </c>
      <c r="AN12" s="256">
        <v>7241.7</v>
      </c>
      <c r="AO12" s="257">
        <v>0</v>
      </c>
      <c r="AP12" s="256">
        <v>4.1215375492587736</v>
      </c>
      <c r="AQ12" s="256">
        <v>0.18734261587539874</v>
      </c>
    </row>
    <row r="13" spans="1:50" hidden="1">
      <c r="A13" s="259">
        <v>1009692</v>
      </c>
      <c r="B13" s="259">
        <f t="shared" si="3"/>
        <v>1886</v>
      </c>
      <c r="C13" s="260">
        <v>45079</v>
      </c>
      <c r="D13" s="259" t="s">
        <v>735</v>
      </c>
      <c r="E13" s="259" t="s">
        <v>734</v>
      </c>
      <c r="F13" s="259">
        <v>8294</v>
      </c>
      <c r="G13" s="264">
        <v>21184</v>
      </c>
      <c r="H13" s="259" t="s">
        <v>777</v>
      </c>
      <c r="I13" s="259" t="s">
        <v>537</v>
      </c>
      <c r="J13" s="259" t="s">
        <v>778</v>
      </c>
      <c r="K13" s="259" t="s">
        <v>720</v>
      </c>
      <c r="L13" s="259">
        <v>1893</v>
      </c>
      <c r="M13" s="259" t="s">
        <v>777</v>
      </c>
      <c r="N13" s="259" t="s">
        <v>705</v>
      </c>
      <c r="O13" s="259" t="s">
        <v>732</v>
      </c>
      <c r="P13" s="259" t="s">
        <v>587</v>
      </c>
      <c r="Q13" s="259" t="s">
        <v>757</v>
      </c>
      <c r="R13" s="259" t="s">
        <v>730</v>
      </c>
      <c r="S13" s="259" t="s">
        <v>756</v>
      </c>
      <c r="T13" s="259" t="s">
        <v>755</v>
      </c>
      <c r="U13" s="259" t="s">
        <v>727</v>
      </c>
      <c r="V13" s="259" t="s">
        <v>726</v>
      </c>
      <c r="W13" s="263">
        <f t="shared" si="0"/>
        <v>144000</v>
      </c>
      <c r="X13" s="257">
        <v>144</v>
      </c>
      <c r="Y13" s="269">
        <v>144286.03</v>
      </c>
      <c r="Z13" s="257" t="s">
        <v>974</v>
      </c>
      <c r="AA13" s="262">
        <f>+AB13</f>
        <v>7.2499999999999995E-2</v>
      </c>
      <c r="AB13" s="262">
        <v>7.2499999999999995E-2</v>
      </c>
      <c r="AC13" s="260">
        <v>44601</v>
      </c>
      <c r="AD13" s="260">
        <v>48180</v>
      </c>
      <c r="AE13" s="261">
        <f t="shared" ref="AE13:AE19" si="5">+AD13-AC13</f>
        <v>3579</v>
      </c>
      <c r="AF13" s="256">
        <v>144286.03</v>
      </c>
      <c r="AG13" s="256">
        <v>144481.10999999999</v>
      </c>
      <c r="AH13" s="260">
        <v>45086</v>
      </c>
      <c r="AI13" s="259">
        <f t="shared" si="1"/>
        <v>7</v>
      </c>
      <c r="AJ13" s="256">
        <f t="shared" si="4"/>
        <v>144289.21219874383</v>
      </c>
      <c r="AK13" s="259">
        <v>8070727</v>
      </c>
      <c r="AL13" s="256">
        <f t="shared" si="2"/>
        <v>5.5342586849315119</v>
      </c>
      <c r="AM13" s="258">
        <v>7.0499999999999993E-2</v>
      </c>
      <c r="AN13" s="256">
        <v>7229.44</v>
      </c>
      <c r="AO13" s="257">
        <v>0</v>
      </c>
      <c r="AP13" s="269">
        <v>3.0438422767123288</v>
      </c>
      <c r="AQ13" s="269">
        <v>0.13835646712328767</v>
      </c>
      <c r="AS13" s="140">
        <f>+AD13-AC13</f>
        <v>3579</v>
      </c>
      <c r="AT13" s="191">
        <f>+AG13-AF13</f>
        <v>195.07999999998719</v>
      </c>
      <c r="AU13" s="189">
        <f>+AT13/AS13</f>
        <v>5.450684548756278E-2</v>
      </c>
      <c r="AV13" s="191">
        <f>+AH13-C13</f>
        <v>7</v>
      </c>
      <c r="AW13" s="191">
        <f>+AT13*AV13</f>
        <v>1365.5599999999104</v>
      </c>
      <c r="AX13" s="191"/>
    </row>
    <row r="14" spans="1:50">
      <c r="A14" s="259">
        <v>1009695</v>
      </c>
      <c r="B14" s="259">
        <f t="shared" si="3"/>
        <v>1887</v>
      </c>
      <c r="C14" s="260">
        <v>45079</v>
      </c>
      <c r="D14" s="259" t="s">
        <v>735</v>
      </c>
      <c r="E14" s="259" t="s">
        <v>734</v>
      </c>
      <c r="F14" s="259">
        <v>8294</v>
      </c>
      <c r="G14" s="264">
        <v>18532</v>
      </c>
      <c r="H14" s="259" t="s">
        <v>819</v>
      </c>
      <c r="I14" s="259" t="s">
        <v>537</v>
      </c>
      <c r="J14" s="259" t="s">
        <v>733</v>
      </c>
      <c r="K14" s="259" t="s">
        <v>720</v>
      </c>
      <c r="L14" s="259">
        <v>1562</v>
      </c>
      <c r="M14" s="259" t="s">
        <v>819</v>
      </c>
      <c r="N14" s="259" t="s">
        <v>703</v>
      </c>
      <c r="O14" s="259" t="s">
        <v>732</v>
      </c>
      <c r="P14" s="259" t="s">
        <v>587</v>
      </c>
      <c r="Q14" s="259" t="s">
        <v>757</v>
      </c>
      <c r="R14" s="259" t="s">
        <v>730</v>
      </c>
      <c r="S14" s="259" t="s">
        <v>756</v>
      </c>
      <c r="T14" s="259" t="s">
        <v>755</v>
      </c>
      <c r="U14" s="259" t="s">
        <v>727</v>
      </c>
      <c r="V14" s="259" t="s">
        <v>726</v>
      </c>
      <c r="W14" s="263">
        <f t="shared" si="0"/>
        <v>52000</v>
      </c>
      <c r="X14" s="257">
        <v>52</v>
      </c>
      <c r="Y14" s="256">
        <v>52103.29</v>
      </c>
      <c r="Z14" s="257" t="s">
        <v>973</v>
      </c>
      <c r="AA14" s="262">
        <f>+AB14</f>
        <v>7.2499999999999995E-2</v>
      </c>
      <c r="AB14" s="262">
        <v>7.2499999999999995E-2</v>
      </c>
      <c r="AC14" s="260">
        <v>44601</v>
      </c>
      <c r="AD14" s="260">
        <v>48180</v>
      </c>
      <c r="AE14" s="261">
        <f t="shared" si="5"/>
        <v>3579</v>
      </c>
      <c r="AF14" s="256">
        <v>52103.29</v>
      </c>
      <c r="AG14" s="256">
        <v>52173.73</v>
      </c>
      <c r="AH14" s="260">
        <v>45086</v>
      </c>
      <c r="AI14" s="259">
        <f t="shared" si="1"/>
        <v>7</v>
      </c>
      <c r="AJ14" s="256">
        <f t="shared" si="4"/>
        <v>52104.439127354795</v>
      </c>
      <c r="AK14" s="259">
        <v>8070727</v>
      </c>
      <c r="AL14" s="256">
        <f t="shared" si="2"/>
        <v>1.9984823561643854</v>
      </c>
      <c r="AM14" s="258">
        <v>7.0499999999999993E-2</v>
      </c>
      <c r="AN14" s="256">
        <v>7229.44</v>
      </c>
      <c r="AO14" s="257">
        <v>0</v>
      </c>
      <c r="AP14" s="256">
        <v>1.099165295890411</v>
      </c>
      <c r="AQ14" s="256">
        <v>4.9962058904109589E-2</v>
      </c>
      <c r="AS14" s="282">
        <f>+AG14-AF14</f>
        <v>70.440000000002328</v>
      </c>
      <c r="AT14" s="141">
        <v>7233.37</v>
      </c>
      <c r="AU14" s="140">
        <f>+AS14*AT14</f>
        <v>509518.58280001685</v>
      </c>
      <c r="AW14" s="191">
        <f>+AG14-AF14</f>
        <v>70.440000000002328</v>
      </c>
      <c r="AX14" s="189">
        <f>+AW14/AI14</f>
        <v>10.062857142857476</v>
      </c>
    </row>
    <row r="15" spans="1:50" hidden="1">
      <c r="A15" s="259">
        <v>1009699</v>
      </c>
      <c r="B15" s="259">
        <f t="shared" si="3"/>
        <v>1888</v>
      </c>
      <c r="C15" s="260">
        <v>45079</v>
      </c>
      <c r="D15" s="259" t="s">
        <v>735</v>
      </c>
      <c r="E15" s="259" t="s">
        <v>831</v>
      </c>
      <c r="F15" s="259">
        <v>6551</v>
      </c>
      <c r="G15" s="264">
        <v>8294</v>
      </c>
      <c r="H15" s="259" t="s">
        <v>851</v>
      </c>
      <c r="I15" s="259"/>
      <c r="J15" s="259"/>
      <c r="K15" s="259"/>
      <c r="L15" s="259"/>
      <c r="M15" s="259"/>
      <c r="N15" s="259"/>
      <c r="O15" s="259"/>
      <c r="P15" s="259"/>
      <c r="Q15" s="259" t="s">
        <v>972</v>
      </c>
      <c r="R15" s="259" t="s">
        <v>792</v>
      </c>
      <c r="S15" s="259" t="s">
        <v>971</v>
      </c>
      <c r="T15" s="259" t="s">
        <v>970</v>
      </c>
      <c r="U15" s="259" t="s">
        <v>727</v>
      </c>
      <c r="V15" s="259" t="s">
        <v>726</v>
      </c>
      <c r="W15" s="263">
        <f t="shared" si="0"/>
        <v>455000</v>
      </c>
      <c r="X15" s="257">
        <v>455</v>
      </c>
      <c r="Y15" s="256">
        <v>441497.52</v>
      </c>
      <c r="Z15" s="257" t="s">
        <v>969</v>
      </c>
      <c r="AA15" s="262">
        <v>6.0999999999999999E-2</v>
      </c>
      <c r="AB15" s="262">
        <v>6.0999999999999999E-2</v>
      </c>
      <c r="AC15" s="260">
        <v>43439</v>
      </c>
      <c r="AD15" s="260">
        <v>45807</v>
      </c>
      <c r="AE15" s="261">
        <f t="shared" si="5"/>
        <v>2368</v>
      </c>
      <c r="AF15" s="256">
        <v>441497.52</v>
      </c>
      <c r="AG15" s="256">
        <v>442005.54</v>
      </c>
      <c r="AH15" s="260">
        <v>45086</v>
      </c>
      <c r="AI15" s="259">
        <f t="shared" si="1"/>
        <v>7</v>
      </c>
      <c r="AJ15" s="256">
        <f t="shared" si="4"/>
        <v>441497.52</v>
      </c>
      <c r="AK15" s="259">
        <v>8070727</v>
      </c>
      <c r="AL15" s="256">
        <f t="shared" si="2"/>
        <v>8.4670757260274048</v>
      </c>
      <c r="AM15" s="258">
        <v>0.06</v>
      </c>
      <c r="AN15" s="256">
        <v>7229.44</v>
      </c>
      <c r="AO15" s="257">
        <v>0</v>
      </c>
      <c r="AP15" s="256">
        <v>0</v>
      </c>
      <c r="AQ15" s="256">
        <v>0</v>
      </c>
    </row>
    <row r="16" spans="1:50" hidden="1">
      <c r="A16" s="259">
        <v>1009708</v>
      </c>
      <c r="B16" s="259">
        <f t="shared" si="3"/>
        <v>1889</v>
      </c>
      <c r="C16" s="260">
        <v>45079</v>
      </c>
      <c r="D16" s="259" t="s">
        <v>735</v>
      </c>
      <c r="E16" s="259" t="s">
        <v>734</v>
      </c>
      <c r="F16" s="259">
        <v>8294</v>
      </c>
      <c r="G16" s="264">
        <v>17384</v>
      </c>
      <c r="H16" s="259" t="s">
        <v>746</v>
      </c>
      <c r="I16" s="259" t="s">
        <v>537</v>
      </c>
      <c r="J16" s="259" t="s">
        <v>733</v>
      </c>
      <c r="K16" s="259" t="s">
        <v>720</v>
      </c>
      <c r="L16" s="259">
        <v>1443</v>
      </c>
      <c r="M16" s="259" t="s">
        <v>746</v>
      </c>
      <c r="N16" s="259" t="s">
        <v>745</v>
      </c>
      <c r="O16" s="259" t="s">
        <v>732</v>
      </c>
      <c r="P16" s="259" t="s">
        <v>587</v>
      </c>
      <c r="Q16" s="259" t="s">
        <v>814</v>
      </c>
      <c r="R16" s="259" t="s">
        <v>792</v>
      </c>
      <c r="S16" s="259" t="s">
        <v>781</v>
      </c>
      <c r="T16" s="259" t="s">
        <v>813</v>
      </c>
      <c r="U16" s="259" t="s">
        <v>570</v>
      </c>
      <c r="V16" s="259" t="s">
        <v>726</v>
      </c>
      <c r="W16" s="263">
        <f t="shared" si="0"/>
        <v>4259000000</v>
      </c>
      <c r="X16" s="257">
        <v>4259</v>
      </c>
      <c r="Y16" s="257">
        <v>4268393137</v>
      </c>
      <c r="Z16" s="257" t="s">
        <v>968</v>
      </c>
      <c r="AA16" s="262">
        <v>0.115</v>
      </c>
      <c r="AB16" s="262">
        <v>0.115</v>
      </c>
      <c r="AC16" s="260">
        <v>45041</v>
      </c>
      <c r="AD16" s="260">
        <v>46136</v>
      </c>
      <c r="AE16" s="261">
        <f t="shared" si="5"/>
        <v>1095</v>
      </c>
      <c r="AF16" s="257">
        <v>4268393137</v>
      </c>
      <c r="AG16" s="257">
        <v>4271269917.0000005</v>
      </c>
      <c r="AH16" s="260">
        <v>45082</v>
      </c>
      <c r="AI16" s="259">
        <f t="shared" si="1"/>
        <v>3</v>
      </c>
      <c r="AJ16" s="257">
        <f t="shared" si="4"/>
        <v>4268433482.0858154</v>
      </c>
      <c r="AK16" s="259">
        <v>8070726</v>
      </c>
      <c r="AL16" s="256">
        <f t="shared" si="2"/>
        <v>160.1408337973165</v>
      </c>
      <c r="AM16" s="258">
        <v>8.199999999999999E-2</v>
      </c>
      <c r="AN16" s="256">
        <v>7229.44</v>
      </c>
      <c r="AO16" s="257">
        <v>0</v>
      </c>
      <c r="AP16" s="257">
        <v>38590.951649465198</v>
      </c>
      <c r="AQ16" s="257">
        <v>1754.1341658847814</v>
      </c>
    </row>
    <row r="17" spans="1:49" hidden="1">
      <c r="A17" s="259">
        <v>1009709</v>
      </c>
      <c r="B17" s="259">
        <f t="shared" si="3"/>
        <v>1890</v>
      </c>
      <c r="C17" s="260">
        <v>45079</v>
      </c>
      <c r="D17" s="259" t="s">
        <v>735</v>
      </c>
      <c r="E17" s="259" t="s">
        <v>734</v>
      </c>
      <c r="F17" s="259">
        <v>8294</v>
      </c>
      <c r="G17" s="264">
        <v>17384</v>
      </c>
      <c r="H17" s="259" t="s">
        <v>746</v>
      </c>
      <c r="I17" s="259" t="s">
        <v>537</v>
      </c>
      <c r="J17" s="259" t="s">
        <v>733</v>
      </c>
      <c r="K17" s="259" t="s">
        <v>720</v>
      </c>
      <c r="L17" s="259">
        <v>1443</v>
      </c>
      <c r="M17" s="259" t="s">
        <v>746</v>
      </c>
      <c r="N17" s="259" t="s">
        <v>745</v>
      </c>
      <c r="O17" s="259" t="s">
        <v>732</v>
      </c>
      <c r="P17" s="259" t="s">
        <v>587</v>
      </c>
      <c r="Q17" s="259" t="s">
        <v>744</v>
      </c>
      <c r="R17" s="259" t="s">
        <v>743</v>
      </c>
      <c r="S17" s="259" t="s">
        <v>742</v>
      </c>
      <c r="T17" s="259" t="s">
        <v>741</v>
      </c>
      <c r="U17" s="259" t="s">
        <v>570</v>
      </c>
      <c r="V17" s="259" t="s">
        <v>726</v>
      </c>
      <c r="W17" s="263">
        <f t="shared" si="0"/>
        <v>481000000</v>
      </c>
      <c r="X17" s="257">
        <v>481</v>
      </c>
      <c r="Y17" s="257">
        <v>490699068</v>
      </c>
      <c r="Z17" s="257" t="s">
        <v>967</v>
      </c>
      <c r="AA17" s="262">
        <v>0.08</v>
      </c>
      <c r="AB17" s="262">
        <v>0.08</v>
      </c>
      <c r="AC17" s="260">
        <v>44265</v>
      </c>
      <c r="AD17" s="260">
        <v>47865</v>
      </c>
      <c r="AE17" s="261">
        <f t="shared" si="5"/>
        <v>3600</v>
      </c>
      <c r="AF17" s="257">
        <v>490699068</v>
      </c>
      <c r="AG17" s="257">
        <v>490981389</v>
      </c>
      <c r="AH17" s="260">
        <v>45082</v>
      </c>
      <c r="AI17" s="259">
        <f t="shared" si="1"/>
        <v>3</v>
      </c>
      <c r="AJ17" s="257">
        <f t="shared" si="4"/>
        <v>490703706.11448306</v>
      </c>
      <c r="AK17" s="259">
        <v>8070726</v>
      </c>
      <c r="AL17" s="256">
        <f t="shared" si="2"/>
        <v>5.5787765368514464</v>
      </c>
      <c r="AM17" s="258">
        <v>7.0000000000000007E-2</v>
      </c>
      <c r="AN17" s="256">
        <v>7229.44</v>
      </c>
      <c r="AO17" s="257">
        <v>0</v>
      </c>
      <c r="AP17" s="257">
        <v>4436.4573315819107</v>
      </c>
      <c r="AQ17" s="257">
        <v>201.65715143554138</v>
      </c>
    </row>
    <row r="18" spans="1:49" hidden="1">
      <c r="A18" s="259">
        <v>1009711</v>
      </c>
      <c r="B18" s="259">
        <f t="shared" si="3"/>
        <v>1891</v>
      </c>
      <c r="C18" s="260">
        <v>45079</v>
      </c>
      <c r="D18" s="259" t="s">
        <v>735</v>
      </c>
      <c r="E18" s="259" t="s">
        <v>734</v>
      </c>
      <c r="F18" s="259">
        <v>8294</v>
      </c>
      <c r="G18" s="264">
        <v>17384</v>
      </c>
      <c r="H18" s="259" t="s">
        <v>746</v>
      </c>
      <c r="I18" s="259" t="s">
        <v>537</v>
      </c>
      <c r="J18" s="259" t="s">
        <v>733</v>
      </c>
      <c r="K18" s="259" t="s">
        <v>720</v>
      </c>
      <c r="L18" s="259">
        <v>1443</v>
      </c>
      <c r="M18" s="259" t="s">
        <v>746</v>
      </c>
      <c r="N18" s="259" t="s">
        <v>745</v>
      </c>
      <c r="O18" s="259" t="s">
        <v>732</v>
      </c>
      <c r="P18" s="259" t="s">
        <v>587</v>
      </c>
      <c r="Q18" s="259" t="s">
        <v>797</v>
      </c>
      <c r="R18" s="259" t="s">
        <v>792</v>
      </c>
      <c r="S18" s="259" t="s">
        <v>791</v>
      </c>
      <c r="T18" s="259" t="s">
        <v>790</v>
      </c>
      <c r="U18" s="259" t="s">
        <v>570</v>
      </c>
      <c r="V18" s="259" t="s">
        <v>726</v>
      </c>
      <c r="W18" s="263">
        <f t="shared" si="0"/>
        <v>120000000</v>
      </c>
      <c r="X18" s="257">
        <v>120</v>
      </c>
      <c r="Y18" s="257">
        <v>120049315</v>
      </c>
      <c r="Z18" s="257" t="s">
        <v>966</v>
      </c>
      <c r="AA18" s="262">
        <v>7.4999999999999997E-2</v>
      </c>
      <c r="AB18" s="262">
        <v>7.4999999999999997E-2</v>
      </c>
      <c r="AC18" s="260">
        <v>44470</v>
      </c>
      <c r="AD18" s="260">
        <v>48121</v>
      </c>
      <c r="AE18" s="261">
        <f t="shared" si="5"/>
        <v>3651</v>
      </c>
      <c r="AF18" s="257">
        <v>120049315</v>
      </c>
      <c r="AG18" s="257">
        <v>120122331</v>
      </c>
      <c r="AH18" s="260">
        <v>45082</v>
      </c>
      <c r="AI18" s="259">
        <f t="shared" si="1"/>
        <v>3</v>
      </c>
      <c r="AJ18" s="257">
        <f t="shared" si="4"/>
        <v>120050449.71270406</v>
      </c>
      <c r="AK18" s="259">
        <v>8070726</v>
      </c>
      <c r="AL18" s="256">
        <f t="shared" si="2"/>
        <v>0.13648452696614458</v>
      </c>
      <c r="AM18" s="258">
        <v>7.400000000000001E-2</v>
      </c>
      <c r="AN18" s="256">
        <v>7229.44</v>
      </c>
      <c r="AO18" s="257">
        <v>0</v>
      </c>
      <c r="AP18" s="257">
        <v>1085.377369112404</v>
      </c>
      <c r="AQ18" s="257">
        <v>49.335334959654723</v>
      </c>
    </row>
    <row r="19" spans="1:49" hidden="1">
      <c r="A19" s="259">
        <v>1009713</v>
      </c>
      <c r="B19" s="259">
        <f t="shared" si="3"/>
        <v>1892</v>
      </c>
      <c r="C19" s="260">
        <v>45079</v>
      </c>
      <c r="D19" s="259" t="s">
        <v>735</v>
      </c>
      <c r="E19" s="259" t="s">
        <v>734</v>
      </c>
      <c r="F19" s="259">
        <v>8294</v>
      </c>
      <c r="G19" s="264">
        <v>17384</v>
      </c>
      <c r="H19" s="259" t="s">
        <v>746</v>
      </c>
      <c r="I19" s="259" t="s">
        <v>537</v>
      </c>
      <c r="J19" s="259" t="s">
        <v>733</v>
      </c>
      <c r="K19" s="259" t="s">
        <v>720</v>
      </c>
      <c r="L19" s="259">
        <v>1443</v>
      </c>
      <c r="M19" s="259" t="s">
        <v>746</v>
      </c>
      <c r="N19" s="259" t="s">
        <v>745</v>
      </c>
      <c r="O19" s="259" t="s">
        <v>732</v>
      </c>
      <c r="P19" s="259" t="s">
        <v>587</v>
      </c>
      <c r="Q19" s="259" t="s">
        <v>795</v>
      </c>
      <c r="R19" s="259" t="s">
        <v>792</v>
      </c>
      <c r="S19" s="259" t="s">
        <v>791</v>
      </c>
      <c r="T19" s="259" t="s">
        <v>790</v>
      </c>
      <c r="U19" s="259" t="s">
        <v>570</v>
      </c>
      <c r="V19" s="259" t="s">
        <v>726</v>
      </c>
      <c r="W19" s="263">
        <f t="shared" si="0"/>
        <v>3758000000</v>
      </c>
      <c r="X19" s="257">
        <v>3758</v>
      </c>
      <c r="Y19" s="257">
        <v>3759379649</v>
      </c>
      <c r="Z19" s="257" t="s">
        <v>965</v>
      </c>
      <c r="AA19" s="262">
        <v>6.7000000000000004E-2</v>
      </c>
      <c r="AB19" s="262">
        <v>6.7000000000000004E-2</v>
      </c>
      <c r="AC19" s="260">
        <v>44470</v>
      </c>
      <c r="AD19" s="260">
        <v>47025</v>
      </c>
      <c r="AE19" s="261">
        <f t="shared" si="5"/>
        <v>2555</v>
      </c>
      <c r="AF19" s="257">
        <v>3759379649</v>
      </c>
      <c r="AG19" s="257">
        <v>3761449882.9999995</v>
      </c>
      <c r="AH19" s="260">
        <v>45082</v>
      </c>
      <c r="AI19" s="259">
        <f t="shared" si="1"/>
        <v>3</v>
      </c>
      <c r="AJ19" s="257">
        <f t="shared" si="4"/>
        <v>3759415182.8624392</v>
      </c>
      <c r="AK19" s="259">
        <v>8070726</v>
      </c>
      <c r="AL19" s="256">
        <f t="shared" si="2"/>
        <v>0</v>
      </c>
      <c r="AM19" s="258">
        <v>6.7000000000000004E-2</v>
      </c>
      <c r="AN19" s="256">
        <v>7229.44</v>
      </c>
      <c r="AO19" s="257">
        <v>0</v>
      </c>
      <c r="AP19" s="257">
        <v>33988.91189791706</v>
      </c>
      <c r="AQ19" s="257">
        <v>1544.9505408144119</v>
      </c>
    </row>
    <row r="20" spans="1:49" hidden="1">
      <c r="A20" s="259">
        <v>1009715</v>
      </c>
      <c r="B20" s="259">
        <f t="shared" si="3"/>
        <v>1893</v>
      </c>
      <c r="C20" s="260">
        <v>45079</v>
      </c>
      <c r="D20" s="259" t="s">
        <v>735</v>
      </c>
      <c r="E20" s="259" t="s">
        <v>734</v>
      </c>
      <c r="F20" s="259">
        <v>8294</v>
      </c>
      <c r="G20" s="264">
        <v>17384</v>
      </c>
      <c r="H20" s="259" t="s">
        <v>746</v>
      </c>
      <c r="I20" s="259" t="s">
        <v>537</v>
      </c>
      <c r="J20" s="259" t="s">
        <v>733</v>
      </c>
      <c r="K20" s="259" t="s">
        <v>720</v>
      </c>
      <c r="L20" s="259">
        <v>1443</v>
      </c>
      <c r="M20" s="259" t="s">
        <v>746</v>
      </c>
      <c r="N20" s="259" t="s">
        <v>745</v>
      </c>
      <c r="O20" s="259" t="s">
        <v>732</v>
      </c>
      <c r="P20" s="259" t="s">
        <v>587</v>
      </c>
      <c r="Q20" s="259" t="s">
        <v>793</v>
      </c>
      <c r="R20" s="259" t="s">
        <v>792</v>
      </c>
      <c r="S20" s="259" t="s">
        <v>791</v>
      </c>
      <c r="T20" s="259" t="s">
        <v>790</v>
      </c>
      <c r="U20" s="259" t="s">
        <v>570</v>
      </c>
      <c r="V20" s="259" t="s">
        <v>726</v>
      </c>
      <c r="W20" s="263">
        <f t="shared" si="0"/>
        <v>4600000000</v>
      </c>
      <c r="X20" s="257">
        <v>4600</v>
      </c>
      <c r="Y20" s="257">
        <v>4648394521</v>
      </c>
      <c r="Z20" s="257" t="s">
        <v>964</v>
      </c>
      <c r="AA20" s="262">
        <v>6.7000000000000004E-2</v>
      </c>
      <c r="AB20" s="262">
        <v>6.7000000000000004E-2</v>
      </c>
      <c r="AC20" s="260">
        <v>44470</v>
      </c>
      <c r="AD20" s="260">
        <v>47025</v>
      </c>
      <c r="AE20" s="261">
        <v>2555</v>
      </c>
      <c r="AF20" s="257">
        <v>4648394521</v>
      </c>
      <c r="AG20" s="257">
        <v>4650686879</v>
      </c>
      <c r="AH20" s="260">
        <v>45082</v>
      </c>
      <c r="AI20" s="259">
        <f t="shared" si="1"/>
        <v>3</v>
      </c>
      <c r="AJ20" s="257">
        <f t="shared" si="4"/>
        <v>4648438457.879715</v>
      </c>
      <c r="AK20" s="259">
        <v>8070726</v>
      </c>
      <c r="AL20" s="256">
        <f t="shared" si="2"/>
        <v>36.993442998445971</v>
      </c>
      <c r="AM20" s="258">
        <v>0.06</v>
      </c>
      <c r="AN20" s="256">
        <v>7229.44</v>
      </c>
      <c r="AO20" s="257">
        <v>0</v>
      </c>
      <c r="AP20" s="257">
        <v>42026.58059673485</v>
      </c>
      <c r="AQ20" s="257">
        <v>1910.299118033402</v>
      </c>
    </row>
    <row r="21" spans="1:49" hidden="1">
      <c r="A21" s="259">
        <v>1009717</v>
      </c>
      <c r="B21" s="259">
        <f t="shared" si="3"/>
        <v>1894</v>
      </c>
      <c r="C21" s="260">
        <v>45079</v>
      </c>
      <c r="D21" s="259" t="s">
        <v>735</v>
      </c>
      <c r="E21" s="259" t="s">
        <v>734</v>
      </c>
      <c r="F21" s="259">
        <v>8294</v>
      </c>
      <c r="G21" s="264">
        <v>17384</v>
      </c>
      <c r="H21" s="259" t="s">
        <v>746</v>
      </c>
      <c r="I21" s="259" t="s">
        <v>537</v>
      </c>
      <c r="J21" s="259" t="s">
        <v>733</v>
      </c>
      <c r="K21" s="259" t="s">
        <v>720</v>
      </c>
      <c r="L21" s="259">
        <v>1443</v>
      </c>
      <c r="M21" s="259" t="s">
        <v>746</v>
      </c>
      <c r="N21" s="259" t="s">
        <v>745</v>
      </c>
      <c r="O21" s="259" t="s">
        <v>732</v>
      </c>
      <c r="P21" s="259" t="s">
        <v>587</v>
      </c>
      <c r="Q21" s="259" t="s">
        <v>748</v>
      </c>
      <c r="R21" s="266" t="s">
        <v>743</v>
      </c>
      <c r="S21" s="266" t="s">
        <v>742</v>
      </c>
      <c r="T21" s="266" t="s">
        <v>741</v>
      </c>
      <c r="U21" s="259" t="s">
        <v>570</v>
      </c>
      <c r="V21" s="259" t="s">
        <v>726</v>
      </c>
      <c r="W21" s="263">
        <f t="shared" si="0"/>
        <v>2196000000</v>
      </c>
      <c r="X21" s="257">
        <v>2196</v>
      </c>
      <c r="Y21" s="257">
        <v>2235299375</v>
      </c>
      <c r="Z21" s="257" t="s">
        <v>963</v>
      </c>
      <c r="AA21" s="268">
        <v>7.0999999999999994E-2</v>
      </c>
      <c r="AB21" s="268">
        <v>7.0999999999999994E-2</v>
      </c>
      <c r="AC21" s="267">
        <v>44265</v>
      </c>
      <c r="AD21" s="267">
        <v>46785</v>
      </c>
      <c r="AE21" s="266">
        <v>2520</v>
      </c>
      <c r="AF21" s="257">
        <v>2235299375</v>
      </c>
      <c r="AG21" s="257">
        <v>2236539507</v>
      </c>
      <c r="AH21" s="260">
        <v>45082</v>
      </c>
      <c r="AI21" s="259">
        <f t="shared" si="1"/>
        <v>3</v>
      </c>
      <c r="AJ21" s="257">
        <f t="shared" si="4"/>
        <v>2235320503.1721783</v>
      </c>
      <c r="AK21" s="259">
        <v>8070726</v>
      </c>
      <c r="AL21" s="256">
        <f t="shared" si="2"/>
        <v>8.8946215343760038</v>
      </c>
      <c r="AM21" s="258">
        <v>6.7500000000000004E-2</v>
      </c>
      <c r="AN21" s="256">
        <v>7229.44</v>
      </c>
      <c r="AO21" s="257">
        <v>0</v>
      </c>
      <c r="AP21" s="257">
        <v>20209.555996246952</v>
      </c>
      <c r="AQ21" s="257">
        <v>918.61618164758875</v>
      </c>
    </row>
    <row r="22" spans="1:49" hidden="1">
      <c r="A22" s="259">
        <v>1009719</v>
      </c>
      <c r="B22" s="259">
        <f t="shared" si="3"/>
        <v>1895</v>
      </c>
      <c r="C22" s="260">
        <v>45079</v>
      </c>
      <c r="D22" s="259" t="s">
        <v>735</v>
      </c>
      <c r="E22" s="259" t="s">
        <v>734</v>
      </c>
      <c r="F22" s="259">
        <v>8294</v>
      </c>
      <c r="G22" s="264">
        <v>17384</v>
      </c>
      <c r="H22" s="259" t="s">
        <v>746</v>
      </c>
      <c r="I22" s="259" t="s">
        <v>537</v>
      </c>
      <c r="J22" s="259" t="s">
        <v>733</v>
      </c>
      <c r="K22" s="259" t="s">
        <v>720</v>
      </c>
      <c r="L22" s="259">
        <v>1443</v>
      </c>
      <c r="M22" s="259" t="s">
        <v>746</v>
      </c>
      <c r="N22" s="259" t="s">
        <v>745</v>
      </c>
      <c r="O22" s="259" t="s">
        <v>732</v>
      </c>
      <c r="P22" s="259" t="s">
        <v>587</v>
      </c>
      <c r="Q22" s="259" t="s">
        <v>826</v>
      </c>
      <c r="R22" s="259" t="s">
        <v>743</v>
      </c>
      <c r="S22" s="259" t="s">
        <v>825</v>
      </c>
      <c r="T22" s="259" t="s">
        <v>824</v>
      </c>
      <c r="U22" s="259" t="s">
        <v>570</v>
      </c>
      <c r="V22" s="259" t="s">
        <v>726</v>
      </c>
      <c r="W22" s="263">
        <f t="shared" si="0"/>
        <v>1395000000</v>
      </c>
      <c r="X22" s="257">
        <v>1395</v>
      </c>
      <c r="Y22" s="257">
        <v>1434167014</v>
      </c>
      <c r="Z22" s="257" t="s">
        <v>962</v>
      </c>
      <c r="AA22" s="262">
        <v>6.0999999999999999E-2</v>
      </c>
      <c r="AB22" s="262">
        <v>6.0999999999999999E-2</v>
      </c>
      <c r="AC22" s="260">
        <v>44182</v>
      </c>
      <c r="AD22" s="260">
        <v>46007</v>
      </c>
      <c r="AE22" s="261">
        <v>1825</v>
      </c>
      <c r="AF22" s="257">
        <v>1434167014</v>
      </c>
      <c r="AG22" s="257">
        <v>1434886062</v>
      </c>
      <c r="AH22" s="260">
        <v>45082</v>
      </c>
      <c r="AI22" s="259">
        <f t="shared" si="1"/>
        <v>3</v>
      </c>
      <c r="AJ22" s="257">
        <f t="shared" si="4"/>
        <v>1434180569.8251979</v>
      </c>
      <c r="AK22" s="259">
        <v>8070726</v>
      </c>
      <c r="AL22" s="256">
        <f t="shared" si="2"/>
        <v>0</v>
      </c>
      <c r="AM22" s="258">
        <v>6.0999999999999999E-2</v>
      </c>
      <c r="AN22" s="256">
        <v>7229.44</v>
      </c>
      <c r="AO22" s="257">
        <v>0</v>
      </c>
      <c r="AP22" s="257">
        <v>12966.441493713643</v>
      </c>
      <c r="AQ22" s="257">
        <v>589.38370425971095</v>
      </c>
    </row>
    <row r="23" spans="1:49" hidden="1">
      <c r="A23" s="259">
        <v>1009741</v>
      </c>
      <c r="B23" s="259">
        <f t="shared" si="3"/>
        <v>1896</v>
      </c>
      <c r="C23" s="260">
        <v>45082</v>
      </c>
      <c r="D23" s="259" t="s">
        <v>735</v>
      </c>
      <c r="E23" s="259" t="s">
        <v>734</v>
      </c>
      <c r="F23" s="259">
        <v>8294</v>
      </c>
      <c r="G23" s="264">
        <v>17384</v>
      </c>
      <c r="H23" s="259" t="s">
        <v>746</v>
      </c>
      <c r="I23" s="259" t="s">
        <v>537</v>
      </c>
      <c r="J23" s="259" t="s">
        <v>733</v>
      </c>
      <c r="K23" s="259" t="s">
        <v>720</v>
      </c>
      <c r="L23" s="259">
        <v>1443</v>
      </c>
      <c r="M23" s="259" t="s">
        <v>746</v>
      </c>
      <c r="N23" s="259" t="s">
        <v>745</v>
      </c>
      <c r="O23" s="259" t="s">
        <v>732</v>
      </c>
      <c r="P23" s="259" t="s">
        <v>587</v>
      </c>
      <c r="Q23" s="259" t="s">
        <v>744</v>
      </c>
      <c r="R23" s="259" t="s">
        <v>743</v>
      </c>
      <c r="S23" s="259" t="s">
        <v>742</v>
      </c>
      <c r="T23" s="259" t="s">
        <v>741</v>
      </c>
      <c r="U23" s="259" t="s">
        <v>570</v>
      </c>
      <c r="V23" s="259" t="s">
        <v>726</v>
      </c>
      <c r="W23" s="263">
        <f t="shared" si="0"/>
        <v>481000000</v>
      </c>
      <c r="X23" s="257">
        <v>481</v>
      </c>
      <c r="Y23" s="257">
        <v>491015342</v>
      </c>
      <c r="Z23" s="257" t="s">
        <v>961</v>
      </c>
      <c r="AA23" s="262">
        <v>0.08</v>
      </c>
      <c r="AB23" s="262">
        <v>0.08</v>
      </c>
      <c r="AC23" s="260">
        <v>44265</v>
      </c>
      <c r="AD23" s="260">
        <v>47865</v>
      </c>
      <c r="AE23" s="261">
        <f>+AD23-AC23</f>
        <v>3600</v>
      </c>
      <c r="AF23" s="257">
        <v>491015342</v>
      </c>
      <c r="AG23" s="257">
        <v>491768681</v>
      </c>
      <c r="AH23" s="260">
        <v>45090</v>
      </c>
      <c r="AI23" s="259">
        <f t="shared" si="1"/>
        <v>8</v>
      </c>
      <c r="AJ23" s="257">
        <f t="shared" si="4"/>
        <v>491027718.27712518</v>
      </c>
      <c r="AK23" s="259">
        <v>8070726</v>
      </c>
      <c r="AL23" s="256">
        <f t="shared" si="2"/>
        <v>14.853575793995804</v>
      </c>
      <c r="AM23" s="258">
        <v>7.0000000000000007E-2</v>
      </c>
      <c r="AN23" s="256">
        <v>7245.38</v>
      </c>
      <c r="AO23" s="257">
        <v>0</v>
      </c>
      <c r="AP23" s="257">
        <v>11838.178119722275</v>
      </c>
      <c r="AQ23" s="257">
        <v>538.09900544192158</v>
      </c>
    </row>
    <row r="24" spans="1:49" hidden="1">
      <c r="A24" s="259">
        <v>1009742</v>
      </c>
      <c r="B24" s="259">
        <f t="shared" si="3"/>
        <v>1897</v>
      </c>
      <c r="C24" s="260">
        <v>45082</v>
      </c>
      <c r="D24" s="259" t="s">
        <v>735</v>
      </c>
      <c r="E24" s="259" t="s">
        <v>734</v>
      </c>
      <c r="F24" s="259">
        <v>8294</v>
      </c>
      <c r="G24" s="264">
        <v>17384</v>
      </c>
      <c r="H24" s="259" t="s">
        <v>746</v>
      </c>
      <c r="I24" s="259" t="s">
        <v>537</v>
      </c>
      <c r="J24" s="259" t="s">
        <v>733</v>
      </c>
      <c r="K24" s="259" t="s">
        <v>720</v>
      </c>
      <c r="L24" s="259">
        <v>1443</v>
      </c>
      <c r="M24" s="259" t="s">
        <v>746</v>
      </c>
      <c r="N24" s="259" t="s">
        <v>745</v>
      </c>
      <c r="O24" s="259" t="s">
        <v>732</v>
      </c>
      <c r="P24" s="259" t="s">
        <v>587</v>
      </c>
      <c r="Q24" s="259" t="s">
        <v>748</v>
      </c>
      <c r="R24" s="266" t="s">
        <v>743</v>
      </c>
      <c r="S24" s="266" t="s">
        <v>742</v>
      </c>
      <c r="T24" s="266" t="s">
        <v>741</v>
      </c>
      <c r="U24" s="259" t="s">
        <v>570</v>
      </c>
      <c r="V24" s="259" t="s">
        <v>726</v>
      </c>
      <c r="W24" s="263">
        <f t="shared" si="0"/>
        <v>2196000000</v>
      </c>
      <c r="X24" s="257">
        <v>2196</v>
      </c>
      <c r="Y24" s="257">
        <v>2236580877</v>
      </c>
      <c r="Z24" s="257" t="s">
        <v>960</v>
      </c>
      <c r="AA24" s="268">
        <v>7.0999999999999994E-2</v>
      </c>
      <c r="AB24" s="268">
        <v>7.0999999999999994E-2</v>
      </c>
      <c r="AC24" s="267">
        <v>44265</v>
      </c>
      <c r="AD24" s="267">
        <v>46785</v>
      </c>
      <c r="AE24" s="266">
        <v>2520</v>
      </c>
      <c r="AF24" s="257">
        <v>2236580877</v>
      </c>
      <c r="AG24" s="257">
        <v>2239889791</v>
      </c>
      <c r="AH24" s="260">
        <v>45090</v>
      </c>
      <c r="AI24" s="259">
        <f t="shared" si="1"/>
        <v>8</v>
      </c>
      <c r="AJ24" s="257">
        <f t="shared" si="4"/>
        <v>2236626466.4841719</v>
      </c>
      <c r="AK24" s="259">
        <v>8070726</v>
      </c>
      <c r="AL24" s="256">
        <f t="shared" si="2"/>
        <v>23.680376674609803</v>
      </c>
      <c r="AM24" s="258">
        <v>6.7500000000000004E-2</v>
      </c>
      <c r="AN24" s="256">
        <v>7245.38</v>
      </c>
      <c r="AO24" s="257">
        <v>0</v>
      </c>
      <c r="AP24" s="257">
        <v>43138.436635766564</v>
      </c>
      <c r="AQ24" s="257">
        <v>2451.0475361231001</v>
      </c>
    </row>
    <row r="25" spans="1:49" hidden="1">
      <c r="A25" s="259">
        <v>1009743</v>
      </c>
      <c r="B25" s="259">
        <f t="shared" si="3"/>
        <v>1898</v>
      </c>
      <c r="C25" s="260">
        <v>45082</v>
      </c>
      <c r="D25" s="259" t="s">
        <v>735</v>
      </c>
      <c r="E25" s="259" t="s">
        <v>734</v>
      </c>
      <c r="F25" s="259">
        <v>8294</v>
      </c>
      <c r="G25" s="264">
        <v>17384</v>
      </c>
      <c r="H25" s="259" t="s">
        <v>746</v>
      </c>
      <c r="I25" s="259" t="s">
        <v>537</v>
      </c>
      <c r="J25" s="259" t="s">
        <v>733</v>
      </c>
      <c r="K25" s="259" t="s">
        <v>720</v>
      </c>
      <c r="L25" s="259">
        <v>1443</v>
      </c>
      <c r="M25" s="259" t="s">
        <v>746</v>
      </c>
      <c r="N25" s="259" t="s">
        <v>745</v>
      </c>
      <c r="O25" s="259" t="s">
        <v>732</v>
      </c>
      <c r="P25" s="259" t="s">
        <v>587</v>
      </c>
      <c r="Q25" s="259" t="s">
        <v>814</v>
      </c>
      <c r="R25" s="259" t="s">
        <v>792</v>
      </c>
      <c r="S25" s="259" t="s">
        <v>781</v>
      </c>
      <c r="T25" s="259" t="s">
        <v>813</v>
      </c>
      <c r="U25" s="259" t="s">
        <v>570</v>
      </c>
      <c r="V25" s="259" t="s">
        <v>726</v>
      </c>
      <c r="W25" s="263">
        <f t="shared" si="0"/>
        <v>4259000000</v>
      </c>
      <c r="X25" s="257">
        <v>4259</v>
      </c>
      <c r="Y25" s="257">
        <v>4272418767</v>
      </c>
      <c r="Z25" s="257" t="s">
        <v>959</v>
      </c>
      <c r="AA25" s="262">
        <v>0.115</v>
      </c>
      <c r="AB25" s="262">
        <v>0.115</v>
      </c>
      <c r="AC25" s="260">
        <v>45041</v>
      </c>
      <c r="AD25" s="260">
        <v>46136</v>
      </c>
      <c r="AE25" s="261">
        <f>+AD25-AC25</f>
        <v>1095</v>
      </c>
      <c r="AF25" s="257">
        <v>4272418767</v>
      </c>
      <c r="AG25" s="257">
        <v>4273378598</v>
      </c>
      <c r="AH25" s="260">
        <v>45083</v>
      </c>
      <c r="AI25" s="259">
        <f t="shared" si="1"/>
        <v>1</v>
      </c>
      <c r="AJ25" s="257">
        <f t="shared" si="4"/>
        <v>4272432228.0454307</v>
      </c>
      <c r="AK25" s="259">
        <v>8070726</v>
      </c>
      <c r="AL25" s="256">
        <f t="shared" si="2"/>
        <v>53.313073650296296</v>
      </c>
      <c r="AM25" s="258">
        <v>8.199999999999999E-2</v>
      </c>
      <c r="AN25" s="256">
        <v>7245.38</v>
      </c>
      <c r="AO25" s="257">
        <v>0</v>
      </c>
      <c r="AP25" s="257">
        <v>12875.782585851004</v>
      </c>
      <c r="AQ25" s="257">
        <v>585.26284481140931</v>
      </c>
    </row>
    <row r="26" spans="1:49" hidden="1">
      <c r="A26" s="259">
        <v>1009744</v>
      </c>
      <c r="B26" s="259">
        <f t="shared" si="3"/>
        <v>1899</v>
      </c>
      <c r="C26" s="260">
        <v>45082</v>
      </c>
      <c r="D26" s="259" t="s">
        <v>735</v>
      </c>
      <c r="E26" s="259" t="s">
        <v>734</v>
      </c>
      <c r="F26" s="259">
        <v>8294</v>
      </c>
      <c r="G26" s="264">
        <v>17384</v>
      </c>
      <c r="H26" s="259" t="s">
        <v>746</v>
      </c>
      <c r="I26" s="259" t="s">
        <v>537</v>
      </c>
      <c r="J26" s="259" t="s">
        <v>733</v>
      </c>
      <c r="K26" s="259" t="s">
        <v>720</v>
      </c>
      <c r="L26" s="259">
        <v>1443</v>
      </c>
      <c r="M26" s="259" t="s">
        <v>746</v>
      </c>
      <c r="N26" s="259" t="s">
        <v>745</v>
      </c>
      <c r="O26" s="259" t="s">
        <v>732</v>
      </c>
      <c r="P26" s="259" t="s">
        <v>587</v>
      </c>
      <c r="Q26" s="259" t="s">
        <v>797</v>
      </c>
      <c r="R26" s="259" t="s">
        <v>792</v>
      </c>
      <c r="S26" s="259" t="s">
        <v>791</v>
      </c>
      <c r="T26" s="259" t="s">
        <v>790</v>
      </c>
      <c r="U26" s="259" t="s">
        <v>570</v>
      </c>
      <c r="V26" s="259" t="s">
        <v>726</v>
      </c>
      <c r="W26" s="263">
        <f t="shared" si="0"/>
        <v>120000000</v>
      </c>
      <c r="X26" s="257">
        <v>120</v>
      </c>
      <c r="Y26" s="257">
        <v>120123288</v>
      </c>
      <c r="Z26" s="257" t="s">
        <v>958</v>
      </c>
      <c r="AA26" s="262">
        <v>7.4999999999999997E-2</v>
      </c>
      <c r="AB26" s="262">
        <v>7.4999999999999997E-2</v>
      </c>
      <c r="AC26" s="260">
        <v>44470</v>
      </c>
      <c r="AD26" s="260">
        <v>48121</v>
      </c>
      <c r="AE26" s="261">
        <f>+AD26-AC26</f>
        <v>3651</v>
      </c>
      <c r="AF26" s="257">
        <v>120123288</v>
      </c>
      <c r="AG26" s="257">
        <v>120342472</v>
      </c>
      <c r="AH26" s="260">
        <v>45091</v>
      </c>
      <c r="AI26" s="259">
        <f t="shared" si="1"/>
        <v>9</v>
      </c>
      <c r="AJ26" s="257">
        <f t="shared" si="4"/>
        <v>120126694.2356915</v>
      </c>
      <c r="AK26" s="259">
        <v>8070726</v>
      </c>
      <c r="AL26" s="256">
        <f t="shared" si="2"/>
        <v>0.40880451924829259</v>
      </c>
      <c r="AM26" s="258">
        <v>7.400000000000001E-2</v>
      </c>
      <c r="AN26" s="256">
        <v>7245.38</v>
      </c>
      <c r="AO26" s="257">
        <v>0</v>
      </c>
      <c r="AP26" s="257">
        <v>3258.1384875211111</v>
      </c>
      <c r="AQ26" s="257">
        <v>148.0972039782323</v>
      </c>
    </row>
    <row r="27" spans="1:49" hidden="1">
      <c r="A27" s="259">
        <v>1009745</v>
      </c>
      <c r="B27" s="259">
        <f t="shared" si="3"/>
        <v>1900</v>
      </c>
      <c r="C27" s="260">
        <v>45082</v>
      </c>
      <c r="D27" s="259" t="s">
        <v>735</v>
      </c>
      <c r="E27" s="259" t="s">
        <v>734</v>
      </c>
      <c r="F27" s="259">
        <v>8294</v>
      </c>
      <c r="G27" s="264">
        <v>17384</v>
      </c>
      <c r="H27" s="259" t="s">
        <v>746</v>
      </c>
      <c r="I27" s="259" t="s">
        <v>537</v>
      </c>
      <c r="J27" s="259" t="s">
        <v>733</v>
      </c>
      <c r="K27" s="259" t="s">
        <v>720</v>
      </c>
      <c r="L27" s="259">
        <v>1443</v>
      </c>
      <c r="M27" s="259" t="s">
        <v>746</v>
      </c>
      <c r="N27" s="259" t="s">
        <v>745</v>
      </c>
      <c r="O27" s="259" t="s">
        <v>732</v>
      </c>
      <c r="P27" s="259" t="s">
        <v>587</v>
      </c>
      <c r="Q27" s="259" t="s">
        <v>795</v>
      </c>
      <c r="R27" s="259" t="s">
        <v>792</v>
      </c>
      <c r="S27" s="259" t="s">
        <v>791</v>
      </c>
      <c r="T27" s="259" t="s">
        <v>790</v>
      </c>
      <c r="U27" s="259" t="s">
        <v>570</v>
      </c>
      <c r="V27" s="259" t="s">
        <v>726</v>
      </c>
      <c r="W27" s="263">
        <f t="shared" si="0"/>
        <v>3758000000</v>
      </c>
      <c r="X27" s="257">
        <v>3758</v>
      </c>
      <c r="Y27" s="257">
        <v>3761449122.9999995</v>
      </c>
      <c r="Z27" s="257" t="s">
        <v>957</v>
      </c>
      <c r="AA27" s="262">
        <v>6.7000000000000004E-2</v>
      </c>
      <c r="AB27" s="262">
        <v>6.7000000000000004E-2</v>
      </c>
      <c r="AC27" s="260">
        <v>44470</v>
      </c>
      <c r="AD27" s="260">
        <v>47025</v>
      </c>
      <c r="AE27" s="261">
        <f>+AD27-AC27</f>
        <v>2555</v>
      </c>
      <c r="AF27" s="257">
        <v>3761449122.9999995</v>
      </c>
      <c r="AG27" s="257">
        <v>3767663242.9999995</v>
      </c>
      <c r="AH27" s="260">
        <v>45091</v>
      </c>
      <c r="AI27" s="259">
        <f t="shared" si="1"/>
        <v>9</v>
      </c>
      <c r="AJ27" s="257">
        <f t="shared" si="4"/>
        <v>3761555783.2696595</v>
      </c>
      <c r="AK27" s="259">
        <v>8070726</v>
      </c>
      <c r="AL27" s="256">
        <f t="shared" si="2"/>
        <v>0</v>
      </c>
      <c r="AM27" s="258">
        <v>6.7000000000000004E-2</v>
      </c>
      <c r="AN27" s="256">
        <v>7245.38</v>
      </c>
      <c r="AO27" s="257">
        <v>0</v>
      </c>
      <c r="AP27" s="257">
        <v>102022.86663163822</v>
      </c>
      <c r="AQ27" s="257">
        <v>4637.4030287108271</v>
      </c>
    </row>
    <row r="28" spans="1:49" hidden="1">
      <c r="A28" s="259">
        <v>1009746</v>
      </c>
      <c r="B28" s="259">
        <f t="shared" si="3"/>
        <v>1901</v>
      </c>
      <c r="C28" s="260">
        <v>45082</v>
      </c>
      <c r="D28" s="259" t="s">
        <v>735</v>
      </c>
      <c r="E28" s="259" t="s">
        <v>734</v>
      </c>
      <c r="F28" s="259">
        <v>8294</v>
      </c>
      <c r="G28" s="264">
        <v>17384</v>
      </c>
      <c r="H28" s="259" t="s">
        <v>746</v>
      </c>
      <c r="I28" s="259" t="s">
        <v>537</v>
      </c>
      <c r="J28" s="259" t="s">
        <v>733</v>
      </c>
      <c r="K28" s="259" t="s">
        <v>720</v>
      </c>
      <c r="L28" s="259">
        <v>1443</v>
      </c>
      <c r="M28" s="259" t="s">
        <v>746</v>
      </c>
      <c r="N28" s="259" t="s">
        <v>745</v>
      </c>
      <c r="O28" s="259" t="s">
        <v>732</v>
      </c>
      <c r="P28" s="259" t="s">
        <v>587</v>
      </c>
      <c r="Q28" s="259" t="s">
        <v>793</v>
      </c>
      <c r="R28" s="259" t="s">
        <v>792</v>
      </c>
      <c r="S28" s="259" t="s">
        <v>791</v>
      </c>
      <c r="T28" s="259" t="s">
        <v>790</v>
      </c>
      <c r="U28" s="259" t="s">
        <v>570</v>
      </c>
      <c r="V28" s="259" t="s">
        <v>726</v>
      </c>
      <c r="W28" s="263">
        <f t="shared" si="0"/>
        <v>4600000000</v>
      </c>
      <c r="X28" s="257">
        <v>4600</v>
      </c>
      <c r="Y28" s="257">
        <v>4650663014</v>
      </c>
      <c r="Z28" s="257" t="s">
        <v>956</v>
      </c>
      <c r="AA28" s="262">
        <v>6.7000000000000004E-2</v>
      </c>
      <c r="AB28" s="262">
        <v>6.7000000000000004E-2</v>
      </c>
      <c r="AC28" s="260">
        <v>44470</v>
      </c>
      <c r="AD28" s="260">
        <v>47025</v>
      </c>
      <c r="AE28" s="261">
        <v>2555</v>
      </c>
      <c r="AF28" s="257">
        <v>4650663014</v>
      </c>
      <c r="AG28" s="257">
        <v>4658307939.000001</v>
      </c>
      <c r="AH28" s="260">
        <v>45092</v>
      </c>
      <c r="AI28" s="259">
        <f t="shared" si="1"/>
        <v>10</v>
      </c>
      <c r="AJ28" s="257">
        <f t="shared" si="4"/>
        <v>4650809541.7387877</v>
      </c>
      <c r="AK28" s="259">
        <v>8070726</v>
      </c>
      <c r="AL28" s="256">
        <f t="shared" si="2"/>
        <v>123.10023425792326</v>
      </c>
      <c r="AM28" s="258">
        <v>0.06</v>
      </c>
      <c r="AN28" s="256">
        <v>7245.38</v>
      </c>
      <c r="AO28" s="257">
        <v>0</v>
      </c>
      <c r="AP28" s="257">
        <v>140156.96753612312</v>
      </c>
      <c r="AQ28" s="257">
        <v>6370.7712516419588</v>
      </c>
    </row>
    <row r="29" spans="1:49" hidden="1">
      <c r="A29" s="259">
        <v>1009747</v>
      </c>
      <c r="B29" s="259">
        <f t="shared" si="3"/>
        <v>1902</v>
      </c>
      <c r="C29" s="260">
        <v>45082</v>
      </c>
      <c r="D29" s="259" t="s">
        <v>735</v>
      </c>
      <c r="E29" s="259" t="s">
        <v>734</v>
      </c>
      <c r="F29" s="259">
        <v>8294</v>
      </c>
      <c r="G29" s="264">
        <v>17384</v>
      </c>
      <c r="H29" s="259" t="s">
        <v>746</v>
      </c>
      <c r="I29" s="259" t="s">
        <v>537</v>
      </c>
      <c r="J29" s="259" t="s">
        <v>733</v>
      </c>
      <c r="K29" s="259" t="s">
        <v>720</v>
      </c>
      <c r="L29" s="259">
        <v>1443</v>
      </c>
      <c r="M29" s="259" t="s">
        <v>746</v>
      </c>
      <c r="N29" s="259" t="s">
        <v>745</v>
      </c>
      <c r="O29" s="259" t="s">
        <v>732</v>
      </c>
      <c r="P29" s="259" t="s">
        <v>587</v>
      </c>
      <c r="Q29" s="259" t="s">
        <v>793</v>
      </c>
      <c r="R29" s="259" t="s">
        <v>792</v>
      </c>
      <c r="S29" s="259" t="s">
        <v>791</v>
      </c>
      <c r="T29" s="259" t="s">
        <v>790</v>
      </c>
      <c r="U29" s="259" t="s">
        <v>570</v>
      </c>
      <c r="V29" s="259" t="s">
        <v>726</v>
      </c>
      <c r="W29" s="263">
        <f t="shared" si="0"/>
        <v>3685000000</v>
      </c>
      <c r="X29" s="257">
        <v>3685</v>
      </c>
      <c r="Y29" s="257">
        <v>3725585479</v>
      </c>
      <c r="Z29" s="257" t="s">
        <v>955</v>
      </c>
      <c r="AA29" s="262">
        <v>6.7000000000000004E-2</v>
      </c>
      <c r="AB29" s="262">
        <v>6.7000000000000004E-2</v>
      </c>
      <c r="AC29" s="260">
        <v>44470</v>
      </c>
      <c r="AD29" s="260">
        <v>47025</v>
      </c>
      <c r="AE29" s="261">
        <v>2555</v>
      </c>
      <c r="AF29" s="257">
        <v>3725585479</v>
      </c>
      <c r="AG29" s="257">
        <v>3732322154.9999995</v>
      </c>
      <c r="AH29" s="260">
        <v>45093</v>
      </c>
      <c r="AI29" s="259">
        <f t="shared" si="1"/>
        <v>11</v>
      </c>
      <c r="AJ29" s="257">
        <f t="shared" si="4"/>
        <v>3725714598.6063428</v>
      </c>
      <c r="AK29" s="259">
        <v>8070726</v>
      </c>
      <c r="AL29" s="256">
        <f t="shared" si="2"/>
        <v>108.47539118948062</v>
      </c>
      <c r="AM29" s="258">
        <v>0.06</v>
      </c>
      <c r="AN29" s="256">
        <v>7245.38</v>
      </c>
      <c r="AO29" s="257">
        <v>0</v>
      </c>
      <c r="AP29" s="257">
        <v>123505.71041471197</v>
      </c>
      <c r="AQ29" s="257">
        <v>5613.895927941453</v>
      </c>
    </row>
    <row r="30" spans="1:49" hidden="1">
      <c r="A30" s="259">
        <v>1009748</v>
      </c>
      <c r="B30" s="259">
        <f t="shared" si="3"/>
        <v>1903</v>
      </c>
      <c r="C30" s="260">
        <v>45082</v>
      </c>
      <c r="D30" s="259" t="s">
        <v>735</v>
      </c>
      <c r="E30" s="259" t="s">
        <v>734</v>
      </c>
      <c r="F30" s="259">
        <v>8294</v>
      </c>
      <c r="G30" s="264">
        <v>17384</v>
      </c>
      <c r="H30" s="259" t="s">
        <v>746</v>
      </c>
      <c r="I30" s="259" t="s">
        <v>537</v>
      </c>
      <c r="J30" s="259" t="s">
        <v>733</v>
      </c>
      <c r="K30" s="259" t="s">
        <v>720</v>
      </c>
      <c r="L30" s="259">
        <v>1443</v>
      </c>
      <c r="M30" s="259" t="s">
        <v>746</v>
      </c>
      <c r="N30" s="259" t="s">
        <v>745</v>
      </c>
      <c r="O30" s="259" t="s">
        <v>732</v>
      </c>
      <c r="P30" s="259" t="s">
        <v>587</v>
      </c>
      <c r="Q30" s="259" t="s">
        <v>826</v>
      </c>
      <c r="R30" s="259" t="s">
        <v>743</v>
      </c>
      <c r="S30" s="259" t="s">
        <v>825</v>
      </c>
      <c r="T30" s="259" t="s">
        <v>824</v>
      </c>
      <c r="U30" s="259" t="s">
        <v>570</v>
      </c>
      <c r="V30" s="259" t="s">
        <v>726</v>
      </c>
      <c r="W30" s="263">
        <f t="shared" si="0"/>
        <v>1395000000</v>
      </c>
      <c r="X30" s="257">
        <v>1395</v>
      </c>
      <c r="Y30" s="257">
        <v>1434866425</v>
      </c>
      <c r="Z30" s="257" t="s">
        <v>954</v>
      </c>
      <c r="AA30" s="262">
        <v>6.0999999999999999E-2</v>
      </c>
      <c r="AB30" s="262">
        <v>6.0999999999999999E-2</v>
      </c>
      <c r="AC30" s="260">
        <v>44182</v>
      </c>
      <c r="AD30" s="260">
        <v>46007</v>
      </c>
      <c r="AE30" s="261">
        <v>1825</v>
      </c>
      <c r="AF30" s="257">
        <v>1434866425</v>
      </c>
      <c r="AG30" s="257">
        <v>1395073289</v>
      </c>
      <c r="AH30" s="260">
        <v>45093</v>
      </c>
      <c r="AI30" s="259">
        <f t="shared" si="1"/>
        <v>11</v>
      </c>
      <c r="AJ30" s="257">
        <f t="shared" si="4"/>
        <v>1434916153.9322519</v>
      </c>
      <c r="AK30" s="259">
        <v>8070726</v>
      </c>
      <c r="AL30" s="256">
        <f t="shared" si="2"/>
        <v>0</v>
      </c>
      <c r="AM30" s="258">
        <v>6.0999999999999999E-2</v>
      </c>
      <c r="AN30" s="256">
        <v>7245.38</v>
      </c>
      <c r="AO30" s="257">
        <v>0</v>
      </c>
      <c r="AP30" s="257">
        <v>47566.804762619628</v>
      </c>
      <c r="AQ30" s="257">
        <v>2162.1274892099827</v>
      </c>
    </row>
    <row r="31" spans="1:49" hidden="1">
      <c r="A31" s="259">
        <v>1009750</v>
      </c>
      <c r="B31" s="259">
        <f t="shared" si="3"/>
        <v>1904</v>
      </c>
      <c r="C31" s="260">
        <v>45082</v>
      </c>
      <c r="D31" s="259" t="s">
        <v>735</v>
      </c>
      <c r="E31" s="259" t="s">
        <v>734</v>
      </c>
      <c r="F31" s="259">
        <v>8294</v>
      </c>
      <c r="G31" s="264">
        <v>21184</v>
      </c>
      <c r="H31" s="259" t="s">
        <v>777</v>
      </c>
      <c r="I31" s="259" t="s">
        <v>537</v>
      </c>
      <c r="J31" s="259" t="s">
        <v>778</v>
      </c>
      <c r="K31" s="259" t="s">
        <v>720</v>
      </c>
      <c r="L31" s="259">
        <v>1893</v>
      </c>
      <c r="M31" s="259" t="s">
        <v>777</v>
      </c>
      <c r="N31" s="259" t="s">
        <v>705</v>
      </c>
      <c r="O31" s="259" t="s">
        <v>732</v>
      </c>
      <c r="P31" s="259" t="s">
        <v>587</v>
      </c>
      <c r="Q31" s="259" t="s">
        <v>916</v>
      </c>
      <c r="R31" s="259" t="s">
        <v>730</v>
      </c>
      <c r="S31" s="259" t="s">
        <v>729</v>
      </c>
      <c r="T31" s="259" t="s">
        <v>728</v>
      </c>
      <c r="U31" s="263" t="s">
        <v>727</v>
      </c>
      <c r="V31" s="259" t="s">
        <v>726</v>
      </c>
      <c r="W31" s="263">
        <f t="shared" si="0"/>
        <v>82000</v>
      </c>
      <c r="X31" s="257">
        <v>82</v>
      </c>
      <c r="Y31" s="269">
        <v>82203.88</v>
      </c>
      <c r="Z31" s="257" t="s">
        <v>953</v>
      </c>
      <c r="AA31" s="258">
        <v>8.2500000000000004E-2</v>
      </c>
      <c r="AB31" s="258">
        <v>8.2500000000000004E-2</v>
      </c>
      <c r="AC31" s="265">
        <v>45071</v>
      </c>
      <c r="AD31" s="265">
        <v>46590</v>
      </c>
      <c r="AE31" s="261">
        <f>+AD31-AC31</f>
        <v>1519</v>
      </c>
      <c r="AF31" s="256">
        <v>82203.88</v>
      </c>
      <c r="AG31" s="256">
        <v>82216.149999999994</v>
      </c>
      <c r="AH31" s="260">
        <v>45083</v>
      </c>
      <c r="AI31" s="259">
        <f t="shared" si="1"/>
        <v>1</v>
      </c>
      <c r="AJ31" s="256">
        <f t="shared" si="4"/>
        <v>82204.138998515671</v>
      </c>
      <c r="AK31" s="259">
        <v>8070727</v>
      </c>
      <c r="AL31" s="256">
        <f t="shared" si="2"/>
        <v>6.3060510684931517</v>
      </c>
      <c r="AM31" s="258">
        <v>5.45E-2</v>
      </c>
      <c r="AN31" s="256">
        <v>7245.38</v>
      </c>
      <c r="AO31" s="257">
        <v>0</v>
      </c>
      <c r="AP31" s="269">
        <v>0.24773771063989494</v>
      </c>
      <c r="AQ31" s="269">
        <v>1.1260805029086133E-2</v>
      </c>
      <c r="AS31" s="140">
        <f>+AD31-AC31</f>
        <v>1519</v>
      </c>
      <c r="AT31" s="191">
        <f>+AG31-AF31</f>
        <v>12.269999999989523</v>
      </c>
      <c r="AU31" s="189">
        <f>+AT31/AS31</f>
        <v>8.0776826859707187E-3</v>
      </c>
      <c r="AV31" s="191">
        <f>+AH31-C31</f>
        <v>1</v>
      </c>
      <c r="AW31" s="191">
        <f>+AT31*AV31</f>
        <v>12.269999999989523</v>
      </c>
    </row>
    <row r="32" spans="1:49" hidden="1">
      <c r="A32" s="259">
        <v>1009753</v>
      </c>
      <c r="B32" s="259">
        <f t="shared" si="3"/>
        <v>1905</v>
      </c>
      <c r="C32" s="260">
        <v>45082</v>
      </c>
      <c r="D32" s="259" t="s">
        <v>735</v>
      </c>
      <c r="E32" s="259" t="s">
        <v>734</v>
      </c>
      <c r="F32" s="259">
        <v>8294</v>
      </c>
      <c r="G32" s="264">
        <v>21184</v>
      </c>
      <c r="H32" s="259" t="s">
        <v>777</v>
      </c>
      <c r="I32" s="259" t="s">
        <v>537</v>
      </c>
      <c r="J32" s="259" t="s">
        <v>778</v>
      </c>
      <c r="K32" s="259" t="s">
        <v>720</v>
      </c>
      <c r="L32" s="259">
        <v>1893</v>
      </c>
      <c r="M32" s="259" t="s">
        <v>777</v>
      </c>
      <c r="N32" s="259" t="s">
        <v>705</v>
      </c>
      <c r="O32" s="259" t="s">
        <v>732</v>
      </c>
      <c r="P32" s="259" t="s">
        <v>587</v>
      </c>
      <c r="Q32" s="259" t="s">
        <v>788</v>
      </c>
      <c r="R32" s="259" t="s">
        <v>730</v>
      </c>
      <c r="S32" s="259" t="s">
        <v>785</v>
      </c>
      <c r="T32" s="259" t="s">
        <v>784</v>
      </c>
      <c r="U32" s="259" t="s">
        <v>727</v>
      </c>
      <c r="V32" s="259" t="s">
        <v>726</v>
      </c>
      <c r="W32" s="263">
        <f t="shared" si="0"/>
        <v>70000</v>
      </c>
      <c r="X32" s="257">
        <v>70</v>
      </c>
      <c r="Y32" s="269">
        <v>70485.210000000006</v>
      </c>
      <c r="Z32" s="257" t="s">
        <v>952</v>
      </c>
      <c r="AA32" s="262">
        <v>5.5E-2</v>
      </c>
      <c r="AB32" s="262">
        <v>5.5E-2</v>
      </c>
      <c r="AC32" s="260">
        <v>44672</v>
      </c>
      <c r="AD32" s="260">
        <v>45582</v>
      </c>
      <c r="AE32" s="261">
        <f>+AD32-AC32</f>
        <v>910</v>
      </c>
      <c r="AF32" s="256">
        <v>70485.210000000006</v>
      </c>
      <c r="AG32" s="256">
        <v>70515.91</v>
      </c>
      <c r="AH32" s="260">
        <v>45085</v>
      </c>
      <c r="AI32" s="259">
        <f t="shared" si="1"/>
        <v>3</v>
      </c>
      <c r="AJ32" s="256">
        <f t="shared" si="4"/>
        <v>70485.876230024413</v>
      </c>
      <c r="AK32" s="259">
        <v>8070726</v>
      </c>
      <c r="AL32" s="256">
        <f t="shared" si="2"/>
        <v>1.158660986301371</v>
      </c>
      <c r="AM32" s="258">
        <v>5.2999999999999999E-2</v>
      </c>
      <c r="AN32" s="256">
        <v>7245.38</v>
      </c>
      <c r="AO32" s="257">
        <v>0</v>
      </c>
      <c r="AP32" s="269">
        <v>0.63726350159504597</v>
      </c>
      <c r="AQ32" s="269">
        <v>2.8966522799774814E-2</v>
      </c>
      <c r="AS32" s="140">
        <f>+AD32-AC32</f>
        <v>910</v>
      </c>
      <c r="AT32" s="191">
        <f>+AG32-AF32</f>
        <v>30.69999999999709</v>
      </c>
      <c r="AU32" s="189">
        <f>+AT32/AS32</f>
        <v>3.3736263736260541E-2</v>
      </c>
      <c r="AV32" s="191">
        <f>+AH32-C32</f>
        <v>3</v>
      </c>
      <c r="AW32" s="191">
        <f>+AT32*AV32</f>
        <v>92.099999999991269</v>
      </c>
    </row>
    <row r="33" spans="1:50" hidden="1">
      <c r="A33" s="259">
        <v>1009754</v>
      </c>
      <c r="B33" s="259">
        <f t="shared" si="3"/>
        <v>1906</v>
      </c>
      <c r="C33" s="260">
        <v>45082</v>
      </c>
      <c r="D33" s="259" t="s">
        <v>735</v>
      </c>
      <c r="E33" s="259" t="s">
        <v>734</v>
      </c>
      <c r="F33" s="259">
        <v>8294</v>
      </c>
      <c r="G33" s="264">
        <v>21184</v>
      </c>
      <c r="H33" s="259" t="s">
        <v>777</v>
      </c>
      <c r="I33" s="259" t="s">
        <v>537</v>
      </c>
      <c r="J33" s="259" t="s">
        <v>778</v>
      </c>
      <c r="K33" s="259" t="s">
        <v>720</v>
      </c>
      <c r="L33" s="259">
        <v>1893</v>
      </c>
      <c r="M33" s="259" t="s">
        <v>777</v>
      </c>
      <c r="N33" s="259" t="s">
        <v>705</v>
      </c>
      <c r="O33" s="259" t="s">
        <v>732</v>
      </c>
      <c r="P33" s="259" t="s">
        <v>587</v>
      </c>
      <c r="Q33" s="259" t="s">
        <v>786</v>
      </c>
      <c r="R33" s="259" t="s">
        <v>730</v>
      </c>
      <c r="S33" s="259" t="s">
        <v>785</v>
      </c>
      <c r="T33" s="259" t="s">
        <v>784</v>
      </c>
      <c r="U33" s="259" t="s">
        <v>727</v>
      </c>
      <c r="V33" s="259" t="s">
        <v>726</v>
      </c>
      <c r="W33" s="263">
        <f t="shared" si="0"/>
        <v>37000</v>
      </c>
      <c r="X33" s="257">
        <v>37</v>
      </c>
      <c r="Y33" s="269">
        <v>37263.46</v>
      </c>
      <c r="Z33" s="257" t="s">
        <v>951</v>
      </c>
      <c r="AA33" s="262">
        <v>5.6500000000000002E-2</v>
      </c>
      <c r="AB33" s="262">
        <v>5.6500000000000002E-2</v>
      </c>
      <c r="AC33" s="260">
        <v>44672</v>
      </c>
      <c r="AD33" s="260">
        <v>45764</v>
      </c>
      <c r="AE33" s="261">
        <f>+AD33-AC33</f>
        <v>1092</v>
      </c>
      <c r="AF33" s="256">
        <v>37263.46</v>
      </c>
      <c r="AG33" s="256">
        <v>37280.15</v>
      </c>
      <c r="AH33" s="260">
        <v>45085</v>
      </c>
      <c r="AI33" s="259">
        <f t="shared" si="1"/>
        <v>3</v>
      </c>
      <c r="AJ33" s="256">
        <f t="shared" si="4"/>
        <v>37263.812216268343</v>
      </c>
      <c r="AK33" s="259">
        <v>8070727</v>
      </c>
      <c r="AL33" s="256">
        <f t="shared" si="2"/>
        <v>0.61255002739726083</v>
      </c>
      <c r="AM33" s="258">
        <v>5.45E-2</v>
      </c>
      <c r="AN33" s="256">
        <v>7245.38</v>
      </c>
      <c r="AO33" s="257">
        <v>0</v>
      </c>
      <c r="AP33" s="269">
        <v>0.33690251754550576</v>
      </c>
      <c r="AQ33" s="269">
        <v>1.5313750797522988E-2</v>
      </c>
      <c r="AS33" s="140">
        <f>+AD33-AC33</f>
        <v>1092</v>
      </c>
      <c r="AT33" s="191">
        <f>+AG33-AF33</f>
        <v>16.690000000002328</v>
      </c>
      <c r="AU33" s="189">
        <f>+AT33/AS33</f>
        <v>1.5283882783884916E-2</v>
      </c>
      <c r="AV33" s="191">
        <f>+AH33-C33</f>
        <v>3</v>
      </c>
      <c r="AW33" s="191">
        <f>+AT33*AV33</f>
        <v>50.070000000006985</v>
      </c>
    </row>
    <row r="34" spans="1:50" hidden="1">
      <c r="A34" s="259">
        <v>1009756</v>
      </c>
      <c r="B34" s="259">
        <f t="shared" si="3"/>
        <v>1907</v>
      </c>
      <c r="C34" s="260">
        <v>45082</v>
      </c>
      <c r="D34" s="259" t="s">
        <v>735</v>
      </c>
      <c r="E34" s="259" t="s">
        <v>734</v>
      </c>
      <c r="F34" s="259">
        <v>8294</v>
      </c>
      <c r="G34" s="264">
        <v>17383</v>
      </c>
      <c r="H34" s="259" t="s">
        <v>539</v>
      </c>
      <c r="I34" s="259" t="s">
        <v>537</v>
      </c>
      <c r="J34" s="259" t="s">
        <v>733</v>
      </c>
      <c r="K34" s="259" t="s">
        <v>720</v>
      </c>
      <c r="L34" s="259">
        <v>1444</v>
      </c>
      <c r="M34" s="259" t="s">
        <v>539</v>
      </c>
      <c r="N34" s="259" t="s">
        <v>700</v>
      </c>
      <c r="O34" s="259" t="s">
        <v>732</v>
      </c>
      <c r="P34" s="259" t="s">
        <v>587</v>
      </c>
      <c r="Q34" s="259" t="s">
        <v>786</v>
      </c>
      <c r="R34" s="259" t="s">
        <v>730</v>
      </c>
      <c r="S34" s="259" t="s">
        <v>785</v>
      </c>
      <c r="T34" s="259" t="s">
        <v>784</v>
      </c>
      <c r="U34" s="259" t="s">
        <v>727</v>
      </c>
      <c r="V34" s="259" t="s">
        <v>726</v>
      </c>
      <c r="W34" s="263">
        <f t="shared" ref="W34:W65" si="6">+IF(U34="Guaraníes",X34*1000000,X34*1000)</f>
        <v>213000</v>
      </c>
      <c r="X34" s="257">
        <v>213</v>
      </c>
      <c r="Y34" s="256">
        <v>214516.68</v>
      </c>
      <c r="Z34" s="257" t="s">
        <v>950</v>
      </c>
      <c r="AA34" s="262">
        <v>5.6500000000000002E-2</v>
      </c>
      <c r="AB34" s="262">
        <v>5.6500000000000002E-2</v>
      </c>
      <c r="AC34" s="260">
        <v>44672</v>
      </c>
      <c r="AD34" s="260">
        <v>45764</v>
      </c>
      <c r="AE34" s="261">
        <f>+AD34-AC34</f>
        <v>1092</v>
      </c>
      <c r="AF34" s="256">
        <v>214516.68</v>
      </c>
      <c r="AG34" s="256">
        <v>214644.8</v>
      </c>
      <c r="AH34" s="260">
        <v>45086</v>
      </c>
      <c r="AI34" s="259">
        <f t="shared" ref="AI34:AI65" si="7">+AH34-C34</f>
        <v>4</v>
      </c>
      <c r="AJ34" s="256">
        <f t="shared" si="4"/>
        <v>214519.38349784349</v>
      </c>
      <c r="AK34" s="259">
        <v>8070727</v>
      </c>
      <c r="AL34" s="256">
        <f t="shared" ref="AL34:AL65" si="8">IF(U34="Guaraníes",(AF34*(AA34-AM34)/365*AI34)/AN34,(AF34*(AA34-AM34)/365*AI34))</f>
        <v>4.7017354520547983</v>
      </c>
      <c r="AM34" s="258">
        <v>5.45E-2</v>
      </c>
      <c r="AN34" s="256">
        <v>7245.38</v>
      </c>
      <c r="AO34" s="257">
        <v>0</v>
      </c>
      <c r="AP34" s="256">
        <v>2.5859544589979357</v>
      </c>
      <c r="AQ34" s="256">
        <v>0.11754338449990617</v>
      </c>
    </row>
    <row r="35" spans="1:50" hidden="1">
      <c r="A35" s="259">
        <v>1009757</v>
      </c>
      <c r="B35" s="259">
        <f t="shared" ref="B35:B66" si="9">+B34+1</f>
        <v>1908</v>
      </c>
      <c r="C35" s="260">
        <v>45082</v>
      </c>
      <c r="D35" s="259" t="s">
        <v>735</v>
      </c>
      <c r="E35" s="259" t="s">
        <v>734</v>
      </c>
      <c r="F35" s="259">
        <v>8294</v>
      </c>
      <c r="G35" s="264">
        <v>17383</v>
      </c>
      <c r="H35" s="259" t="s">
        <v>539</v>
      </c>
      <c r="I35" s="259" t="s">
        <v>537</v>
      </c>
      <c r="J35" s="259" t="s">
        <v>733</v>
      </c>
      <c r="K35" s="259" t="s">
        <v>720</v>
      </c>
      <c r="L35" s="259">
        <v>1444</v>
      </c>
      <c r="M35" s="259" t="s">
        <v>539</v>
      </c>
      <c r="N35" s="259" t="s">
        <v>700</v>
      </c>
      <c r="O35" s="259" t="s">
        <v>732</v>
      </c>
      <c r="P35" s="259" t="s">
        <v>587</v>
      </c>
      <c r="Q35" s="259" t="s">
        <v>811</v>
      </c>
      <c r="R35" s="259" t="s">
        <v>730</v>
      </c>
      <c r="S35" s="259" t="s">
        <v>810</v>
      </c>
      <c r="T35" s="259" t="s">
        <v>809</v>
      </c>
      <c r="U35" s="259" t="s">
        <v>727</v>
      </c>
      <c r="V35" s="259" t="s">
        <v>726</v>
      </c>
      <c r="W35" s="263">
        <f t="shared" si="6"/>
        <v>340000</v>
      </c>
      <c r="X35" s="257">
        <v>340</v>
      </c>
      <c r="Y35" s="256">
        <v>342123.84</v>
      </c>
      <c r="Z35" s="257" t="s">
        <v>949</v>
      </c>
      <c r="AA35" s="262">
        <f>+AB35</f>
        <v>0.06</v>
      </c>
      <c r="AB35" s="262">
        <v>0.06</v>
      </c>
      <c r="AC35" s="260">
        <v>44680</v>
      </c>
      <c r="AD35" s="260">
        <v>46864</v>
      </c>
      <c r="AE35" s="261">
        <v>2184</v>
      </c>
      <c r="AF35" s="256">
        <v>342123.84</v>
      </c>
      <c r="AG35" s="256">
        <v>342328.17</v>
      </c>
      <c r="AH35" s="260">
        <v>45086</v>
      </c>
      <c r="AI35" s="259">
        <f t="shared" si="7"/>
        <v>4</v>
      </c>
      <c r="AJ35" s="256">
        <f t="shared" ref="AJ35:AJ66" si="10">+AF35+AP35+AQ35+AO35</f>
        <v>342128.15169765434</v>
      </c>
      <c r="AK35" s="259">
        <v>8070727</v>
      </c>
      <c r="AL35" s="256">
        <f t="shared" si="8"/>
        <v>20.621162958904105</v>
      </c>
      <c r="AM35" s="258">
        <v>5.45E-2</v>
      </c>
      <c r="AN35" s="256">
        <v>7245.38</v>
      </c>
      <c r="AO35" s="257">
        <v>0</v>
      </c>
      <c r="AP35" s="256">
        <v>4.1242325389378873</v>
      </c>
      <c r="AQ35" s="256">
        <v>0.18746511540626759</v>
      </c>
    </row>
    <row r="36" spans="1:50" hidden="1">
      <c r="A36" s="259">
        <v>1009772</v>
      </c>
      <c r="B36" s="259">
        <f t="shared" si="9"/>
        <v>1909</v>
      </c>
      <c r="C36" s="260">
        <v>45083</v>
      </c>
      <c r="D36" s="259" t="s">
        <v>735</v>
      </c>
      <c r="E36" s="259" t="s">
        <v>734</v>
      </c>
      <c r="F36" s="259" t="s">
        <v>948</v>
      </c>
      <c r="G36" s="264">
        <v>17384</v>
      </c>
      <c r="H36" s="259" t="s">
        <v>746</v>
      </c>
      <c r="I36" s="259" t="s">
        <v>537</v>
      </c>
      <c r="J36" s="259" t="s">
        <v>733</v>
      </c>
      <c r="K36" s="259" t="s">
        <v>720</v>
      </c>
      <c r="L36" s="259">
        <v>1443</v>
      </c>
      <c r="M36" s="259" t="s">
        <v>746</v>
      </c>
      <c r="N36" s="259" t="s">
        <v>745</v>
      </c>
      <c r="O36" s="259" t="s">
        <v>732</v>
      </c>
      <c r="P36" s="259" t="s">
        <v>587</v>
      </c>
      <c r="Q36" s="259" t="s">
        <v>947</v>
      </c>
      <c r="R36" s="259" t="s">
        <v>730</v>
      </c>
      <c r="S36" s="259" t="s">
        <v>825</v>
      </c>
      <c r="T36" s="259" t="s">
        <v>946</v>
      </c>
      <c r="U36" s="259" t="s">
        <v>570</v>
      </c>
      <c r="V36" s="259" t="s">
        <v>726</v>
      </c>
      <c r="W36" s="263">
        <f t="shared" si="6"/>
        <v>4484000000</v>
      </c>
      <c r="X36" s="257">
        <v>4484</v>
      </c>
      <c r="Y36" s="257">
        <v>4449580079</v>
      </c>
      <c r="Z36" s="257" t="s">
        <v>945</v>
      </c>
      <c r="AA36" s="284">
        <v>8.5000000000000006E-2</v>
      </c>
      <c r="AB36" s="284">
        <v>8.5000000000000006E-2</v>
      </c>
      <c r="AC36" s="260">
        <v>44847</v>
      </c>
      <c r="AD36" s="260">
        <v>45575</v>
      </c>
      <c r="AE36" s="261">
        <f>+AD36-AC36</f>
        <v>728</v>
      </c>
      <c r="AF36" s="257">
        <v>4449580079</v>
      </c>
      <c r="AG36" s="257">
        <v>4456620168</v>
      </c>
      <c r="AH36" s="260">
        <v>45090</v>
      </c>
      <c r="AI36" s="259">
        <f t="shared" si="7"/>
        <v>7</v>
      </c>
      <c r="AJ36" s="257">
        <f t="shared" si="10"/>
        <v>4449678213.5743437</v>
      </c>
      <c r="AK36" s="259">
        <v>8070726</v>
      </c>
      <c r="AL36" s="256">
        <f t="shared" si="8"/>
        <v>29.419856660676817</v>
      </c>
      <c r="AM36" s="258">
        <v>8.2500000000000004E-2</v>
      </c>
      <c r="AN36" s="256">
        <v>7251.43</v>
      </c>
      <c r="AO36" s="257">
        <v>0</v>
      </c>
      <c r="AP36" s="257">
        <v>93867.853719346953</v>
      </c>
      <c r="AQ36" s="257">
        <v>4266.7206236066804</v>
      </c>
    </row>
    <row r="37" spans="1:50" hidden="1">
      <c r="A37" s="259">
        <v>1009773</v>
      </c>
      <c r="B37" s="259">
        <f t="shared" si="9"/>
        <v>1910</v>
      </c>
      <c r="C37" s="260">
        <v>45083</v>
      </c>
      <c r="D37" s="259" t="s">
        <v>735</v>
      </c>
      <c r="E37" s="259" t="s">
        <v>734</v>
      </c>
      <c r="F37" s="259" t="s">
        <v>940</v>
      </c>
      <c r="G37" s="264">
        <v>17383</v>
      </c>
      <c r="H37" s="259" t="s">
        <v>539</v>
      </c>
      <c r="I37" s="259" t="s">
        <v>537</v>
      </c>
      <c r="J37" s="259" t="s">
        <v>733</v>
      </c>
      <c r="K37" s="259" t="s">
        <v>720</v>
      </c>
      <c r="L37" s="259">
        <v>1444</v>
      </c>
      <c r="M37" s="259" t="s">
        <v>539</v>
      </c>
      <c r="N37" s="259" t="s">
        <v>700</v>
      </c>
      <c r="O37" s="259" t="s">
        <v>732</v>
      </c>
      <c r="P37" s="259" t="s">
        <v>587</v>
      </c>
      <c r="Q37" s="259" t="s">
        <v>944</v>
      </c>
      <c r="R37" s="259" t="s">
        <v>730</v>
      </c>
      <c r="S37" s="259" t="s">
        <v>943</v>
      </c>
      <c r="T37" s="259" t="s">
        <v>942</v>
      </c>
      <c r="U37" s="259" t="s">
        <v>727</v>
      </c>
      <c r="V37" s="259" t="s">
        <v>726</v>
      </c>
      <c r="W37" s="263">
        <f t="shared" si="6"/>
        <v>488000</v>
      </c>
      <c r="X37" s="257">
        <v>488</v>
      </c>
      <c r="Y37" s="256">
        <v>492706.19</v>
      </c>
      <c r="Z37" s="257" t="s">
        <v>941</v>
      </c>
      <c r="AA37" s="258">
        <v>5.5E-2</v>
      </c>
      <c r="AB37" s="258">
        <v>5.5E-2</v>
      </c>
      <c r="AC37" s="265">
        <v>44285</v>
      </c>
      <c r="AD37" s="265">
        <v>47819</v>
      </c>
      <c r="AE37" s="261">
        <f>+AD37-AC37</f>
        <v>3534</v>
      </c>
      <c r="AF37" s="256">
        <v>492706.19</v>
      </c>
      <c r="AG37" s="256">
        <v>493249.52</v>
      </c>
      <c r="AH37" s="260">
        <v>45090</v>
      </c>
      <c r="AI37" s="259">
        <f t="shared" si="7"/>
        <v>7</v>
      </c>
      <c r="AJ37" s="256">
        <f t="shared" si="10"/>
        <v>492717.05653381877</v>
      </c>
      <c r="AK37" s="259">
        <v>8070727</v>
      </c>
      <c r="AL37" s="256">
        <f t="shared" si="8"/>
        <v>-23.622899520547964</v>
      </c>
      <c r="AM37" s="258">
        <v>5.7500000000000002E-2</v>
      </c>
      <c r="AN37" s="256">
        <v>7251.43</v>
      </c>
      <c r="AO37" s="257">
        <v>0</v>
      </c>
      <c r="AP37" s="256">
        <v>10.39407582660912</v>
      </c>
      <c r="AQ37" s="256">
        <v>0.4724579921185964</v>
      </c>
    </row>
    <row r="38" spans="1:50" hidden="1">
      <c r="A38" s="259">
        <v>1009774</v>
      </c>
      <c r="B38" s="259">
        <f t="shared" si="9"/>
        <v>1911</v>
      </c>
      <c r="C38" s="260">
        <v>45083</v>
      </c>
      <c r="D38" s="259" t="s">
        <v>735</v>
      </c>
      <c r="E38" s="259" t="s">
        <v>734</v>
      </c>
      <c r="F38" s="259" t="s">
        <v>940</v>
      </c>
      <c r="G38" s="264">
        <v>17383</v>
      </c>
      <c r="H38" s="259" t="s">
        <v>539</v>
      </c>
      <c r="I38" s="259" t="s">
        <v>537</v>
      </c>
      <c r="J38" s="259" t="s">
        <v>733</v>
      </c>
      <c r="K38" s="259" t="s">
        <v>720</v>
      </c>
      <c r="L38" s="259">
        <v>1444</v>
      </c>
      <c r="M38" s="259" t="s">
        <v>539</v>
      </c>
      <c r="N38" s="259" t="s">
        <v>700</v>
      </c>
      <c r="O38" s="259" t="s">
        <v>732</v>
      </c>
      <c r="P38" s="259" t="s">
        <v>587</v>
      </c>
      <c r="Q38" s="259" t="s">
        <v>939</v>
      </c>
      <c r="R38" s="259" t="s">
        <v>730</v>
      </c>
      <c r="S38" s="259" t="s">
        <v>938</v>
      </c>
      <c r="T38" s="259" t="s">
        <v>937</v>
      </c>
      <c r="U38" s="259" t="s">
        <v>727</v>
      </c>
      <c r="V38" s="259" t="s">
        <v>726</v>
      </c>
      <c r="W38" s="263">
        <f t="shared" si="6"/>
        <v>550000</v>
      </c>
      <c r="X38" s="257">
        <v>550</v>
      </c>
      <c r="Y38" s="256">
        <v>551582.18999999994</v>
      </c>
      <c r="Z38" s="257" t="s">
        <v>936</v>
      </c>
      <c r="AA38" s="262">
        <f>+AM38</f>
        <v>5.7500000000000002E-2</v>
      </c>
      <c r="AB38" s="262">
        <v>0.05</v>
      </c>
      <c r="AC38" s="260">
        <v>44526</v>
      </c>
      <c r="AD38" s="265">
        <v>48156</v>
      </c>
      <c r="AE38" s="261">
        <f>+AD38-AC38</f>
        <v>3630</v>
      </c>
      <c r="AF38" s="256">
        <v>551582.18999999994</v>
      </c>
      <c r="AG38" s="256">
        <v>552277.34</v>
      </c>
      <c r="AH38" s="260">
        <v>45091</v>
      </c>
      <c r="AI38" s="259">
        <f t="shared" si="7"/>
        <v>8</v>
      </c>
      <c r="AJ38" s="256">
        <f t="shared" si="10"/>
        <v>551596.09289360105</v>
      </c>
      <c r="AK38" s="259">
        <v>8070727</v>
      </c>
      <c r="AL38" s="256">
        <f t="shared" si="8"/>
        <v>0</v>
      </c>
      <c r="AM38" s="258">
        <v>5.7500000000000002E-2</v>
      </c>
      <c r="AN38" s="256">
        <v>7251.43</v>
      </c>
      <c r="AO38" s="257">
        <v>0</v>
      </c>
      <c r="AP38" s="256">
        <v>13.298419966222555</v>
      </c>
      <c r="AQ38" s="256">
        <v>0.60447363482829797</v>
      </c>
    </row>
    <row r="39" spans="1:50" hidden="1">
      <c r="A39" s="259">
        <v>1009775</v>
      </c>
      <c r="B39" s="259">
        <f t="shared" si="9"/>
        <v>1912</v>
      </c>
      <c r="C39" s="260">
        <v>45083</v>
      </c>
      <c r="D39" s="259" t="s">
        <v>735</v>
      </c>
      <c r="E39" s="259" t="s">
        <v>831</v>
      </c>
      <c r="F39" s="259" t="s">
        <v>852</v>
      </c>
      <c r="G39" s="264">
        <v>8294</v>
      </c>
      <c r="H39" s="259" t="s">
        <v>851</v>
      </c>
      <c r="I39" s="259"/>
      <c r="J39" s="259"/>
      <c r="K39" s="259"/>
      <c r="L39" s="259"/>
      <c r="M39" s="259"/>
      <c r="N39" s="259"/>
      <c r="O39" s="259"/>
      <c r="P39" s="259"/>
      <c r="Q39" s="259" t="s">
        <v>850</v>
      </c>
      <c r="R39" s="259" t="s">
        <v>730</v>
      </c>
      <c r="S39" s="259" t="s">
        <v>849</v>
      </c>
      <c r="T39" s="259" t="s">
        <v>848</v>
      </c>
      <c r="U39" s="259" t="s">
        <v>570</v>
      </c>
      <c r="V39" s="259" t="s">
        <v>726</v>
      </c>
      <c r="W39" s="263">
        <f t="shared" si="6"/>
        <v>60000000</v>
      </c>
      <c r="X39" s="257">
        <v>60</v>
      </c>
      <c r="Y39" s="257">
        <v>58115014</v>
      </c>
      <c r="Z39" s="257" t="s">
        <v>935</v>
      </c>
      <c r="AA39" s="262">
        <v>0.10199999999999999</v>
      </c>
      <c r="AB39" s="262">
        <v>0.10199999999999999</v>
      </c>
      <c r="AC39" s="260">
        <v>44558</v>
      </c>
      <c r="AD39" s="260">
        <v>48198</v>
      </c>
      <c r="AE39" s="261">
        <f>+AD39-AC39</f>
        <v>3640</v>
      </c>
      <c r="AF39" s="257">
        <v>58115014</v>
      </c>
      <c r="AG39" s="257">
        <v>58371357</v>
      </c>
      <c r="AH39" s="260">
        <v>45097</v>
      </c>
      <c r="AI39" s="259">
        <f t="shared" si="7"/>
        <v>14</v>
      </c>
      <c r="AJ39" s="256">
        <f t="shared" si="10"/>
        <v>58115014</v>
      </c>
      <c r="AK39" s="259">
        <v>8070726</v>
      </c>
      <c r="AL39" s="256">
        <f t="shared" si="8"/>
        <v>-3.9961631556507955</v>
      </c>
      <c r="AM39" s="258">
        <v>0.115</v>
      </c>
      <c r="AN39" s="256">
        <v>7251.43</v>
      </c>
      <c r="AO39" s="257">
        <v>0</v>
      </c>
      <c r="AP39" s="256">
        <v>0</v>
      </c>
      <c r="AQ39" s="256">
        <v>0</v>
      </c>
    </row>
    <row r="40" spans="1:50" hidden="1">
      <c r="A40" s="259">
        <v>1009785</v>
      </c>
      <c r="B40" s="259">
        <f t="shared" si="9"/>
        <v>1913</v>
      </c>
      <c r="C40" s="260">
        <v>45083</v>
      </c>
      <c r="D40" s="259" t="s">
        <v>735</v>
      </c>
      <c r="E40" s="259" t="s">
        <v>734</v>
      </c>
      <c r="F40" s="259">
        <v>8294</v>
      </c>
      <c r="G40" s="264">
        <v>17384</v>
      </c>
      <c r="H40" s="259" t="s">
        <v>746</v>
      </c>
      <c r="I40" s="259" t="s">
        <v>537</v>
      </c>
      <c r="J40" s="259" t="s">
        <v>733</v>
      </c>
      <c r="K40" s="259" t="s">
        <v>720</v>
      </c>
      <c r="L40" s="259">
        <v>1443</v>
      </c>
      <c r="M40" s="259" t="s">
        <v>746</v>
      </c>
      <c r="N40" s="259" t="s">
        <v>745</v>
      </c>
      <c r="O40" s="259" t="s">
        <v>732</v>
      </c>
      <c r="P40" s="259" t="s">
        <v>587</v>
      </c>
      <c r="Q40" s="259" t="s">
        <v>826</v>
      </c>
      <c r="R40" s="259" t="s">
        <v>743</v>
      </c>
      <c r="S40" s="259" t="s">
        <v>825</v>
      </c>
      <c r="T40" s="259" t="s">
        <v>824</v>
      </c>
      <c r="U40" s="259" t="s">
        <v>570</v>
      </c>
      <c r="V40" s="259" t="s">
        <v>726</v>
      </c>
      <c r="W40" s="263">
        <f t="shared" si="6"/>
        <v>1405000000</v>
      </c>
      <c r="X40" s="257">
        <v>1405</v>
      </c>
      <c r="Y40" s="257">
        <v>1445387014</v>
      </c>
      <c r="Z40" s="257" t="s">
        <v>934</v>
      </c>
      <c r="AA40" s="262">
        <v>6.0999999999999999E-2</v>
      </c>
      <c r="AB40" s="262">
        <v>6.0999999999999999E-2</v>
      </c>
      <c r="AC40" s="260">
        <v>44182</v>
      </c>
      <c r="AD40" s="260">
        <v>46007</v>
      </c>
      <c r="AE40" s="261">
        <v>1825</v>
      </c>
      <c r="AF40" s="257">
        <v>1445387014</v>
      </c>
      <c r="AG40" s="257">
        <v>1447077919</v>
      </c>
      <c r="AH40" s="260">
        <v>45090</v>
      </c>
      <c r="AI40" s="259">
        <f t="shared" si="7"/>
        <v>7</v>
      </c>
      <c r="AJ40" s="257">
        <f t="shared" si="10"/>
        <v>1445412793.3683813</v>
      </c>
      <c r="AK40" s="259">
        <v>8070726</v>
      </c>
      <c r="AL40" s="256">
        <f t="shared" si="8"/>
        <v>0</v>
      </c>
      <c r="AM40" s="258">
        <v>6.0999999999999999E-2</v>
      </c>
      <c r="AN40" s="256">
        <v>7251.43</v>
      </c>
      <c r="AO40" s="257">
        <v>0</v>
      </c>
      <c r="AP40" s="257">
        <v>24393.380833927567</v>
      </c>
      <c r="AQ40" s="257">
        <v>1385.9875473822481</v>
      </c>
    </row>
    <row r="41" spans="1:50" hidden="1">
      <c r="A41" s="259">
        <v>1009786</v>
      </c>
      <c r="B41" s="259">
        <f t="shared" si="9"/>
        <v>1914</v>
      </c>
      <c r="C41" s="260">
        <v>45083</v>
      </c>
      <c r="D41" s="259" t="s">
        <v>735</v>
      </c>
      <c r="E41" s="259" t="s">
        <v>734</v>
      </c>
      <c r="F41" s="259">
        <v>8294</v>
      </c>
      <c r="G41" s="264">
        <v>17384</v>
      </c>
      <c r="H41" s="259" t="s">
        <v>746</v>
      </c>
      <c r="I41" s="259" t="s">
        <v>537</v>
      </c>
      <c r="J41" s="259" t="s">
        <v>733</v>
      </c>
      <c r="K41" s="259" t="s">
        <v>720</v>
      </c>
      <c r="L41" s="259">
        <v>1443</v>
      </c>
      <c r="M41" s="259" t="s">
        <v>746</v>
      </c>
      <c r="N41" s="259" t="s">
        <v>745</v>
      </c>
      <c r="O41" s="259" t="s">
        <v>732</v>
      </c>
      <c r="P41" s="259" t="s">
        <v>587</v>
      </c>
      <c r="Q41" s="259" t="s">
        <v>814</v>
      </c>
      <c r="R41" s="259" t="s">
        <v>792</v>
      </c>
      <c r="S41" s="259" t="s">
        <v>781</v>
      </c>
      <c r="T41" s="259" t="s">
        <v>813</v>
      </c>
      <c r="U41" s="259" t="s">
        <v>570</v>
      </c>
      <c r="V41" s="259" t="s">
        <v>726</v>
      </c>
      <c r="W41" s="263">
        <f t="shared" si="6"/>
        <v>5943000000</v>
      </c>
      <c r="X41" s="257">
        <v>5943</v>
      </c>
      <c r="Y41" s="257">
        <v>5963596973</v>
      </c>
      <c r="Z41" s="257" t="s">
        <v>933</v>
      </c>
      <c r="AA41" s="262">
        <v>0.115</v>
      </c>
      <c r="AB41" s="262">
        <v>0.115</v>
      </c>
      <c r="AC41" s="260">
        <v>45041</v>
      </c>
      <c r="AD41" s="260">
        <v>46136</v>
      </c>
      <c r="AE41" s="261">
        <f t="shared" ref="AE41:AE50" si="11">+AD41-AC41</f>
        <v>1095</v>
      </c>
      <c r="AF41" s="257">
        <v>5963596973</v>
      </c>
      <c r="AG41" s="257">
        <v>5964936740</v>
      </c>
      <c r="AH41" s="260">
        <v>45084</v>
      </c>
      <c r="AI41" s="259">
        <f t="shared" si="7"/>
        <v>1</v>
      </c>
      <c r="AJ41" s="257">
        <f t="shared" si="10"/>
        <v>5963612167.918314</v>
      </c>
      <c r="AK41" s="259">
        <v>8070726</v>
      </c>
      <c r="AL41" s="256">
        <f t="shared" si="8"/>
        <v>74.354233695502217</v>
      </c>
      <c r="AM41" s="258">
        <v>8.199999999999999E-2</v>
      </c>
      <c r="AN41" s="256">
        <v>7251.43</v>
      </c>
      <c r="AO41" s="257">
        <v>0</v>
      </c>
      <c r="AP41" s="257">
        <v>14377.987221617565</v>
      </c>
      <c r="AQ41" s="257">
        <v>816.93109213736159</v>
      </c>
    </row>
    <row r="42" spans="1:50" hidden="1">
      <c r="A42" s="259">
        <v>1009787</v>
      </c>
      <c r="B42" s="259">
        <f t="shared" si="9"/>
        <v>1915</v>
      </c>
      <c r="C42" s="260">
        <v>45083</v>
      </c>
      <c r="D42" s="259" t="s">
        <v>735</v>
      </c>
      <c r="E42" s="259" t="s">
        <v>734</v>
      </c>
      <c r="F42" s="259">
        <v>8294</v>
      </c>
      <c r="G42" s="264">
        <v>17384</v>
      </c>
      <c r="H42" s="259" t="s">
        <v>746</v>
      </c>
      <c r="I42" s="259" t="s">
        <v>537</v>
      </c>
      <c r="J42" s="259" t="s">
        <v>733</v>
      </c>
      <c r="K42" s="259" t="s">
        <v>720</v>
      </c>
      <c r="L42" s="259">
        <v>1443</v>
      </c>
      <c r="M42" s="259" t="s">
        <v>746</v>
      </c>
      <c r="N42" s="259" t="s">
        <v>745</v>
      </c>
      <c r="O42" s="259" t="s">
        <v>732</v>
      </c>
      <c r="P42" s="259" t="s">
        <v>587</v>
      </c>
      <c r="Q42" s="259" t="s">
        <v>816</v>
      </c>
      <c r="R42" s="259" t="s">
        <v>730</v>
      </c>
      <c r="S42" s="259" t="s">
        <v>781</v>
      </c>
      <c r="T42" s="259" t="s">
        <v>813</v>
      </c>
      <c r="U42" s="259" t="s">
        <v>570</v>
      </c>
      <c r="V42" s="259" t="s">
        <v>726</v>
      </c>
      <c r="W42" s="263">
        <f t="shared" si="6"/>
        <v>4000000000</v>
      </c>
      <c r="X42" s="257">
        <v>4000</v>
      </c>
      <c r="Y42" s="257">
        <v>4054082192</v>
      </c>
      <c r="Z42" s="257" t="s">
        <v>932</v>
      </c>
      <c r="AA42" s="262">
        <v>0.105</v>
      </c>
      <c r="AB42" s="262">
        <v>0.105</v>
      </c>
      <c r="AC42" s="260">
        <v>44854</v>
      </c>
      <c r="AD42" s="260">
        <v>45946</v>
      </c>
      <c r="AE42" s="261">
        <f t="shared" si="11"/>
        <v>1092</v>
      </c>
      <c r="AF42" s="257">
        <v>4054082192</v>
      </c>
      <c r="AG42" s="257">
        <v>4056814531.9999995</v>
      </c>
      <c r="AH42" s="260">
        <v>45086</v>
      </c>
      <c r="AI42" s="259">
        <f t="shared" si="7"/>
        <v>3</v>
      </c>
      <c r="AJ42" s="256">
        <f t="shared" si="10"/>
        <v>4054120511.4070182</v>
      </c>
      <c r="AK42" s="259">
        <v>8070726</v>
      </c>
      <c r="AL42" s="256">
        <f t="shared" si="8"/>
        <v>105.68786300157068</v>
      </c>
      <c r="AM42" s="258">
        <v>8.199999999999999E-2</v>
      </c>
      <c r="AN42" s="256">
        <v>7251.43</v>
      </c>
      <c r="AO42" s="257">
        <v>0</v>
      </c>
      <c r="AP42" s="257">
        <v>36653.345843497838</v>
      </c>
      <c r="AQ42" s="257">
        <v>1666.0611747044472</v>
      </c>
    </row>
    <row r="43" spans="1:50">
      <c r="A43" s="259">
        <v>1009792</v>
      </c>
      <c r="B43" s="259">
        <f t="shared" si="9"/>
        <v>1916</v>
      </c>
      <c r="C43" s="260">
        <v>45083</v>
      </c>
      <c r="D43" s="259" t="s">
        <v>735</v>
      </c>
      <c r="E43" s="259" t="s">
        <v>734</v>
      </c>
      <c r="F43" s="259">
        <v>8294</v>
      </c>
      <c r="G43" s="264">
        <v>18532</v>
      </c>
      <c r="H43" s="259" t="s">
        <v>819</v>
      </c>
      <c r="I43" s="259" t="s">
        <v>537</v>
      </c>
      <c r="J43" s="259" t="s">
        <v>733</v>
      </c>
      <c r="K43" s="259" t="s">
        <v>720</v>
      </c>
      <c r="L43" s="259">
        <v>1562</v>
      </c>
      <c r="M43" s="259" t="s">
        <v>819</v>
      </c>
      <c r="N43" s="259" t="s">
        <v>703</v>
      </c>
      <c r="O43" s="259" t="s">
        <v>732</v>
      </c>
      <c r="P43" s="259" t="s">
        <v>587</v>
      </c>
      <c r="Q43" s="259" t="s">
        <v>757</v>
      </c>
      <c r="R43" s="259" t="s">
        <v>730</v>
      </c>
      <c r="S43" s="259" t="s">
        <v>756</v>
      </c>
      <c r="T43" s="259" t="s">
        <v>755</v>
      </c>
      <c r="U43" s="259" t="s">
        <v>727</v>
      </c>
      <c r="V43" s="259" t="s">
        <v>726</v>
      </c>
      <c r="W43" s="263">
        <f t="shared" si="6"/>
        <v>50000</v>
      </c>
      <c r="X43" s="257">
        <v>50</v>
      </c>
      <c r="Y43" s="256">
        <v>50139.040000000001</v>
      </c>
      <c r="Z43" s="257" t="s">
        <v>931</v>
      </c>
      <c r="AA43" s="262">
        <f>+AB43</f>
        <v>7.2499999999999995E-2</v>
      </c>
      <c r="AB43" s="262">
        <v>7.2499999999999995E-2</v>
      </c>
      <c r="AC43" s="260">
        <v>44601</v>
      </c>
      <c r="AD43" s="260">
        <v>48180</v>
      </c>
      <c r="AE43" s="261">
        <f t="shared" si="11"/>
        <v>3579</v>
      </c>
      <c r="AF43" s="256">
        <v>50139.040000000001</v>
      </c>
      <c r="AG43" s="256">
        <v>50206.83</v>
      </c>
      <c r="AH43" s="260">
        <v>45090</v>
      </c>
      <c r="AI43" s="259">
        <f t="shared" si="7"/>
        <v>7</v>
      </c>
      <c r="AJ43" s="256">
        <f t="shared" si="10"/>
        <v>50140.14580622466</v>
      </c>
      <c r="AK43" s="259">
        <v>8070727</v>
      </c>
      <c r="AL43" s="256">
        <f t="shared" si="8"/>
        <v>1.9231412602739744</v>
      </c>
      <c r="AM43" s="258">
        <v>7.0499999999999993E-2</v>
      </c>
      <c r="AN43" s="256">
        <v>7251.43</v>
      </c>
      <c r="AO43" s="257">
        <v>0</v>
      </c>
      <c r="AP43" s="256">
        <v>1.0577276931506849</v>
      </c>
      <c r="AQ43" s="256">
        <v>4.807853150684932E-2</v>
      </c>
      <c r="AS43" s="282">
        <f>+AG43-AF43</f>
        <v>67.790000000000873</v>
      </c>
      <c r="AT43" s="141">
        <v>7220.59</v>
      </c>
      <c r="AU43" s="140">
        <f>+AS43*AT43</f>
        <v>489483.79610000632</v>
      </c>
      <c r="AW43" s="191">
        <f>+AG43-AF43</f>
        <v>67.790000000000873</v>
      </c>
      <c r="AX43" s="189">
        <f>+AW43/AI43</f>
        <v>9.6842857142858385</v>
      </c>
    </row>
    <row r="44" spans="1:50" hidden="1">
      <c r="A44" s="259">
        <v>1009795</v>
      </c>
      <c r="B44" s="259">
        <f t="shared" si="9"/>
        <v>1917</v>
      </c>
      <c r="C44" s="260">
        <v>45083</v>
      </c>
      <c r="D44" s="259" t="s">
        <v>735</v>
      </c>
      <c r="E44" s="259" t="s">
        <v>734</v>
      </c>
      <c r="F44" s="259">
        <v>8294</v>
      </c>
      <c r="G44" s="264">
        <v>21184</v>
      </c>
      <c r="H44" s="259" t="s">
        <v>777</v>
      </c>
      <c r="I44" s="259" t="s">
        <v>537</v>
      </c>
      <c r="J44" s="259" t="s">
        <v>778</v>
      </c>
      <c r="K44" s="259" t="s">
        <v>720</v>
      </c>
      <c r="L44" s="259">
        <v>1893</v>
      </c>
      <c r="M44" s="259" t="s">
        <v>777</v>
      </c>
      <c r="N44" s="259" t="s">
        <v>705</v>
      </c>
      <c r="O44" s="259" t="s">
        <v>732</v>
      </c>
      <c r="P44" s="259" t="s">
        <v>587</v>
      </c>
      <c r="Q44" s="259" t="s">
        <v>916</v>
      </c>
      <c r="R44" s="259" t="s">
        <v>730</v>
      </c>
      <c r="S44" s="259" t="s">
        <v>729</v>
      </c>
      <c r="T44" s="259" t="s">
        <v>728</v>
      </c>
      <c r="U44" s="263" t="s">
        <v>727</v>
      </c>
      <c r="V44" s="259" t="s">
        <v>726</v>
      </c>
      <c r="W44" s="263">
        <f t="shared" si="6"/>
        <v>27000</v>
      </c>
      <c r="X44" s="257">
        <v>27</v>
      </c>
      <c r="Y44" s="269">
        <v>27073.23</v>
      </c>
      <c r="Z44" s="257" t="s">
        <v>930</v>
      </c>
      <c r="AA44" s="258">
        <v>8.2500000000000004E-2</v>
      </c>
      <c r="AB44" s="258">
        <v>8.2500000000000004E-2</v>
      </c>
      <c r="AC44" s="265">
        <v>45071</v>
      </c>
      <c r="AD44" s="265">
        <v>46590</v>
      </c>
      <c r="AE44" s="261">
        <f t="shared" si="11"/>
        <v>1519</v>
      </c>
      <c r="AF44" s="256">
        <v>27073.23</v>
      </c>
      <c r="AG44" s="256">
        <v>27077.279999999999</v>
      </c>
      <c r="AH44" s="260">
        <v>45084</v>
      </c>
      <c r="AI44" s="259">
        <f t="shared" si="7"/>
        <v>1</v>
      </c>
      <c r="AJ44" s="256">
        <f t="shared" si="10"/>
        <v>27073.315299226873</v>
      </c>
      <c r="AK44" s="259">
        <v>8070727</v>
      </c>
      <c r="AL44" s="256">
        <f t="shared" si="8"/>
        <v>2.0768505205479455</v>
      </c>
      <c r="AM44" s="258">
        <v>5.45E-2</v>
      </c>
      <c r="AN44" s="256">
        <v>7251.43</v>
      </c>
      <c r="AO44" s="257">
        <v>0</v>
      </c>
      <c r="AP44" s="269">
        <v>8.159056483392757E-2</v>
      </c>
      <c r="AQ44" s="283">
        <v>3.7086620379057984E-3</v>
      </c>
      <c r="AS44" s="140">
        <f>+AD44-AC44</f>
        <v>1519</v>
      </c>
      <c r="AT44" s="191">
        <f>+AG44-AF44</f>
        <v>4.0499999999992724</v>
      </c>
      <c r="AU44" s="189">
        <f>+AT44/AS44</f>
        <v>2.6662277814346758E-3</v>
      </c>
      <c r="AV44" s="191">
        <f>+AH44-C44</f>
        <v>1</v>
      </c>
      <c r="AW44" s="191">
        <f>+AT44*AV44</f>
        <v>4.0499999999992724</v>
      </c>
    </row>
    <row r="45" spans="1:50" hidden="1">
      <c r="A45" s="259">
        <v>1009797</v>
      </c>
      <c r="B45" s="259">
        <f t="shared" si="9"/>
        <v>1918</v>
      </c>
      <c r="C45" s="260">
        <v>45083</v>
      </c>
      <c r="D45" s="259" t="s">
        <v>735</v>
      </c>
      <c r="E45" s="259" t="s">
        <v>734</v>
      </c>
      <c r="F45" s="259">
        <v>8294</v>
      </c>
      <c r="G45" s="264">
        <v>21184</v>
      </c>
      <c r="H45" s="259" t="s">
        <v>777</v>
      </c>
      <c r="I45" s="259" t="s">
        <v>537</v>
      </c>
      <c r="J45" s="259" t="s">
        <v>778</v>
      </c>
      <c r="K45" s="259" t="s">
        <v>720</v>
      </c>
      <c r="L45" s="259">
        <v>1893</v>
      </c>
      <c r="M45" s="259" t="s">
        <v>777</v>
      </c>
      <c r="N45" s="259" t="s">
        <v>705</v>
      </c>
      <c r="O45" s="259" t="s">
        <v>732</v>
      </c>
      <c r="P45" s="259" t="s">
        <v>587</v>
      </c>
      <c r="Q45" s="259" t="s">
        <v>757</v>
      </c>
      <c r="R45" s="259" t="s">
        <v>730</v>
      </c>
      <c r="S45" s="259" t="s">
        <v>756</v>
      </c>
      <c r="T45" s="259" t="s">
        <v>755</v>
      </c>
      <c r="U45" s="259" t="s">
        <v>727</v>
      </c>
      <c r="V45" s="259" t="s">
        <v>726</v>
      </c>
      <c r="W45" s="263">
        <f t="shared" si="6"/>
        <v>20000</v>
      </c>
      <c r="X45" s="257">
        <v>20</v>
      </c>
      <c r="Y45" s="269">
        <v>20055.62</v>
      </c>
      <c r="Z45" s="257" t="s">
        <v>929</v>
      </c>
      <c r="AA45" s="262">
        <f>+AB45</f>
        <v>7.2499999999999995E-2</v>
      </c>
      <c r="AB45" s="262">
        <v>7.2499999999999995E-2</v>
      </c>
      <c r="AC45" s="260">
        <v>44601</v>
      </c>
      <c r="AD45" s="260">
        <v>48180</v>
      </c>
      <c r="AE45" s="261">
        <f t="shared" si="11"/>
        <v>3579</v>
      </c>
      <c r="AF45" s="256">
        <v>20055.62</v>
      </c>
      <c r="AG45" s="256">
        <v>20059.490000000002</v>
      </c>
      <c r="AH45" s="260">
        <v>45084</v>
      </c>
      <c r="AI45" s="259">
        <f t="shared" si="7"/>
        <v>1</v>
      </c>
      <c r="AJ45" s="256">
        <f t="shared" si="10"/>
        <v>20055.683188939725</v>
      </c>
      <c r="AK45" s="259">
        <v>8070727</v>
      </c>
      <c r="AL45" s="256">
        <f t="shared" si="8"/>
        <v>0.10989380821917817</v>
      </c>
      <c r="AM45" s="258">
        <v>7.0499999999999993E-2</v>
      </c>
      <c r="AN45" s="256">
        <v>7251.43</v>
      </c>
      <c r="AO45" s="257">
        <v>0</v>
      </c>
      <c r="AP45" s="269">
        <v>6.0441594520547946E-2</v>
      </c>
      <c r="AQ45" s="283">
        <v>2.747345205479452E-3</v>
      </c>
      <c r="AR45">
        <v>0.01</v>
      </c>
      <c r="AS45" s="140">
        <f>+AD45-AC45</f>
        <v>3579</v>
      </c>
      <c r="AT45" s="191">
        <f>+AG45-AF45</f>
        <v>3.8700000000026193</v>
      </c>
      <c r="AU45" s="189">
        <f>+AT45/AS45</f>
        <v>1.0813076278297345E-3</v>
      </c>
      <c r="AV45" s="191">
        <f>+AH45-C45</f>
        <v>1</v>
      </c>
      <c r="AW45" s="191">
        <f>+AT45*AV45</f>
        <v>3.8700000000026193</v>
      </c>
    </row>
    <row r="46" spans="1:50" ht="15.75" hidden="1" customHeight="1">
      <c r="A46" s="259">
        <v>1009800</v>
      </c>
      <c r="B46" s="259">
        <f t="shared" si="9"/>
        <v>1919</v>
      </c>
      <c r="C46" s="260">
        <v>45083</v>
      </c>
      <c r="D46" s="259" t="s">
        <v>735</v>
      </c>
      <c r="E46" s="259" t="s">
        <v>734</v>
      </c>
      <c r="F46" s="259">
        <v>8294</v>
      </c>
      <c r="G46" s="264">
        <v>12032</v>
      </c>
      <c r="H46" s="259" t="s">
        <v>862</v>
      </c>
      <c r="I46" s="259" t="s">
        <v>537</v>
      </c>
      <c r="J46" s="259" t="s">
        <v>733</v>
      </c>
      <c r="K46" s="259" t="s">
        <v>720</v>
      </c>
      <c r="L46" s="259">
        <v>684</v>
      </c>
      <c r="M46" s="259" t="s">
        <v>862</v>
      </c>
      <c r="N46" s="259" t="s">
        <v>861</v>
      </c>
      <c r="O46" s="259" t="s">
        <v>732</v>
      </c>
      <c r="P46" s="259" t="s">
        <v>587</v>
      </c>
      <c r="Q46" s="259" t="s">
        <v>860</v>
      </c>
      <c r="R46" s="259" t="s">
        <v>730</v>
      </c>
      <c r="S46" s="259" t="s">
        <v>859</v>
      </c>
      <c r="T46" s="259" t="s">
        <v>858</v>
      </c>
      <c r="U46" s="259" t="s">
        <v>727</v>
      </c>
      <c r="V46" s="259" t="s">
        <v>726</v>
      </c>
      <c r="W46" s="263">
        <f t="shared" si="6"/>
        <v>245000</v>
      </c>
      <c r="X46" s="257">
        <v>245</v>
      </c>
      <c r="Y46" s="256">
        <v>246527.05</v>
      </c>
      <c r="Z46" s="257" t="s">
        <v>928</v>
      </c>
      <c r="AA46" s="262">
        <v>6.5000000000000002E-2</v>
      </c>
      <c r="AB46" s="262">
        <v>6.5000000000000002E-2</v>
      </c>
      <c r="AC46" s="260">
        <v>44956</v>
      </c>
      <c r="AD46" s="260">
        <v>47505</v>
      </c>
      <c r="AE46" s="261">
        <f t="shared" si="11"/>
        <v>2549</v>
      </c>
      <c r="AF46" s="256">
        <v>246527.05</v>
      </c>
      <c r="AG46" s="256">
        <v>246763.45</v>
      </c>
      <c r="AH46" s="260">
        <v>45090</v>
      </c>
      <c r="AI46" s="259">
        <f t="shared" si="7"/>
        <v>7</v>
      </c>
      <c r="AJ46" s="256">
        <f t="shared" si="10"/>
        <v>246527.05</v>
      </c>
      <c r="AK46" s="259">
        <v>8070727</v>
      </c>
      <c r="AL46" s="256">
        <f t="shared" si="8"/>
        <v>70.918740410958904</v>
      </c>
      <c r="AM46" s="258">
        <v>0.05</v>
      </c>
      <c r="AN46" s="256">
        <v>7251.43</v>
      </c>
      <c r="AO46" s="257">
        <v>0</v>
      </c>
      <c r="AP46" s="256">
        <v>0</v>
      </c>
      <c r="AQ46" s="256">
        <v>0</v>
      </c>
    </row>
    <row r="47" spans="1:50" hidden="1">
      <c r="A47" s="259">
        <v>1009802</v>
      </c>
      <c r="B47" s="259">
        <f t="shared" si="9"/>
        <v>1920</v>
      </c>
      <c r="C47" s="260">
        <v>45083</v>
      </c>
      <c r="D47" s="259" t="s">
        <v>735</v>
      </c>
      <c r="E47" s="259" t="s">
        <v>734</v>
      </c>
      <c r="F47" s="259">
        <v>8294</v>
      </c>
      <c r="G47" s="264">
        <v>9683</v>
      </c>
      <c r="H47" s="259" t="s">
        <v>926</v>
      </c>
      <c r="I47" s="259" t="s">
        <v>537</v>
      </c>
      <c r="J47" s="259" t="s">
        <v>733</v>
      </c>
      <c r="K47" s="259" t="s">
        <v>720</v>
      </c>
      <c r="L47" s="259">
        <v>225</v>
      </c>
      <c r="M47" s="259" t="s">
        <v>926</v>
      </c>
      <c r="N47" s="259" t="s">
        <v>925</v>
      </c>
      <c r="O47" s="259" t="s">
        <v>732</v>
      </c>
      <c r="P47" s="259" t="s">
        <v>587</v>
      </c>
      <c r="Q47" s="259" t="s">
        <v>916</v>
      </c>
      <c r="R47" s="259" t="s">
        <v>730</v>
      </c>
      <c r="S47" s="259" t="s">
        <v>729</v>
      </c>
      <c r="T47" s="259" t="s">
        <v>728</v>
      </c>
      <c r="U47" s="263" t="s">
        <v>727</v>
      </c>
      <c r="V47" s="259" t="s">
        <v>726</v>
      </c>
      <c r="W47" s="263">
        <f t="shared" si="6"/>
        <v>42000</v>
      </c>
      <c r="X47" s="257">
        <v>42</v>
      </c>
      <c r="Y47" s="256">
        <v>42113.919999999998</v>
      </c>
      <c r="Z47" s="257" t="s">
        <v>927</v>
      </c>
      <c r="AA47" s="258">
        <v>8.2500000000000004E-2</v>
      </c>
      <c r="AB47" s="258">
        <v>8.2500000000000004E-2</v>
      </c>
      <c r="AC47" s="265">
        <v>45071</v>
      </c>
      <c r="AD47" s="265">
        <v>46590</v>
      </c>
      <c r="AE47" s="261">
        <f t="shared" si="11"/>
        <v>1519</v>
      </c>
      <c r="AF47" s="256">
        <v>42113.919999999998</v>
      </c>
      <c r="AG47" s="256">
        <v>42190.83</v>
      </c>
      <c r="AH47" s="260">
        <v>45173</v>
      </c>
      <c r="AI47" s="259">
        <f t="shared" si="7"/>
        <v>90</v>
      </c>
      <c r="AJ47" s="256">
        <f t="shared" si="10"/>
        <v>42136.142302931134</v>
      </c>
      <c r="AK47" s="259">
        <v>8070727</v>
      </c>
      <c r="AL47" s="256">
        <f t="shared" si="8"/>
        <v>181.72444931506848</v>
      </c>
      <c r="AM47" s="258">
        <v>6.5000000000000002E-2</v>
      </c>
      <c r="AN47" s="256">
        <v>7251.43</v>
      </c>
      <c r="AO47" s="257">
        <v>17.134018615124791</v>
      </c>
      <c r="AP47" s="256">
        <v>4.569071630699943</v>
      </c>
      <c r="AQ47" s="256">
        <v>0.51921268530681175</v>
      </c>
    </row>
    <row r="48" spans="1:50" hidden="1">
      <c r="A48" s="259">
        <v>1009803</v>
      </c>
      <c r="B48" s="259">
        <f t="shared" si="9"/>
        <v>1921</v>
      </c>
      <c r="C48" s="260">
        <v>45083</v>
      </c>
      <c r="D48" s="259" t="s">
        <v>735</v>
      </c>
      <c r="E48" s="259" t="s">
        <v>734</v>
      </c>
      <c r="F48" s="259">
        <v>8294</v>
      </c>
      <c r="G48" s="264">
        <v>9683</v>
      </c>
      <c r="H48" s="259" t="s">
        <v>926</v>
      </c>
      <c r="I48" s="259" t="s">
        <v>537</v>
      </c>
      <c r="J48" s="259" t="s">
        <v>733</v>
      </c>
      <c r="K48" s="259" t="s">
        <v>720</v>
      </c>
      <c r="L48" s="259">
        <v>225</v>
      </c>
      <c r="M48" s="259" t="s">
        <v>926</v>
      </c>
      <c r="N48" s="259" t="s">
        <v>925</v>
      </c>
      <c r="O48" s="259" t="s">
        <v>732</v>
      </c>
      <c r="P48" s="259" t="s">
        <v>587</v>
      </c>
      <c r="Q48" s="259" t="s">
        <v>768</v>
      </c>
      <c r="R48" s="259" t="s">
        <v>730</v>
      </c>
      <c r="S48" s="259" t="s">
        <v>729</v>
      </c>
      <c r="T48" s="259" t="s">
        <v>728</v>
      </c>
      <c r="U48" s="259" t="s">
        <v>727</v>
      </c>
      <c r="V48" s="259" t="s">
        <v>726</v>
      </c>
      <c r="W48" s="263">
        <f t="shared" si="6"/>
        <v>458000</v>
      </c>
      <c r="X48" s="257">
        <v>458</v>
      </c>
      <c r="Y48" s="256">
        <v>458447.02</v>
      </c>
      <c r="Z48" s="257" t="s">
        <v>924</v>
      </c>
      <c r="AA48" s="262">
        <f>+AB48</f>
        <v>7.1300000000000002E-2</v>
      </c>
      <c r="AB48" s="262">
        <v>7.1300000000000002E-2</v>
      </c>
      <c r="AC48" s="260">
        <v>44896</v>
      </c>
      <c r="AD48" s="260">
        <v>45624</v>
      </c>
      <c r="AE48" s="261">
        <f t="shared" si="11"/>
        <v>728</v>
      </c>
      <c r="AF48" s="256">
        <v>458447.02</v>
      </c>
      <c r="AG48" s="256">
        <v>457658.96</v>
      </c>
      <c r="AH48" s="260">
        <v>45173</v>
      </c>
      <c r="AI48" s="259">
        <f t="shared" si="7"/>
        <v>90</v>
      </c>
      <c r="AJ48" s="256">
        <f t="shared" si="10"/>
        <v>458688.92930454115</v>
      </c>
      <c r="AK48" s="259">
        <v>8070727</v>
      </c>
      <c r="AL48" s="256">
        <f t="shared" si="8"/>
        <v>712.16290504109588</v>
      </c>
      <c r="AM48" s="258">
        <v>6.5000000000000002E-2</v>
      </c>
      <c r="AN48" s="256">
        <v>7251.43</v>
      </c>
      <c r="AO48" s="257">
        <v>186.51885630512294</v>
      </c>
      <c r="AP48" s="256">
        <v>49.738361681366108</v>
      </c>
      <c r="AQ48" s="256">
        <v>5.652086554700694</v>
      </c>
    </row>
    <row r="49" spans="1:49" hidden="1">
      <c r="A49" s="259">
        <v>1009809</v>
      </c>
      <c r="B49" s="259">
        <f t="shared" si="9"/>
        <v>1922</v>
      </c>
      <c r="C49" s="260">
        <v>45084</v>
      </c>
      <c r="D49" s="259" t="s">
        <v>735</v>
      </c>
      <c r="E49" s="259" t="s">
        <v>734</v>
      </c>
      <c r="F49" s="259">
        <v>8294</v>
      </c>
      <c r="G49" s="264">
        <v>21184</v>
      </c>
      <c r="H49" s="259" t="s">
        <v>777</v>
      </c>
      <c r="I49" s="259" t="s">
        <v>537</v>
      </c>
      <c r="J49" s="259" t="s">
        <v>778</v>
      </c>
      <c r="K49" s="259" t="s">
        <v>720</v>
      </c>
      <c r="L49" s="259">
        <v>1893</v>
      </c>
      <c r="M49" s="259" t="s">
        <v>777</v>
      </c>
      <c r="N49" s="259" t="s">
        <v>705</v>
      </c>
      <c r="O49" s="259" t="s">
        <v>732</v>
      </c>
      <c r="P49" s="259" t="s">
        <v>587</v>
      </c>
      <c r="Q49" s="259" t="s">
        <v>757</v>
      </c>
      <c r="R49" s="259" t="s">
        <v>730</v>
      </c>
      <c r="S49" s="259" t="s">
        <v>756</v>
      </c>
      <c r="T49" s="259" t="s">
        <v>755</v>
      </c>
      <c r="U49" s="259" t="s">
        <v>727</v>
      </c>
      <c r="V49" s="259" t="s">
        <v>726</v>
      </c>
      <c r="W49" s="263">
        <f t="shared" si="6"/>
        <v>20000</v>
      </c>
      <c r="X49" s="257">
        <v>20</v>
      </c>
      <c r="Y49" s="269">
        <v>20059.59</v>
      </c>
      <c r="Z49" s="257" t="s">
        <v>923</v>
      </c>
      <c r="AA49" s="262">
        <f>+AB49</f>
        <v>7.2499999999999995E-2</v>
      </c>
      <c r="AB49" s="262">
        <v>7.2499999999999995E-2</v>
      </c>
      <c r="AC49" s="260">
        <v>44601</v>
      </c>
      <c r="AD49" s="260">
        <v>48180</v>
      </c>
      <c r="AE49" s="261">
        <f t="shared" si="11"/>
        <v>3579</v>
      </c>
      <c r="AF49" s="256">
        <v>20059.59</v>
      </c>
      <c r="AG49" s="256">
        <v>20067.34</v>
      </c>
      <c r="AH49" s="260">
        <v>45086</v>
      </c>
      <c r="AI49" s="259">
        <f t="shared" si="7"/>
        <v>2</v>
      </c>
      <c r="AJ49" s="256">
        <f t="shared" si="10"/>
        <v>20059.71640289589</v>
      </c>
      <c r="AK49" s="259">
        <v>8070727</v>
      </c>
      <c r="AL49" s="256">
        <f t="shared" si="8"/>
        <v>0.21983112328767143</v>
      </c>
      <c r="AM49" s="258">
        <v>7.0499999999999993E-2</v>
      </c>
      <c r="AN49" s="256">
        <v>7234.43</v>
      </c>
      <c r="AO49" s="257">
        <v>0</v>
      </c>
      <c r="AP49" s="269">
        <v>0.12090711780821918</v>
      </c>
      <c r="AQ49" s="256">
        <v>5.4957780821917809E-3</v>
      </c>
      <c r="AS49" s="140">
        <f>+AD49-AC49</f>
        <v>3579</v>
      </c>
      <c r="AT49" s="191">
        <f>+AG49-AF49</f>
        <v>7.75</v>
      </c>
      <c r="AU49" s="189">
        <f>+AT49/AS49</f>
        <v>2.1654093322157025E-3</v>
      </c>
      <c r="AV49" s="191">
        <f>+AH49-C49</f>
        <v>2</v>
      </c>
      <c r="AW49" s="191">
        <f>+AT49*AV49</f>
        <v>15.5</v>
      </c>
    </row>
    <row r="50" spans="1:49" hidden="1">
      <c r="A50" s="259">
        <v>1009810</v>
      </c>
      <c r="B50" s="259">
        <f t="shared" si="9"/>
        <v>1923</v>
      </c>
      <c r="C50" s="260">
        <v>45084</v>
      </c>
      <c r="D50" s="259" t="s">
        <v>735</v>
      </c>
      <c r="E50" s="259" t="s">
        <v>734</v>
      </c>
      <c r="F50" s="259">
        <v>8294</v>
      </c>
      <c r="G50" s="264">
        <v>21184</v>
      </c>
      <c r="H50" s="259" t="s">
        <v>777</v>
      </c>
      <c r="I50" s="259" t="s">
        <v>537</v>
      </c>
      <c r="J50" s="259" t="s">
        <v>778</v>
      </c>
      <c r="K50" s="259" t="s">
        <v>720</v>
      </c>
      <c r="L50" s="259">
        <v>1893</v>
      </c>
      <c r="M50" s="259" t="s">
        <v>777</v>
      </c>
      <c r="N50" s="259" t="s">
        <v>705</v>
      </c>
      <c r="O50" s="259" t="s">
        <v>732</v>
      </c>
      <c r="P50" s="259" t="s">
        <v>587</v>
      </c>
      <c r="Q50" s="259" t="s">
        <v>782</v>
      </c>
      <c r="R50" s="259" t="s">
        <v>730</v>
      </c>
      <c r="S50" s="259" t="s">
        <v>781</v>
      </c>
      <c r="T50" s="259" t="s">
        <v>780</v>
      </c>
      <c r="U50" s="259" t="s">
        <v>727</v>
      </c>
      <c r="V50" s="259" t="s">
        <v>726</v>
      </c>
      <c r="W50" s="263">
        <f t="shared" si="6"/>
        <v>19000</v>
      </c>
      <c r="X50" s="257">
        <v>19</v>
      </c>
      <c r="Y50" s="269">
        <v>19225.919999999998</v>
      </c>
      <c r="Z50" s="257" t="s">
        <v>922</v>
      </c>
      <c r="AA50" s="262">
        <v>7.0000000000000007E-2</v>
      </c>
      <c r="AB50" s="262">
        <v>7.0000000000000007E-2</v>
      </c>
      <c r="AC50" s="260">
        <v>44749</v>
      </c>
      <c r="AD50" s="260">
        <v>47297</v>
      </c>
      <c r="AE50" s="261">
        <f t="shared" si="11"/>
        <v>2548</v>
      </c>
      <c r="AF50" s="256">
        <v>19225.919999999998</v>
      </c>
      <c r="AG50" s="256">
        <v>19231.66</v>
      </c>
      <c r="AH50" s="260">
        <v>45086</v>
      </c>
      <c r="AI50" s="259">
        <f t="shared" si="7"/>
        <v>2</v>
      </c>
      <c r="AJ50" s="256">
        <f t="shared" si="10"/>
        <v>19226.041149619065</v>
      </c>
      <c r="AK50" s="259">
        <v>8070727</v>
      </c>
      <c r="AL50" s="256">
        <f t="shared" si="8"/>
        <v>1.632886356164384</v>
      </c>
      <c r="AM50" s="258">
        <v>5.45E-2</v>
      </c>
      <c r="AN50" s="256">
        <v>7234.43</v>
      </c>
      <c r="AO50" s="257">
        <v>0</v>
      </c>
      <c r="AP50" s="269">
        <v>0.11588224432351288</v>
      </c>
      <c r="AQ50" s="269">
        <v>5.2673747419778576E-3</v>
      </c>
      <c r="AS50" s="140">
        <f>+AD50-AC50</f>
        <v>2548</v>
      </c>
      <c r="AT50" s="191">
        <f>+AG50-AF50</f>
        <v>5.7400000000016007</v>
      </c>
      <c r="AU50" s="189">
        <f>+AT50/AS50</f>
        <v>2.252747252747881E-3</v>
      </c>
      <c r="AV50" s="191">
        <f>+AH50-C50</f>
        <v>2</v>
      </c>
      <c r="AW50" s="191">
        <f>+AT50*AV50</f>
        <v>11.480000000003201</v>
      </c>
    </row>
    <row r="51" spans="1:49" hidden="1">
      <c r="A51" s="259">
        <v>1009812</v>
      </c>
      <c r="B51" s="259">
        <f t="shared" si="9"/>
        <v>1924</v>
      </c>
      <c r="C51" s="260">
        <v>45084</v>
      </c>
      <c r="D51" s="259" t="s">
        <v>735</v>
      </c>
      <c r="E51" s="259" t="s">
        <v>734</v>
      </c>
      <c r="F51" s="259">
        <v>8294</v>
      </c>
      <c r="G51" s="264">
        <v>17383</v>
      </c>
      <c r="H51" s="259" t="s">
        <v>539</v>
      </c>
      <c r="I51" s="259" t="s">
        <v>537</v>
      </c>
      <c r="J51" s="259" t="s">
        <v>733</v>
      </c>
      <c r="K51" s="259" t="s">
        <v>720</v>
      </c>
      <c r="L51" s="259">
        <v>1444</v>
      </c>
      <c r="M51" s="259" t="s">
        <v>539</v>
      </c>
      <c r="N51" s="259" t="s">
        <v>700</v>
      </c>
      <c r="O51" s="259" t="s">
        <v>732</v>
      </c>
      <c r="P51" s="259" t="s">
        <v>587</v>
      </c>
      <c r="Q51" s="259" t="s">
        <v>737</v>
      </c>
      <c r="R51" s="259" t="s">
        <v>730</v>
      </c>
      <c r="S51" s="259" t="s">
        <v>729</v>
      </c>
      <c r="T51" s="259" t="s">
        <v>728</v>
      </c>
      <c r="U51" s="259" t="s">
        <v>727</v>
      </c>
      <c r="V51" s="259" t="s">
        <v>726</v>
      </c>
      <c r="W51" s="263">
        <f t="shared" si="6"/>
        <v>36000</v>
      </c>
      <c r="X51" s="257">
        <v>36</v>
      </c>
      <c r="Y51" s="256">
        <v>36325.480000000003</v>
      </c>
      <c r="Z51" s="257" t="s">
        <v>921</v>
      </c>
      <c r="AA51" s="262">
        <v>8.2500000000000004E-2</v>
      </c>
      <c r="AB51" s="262">
        <v>8.2500000000000004E-2</v>
      </c>
      <c r="AC51" s="260">
        <v>45044</v>
      </c>
      <c r="AD51" s="260">
        <v>46590</v>
      </c>
      <c r="AE51" s="261">
        <v>1546</v>
      </c>
      <c r="AF51" s="256">
        <v>36325.480000000003</v>
      </c>
      <c r="AG51" s="256">
        <v>36358.57</v>
      </c>
      <c r="AH51" s="260">
        <v>45091</v>
      </c>
      <c r="AI51" s="259">
        <f t="shared" si="7"/>
        <v>7</v>
      </c>
      <c r="AJ51" s="256">
        <f t="shared" si="10"/>
        <v>36326.281150985182</v>
      </c>
      <c r="AK51" s="259">
        <v>8070727</v>
      </c>
      <c r="AL51" s="256">
        <f t="shared" si="8"/>
        <v>24.382856438356171</v>
      </c>
      <c r="AM51" s="258">
        <v>4.7500000000000001E-2</v>
      </c>
      <c r="AN51" s="256">
        <v>7234.43</v>
      </c>
      <c r="AO51" s="257">
        <v>0</v>
      </c>
      <c r="AP51" s="256">
        <v>0.76631833364608737</v>
      </c>
      <c r="AQ51" s="256">
        <v>3.4832651529367611E-2</v>
      </c>
    </row>
    <row r="52" spans="1:49" hidden="1">
      <c r="A52" s="259">
        <v>1009814</v>
      </c>
      <c r="B52" s="259">
        <f t="shared" si="9"/>
        <v>1925</v>
      </c>
      <c r="C52" s="260">
        <v>45084</v>
      </c>
      <c r="D52" s="259" t="s">
        <v>735</v>
      </c>
      <c r="E52" s="259" t="s">
        <v>734</v>
      </c>
      <c r="F52" s="259">
        <v>8294</v>
      </c>
      <c r="G52" s="264">
        <v>17384</v>
      </c>
      <c r="H52" s="259" t="s">
        <v>746</v>
      </c>
      <c r="I52" s="259" t="s">
        <v>537</v>
      </c>
      <c r="J52" s="259" t="s">
        <v>733</v>
      </c>
      <c r="K52" s="259" t="s">
        <v>720</v>
      </c>
      <c r="L52" s="259">
        <v>1443</v>
      </c>
      <c r="M52" s="259" t="s">
        <v>746</v>
      </c>
      <c r="N52" s="259" t="s">
        <v>745</v>
      </c>
      <c r="O52" s="259" t="s">
        <v>732</v>
      </c>
      <c r="P52" s="259" t="s">
        <v>587</v>
      </c>
      <c r="Q52" s="259" t="s">
        <v>797</v>
      </c>
      <c r="R52" s="259" t="s">
        <v>792</v>
      </c>
      <c r="S52" s="259" t="s">
        <v>791</v>
      </c>
      <c r="T52" s="259" t="s">
        <v>790</v>
      </c>
      <c r="U52" s="259" t="s">
        <v>570</v>
      </c>
      <c r="V52" s="259" t="s">
        <v>726</v>
      </c>
      <c r="W52" s="263">
        <f t="shared" si="6"/>
        <v>518000000</v>
      </c>
      <c r="X52" s="257">
        <v>518</v>
      </c>
      <c r="Y52" s="257">
        <v>518745068</v>
      </c>
      <c r="Z52" s="257" t="s">
        <v>920</v>
      </c>
      <c r="AA52" s="262">
        <v>7.4999999999999997E-2</v>
      </c>
      <c r="AB52" s="262">
        <v>7.4999999999999997E-2</v>
      </c>
      <c r="AC52" s="260">
        <v>44470</v>
      </c>
      <c r="AD52" s="260">
        <v>48121</v>
      </c>
      <c r="AE52" s="261">
        <f t="shared" ref="AE52:AE63" si="12">+AD52-AC52</f>
        <v>3651</v>
      </c>
      <c r="AF52" s="257">
        <v>518745068</v>
      </c>
      <c r="AG52" s="257">
        <v>520007111</v>
      </c>
      <c r="AH52" s="260">
        <v>45096</v>
      </c>
      <c r="AI52" s="259">
        <f t="shared" si="7"/>
        <v>12</v>
      </c>
      <c r="AJ52" s="257">
        <f t="shared" si="10"/>
        <v>518760928.80812156</v>
      </c>
      <c r="AK52" s="259">
        <v>8070726</v>
      </c>
      <c r="AL52" s="256">
        <f t="shared" si="8"/>
        <v>2.3574258611393737</v>
      </c>
      <c r="AM52" s="258">
        <v>7.400000000000001E-2</v>
      </c>
      <c r="AN52" s="256">
        <v>7234.43</v>
      </c>
      <c r="AO52" s="257">
        <v>0</v>
      </c>
      <c r="AP52" s="257">
        <v>15008.076502158005</v>
      </c>
      <c r="AQ52" s="257">
        <v>852.73161944079573</v>
      </c>
    </row>
    <row r="53" spans="1:49" hidden="1">
      <c r="A53" s="259">
        <v>1009815</v>
      </c>
      <c r="B53" s="259">
        <f t="shared" si="9"/>
        <v>1926</v>
      </c>
      <c r="C53" s="260">
        <v>45084</v>
      </c>
      <c r="D53" s="259" t="s">
        <v>735</v>
      </c>
      <c r="E53" s="259" t="s">
        <v>734</v>
      </c>
      <c r="F53" s="259">
        <v>8294</v>
      </c>
      <c r="G53" s="264">
        <v>17384</v>
      </c>
      <c r="H53" s="259" t="s">
        <v>746</v>
      </c>
      <c r="I53" s="259" t="s">
        <v>537</v>
      </c>
      <c r="J53" s="259" t="s">
        <v>733</v>
      </c>
      <c r="K53" s="259" t="s">
        <v>720</v>
      </c>
      <c r="L53" s="259">
        <v>1443</v>
      </c>
      <c r="M53" s="259" t="s">
        <v>746</v>
      </c>
      <c r="N53" s="259" t="s">
        <v>745</v>
      </c>
      <c r="O53" s="259" t="s">
        <v>732</v>
      </c>
      <c r="P53" s="259" t="s">
        <v>587</v>
      </c>
      <c r="Q53" s="259" t="s">
        <v>764</v>
      </c>
      <c r="R53" s="259" t="s">
        <v>730</v>
      </c>
      <c r="S53" s="259" t="s">
        <v>763</v>
      </c>
      <c r="T53" s="259" t="s">
        <v>762</v>
      </c>
      <c r="U53" s="259" t="s">
        <v>570</v>
      </c>
      <c r="V53" s="259" t="s">
        <v>726</v>
      </c>
      <c r="W53" s="263">
        <f t="shared" si="6"/>
        <v>2000000000</v>
      </c>
      <c r="X53" s="257">
        <v>2000</v>
      </c>
      <c r="Y53" s="257">
        <v>2035597260</v>
      </c>
      <c r="Z53" s="257" t="s">
        <v>919</v>
      </c>
      <c r="AA53" s="262">
        <v>9.1499999999999998E-2</v>
      </c>
      <c r="AB53" s="262">
        <v>9.1499999999999998E-2</v>
      </c>
      <c r="AC53" s="260">
        <v>44558</v>
      </c>
      <c r="AD53" s="260">
        <v>47106</v>
      </c>
      <c r="AE53" s="261">
        <f t="shared" si="12"/>
        <v>2548</v>
      </c>
      <c r="AF53" s="257">
        <v>2035597260</v>
      </c>
      <c r="AG53" s="257">
        <v>2039110757</v>
      </c>
      <c r="AH53" s="260">
        <v>45091</v>
      </c>
      <c r="AI53" s="259">
        <f t="shared" si="7"/>
        <v>7</v>
      </c>
      <c r="AJ53" s="256">
        <f t="shared" si="10"/>
        <v>2035642154.679302</v>
      </c>
      <c r="AK53" s="259">
        <v>8070726</v>
      </c>
      <c r="AL53" s="256">
        <f t="shared" si="8"/>
        <v>8.0943871656047275</v>
      </c>
      <c r="AM53" s="258">
        <v>0.09</v>
      </c>
      <c r="AN53" s="256">
        <v>7234.43</v>
      </c>
      <c r="AO53" s="257">
        <v>0</v>
      </c>
      <c r="AP53" s="257">
        <v>42942.736723587914</v>
      </c>
      <c r="AQ53" s="257">
        <v>1951.9425783449053</v>
      </c>
    </row>
    <row r="54" spans="1:49" ht="15.75" hidden="1" customHeight="1">
      <c r="A54" s="259">
        <v>1009816</v>
      </c>
      <c r="B54" s="259">
        <f t="shared" si="9"/>
        <v>1927</v>
      </c>
      <c r="C54" s="260">
        <v>45084</v>
      </c>
      <c r="D54" s="259" t="s">
        <v>735</v>
      </c>
      <c r="E54" s="259" t="s">
        <v>734</v>
      </c>
      <c r="F54" s="259">
        <v>8294</v>
      </c>
      <c r="G54" s="264">
        <v>17384</v>
      </c>
      <c r="H54" s="259" t="s">
        <v>746</v>
      </c>
      <c r="I54" s="259" t="s">
        <v>537</v>
      </c>
      <c r="J54" s="259" t="s">
        <v>733</v>
      </c>
      <c r="K54" s="259" t="s">
        <v>720</v>
      </c>
      <c r="L54" s="259">
        <v>1443</v>
      </c>
      <c r="M54" s="259" t="s">
        <v>746</v>
      </c>
      <c r="N54" s="259" t="s">
        <v>745</v>
      </c>
      <c r="O54" s="259" t="s">
        <v>732</v>
      </c>
      <c r="P54" s="259" t="s">
        <v>587</v>
      </c>
      <c r="Q54" s="259" t="s">
        <v>814</v>
      </c>
      <c r="R54" s="259" t="s">
        <v>792</v>
      </c>
      <c r="S54" s="259" t="s">
        <v>781</v>
      </c>
      <c r="T54" s="259" t="s">
        <v>813</v>
      </c>
      <c r="U54" s="259" t="s">
        <v>570</v>
      </c>
      <c r="V54" s="259" t="s">
        <v>726</v>
      </c>
      <c r="W54" s="263">
        <f t="shared" si="6"/>
        <v>5943000000</v>
      </c>
      <c r="X54" s="257">
        <v>5943</v>
      </c>
      <c r="Y54" s="257">
        <v>5965469425</v>
      </c>
      <c r="Z54" s="257" t="s">
        <v>918</v>
      </c>
      <c r="AA54" s="262">
        <v>0.115</v>
      </c>
      <c r="AB54" s="262">
        <v>0.115</v>
      </c>
      <c r="AC54" s="260">
        <v>45041</v>
      </c>
      <c r="AD54" s="260">
        <v>46136</v>
      </c>
      <c r="AE54" s="261">
        <f t="shared" si="12"/>
        <v>1095</v>
      </c>
      <c r="AF54" s="257">
        <v>5965469425</v>
      </c>
      <c r="AG54" s="257">
        <v>5968149800</v>
      </c>
      <c r="AH54" s="260">
        <v>45086</v>
      </c>
      <c r="AI54" s="259">
        <f t="shared" si="7"/>
        <v>2</v>
      </c>
      <c r="AJ54" s="257">
        <f t="shared" si="10"/>
        <v>5965499824.378438</v>
      </c>
      <c r="AK54" s="259">
        <v>8070726</v>
      </c>
      <c r="AL54" s="256">
        <f t="shared" si="8"/>
        <v>149.10471482270131</v>
      </c>
      <c r="AM54" s="258">
        <v>8.199999999999999E-2</v>
      </c>
      <c r="AN54" s="256">
        <v>7234.43</v>
      </c>
      <c r="AO54" s="257">
        <v>0</v>
      </c>
      <c r="AP54" s="257">
        <v>28765.003253143183</v>
      </c>
      <c r="AQ54" s="257">
        <v>1634.3751848376808</v>
      </c>
    </row>
    <row r="55" spans="1:49" hidden="1">
      <c r="A55" s="259">
        <v>1009819</v>
      </c>
      <c r="B55" s="259">
        <f t="shared" si="9"/>
        <v>1928</v>
      </c>
      <c r="C55" s="260">
        <v>45084</v>
      </c>
      <c r="D55" s="259" t="s">
        <v>735</v>
      </c>
      <c r="E55" s="259" t="s">
        <v>734</v>
      </c>
      <c r="F55" s="259">
        <v>8294</v>
      </c>
      <c r="G55" s="264">
        <v>17384</v>
      </c>
      <c r="H55" s="259" t="s">
        <v>746</v>
      </c>
      <c r="I55" s="259" t="s">
        <v>537</v>
      </c>
      <c r="J55" s="259" t="s">
        <v>733</v>
      </c>
      <c r="K55" s="259" t="s">
        <v>720</v>
      </c>
      <c r="L55" s="259">
        <v>1443</v>
      </c>
      <c r="M55" s="259" t="s">
        <v>746</v>
      </c>
      <c r="N55" s="259" t="s">
        <v>745</v>
      </c>
      <c r="O55" s="259" t="s">
        <v>732</v>
      </c>
      <c r="P55" s="259" t="s">
        <v>587</v>
      </c>
      <c r="Q55" s="259" t="s">
        <v>822</v>
      </c>
      <c r="R55" s="259" t="s">
        <v>730</v>
      </c>
      <c r="S55" s="259" t="s">
        <v>810</v>
      </c>
      <c r="T55" s="259" t="s">
        <v>821</v>
      </c>
      <c r="U55" s="259" t="s">
        <v>570</v>
      </c>
      <c r="V55" s="259" t="s">
        <v>726</v>
      </c>
      <c r="W55" s="263">
        <f t="shared" si="6"/>
        <v>2451000000</v>
      </c>
      <c r="X55" s="257">
        <v>2451</v>
      </c>
      <c r="Y55" s="257">
        <v>2476466897</v>
      </c>
      <c r="Z55" s="257" t="s">
        <v>917</v>
      </c>
      <c r="AA55" s="262">
        <v>8.5000000000000006E-2</v>
      </c>
      <c r="AB55" s="262">
        <v>9.2499999999999999E-2</v>
      </c>
      <c r="AC55" s="260">
        <v>44267</v>
      </c>
      <c r="AD55" s="260">
        <v>47864</v>
      </c>
      <c r="AE55" s="261">
        <f t="shared" si="12"/>
        <v>3597</v>
      </c>
      <c r="AF55" s="257">
        <v>2476466897</v>
      </c>
      <c r="AG55" s="257">
        <v>2480581225</v>
      </c>
      <c r="AH55" s="260">
        <v>45092</v>
      </c>
      <c r="AI55" s="259">
        <f t="shared" si="7"/>
        <v>8</v>
      </c>
      <c r="AJ55" s="257">
        <f t="shared" si="10"/>
        <v>2476517376.2156591</v>
      </c>
      <c r="AK55" s="259">
        <v>8070726</v>
      </c>
      <c r="AL55" s="256">
        <f t="shared" si="8"/>
        <v>69.026071699943074</v>
      </c>
      <c r="AM55" s="258">
        <v>7.5800000000000006E-2</v>
      </c>
      <c r="AN55" s="256">
        <v>7234.43</v>
      </c>
      <c r="AO55" s="257">
        <v>0</v>
      </c>
      <c r="AP55" s="257">
        <v>47765.279333458435</v>
      </c>
      <c r="AQ55" s="257">
        <v>2713.9363257646837</v>
      </c>
    </row>
    <row r="56" spans="1:49" hidden="1">
      <c r="A56" s="259">
        <v>1009832</v>
      </c>
      <c r="B56" s="259">
        <f t="shared" si="9"/>
        <v>1929</v>
      </c>
      <c r="C56" s="260">
        <v>45085</v>
      </c>
      <c r="D56" s="259" t="s">
        <v>735</v>
      </c>
      <c r="E56" s="259" t="s">
        <v>734</v>
      </c>
      <c r="F56" s="259">
        <v>8294</v>
      </c>
      <c r="G56" s="264">
        <v>17383</v>
      </c>
      <c r="H56" s="259" t="s">
        <v>539</v>
      </c>
      <c r="I56" s="259" t="s">
        <v>537</v>
      </c>
      <c r="J56" s="259" t="s">
        <v>733</v>
      </c>
      <c r="K56" s="259" t="s">
        <v>720</v>
      </c>
      <c r="L56" s="259">
        <v>1444</v>
      </c>
      <c r="M56" s="259" t="s">
        <v>539</v>
      </c>
      <c r="N56" s="259" t="s">
        <v>700</v>
      </c>
      <c r="O56" s="259" t="s">
        <v>732</v>
      </c>
      <c r="P56" s="259" t="s">
        <v>587</v>
      </c>
      <c r="Q56" s="259" t="s">
        <v>916</v>
      </c>
      <c r="R56" s="259" t="s">
        <v>730</v>
      </c>
      <c r="S56" s="259" t="s">
        <v>729</v>
      </c>
      <c r="T56" s="259" t="s">
        <v>728</v>
      </c>
      <c r="U56" s="263" t="s">
        <v>727</v>
      </c>
      <c r="V56" s="259" t="s">
        <v>726</v>
      </c>
      <c r="W56" s="263">
        <f t="shared" si="6"/>
        <v>27000</v>
      </c>
      <c r="X56" s="257">
        <v>27</v>
      </c>
      <c r="Y56" s="256">
        <v>27085.439999999999</v>
      </c>
      <c r="Z56" s="257" t="s">
        <v>915</v>
      </c>
      <c r="AA56" s="258">
        <v>8.2500000000000004E-2</v>
      </c>
      <c r="AB56" s="258">
        <v>8.2500000000000004E-2</v>
      </c>
      <c r="AC56" s="265">
        <v>45071</v>
      </c>
      <c r="AD56" s="265">
        <v>46590</v>
      </c>
      <c r="AE56" s="261">
        <f t="shared" si="12"/>
        <v>1519</v>
      </c>
      <c r="AF56" s="256">
        <v>27085.439999999999</v>
      </c>
      <c r="AG56" s="256">
        <v>27105.66</v>
      </c>
      <c r="AH56" s="260">
        <v>45090</v>
      </c>
      <c r="AI56" s="259">
        <f t="shared" si="7"/>
        <v>5</v>
      </c>
      <c r="AJ56" s="256">
        <f t="shared" si="10"/>
        <v>27085.866688412458</v>
      </c>
      <c r="AK56" s="259">
        <v>8070727</v>
      </c>
      <c r="AL56" s="256">
        <f t="shared" si="8"/>
        <v>10.388935890410959</v>
      </c>
      <c r="AM56" s="258">
        <v>5.45E-2</v>
      </c>
      <c r="AN56" s="256">
        <v>7253.62</v>
      </c>
      <c r="AO56" s="257">
        <v>0</v>
      </c>
      <c r="AP56" s="256">
        <v>0.40813674235316194</v>
      </c>
      <c r="AQ56" s="256">
        <v>1.8551670106961904E-2</v>
      </c>
    </row>
    <row r="57" spans="1:49" hidden="1">
      <c r="A57" s="259">
        <v>1009833</v>
      </c>
      <c r="B57" s="259">
        <f t="shared" si="9"/>
        <v>1930</v>
      </c>
      <c r="C57" s="260">
        <v>45085</v>
      </c>
      <c r="D57" s="259" t="s">
        <v>735</v>
      </c>
      <c r="E57" s="259" t="s">
        <v>734</v>
      </c>
      <c r="F57" s="259">
        <v>8294</v>
      </c>
      <c r="G57" s="264">
        <v>17384</v>
      </c>
      <c r="H57" s="259" t="s">
        <v>746</v>
      </c>
      <c r="I57" s="259" t="s">
        <v>537</v>
      </c>
      <c r="J57" s="259" t="s">
        <v>733</v>
      </c>
      <c r="K57" s="259" t="s">
        <v>720</v>
      </c>
      <c r="L57" s="259">
        <v>1443</v>
      </c>
      <c r="M57" s="259" t="s">
        <v>746</v>
      </c>
      <c r="N57" s="259" t="s">
        <v>745</v>
      </c>
      <c r="O57" s="259" t="s">
        <v>732</v>
      </c>
      <c r="P57" s="259" t="s">
        <v>587</v>
      </c>
      <c r="Q57" s="259" t="s">
        <v>764</v>
      </c>
      <c r="R57" s="259" t="s">
        <v>730</v>
      </c>
      <c r="S57" s="259" t="s">
        <v>763</v>
      </c>
      <c r="T57" s="259" t="s">
        <v>762</v>
      </c>
      <c r="U57" s="259" t="s">
        <v>570</v>
      </c>
      <c r="V57" s="259" t="s">
        <v>726</v>
      </c>
      <c r="W57" s="263">
        <f t="shared" si="6"/>
        <v>6364000000</v>
      </c>
      <c r="X57" s="257">
        <v>6364</v>
      </c>
      <c r="Y57" s="257">
        <v>6478865841</v>
      </c>
      <c r="Z57" s="257" t="s">
        <v>914</v>
      </c>
      <c r="AA57" s="262">
        <v>9.1499999999999998E-2</v>
      </c>
      <c r="AB57" s="262">
        <v>9.1499999999999998E-2</v>
      </c>
      <c r="AC57" s="260">
        <v>44558</v>
      </c>
      <c r="AD57" s="260">
        <v>47106</v>
      </c>
      <c r="AE57" s="261">
        <f t="shared" si="12"/>
        <v>2548</v>
      </c>
      <c r="AF57" s="257">
        <v>6478865841</v>
      </c>
      <c r="AG57" s="257">
        <v>6496438655</v>
      </c>
      <c r="AH57" s="260">
        <v>45096</v>
      </c>
      <c r="AI57" s="259">
        <f t="shared" si="7"/>
        <v>11</v>
      </c>
      <c r="AJ57" s="257">
        <f t="shared" si="10"/>
        <v>6479047426.7467241</v>
      </c>
      <c r="AK57" s="259">
        <v>8070726</v>
      </c>
      <c r="AL57" s="256">
        <f t="shared" si="8"/>
        <v>40.3771133100363</v>
      </c>
      <c r="AM57" s="258">
        <v>0.09</v>
      </c>
      <c r="AN57" s="256">
        <v>7253.62</v>
      </c>
      <c r="AO57" s="257">
        <v>0</v>
      </c>
      <c r="AP57" s="257">
        <v>171823.07216933757</v>
      </c>
      <c r="AQ57" s="257">
        <v>9762.6745550759988</v>
      </c>
    </row>
    <row r="58" spans="1:49" hidden="1">
      <c r="A58" s="259">
        <v>1009834</v>
      </c>
      <c r="B58" s="259">
        <f t="shared" si="9"/>
        <v>1931</v>
      </c>
      <c r="C58" s="260">
        <v>45085</v>
      </c>
      <c r="D58" s="259" t="s">
        <v>735</v>
      </c>
      <c r="E58" s="259" t="s">
        <v>734</v>
      </c>
      <c r="F58" s="259">
        <v>8294</v>
      </c>
      <c r="G58" s="264">
        <v>21184</v>
      </c>
      <c r="H58" s="259" t="s">
        <v>777</v>
      </c>
      <c r="I58" s="259" t="s">
        <v>537</v>
      </c>
      <c r="J58" s="259" t="s">
        <v>778</v>
      </c>
      <c r="K58" s="259" t="s">
        <v>720</v>
      </c>
      <c r="L58" s="259">
        <v>1893</v>
      </c>
      <c r="M58" s="259" t="s">
        <v>777</v>
      </c>
      <c r="N58" s="259" t="s">
        <v>705</v>
      </c>
      <c r="O58" s="259" t="s">
        <v>732</v>
      </c>
      <c r="P58" s="259" t="s">
        <v>587</v>
      </c>
      <c r="Q58" s="259" t="s">
        <v>788</v>
      </c>
      <c r="R58" s="259" t="s">
        <v>730</v>
      </c>
      <c r="S58" s="259" t="s">
        <v>785</v>
      </c>
      <c r="T58" s="259" t="s">
        <v>784</v>
      </c>
      <c r="U58" s="259" t="s">
        <v>727</v>
      </c>
      <c r="V58" s="259" t="s">
        <v>726</v>
      </c>
      <c r="W58" s="263">
        <f t="shared" si="6"/>
        <v>70000</v>
      </c>
      <c r="X58" s="257">
        <v>70</v>
      </c>
      <c r="Y58" s="269">
        <v>70516.850000000006</v>
      </c>
      <c r="Z58" s="257" t="s">
        <v>913</v>
      </c>
      <c r="AA58" s="262">
        <v>5.5E-2</v>
      </c>
      <c r="AB58" s="262">
        <v>5.5E-2</v>
      </c>
      <c r="AC58" s="260">
        <v>44672</v>
      </c>
      <c r="AD58" s="260">
        <v>45582</v>
      </c>
      <c r="AE58" s="261">
        <f t="shared" si="12"/>
        <v>910</v>
      </c>
      <c r="AF58" s="256">
        <v>70516.850000000006</v>
      </c>
      <c r="AG58" s="256">
        <v>70588.53</v>
      </c>
      <c r="AH58" s="260">
        <v>45092</v>
      </c>
      <c r="AI58" s="259">
        <f t="shared" si="7"/>
        <v>7</v>
      </c>
      <c r="AJ58" s="256">
        <f t="shared" si="10"/>
        <v>70518.405234621881</v>
      </c>
      <c r="AK58" s="259">
        <v>8070726</v>
      </c>
      <c r="AL58" s="256">
        <f t="shared" si="8"/>
        <v>2.7047558904109614</v>
      </c>
      <c r="AM58" s="258">
        <v>5.2999999999999999E-2</v>
      </c>
      <c r="AN58" s="256">
        <v>7253.62</v>
      </c>
      <c r="AO58" s="257">
        <v>0</v>
      </c>
      <c r="AP58" s="269">
        <v>1.4876157252767874</v>
      </c>
      <c r="AQ58" s="269">
        <v>6.7618896603490339E-2</v>
      </c>
      <c r="AS58" s="140">
        <f>+AD58-AC58</f>
        <v>910</v>
      </c>
      <c r="AT58" s="191">
        <f>+AG58-AF58</f>
        <v>71.679999999993015</v>
      </c>
      <c r="AU58" s="189">
        <f>+AT58/AS58</f>
        <v>7.8769230769223098E-2</v>
      </c>
      <c r="AV58" s="191">
        <f>+AH58-C58</f>
        <v>7</v>
      </c>
      <c r="AW58" s="191">
        <f>+AT58*AV58</f>
        <v>501.75999999995111</v>
      </c>
    </row>
    <row r="59" spans="1:49" hidden="1">
      <c r="A59" s="259">
        <v>1009835</v>
      </c>
      <c r="B59" s="259">
        <f t="shared" si="9"/>
        <v>1932</v>
      </c>
      <c r="C59" s="260">
        <v>45085</v>
      </c>
      <c r="D59" s="259" t="s">
        <v>735</v>
      </c>
      <c r="E59" s="259" t="s">
        <v>734</v>
      </c>
      <c r="F59" s="259">
        <v>8294</v>
      </c>
      <c r="G59" s="264">
        <v>21184</v>
      </c>
      <c r="H59" s="259" t="s">
        <v>777</v>
      </c>
      <c r="I59" s="259" t="s">
        <v>537</v>
      </c>
      <c r="J59" s="259" t="s">
        <v>778</v>
      </c>
      <c r="K59" s="259" t="s">
        <v>720</v>
      </c>
      <c r="L59" s="259">
        <v>1893</v>
      </c>
      <c r="M59" s="259" t="s">
        <v>777</v>
      </c>
      <c r="N59" s="259" t="s">
        <v>705</v>
      </c>
      <c r="O59" s="259" t="s">
        <v>732</v>
      </c>
      <c r="P59" s="259" t="s">
        <v>587</v>
      </c>
      <c r="Q59" s="259" t="s">
        <v>786</v>
      </c>
      <c r="R59" s="259" t="s">
        <v>730</v>
      </c>
      <c r="S59" s="259" t="s">
        <v>785</v>
      </c>
      <c r="T59" s="259" t="s">
        <v>784</v>
      </c>
      <c r="U59" s="259" t="s">
        <v>727</v>
      </c>
      <c r="V59" s="259" t="s">
        <v>726</v>
      </c>
      <c r="W59" s="263">
        <f t="shared" si="6"/>
        <v>37000</v>
      </c>
      <c r="X59" s="257">
        <v>37</v>
      </c>
      <c r="Y59" s="269">
        <v>37280.639999999999</v>
      </c>
      <c r="Z59" s="257" t="s">
        <v>912</v>
      </c>
      <c r="AA59" s="262">
        <v>5.6500000000000002E-2</v>
      </c>
      <c r="AB59" s="262">
        <v>5.6500000000000002E-2</v>
      </c>
      <c r="AC59" s="260">
        <v>44672</v>
      </c>
      <c r="AD59" s="260">
        <v>45764</v>
      </c>
      <c r="AE59" s="261">
        <f t="shared" si="12"/>
        <v>1092</v>
      </c>
      <c r="AF59" s="256">
        <v>37280.639999999999</v>
      </c>
      <c r="AG59" s="256">
        <v>37319.61</v>
      </c>
      <c r="AH59" s="260">
        <v>45092</v>
      </c>
      <c r="AI59" s="259">
        <f t="shared" si="7"/>
        <v>7</v>
      </c>
      <c r="AJ59" s="256">
        <f t="shared" si="10"/>
        <v>37281.462216909174</v>
      </c>
      <c r="AK59" s="259">
        <v>8070727</v>
      </c>
      <c r="AL59" s="256">
        <f t="shared" si="8"/>
        <v>1.4299423561643849</v>
      </c>
      <c r="AM59" s="258">
        <v>5.45E-2</v>
      </c>
      <c r="AN59" s="256">
        <v>7253.62</v>
      </c>
      <c r="AO59" s="257">
        <v>0</v>
      </c>
      <c r="AP59" s="269">
        <v>0.78646834790767484</v>
      </c>
      <c r="AQ59" s="269">
        <v>3.5748561268530682E-2</v>
      </c>
      <c r="AS59" s="140">
        <f>+AD59-AC59</f>
        <v>1092</v>
      </c>
      <c r="AT59" s="191">
        <f>+AG59-AF59</f>
        <v>38.970000000001164</v>
      </c>
      <c r="AU59" s="189">
        <f>+AT59/AS59</f>
        <v>3.5686813186814256E-2</v>
      </c>
      <c r="AV59" s="191">
        <f>+AH59-C59</f>
        <v>7</v>
      </c>
      <c r="AW59" s="191">
        <f>+AT59*AV59</f>
        <v>272.79000000000815</v>
      </c>
    </row>
    <row r="60" spans="1:49" hidden="1">
      <c r="A60" s="259">
        <v>1009848</v>
      </c>
      <c r="B60" s="259">
        <f t="shared" si="9"/>
        <v>1933</v>
      </c>
      <c r="C60" s="260">
        <v>45085</v>
      </c>
      <c r="D60" s="259" t="s">
        <v>735</v>
      </c>
      <c r="E60" s="259" t="s">
        <v>734</v>
      </c>
      <c r="F60" s="259">
        <v>8294</v>
      </c>
      <c r="G60" s="264">
        <v>21355</v>
      </c>
      <c r="H60" s="259" t="s">
        <v>842</v>
      </c>
      <c r="I60" s="259" t="s">
        <v>537</v>
      </c>
      <c r="J60" s="259" t="s">
        <v>760</v>
      </c>
      <c r="K60" s="259" t="s">
        <v>720</v>
      </c>
      <c r="L60" s="259">
        <v>1916</v>
      </c>
      <c r="M60" s="259" t="s">
        <v>842</v>
      </c>
      <c r="N60" s="259" t="s">
        <v>841</v>
      </c>
      <c r="O60" s="259" t="s">
        <v>732</v>
      </c>
      <c r="P60" s="259" t="s">
        <v>587</v>
      </c>
      <c r="Q60" s="259" t="s">
        <v>757</v>
      </c>
      <c r="R60" s="259" t="s">
        <v>730</v>
      </c>
      <c r="S60" s="259" t="s">
        <v>756</v>
      </c>
      <c r="T60" s="259" t="s">
        <v>755</v>
      </c>
      <c r="U60" s="259" t="s">
        <v>727</v>
      </c>
      <c r="V60" s="259" t="s">
        <v>726</v>
      </c>
      <c r="W60" s="263">
        <f t="shared" si="6"/>
        <v>100000</v>
      </c>
      <c r="X60" s="257">
        <v>100</v>
      </c>
      <c r="Y60" s="256">
        <v>100317.81</v>
      </c>
      <c r="Z60" s="257" t="s">
        <v>911</v>
      </c>
      <c r="AA60" s="262">
        <f>+AB60</f>
        <v>7.2499999999999995E-2</v>
      </c>
      <c r="AB60" s="262">
        <v>7.2499999999999995E-2</v>
      </c>
      <c r="AC60" s="260">
        <v>44601</v>
      </c>
      <c r="AD60" s="260">
        <v>48180</v>
      </c>
      <c r="AE60" s="261">
        <f t="shared" si="12"/>
        <v>3579</v>
      </c>
      <c r="AF60" s="256">
        <v>100317.81</v>
      </c>
      <c r="AG60" s="256">
        <v>101139.59</v>
      </c>
      <c r="AH60" s="260">
        <v>45131</v>
      </c>
      <c r="AI60" s="259">
        <f t="shared" si="7"/>
        <v>46</v>
      </c>
      <c r="AJ60" s="256">
        <f t="shared" si="10"/>
        <v>100325.39567549589</v>
      </c>
      <c r="AK60" s="259">
        <v>8070727</v>
      </c>
      <c r="AL60" s="256">
        <f t="shared" si="8"/>
        <v>94.820943698630032</v>
      </c>
      <c r="AM60" s="258">
        <v>6.5000000000000002E-2</v>
      </c>
      <c r="AN60" s="256">
        <v>7253.62</v>
      </c>
      <c r="AO60" s="257">
        <v>0</v>
      </c>
      <c r="AP60" s="256">
        <v>6.9535358712328774</v>
      </c>
      <c r="AQ60" s="256">
        <v>0.63213962465753415</v>
      </c>
    </row>
    <row r="61" spans="1:49" hidden="1">
      <c r="A61" s="259">
        <v>1009874</v>
      </c>
      <c r="B61" s="259">
        <f t="shared" si="9"/>
        <v>1934</v>
      </c>
      <c r="C61" s="260">
        <v>45086</v>
      </c>
      <c r="D61" s="259" t="s">
        <v>735</v>
      </c>
      <c r="E61" s="259" t="s">
        <v>734</v>
      </c>
      <c r="F61" s="259">
        <v>8294</v>
      </c>
      <c r="G61" s="264">
        <v>17384</v>
      </c>
      <c r="H61" s="259" t="s">
        <v>746</v>
      </c>
      <c r="I61" s="259" t="s">
        <v>537</v>
      </c>
      <c r="J61" s="259" t="s">
        <v>733</v>
      </c>
      <c r="K61" s="259" t="s">
        <v>720</v>
      </c>
      <c r="L61" s="259">
        <v>1443</v>
      </c>
      <c r="M61" s="259" t="s">
        <v>746</v>
      </c>
      <c r="N61" s="259" t="s">
        <v>745</v>
      </c>
      <c r="O61" s="259" t="s">
        <v>732</v>
      </c>
      <c r="P61" s="259" t="s">
        <v>587</v>
      </c>
      <c r="Q61" s="259" t="s">
        <v>814</v>
      </c>
      <c r="R61" s="259" t="s">
        <v>792</v>
      </c>
      <c r="S61" s="259" t="s">
        <v>781</v>
      </c>
      <c r="T61" s="259" t="s">
        <v>813</v>
      </c>
      <c r="U61" s="259" t="s">
        <v>570</v>
      </c>
      <c r="V61" s="259" t="s">
        <v>726</v>
      </c>
      <c r="W61" s="263">
        <f t="shared" si="6"/>
        <v>6298000000</v>
      </c>
      <c r="X61" s="257">
        <v>6298</v>
      </c>
      <c r="Y61" s="257">
        <v>6325780219</v>
      </c>
      <c r="Z61" s="257" t="s">
        <v>910</v>
      </c>
      <c r="AA61" s="262">
        <v>0.115</v>
      </c>
      <c r="AB61" s="262">
        <v>0.115</v>
      </c>
      <c r="AC61" s="260">
        <v>45041</v>
      </c>
      <c r="AD61" s="260">
        <v>46136</v>
      </c>
      <c r="AE61" s="261">
        <f t="shared" si="12"/>
        <v>1095</v>
      </c>
      <c r="AF61" s="257">
        <v>6325780219</v>
      </c>
      <c r="AG61" s="257">
        <v>6331464756</v>
      </c>
      <c r="AH61" s="260">
        <v>45090</v>
      </c>
      <c r="AI61" s="259">
        <f t="shared" si="7"/>
        <v>4</v>
      </c>
      <c r="AJ61" s="257">
        <f t="shared" si="10"/>
        <v>6325844689.9655209</v>
      </c>
      <c r="AK61" s="259">
        <v>8070726</v>
      </c>
      <c r="AL61" s="256">
        <f t="shared" si="8"/>
        <v>315.52022917947096</v>
      </c>
      <c r="AM61" s="258">
        <v>8.199999999999999E-2</v>
      </c>
      <c r="AN61" s="256">
        <v>7250.5</v>
      </c>
      <c r="AO61" s="257">
        <v>0</v>
      </c>
      <c r="AP61" s="257">
        <v>61004.784579470826</v>
      </c>
      <c r="AQ61" s="257">
        <v>3466.1809420153877</v>
      </c>
    </row>
    <row r="62" spans="1:49" hidden="1">
      <c r="A62" s="259">
        <v>1009876</v>
      </c>
      <c r="B62" s="259">
        <f t="shared" si="9"/>
        <v>1935</v>
      </c>
      <c r="C62" s="260">
        <v>45086</v>
      </c>
      <c r="D62" s="259" t="s">
        <v>735</v>
      </c>
      <c r="E62" s="259" t="s">
        <v>734</v>
      </c>
      <c r="F62" s="259">
        <v>8294</v>
      </c>
      <c r="G62" s="264">
        <v>17384</v>
      </c>
      <c r="H62" s="259" t="s">
        <v>746</v>
      </c>
      <c r="I62" s="259" t="s">
        <v>537</v>
      </c>
      <c r="J62" s="259" t="s">
        <v>733</v>
      </c>
      <c r="K62" s="259" t="s">
        <v>720</v>
      </c>
      <c r="L62" s="259">
        <v>1443</v>
      </c>
      <c r="M62" s="259" t="s">
        <v>746</v>
      </c>
      <c r="N62" s="259" t="s">
        <v>745</v>
      </c>
      <c r="O62" s="259" t="s">
        <v>732</v>
      </c>
      <c r="P62" s="259" t="s">
        <v>587</v>
      </c>
      <c r="Q62" s="259" t="s">
        <v>816</v>
      </c>
      <c r="R62" s="259" t="s">
        <v>730</v>
      </c>
      <c r="S62" s="259" t="s">
        <v>781</v>
      </c>
      <c r="T62" s="259" t="s">
        <v>813</v>
      </c>
      <c r="U62" s="259" t="s">
        <v>570</v>
      </c>
      <c r="V62" s="259" t="s">
        <v>726</v>
      </c>
      <c r="W62" s="263">
        <f t="shared" si="6"/>
        <v>4329000000</v>
      </c>
      <c r="X62" s="257">
        <v>4329</v>
      </c>
      <c r="Y62" s="257">
        <v>4391266438</v>
      </c>
      <c r="Z62" s="257" t="s">
        <v>909</v>
      </c>
      <c r="AA62" s="262">
        <v>0.105</v>
      </c>
      <c r="AB62" s="262">
        <v>0.105</v>
      </c>
      <c r="AC62" s="260">
        <v>44854</v>
      </c>
      <c r="AD62" s="260">
        <v>45946</v>
      </c>
      <c r="AE62" s="261">
        <f t="shared" si="12"/>
        <v>1092</v>
      </c>
      <c r="AF62" s="257">
        <v>4391266438</v>
      </c>
      <c r="AG62" s="257">
        <v>4395212563</v>
      </c>
      <c r="AH62" s="260">
        <v>45090</v>
      </c>
      <c r="AI62" s="259">
        <f t="shared" si="7"/>
        <v>4</v>
      </c>
      <c r="AJ62" s="257">
        <f t="shared" si="10"/>
        <v>4391311192.8250704</v>
      </c>
      <c r="AK62" s="259">
        <v>8070726</v>
      </c>
      <c r="AL62" s="256">
        <f t="shared" si="8"/>
        <v>152.65702499345824</v>
      </c>
      <c r="AM62" s="258">
        <v>8.199999999999999E-2</v>
      </c>
      <c r="AN62" s="256">
        <v>7250.5</v>
      </c>
      <c r="AO62" s="257">
        <v>0</v>
      </c>
      <c r="AP62" s="257">
        <v>42348.65167948958</v>
      </c>
      <c r="AQ62" s="257">
        <v>2406.1733908800898</v>
      </c>
    </row>
    <row r="63" spans="1:49" hidden="1">
      <c r="A63" s="259">
        <v>1009877</v>
      </c>
      <c r="B63" s="259">
        <f t="shared" si="9"/>
        <v>1936</v>
      </c>
      <c r="C63" s="260">
        <v>45086</v>
      </c>
      <c r="D63" s="259" t="s">
        <v>735</v>
      </c>
      <c r="E63" s="259" t="s">
        <v>734</v>
      </c>
      <c r="F63" s="259">
        <v>8294</v>
      </c>
      <c r="G63" s="264">
        <v>17384</v>
      </c>
      <c r="H63" s="259" t="s">
        <v>539</v>
      </c>
      <c r="I63" s="259" t="s">
        <v>537</v>
      </c>
      <c r="J63" s="259" t="s">
        <v>733</v>
      </c>
      <c r="K63" s="259" t="s">
        <v>720</v>
      </c>
      <c r="L63" s="259">
        <v>1444</v>
      </c>
      <c r="M63" s="259" t="s">
        <v>539</v>
      </c>
      <c r="N63" s="259" t="s">
        <v>700</v>
      </c>
      <c r="O63" s="259" t="s">
        <v>732</v>
      </c>
      <c r="P63" s="259" t="s">
        <v>587</v>
      </c>
      <c r="Q63" s="259" t="s">
        <v>806</v>
      </c>
      <c r="R63" s="259" t="s">
        <v>730</v>
      </c>
      <c r="S63" s="259" t="s">
        <v>763</v>
      </c>
      <c r="T63" s="259" t="s">
        <v>762</v>
      </c>
      <c r="U63" s="259" t="s">
        <v>570</v>
      </c>
      <c r="V63" s="259" t="s">
        <v>726</v>
      </c>
      <c r="W63" s="263">
        <f t="shared" si="6"/>
        <v>518000000</v>
      </c>
      <c r="X63" s="257">
        <v>518</v>
      </c>
      <c r="Y63" s="257">
        <v>527834904</v>
      </c>
      <c r="Z63" s="257" t="s">
        <v>908</v>
      </c>
      <c r="AA63" s="262">
        <v>0.09</v>
      </c>
      <c r="AB63" s="262">
        <v>0.09</v>
      </c>
      <c r="AC63" s="260">
        <v>44281</v>
      </c>
      <c r="AD63" s="260">
        <v>46106</v>
      </c>
      <c r="AE63" s="261">
        <f t="shared" si="12"/>
        <v>1825</v>
      </c>
      <c r="AF63" s="257">
        <v>527834904</v>
      </c>
      <c r="AG63" s="257">
        <v>528485659</v>
      </c>
      <c r="AH63" s="260">
        <v>45091</v>
      </c>
      <c r="AI63" s="259">
        <f t="shared" si="7"/>
        <v>5</v>
      </c>
      <c r="AJ63" s="257">
        <f t="shared" si="10"/>
        <v>527841628.47206604</v>
      </c>
      <c r="AK63" s="259">
        <v>8070726</v>
      </c>
      <c r="AL63" s="256">
        <f t="shared" si="8"/>
        <v>0</v>
      </c>
      <c r="AM63" s="258">
        <v>0.09</v>
      </c>
      <c r="AN63" s="256">
        <v>7250.5</v>
      </c>
      <c r="AO63" s="257">
        <v>0</v>
      </c>
      <c r="AP63" s="257">
        <v>6362.9413098142231</v>
      </c>
      <c r="AQ63" s="257">
        <v>361.53075623944449</v>
      </c>
    </row>
    <row r="64" spans="1:49" hidden="1">
      <c r="A64" s="259">
        <v>1009878</v>
      </c>
      <c r="B64" s="259">
        <f t="shared" si="9"/>
        <v>1937</v>
      </c>
      <c r="C64" s="260">
        <v>45086</v>
      </c>
      <c r="D64" s="259" t="s">
        <v>735</v>
      </c>
      <c r="E64" s="259" t="s">
        <v>734</v>
      </c>
      <c r="F64" s="259">
        <v>8294</v>
      </c>
      <c r="G64" s="264">
        <v>17383</v>
      </c>
      <c r="H64" s="259" t="s">
        <v>539</v>
      </c>
      <c r="I64" s="259" t="s">
        <v>537</v>
      </c>
      <c r="J64" s="259" t="s">
        <v>733</v>
      </c>
      <c r="K64" s="259" t="s">
        <v>720</v>
      </c>
      <c r="L64" s="259">
        <v>1444</v>
      </c>
      <c r="M64" s="259" t="s">
        <v>539</v>
      </c>
      <c r="N64" s="259" t="s">
        <v>700</v>
      </c>
      <c r="O64" s="259" t="s">
        <v>732</v>
      </c>
      <c r="P64" s="259" t="s">
        <v>587</v>
      </c>
      <c r="Q64" s="259" t="s">
        <v>811</v>
      </c>
      <c r="R64" s="259" t="s">
        <v>730</v>
      </c>
      <c r="S64" s="259" t="s">
        <v>810</v>
      </c>
      <c r="T64" s="259" t="s">
        <v>809</v>
      </c>
      <c r="U64" s="259" t="s">
        <v>727</v>
      </c>
      <c r="V64" s="259" t="s">
        <v>726</v>
      </c>
      <c r="W64" s="263">
        <f t="shared" si="6"/>
        <v>288000</v>
      </c>
      <c r="X64" s="257">
        <v>288</v>
      </c>
      <c r="Y64" s="256">
        <v>289988.38</v>
      </c>
      <c r="Z64" s="257" t="s">
        <v>907</v>
      </c>
      <c r="AA64" s="262">
        <f>+AB64</f>
        <v>0.06</v>
      </c>
      <c r="AB64" s="262">
        <v>0.06</v>
      </c>
      <c r="AC64" s="260">
        <v>44680</v>
      </c>
      <c r="AD64" s="260">
        <v>46864</v>
      </c>
      <c r="AE64" s="261">
        <v>2184</v>
      </c>
      <c r="AF64" s="256">
        <v>289988.38</v>
      </c>
      <c r="AG64" s="256">
        <v>290161.58</v>
      </c>
      <c r="AH64" s="260">
        <v>45090</v>
      </c>
      <c r="AI64" s="259">
        <f t="shared" si="7"/>
        <v>4</v>
      </c>
      <c r="AJ64" s="256">
        <f t="shared" si="10"/>
        <v>289991.33549804619</v>
      </c>
      <c r="AK64" s="259">
        <v>8070727</v>
      </c>
      <c r="AL64" s="256">
        <f t="shared" si="8"/>
        <v>17.478751671232871</v>
      </c>
      <c r="AM64" s="258">
        <v>5.45E-2</v>
      </c>
      <c r="AN64" s="256">
        <v>7250.5</v>
      </c>
      <c r="AO64" s="257">
        <v>0</v>
      </c>
      <c r="AP64" s="256">
        <v>2.7966003017451682</v>
      </c>
      <c r="AQ64" s="256">
        <v>0.15889774441733909</v>
      </c>
    </row>
    <row r="65" spans="1:50" hidden="1">
      <c r="A65" s="259">
        <v>1009879</v>
      </c>
      <c r="B65" s="259">
        <f t="shared" si="9"/>
        <v>1938</v>
      </c>
      <c r="C65" s="260">
        <v>45086</v>
      </c>
      <c r="D65" s="259" t="s">
        <v>735</v>
      </c>
      <c r="E65" s="259" t="s">
        <v>734</v>
      </c>
      <c r="F65" s="259">
        <v>8294</v>
      </c>
      <c r="G65" s="264">
        <v>17383</v>
      </c>
      <c r="H65" s="259" t="s">
        <v>539</v>
      </c>
      <c r="I65" s="259" t="s">
        <v>537</v>
      </c>
      <c r="J65" s="259" t="s">
        <v>733</v>
      </c>
      <c r="K65" s="259" t="s">
        <v>720</v>
      </c>
      <c r="L65" s="259">
        <v>1444</v>
      </c>
      <c r="M65" s="259" t="s">
        <v>539</v>
      </c>
      <c r="N65" s="259" t="s">
        <v>700</v>
      </c>
      <c r="O65" s="259" t="s">
        <v>732</v>
      </c>
      <c r="P65" s="259" t="s">
        <v>587</v>
      </c>
      <c r="Q65" s="259" t="s">
        <v>739</v>
      </c>
      <c r="R65" s="259" t="s">
        <v>730</v>
      </c>
      <c r="S65" s="259" t="s">
        <v>729</v>
      </c>
      <c r="T65" s="259" t="s">
        <v>728</v>
      </c>
      <c r="U65" s="263" t="s">
        <v>727</v>
      </c>
      <c r="V65" s="259" t="s">
        <v>726</v>
      </c>
      <c r="W65" s="263">
        <f t="shared" si="6"/>
        <v>100000</v>
      </c>
      <c r="X65" s="257">
        <v>100</v>
      </c>
      <c r="Y65" s="256">
        <v>101410.27</v>
      </c>
      <c r="Z65" s="257" t="s">
        <v>906</v>
      </c>
      <c r="AA65" s="258">
        <v>7.2499999999999995E-2</v>
      </c>
      <c r="AB65" s="258">
        <v>7.2499999999999995E-2</v>
      </c>
      <c r="AC65" s="265">
        <v>44833</v>
      </c>
      <c r="AD65" s="265">
        <v>45862</v>
      </c>
      <c r="AE65" s="261">
        <f>+AD65-AC65</f>
        <v>1029</v>
      </c>
      <c r="AF65" s="256">
        <v>101410.27</v>
      </c>
      <c r="AG65" s="256">
        <v>101479.73</v>
      </c>
      <c r="AH65" s="260">
        <v>45091</v>
      </c>
      <c r="AI65" s="259">
        <f t="shared" si="7"/>
        <v>5</v>
      </c>
      <c r="AJ65" s="256">
        <f t="shared" si="10"/>
        <v>101411.56193910677</v>
      </c>
      <c r="AK65" s="259">
        <v>8070727</v>
      </c>
      <c r="AL65" s="256">
        <f t="shared" si="8"/>
        <v>31.256590068493143</v>
      </c>
      <c r="AM65" s="258">
        <v>0.05</v>
      </c>
      <c r="AN65" s="256">
        <v>7250.5</v>
      </c>
      <c r="AO65" s="257">
        <v>0</v>
      </c>
      <c r="AP65" s="256">
        <v>1.2224800150121973</v>
      </c>
      <c r="AQ65" s="256">
        <v>6.9459091762056668E-2</v>
      </c>
    </row>
    <row r="66" spans="1:50" hidden="1">
      <c r="A66" s="259">
        <v>1009880</v>
      </c>
      <c r="B66" s="259">
        <f t="shared" si="9"/>
        <v>1939</v>
      </c>
      <c r="C66" s="260">
        <v>45086</v>
      </c>
      <c r="D66" s="259" t="s">
        <v>735</v>
      </c>
      <c r="E66" s="259" t="s">
        <v>734</v>
      </c>
      <c r="F66" s="259">
        <v>8294</v>
      </c>
      <c r="G66" s="264">
        <v>19291</v>
      </c>
      <c r="H66" s="259" t="s">
        <v>905</v>
      </c>
      <c r="I66" s="259" t="s">
        <v>537</v>
      </c>
      <c r="J66" s="259" t="s">
        <v>753</v>
      </c>
      <c r="K66" s="259" t="s">
        <v>720</v>
      </c>
      <c r="L66" s="259">
        <v>1650</v>
      </c>
      <c r="M66" s="259" t="s">
        <v>905</v>
      </c>
      <c r="N66" s="259" t="s">
        <v>904</v>
      </c>
      <c r="O66" s="259" t="s">
        <v>732</v>
      </c>
      <c r="P66" s="259" t="s">
        <v>587</v>
      </c>
      <c r="Q66" s="259" t="s">
        <v>757</v>
      </c>
      <c r="R66" s="259" t="s">
        <v>730</v>
      </c>
      <c r="S66" s="259" t="s">
        <v>756</v>
      </c>
      <c r="T66" s="259" t="s">
        <v>755</v>
      </c>
      <c r="U66" s="259" t="s">
        <v>727</v>
      </c>
      <c r="V66" s="259" t="s">
        <v>726</v>
      </c>
      <c r="W66" s="263">
        <f t="shared" ref="W66:W97" si="13">+IF(U66="Guaraníes",X66*1000000,X66*1000)</f>
        <v>199000</v>
      </c>
      <c r="X66" s="257">
        <v>199</v>
      </c>
      <c r="Y66" s="256">
        <v>199671.97</v>
      </c>
      <c r="Z66" s="257" t="s">
        <v>903</v>
      </c>
      <c r="AA66" s="262">
        <f>+AB66</f>
        <v>7.2499999999999995E-2</v>
      </c>
      <c r="AB66" s="262">
        <v>7.2499999999999995E-2</v>
      </c>
      <c r="AC66" s="260">
        <v>44601</v>
      </c>
      <c r="AD66" s="260">
        <v>48180</v>
      </c>
      <c r="AE66" s="261">
        <f>+AD66-AC66</f>
        <v>3579</v>
      </c>
      <c r="AF66" s="256">
        <v>199671.97</v>
      </c>
      <c r="AG66" s="256">
        <v>200155.55</v>
      </c>
      <c r="AH66" s="260">
        <v>45103</v>
      </c>
      <c r="AI66" s="259">
        <f t="shared" ref="AI66:AI97" si="14">+AH66-C66</f>
        <v>17</v>
      </c>
      <c r="AJ66" s="256">
        <f t="shared" si="10"/>
        <v>199678.57285117233</v>
      </c>
      <c r="AK66" s="259">
        <v>8070727</v>
      </c>
      <c r="AL66" s="256">
        <f t="shared" ref="AL66:AL97" si="15">IF(U66="Guaraníes",(AF66*(AA66-AM66)/365*AI66)/AN66,(AF66*(AA66-AM66)/365*AI66))</f>
        <v>190.64570286301361</v>
      </c>
      <c r="AM66" s="258">
        <v>5.2000000000000005E-2</v>
      </c>
      <c r="AN66" s="256">
        <v>7250.5</v>
      </c>
      <c r="AO66" s="257">
        <v>0</v>
      </c>
      <c r="AP66" s="256">
        <v>6.1378616531506838</v>
      </c>
      <c r="AQ66" s="256">
        <v>0.46498951917808223</v>
      </c>
    </row>
    <row r="67" spans="1:50" hidden="1">
      <c r="A67" s="259">
        <v>1009881</v>
      </c>
      <c r="B67" s="259">
        <f t="shared" ref="B67:B98" si="16">+B66+1</f>
        <v>1940</v>
      </c>
      <c r="C67" s="260">
        <v>45086</v>
      </c>
      <c r="D67" s="259" t="s">
        <v>735</v>
      </c>
      <c r="E67" s="259" t="s">
        <v>734</v>
      </c>
      <c r="F67" s="259">
        <v>8294</v>
      </c>
      <c r="G67" s="264">
        <v>21355</v>
      </c>
      <c r="H67" s="259" t="s">
        <v>842</v>
      </c>
      <c r="I67" s="259" t="s">
        <v>537</v>
      </c>
      <c r="J67" s="259" t="s">
        <v>760</v>
      </c>
      <c r="K67" s="259" t="s">
        <v>720</v>
      </c>
      <c r="L67" s="259">
        <v>1916</v>
      </c>
      <c r="M67" s="259" t="s">
        <v>842</v>
      </c>
      <c r="N67" s="259" t="s">
        <v>841</v>
      </c>
      <c r="O67" s="259" t="s">
        <v>732</v>
      </c>
      <c r="P67" s="259" t="s">
        <v>587</v>
      </c>
      <c r="Q67" s="259" t="s">
        <v>757</v>
      </c>
      <c r="R67" s="259" t="s">
        <v>730</v>
      </c>
      <c r="S67" s="259" t="s">
        <v>756</v>
      </c>
      <c r="T67" s="259" t="s">
        <v>755</v>
      </c>
      <c r="U67" s="259" t="s">
        <v>727</v>
      </c>
      <c r="V67" s="259" t="s">
        <v>726</v>
      </c>
      <c r="W67" s="263">
        <f t="shared" si="13"/>
        <v>75000</v>
      </c>
      <c r="X67" s="257">
        <v>75</v>
      </c>
      <c r="Y67" s="256">
        <v>75253.25</v>
      </c>
      <c r="Z67" s="257" t="s">
        <v>902</v>
      </c>
      <c r="AA67" s="262">
        <f>+AB67</f>
        <v>7.2499999999999995E-2</v>
      </c>
      <c r="AB67" s="262">
        <v>7.2499999999999995E-2</v>
      </c>
      <c r="AC67" s="260">
        <v>44601</v>
      </c>
      <c r="AD67" s="260">
        <v>48180</v>
      </c>
      <c r="AE67" s="261">
        <f>+AD67-AC67</f>
        <v>3579</v>
      </c>
      <c r="AF67" s="256">
        <v>75253.25</v>
      </c>
      <c r="AG67" s="256">
        <v>75856.31</v>
      </c>
      <c r="AH67" s="260">
        <v>45131</v>
      </c>
      <c r="AI67" s="259">
        <f t="shared" si="14"/>
        <v>45</v>
      </c>
      <c r="AJ67" s="256">
        <f t="shared" ref="AJ67:AJ98" si="17">+AF67+AP67+AQ67+AO67</f>
        <v>75258.816678767122</v>
      </c>
      <c r="AK67" s="259">
        <v>8070727</v>
      </c>
      <c r="AL67" s="256">
        <f t="shared" si="15"/>
        <v>69.583484589041035</v>
      </c>
      <c r="AM67" s="258">
        <v>6.5000000000000002E-2</v>
      </c>
      <c r="AN67" s="256">
        <v>7250.5</v>
      </c>
      <c r="AO67" s="257">
        <v>0</v>
      </c>
      <c r="AP67" s="256">
        <v>5.1027888698630139</v>
      </c>
      <c r="AQ67" s="256">
        <v>0.46388989726027396</v>
      </c>
      <c r="AR67" s="227"/>
    </row>
    <row r="68" spans="1:50">
      <c r="A68" s="259">
        <v>1009882</v>
      </c>
      <c r="B68" s="259">
        <f t="shared" si="16"/>
        <v>1941</v>
      </c>
      <c r="C68" s="260">
        <v>45086</v>
      </c>
      <c r="D68" s="259" t="s">
        <v>735</v>
      </c>
      <c r="E68" s="259" t="s">
        <v>734</v>
      </c>
      <c r="F68" s="259">
        <v>8294</v>
      </c>
      <c r="G68" s="264">
        <v>18532</v>
      </c>
      <c r="H68" s="259" t="s">
        <v>819</v>
      </c>
      <c r="I68" s="259" t="s">
        <v>537</v>
      </c>
      <c r="J68" s="259" t="s">
        <v>733</v>
      </c>
      <c r="K68" s="259" t="s">
        <v>720</v>
      </c>
      <c r="L68" s="259">
        <v>1562</v>
      </c>
      <c r="M68" s="259" t="s">
        <v>819</v>
      </c>
      <c r="N68" s="259" t="s">
        <v>703</v>
      </c>
      <c r="O68" s="259" t="s">
        <v>732</v>
      </c>
      <c r="P68" s="259" t="s">
        <v>587</v>
      </c>
      <c r="Q68" s="259" t="s">
        <v>811</v>
      </c>
      <c r="R68" s="259" t="s">
        <v>730</v>
      </c>
      <c r="S68" s="259" t="s">
        <v>810</v>
      </c>
      <c r="T68" s="259" t="s">
        <v>809</v>
      </c>
      <c r="U68" s="259" t="s">
        <v>727</v>
      </c>
      <c r="V68" s="259" t="s">
        <v>726</v>
      </c>
      <c r="W68" s="263">
        <f t="shared" si="13"/>
        <v>52000</v>
      </c>
      <c r="X68" s="257">
        <v>52</v>
      </c>
      <c r="Y68" s="256">
        <v>52359.01</v>
      </c>
      <c r="Z68" s="257" t="s">
        <v>901</v>
      </c>
      <c r="AA68" s="262">
        <f>+AB68</f>
        <v>0.06</v>
      </c>
      <c r="AB68" s="262">
        <v>0.06</v>
      </c>
      <c r="AC68" s="260">
        <v>44680</v>
      </c>
      <c r="AD68" s="260">
        <v>46864</v>
      </c>
      <c r="AE68" s="261">
        <v>2184</v>
      </c>
      <c r="AF68" s="256">
        <v>52359.01</v>
      </c>
      <c r="AG68" s="256">
        <v>52390.29</v>
      </c>
      <c r="AH68" s="260">
        <v>45090</v>
      </c>
      <c r="AI68" s="259">
        <f t="shared" si="14"/>
        <v>4</v>
      </c>
      <c r="AJ68" s="256">
        <f t="shared" si="17"/>
        <v>52359.543631591667</v>
      </c>
      <c r="AK68" s="259">
        <v>8070727</v>
      </c>
      <c r="AL68" s="256">
        <f t="shared" si="15"/>
        <v>3.1558855342465741</v>
      </c>
      <c r="AM68" s="258">
        <v>5.45E-2</v>
      </c>
      <c r="AN68" s="256">
        <v>7250.5</v>
      </c>
      <c r="AO68" s="257">
        <v>0</v>
      </c>
      <c r="AP68" s="256">
        <v>0.50494172114843316</v>
      </c>
      <c r="AQ68" s="256">
        <v>2.8689870519797336E-2</v>
      </c>
      <c r="AS68" s="282">
        <f>+AG68-AF68</f>
        <v>31.279999999998836</v>
      </c>
      <c r="AT68" s="141">
        <v>7235.63</v>
      </c>
      <c r="AU68" s="140">
        <f>+AS68*AT68</f>
        <v>226330.50639999157</v>
      </c>
      <c r="AW68" s="191">
        <f>+AG68-AF68</f>
        <v>31.279999999998836</v>
      </c>
      <c r="AX68" s="189">
        <f>+AW68/AI68</f>
        <v>7.819999999999709</v>
      </c>
    </row>
    <row r="69" spans="1:50" hidden="1">
      <c r="A69" s="259">
        <v>1009883</v>
      </c>
      <c r="B69" s="259">
        <f t="shared" si="16"/>
        <v>1942</v>
      </c>
      <c r="C69" s="260">
        <v>45086</v>
      </c>
      <c r="D69" s="259" t="s">
        <v>735</v>
      </c>
      <c r="E69" s="259" t="s">
        <v>734</v>
      </c>
      <c r="F69" s="259">
        <v>8294</v>
      </c>
      <c r="G69" s="264">
        <v>21184</v>
      </c>
      <c r="H69" s="259" t="s">
        <v>777</v>
      </c>
      <c r="I69" s="259" t="s">
        <v>537</v>
      </c>
      <c r="J69" s="259" t="s">
        <v>778</v>
      </c>
      <c r="K69" s="259" t="s">
        <v>720</v>
      </c>
      <c r="L69" s="259">
        <v>1893</v>
      </c>
      <c r="M69" s="259" t="s">
        <v>777</v>
      </c>
      <c r="N69" s="259" t="s">
        <v>705</v>
      </c>
      <c r="O69" s="259" t="s">
        <v>732</v>
      </c>
      <c r="P69" s="259" t="s">
        <v>587</v>
      </c>
      <c r="Q69" s="259" t="s">
        <v>786</v>
      </c>
      <c r="R69" s="259" t="s">
        <v>730</v>
      </c>
      <c r="S69" s="259" t="s">
        <v>785</v>
      </c>
      <c r="T69" s="259" t="s">
        <v>784</v>
      </c>
      <c r="U69" s="259" t="s">
        <v>727</v>
      </c>
      <c r="V69" s="259" t="s">
        <v>726</v>
      </c>
      <c r="W69" s="263">
        <f t="shared" si="13"/>
        <v>213000</v>
      </c>
      <c r="X69" s="257">
        <v>213</v>
      </c>
      <c r="Y69" s="269">
        <v>214648.56</v>
      </c>
      <c r="Z69" s="257" t="s">
        <v>900</v>
      </c>
      <c r="AA69" s="262">
        <v>5.6500000000000002E-2</v>
      </c>
      <c r="AB69" s="262">
        <v>5.6500000000000002E-2</v>
      </c>
      <c r="AC69" s="260">
        <v>44672</v>
      </c>
      <c r="AD69" s="260">
        <v>45764</v>
      </c>
      <c r="AE69" s="261">
        <f>+AD69-AC69</f>
        <v>1092</v>
      </c>
      <c r="AF69" s="256">
        <v>214648.56</v>
      </c>
      <c r="AG69" s="256">
        <v>214840.86</v>
      </c>
      <c r="AH69" s="260">
        <v>45092</v>
      </c>
      <c r="AI69" s="259">
        <f t="shared" si="14"/>
        <v>6</v>
      </c>
      <c r="AJ69" s="256">
        <f t="shared" si="17"/>
        <v>214651.84147664101</v>
      </c>
      <c r="AK69" s="259">
        <v>8070727</v>
      </c>
      <c r="AL69" s="256">
        <f t="shared" si="15"/>
        <v>7.0569389589041158</v>
      </c>
      <c r="AM69" s="258">
        <v>5.45E-2</v>
      </c>
      <c r="AN69" s="256">
        <v>7250.5</v>
      </c>
      <c r="AO69" s="257">
        <v>0</v>
      </c>
      <c r="AP69" s="269">
        <v>3.1050531656971287</v>
      </c>
      <c r="AQ69" s="269">
        <v>0.17642347532370051</v>
      </c>
      <c r="AS69" s="140">
        <f>+AD69-AC69</f>
        <v>1092</v>
      </c>
      <c r="AT69" s="191">
        <f>+AG69-AF69</f>
        <v>192.29999999998836</v>
      </c>
      <c r="AU69" s="189">
        <f>+AT69/AS69</f>
        <v>0.17609890109889043</v>
      </c>
      <c r="AV69" s="191">
        <f>+AH69-C69</f>
        <v>6</v>
      </c>
      <c r="AW69" s="191">
        <f>+AT69*AV69</f>
        <v>1153.7999999999302</v>
      </c>
    </row>
    <row r="70" spans="1:50" hidden="1">
      <c r="A70" s="259">
        <v>1009884</v>
      </c>
      <c r="B70" s="259">
        <f t="shared" si="16"/>
        <v>1943</v>
      </c>
      <c r="C70" s="260">
        <v>45086</v>
      </c>
      <c r="D70" s="259" t="s">
        <v>735</v>
      </c>
      <c r="E70" s="259" t="s">
        <v>734</v>
      </c>
      <c r="F70" s="259">
        <v>8294</v>
      </c>
      <c r="G70" s="264">
        <v>21184</v>
      </c>
      <c r="H70" s="259" t="s">
        <v>777</v>
      </c>
      <c r="I70" s="259" t="s">
        <v>537</v>
      </c>
      <c r="J70" s="259" t="s">
        <v>778</v>
      </c>
      <c r="K70" s="259" t="s">
        <v>720</v>
      </c>
      <c r="L70" s="259">
        <v>1893</v>
      </c>
      <c r="M70" s="259" t="s">
        <v>777</v>
      </c>
      <c r="N70" s="259" t="s">
        <v>705</v>
      </c>
      <c r="O70" s="259" t="s">
        <v>732</v>
      </c>
      <c r="P70" s="259" t="s">
        <v>587</v>
      </c>
      <c r="Q70" s="259" t="s">
        <v>782</v>
      </c>
      <c r="R70" s="259" t="s">
        <v>730</v>
      </c>
      <c r="S70" s="259" t="s">
        <v>781</v>
      </c>
      <c r="T70" s="259" t="s">
        <v>780</v>
      </c>
      <c r="U70" s="259" t="s">
        <v>727</v>
      </c>
      <c r="V70" s="259" t="s">
        <v>726</v>
      </c>
      <c r="W70" s="263">
        <f t="shared" si="13"/>
        <v>19000</v>
      </c>
      <c r="X70" s="257">
        <v>19</v>
      </c>
      <c r="Y70" s="269">
        <v>19233.21</v>
      </c>
      <c r="Z70" s="257" t="s">
        <v>899</v>
      </c>
      <c r="AA70" s="262">
        <v>7.0000000000000007E-2</v>
      </c>
      <c r="AB70" s="262">
        <v>7.0000000000000007E-2</v>
      </c>
      <c r="AC70" s="260">
        <v>44749</v>
      </c>
      <c r="AD70" s="260">
        <v>47297</v>
      </c>
      <c r="AE70" s="261">
        <f>+AD70-AC70</f>
        <v>2548</v>
      </c>
      <c r="AF70" s="256">
        <v>19233.21</v>
      </c>
      <c r="AG70" s="256">
        <v>19250.439999999999</v>
      </c>
      <c r="AH70" s="260">
        <v>45092</v>
      </c>
      <c r="AI70" s="259">
        <f t="shared" si="14"/>
        <v>6</v>
      </c>
      <c r="AJ70" s="256">
        <f t="shared" si="17"/>
        <v>19233.504030922126</v>
      </c>
      <c r="AK70" s="259">
        <v>8070727</v>
      </c>
      <c r="AL70" s="256">
        <f t="shared" si="15"/>
        <v>4.9005165205479466</v>
      </c>
      <c r="AM70" s="258">
        <v>5.45E-2</v>
      </c>
      <c r="AN70" s="256">
        <v>7250.5</v>
      </c>
      <c r="AO70" s="257">
        <v>0</v>
      </c>
      <c r="AP70" s="269">
        <v>0.2782228080315256</v>
      </c>
      <c r="AQ70" s="269">
        <v>1.5808114092700318E-2</v>
      </c>
      <c r="AS70" s="140">
        <f>+AD70-AC70</f>
        <v>2548</v>
      </c>
      <c r="AT70" s="191">
        <f>+AG70-AF70</f>
        <v>17.229999999999563</v>
      </c>
      <c r="AU70" s="189">
        <f>+AT70/AS70</f>
        <v>6.7621664050233768E-3</v>
      </c>
      <c r="AV70" s="191">
        <f>+AH70-C70</f>
        <v>6</v>
      </c>
      <c r="AW70" s="191">
        <f>+AT70*AV70</f>
        <v>103.37999999999738</v>
      </c>
    </row>
    <row r="71" spans="1:50" hidden="1">
      <c r="A71" s="259">
        <v>1009890</v>
      </c>
      <c r="B71" s="259">
        <f t="shared" si="16"/>
        <v>1944</v>
      </c>
      <c r="C71" s="260">
        <v>45090</v>
      </c>
      <c r="D71" s="259" t="s">
        <v>735</v>
      </c>
      <c r="E71" s="259" t="s">
        <v>734</v>
      </c>
      <c r="F71" s="259">
        <v>8294</v>
      </c>
      <c r="G71" s="264">
        <v>12032</v>
      </c>
      <c r="H71" s="259" t="s">
        <v>862</v>
      </c>
      <c r="I71" s="259" t="s">
        <v>537</v>
      </c>
      <c r="J71" s="259" t="s">
        <v>733</v>
      </c>
      <c r="K71" s="259" t="s">
        <v>720</v>
      </c>
      <c r="L71" s="259">
        <v>684</v>
      </c>
      <c r="M71" s="259" t="s">
        <v>862</v>
      </c>
      <c r="N71" s="259" t="s">
        <v>861</v>
      </c>
      <c r="O71" s="259" t="s">
        <v>732</v>
      </c>
      <c r="P71" s="259" t="s">
        <v>587</v>
      </c>
      <c r="Q71" s="259" t="s">
        <v>860</v>
      </c>
      <c r="R71" s="259" t="s">
        <v>730</v>
      </c>
      <c r="S71" s="259" t="s">
        <v>859</v>
      </c>
      <c r="T71" s="259" t="s">
        <v>858</v>
      </c>
      <c r="U71" s="259" t="s">
        <v>727</v>
      </c>
      <c r="V71" s="259" t="s">
        <v>726</v>
      </c>
      <c r="W71" s="263">
        <f t="shared" si="13"/>
        <v>165000</v>
      </c>
      <c r="X71" s="257">
        <v>165</v>
      </c>
      <c r="Y71" s="256">
        <v>166234.10999999999</v>
      </c>
      <c r="Z71" s="257" t="s">
        <v>898</v>
      </c>
      <c r="AA71" s="262">
        <v>6.5000000000000002E-2</v>
      </c>
      <c r="AB71" s="262">
        <v>6.5000000000000002E-2</v>
      </c>
      <c r="AC71" s="260">
        <v>44956</v>
      </c>
      <c r="AD71" s="260">
        <v>47505</v>
      </c>
      <c r="AE71" s="261">
        <f>+AD71-AC71</f>
        <v>2549</v>
      </c>
      <c r="AF71" s="256">
        <v>166234.10999999999</v>
      </c>
      <c r="AG71" s="256">
        <v>166393.51</v>
      </c>
      <c r="AH71" s="260">
        <v>45097</v>
      </c>
      <c r="AI71" s="259">
        <f t="shared" si="14"/>
        <v>7</v>
      </c>
      <c r="AJ71" s="256">
        <f t="shared" si="17"/>
        <v>166234.10999999999</v>
      </c>
      <c r="AK71" s="259">
        <v>8070727</v>
      </c>
      <c r="AL71" s="256">
        <f t="shared" si="15"/>
        <v>47.82077136986301</v>
      </c>
      <c r="AM71" s="258">
        <v>0.05</v>
      </c>
      <c r="AN71" s="256">
        <v>7247.22</v>
      </c>
      <c r="AO71" s="257">
        <v>0</v>
      </c>
      <c r="AP71" s="256">
        <v>0</v>
      </c>
      <c r="AQ71" s="256">
        <v>0</v>
      </c>
    </row>
    <row r="72" spans="1:50" hidden="1">
      <c r="A72" s="259">
        <v>1009894</v>
      </c>
      <c r="B72" s="259">
        <f t="shared" si="16"/>
        <v>1945</v>
      </c>
      <c r="C72" s="260">
        <v>45090</v>
      </c>
      <c r="D72" s="259" t="s">
        <v>735</v>
      </c>
      <c r="E72" s="259" t="s">
        <v>734</v>
      </c>
      <c r="F72" s="259">
        <v>8294</v>
      </c>
      <c r="G72" s="264">
        <v>17383</v>
      </c>
      <c r="H72" s="259" t="s">
        <v>539</v>
      </c>
      <c r="I72" s="259" t="s">
        <v>537</v>
      </c>
      <c r="J72" s="259" t="s">
        <v>733</v>
      </c>
      <c r="K72" s="259" t="s">
        <v>720</v>
      </c>
      <c r="L72" s="259">
        <v>1444</v>
      </c>
      <c r="M72" s="259" t="s">
        <v>539</v>
      </c>
      <c r="N72" s="259" t="s">
        <v>700</v>
      </c>
      <c r="O72" s="259" t="s">
        <v>732</v>
      </c>
      <c r="P72" s="259" t="s">
        <v>587</v>
      </c>
      <c r="Q72" s="259" t="s">
        <v>811</v>
      </c>
      <c r="R72" s="259" t="s">
        <v>730</v>
      </c>
      <c r="S72" s="259" t="s">
        <v>810</v>
      </c>
      <c r="T72" s="259" t="s">
        <v>809</v>
      </c>
      <c r="U72" s="259" t="s">
        <v>727</v>
      </c>
      <c r="V72" s="259" t="s">
        <v>726</v>
      </c>
      <c r="W72" s="263">
        <f t="shared" si="13"/>
        <v>235000</v>
      </c>
      <c r="X72" s="257">
        <v>235</v>
      </c>
      <c r="Y72" s="256">
        <v>236776.99</v>
      </c>
      <c r="Z72" s="257" t="s">
        <v>897</v>
      </c>
      <c r="AA72" s="262">
        <f>+AB72</f>
        <v>0.06</v>
      </c>
      <c r="AB72" s="262">
        <v>0.06</v>
      </c>
      <c r="AC72" s="260">
        <v>44680</v>
      </c>
      <c r="AD72" s="260">
        <v>46864</v>
      </c>
      <c r="AE72" s="261">
        <v>2184</v>
      </c>
      <c r="AF72" s="256">
        <v>236776.99</v>
      </c>
      <c r="AG72" s="256">
        <v>237024.47</v>
      </c>
      <c r="AH72" s="260">
        <v>45097</v>
      </c>
      <c r="AI72" s="259">
        <f t="shared" si="14"/>
        <v>7</v>
      </c>
      <c r="AJ72" s="256">
        <f t="shared" si="17"/>
        <v>236781.21306350909</v>
      </c>
      <c r="AK72" s="259">
        <v>8070727</v>
      </c>
      <c r="AL72" s="256">
        <f t="shared" si="15"/>
        <v>24.975107164383548</v>
      </c>
      <c r="AM72" s="258">
        <v>5.45E-2</v>
      </c>
      <c r="AN72" s="256">
        <v>7247.22</v>
      </c>
      <c r="AO72" s="257">
        <v>0</v>
      </c>
      <c r="AP72" s="256">
        <v>3.9960170838806528</v>
      </c>
      <c r="AQ72" s="256">
        <v>0.22704642522049165</v>
      </c>
    </row>
    <row r="73" spans="1:50">
      <c r="A73" s="259">
        <v>1009899</v>
      </c>
      <c r="B73" s="259">
        <f t="shared" si="16"/>
        <v>1946</v>
      </c>
      <c r="C73" s="260">
        <v>45090</v>
      </c>
      <c r="D73" s="259" t="s">
        <v>735</v>
      </c>
      <c r="E73" s="259" t="s">
        <v>734</v>
      </c>
      <c r="F73" s="259">
        <v>8294</v>
      </c>
      <c r="G73" s="264">
        <v>18532</v>
      </c>
      <c r="H73" s="259" t="s">
        <v>819</v>
      </c>
      <c r="I73" s="259" t="s">
        <v>537</v>
      </c>
      <c r="J73" s="259" t="s">
        <v>733</v>
      </c>
      <c r="K73" s="259" t="s">
        <v>720</v>
      </c>
      <c r="L73" s="259">
        <v>1562</v>
      </c>
      <c r="M73" s="259" t="s">
        <v>819</v>
      </c>
      <c r="N73" s="259" t="s">
        <v>703</v>
      </c>
      <c r="O73" s="259" t="s">
        <v>732</v>
      </c>
      <c r="P73" s="259" t="s">
        <v>587</v>
      </c>
      <c r="Q73" s="259" t="s">
        <v>811</v>
      </c>
      <c r="R73" s="259" t="s">
        <v>730</v>
      </c>
      <c r="S73" s="259" t="s">
        <v>810</v>
      </c>
      <c r="T73" s="259" t="s">
        <v>809</v>
      </c>
      <c r="U73" s="259" t="s">
        <v>727</v>
      </c>
      <c r="V73" s="259" t="s">
        <v>726</v>
      </c>
      <c r="W73" s="263">
        <f t="shared" si="13"/>
        <v>105000</v>
      </c>
      <c r="X73" s="257">
        <v>105</v>
      </c>
      <c r="Y73" s="256">
        <v>105793.97</v>
      </c>
      <c r="Z73" s="257" t="s">
        <v>896</v>
      </c>
      <c r="AA73" s="262">
        <f>+AB73</f>
        <v>0.06</v>
      </c>
      <c r="AB73" s="262">
        <v>0.06</v>
      </c>
      <c r="AC73" s="260">
        <v>44680</v>
      </c>
      <c r="AD73" s="260">
        <v>46864</v>
      </c>
      <c r="AE73" s="261">
        <v>2184</v>
      </c>
      <c r="AF73" s="256">
        <v>105793.97</v>
      </c>
      <c r="AG73" s="256">
        <v>105904.55</v>
      </c>
      <c r="AH73" s="260">
        <v>45097</v>
      </c>
      <c r="AI73" s="259">
        <f t="shared" si="14"/>
        <v>7</v>
      </c>
      <c r="AJ73" s="256">
        <f t="shared" si="17"/>
        <v>105795.85690071684</v>
      </c>
      <c r="AK73" s="259">
        <v>8070727</v>
      </c>
      <c r="AL73" s="256">
        <f t="shared" si="15"/>
        <v>11.159089986301366</v>
      </c>
      <c r="AM73" s="258">
        <v>5.45E-2</v>
      </c>
      <c r="AN73" s="256">
        <v>7247.22</v>
      </c>
      <c r="AO73" s="257">
        <v>0</v>
      </c>
      <c r="AP73" s="256">
        <v>1.7854544417339087</v>
      </c>
      <c r="AQ73" s="256">
        <v>0.10144627509851754</v>
      </c>
      <c r="AS73" s="282">
        <f>+AG73-AF73</f>
        <v>110.58000000000175</v>
      </c>
      <c r="AT73" s="141">
        <v>7236.64</v>
      </c>
      <c r="AU73" s="140">
        <f>+AS73*AT73</f>
        <v>800227.65120001265</v>
      </c>
      <c r="AW73" s="191">
        <f>+AG73-AF73</f>
        <v>110.58000000000175</v>
      </c>
      <c r="AX73" s="189">
        <f>+AW73/AI73</f>
        <v>15.797142857143106</v>
      </c>
    </row>
    <row r="74" spans="1:50" hidden="1">
      <c r="A74" s="259">
        <v>1009909</v>
      </c>
      <c r="B74" s="259">
        <f t="shared" si="16"/>
        <v>1947</v>
      </c>
      <c r="C74" s="260">
        <v>45090</v>
      </c>
      <c r="D74" s="259" t="s">
        <v>735</v>
      </c>
      <c r="E74" s="259" t="s">
        <v>734</v>
      </c>
      <c r="F74" s="259">
        <v>8294</v>
      </c>
      <c r="G74" s="264">
        <v>17384</v>
      </c>
      <c r="H74" s="259" t="s">
        <v>746</v>
      </c>
      <c r="I74" s="259" t="s">
        <v>537</v>
      </c>
      <c r="J74" s="259" t="s">
        <v>733</v>
      </c>
      <c r="K74" s="259" t="s">
        <v>720</v>
      </c>
      <c r="L74" s="259">
        <v>1443</v>
      </c>
      <c r="M74" s="259" t="s">
        <v>746</v>
      </c>
      <c r="N74" s="259" t="s">
        <v>745</v>
      </c>
      <c r="O74" s="259" t="s">
        <v>732</v>
      </c>
      <c r="P74" s="259" t="s">
        <v>587</v>
      </c>
      <c r="Q74" s="259" t="s">
        <v>816</v>
      </c>
      <c r="R74" s="259" t="s">
        <v>730</v>
      </c>
      <c r="S74" s="259" t="s">
        <v>781</v>
      </c>
      <c r="T74" s="259" t="s">
        <v>813</v>
      </c>
      <c r="U74" s="259" t="s">
        <v>570</v>
      </c>
      <c r="V74" s="259" t="s">
        <v>726</v>
      </c>
      <c r="W74" s="263">
        <f t="shared" si="13"/>
        <v>3800000000</v>
      </c>
      <c r="X74" s="257">
        <v>3800</v>
      </c>
      <c r="Y74" s="257">
        <v>3859030137</v>
      </c>
      <c r="Z74" s="257" t="s">
        <v>895</v>
      </c>
      <c r="AA74" s="262">
        <v>0.105</v>
      </c>
      <c r="AB74" s="262">
        <v>0.105</v>
      </c>
      <c r="AC74" s="260">
        <v>44854</v>
      </c>
      <c r="AD74" s="260">
        <v>45946</v>
      </c>
      <c r="AE74" s="261">
        <f>+AD74-AC74</f>
        <v>1092</v>
      </c>
      <c r="AF74" s="257">
        <v>3859030137</v>
      </c>
      <c r="AG74" s="257">
        <v>3867526346.9999995</v>
      </c>
      <c r="AH74" s="260">
        <v>45097</v>
      </c>
      <c r="AI74" s="259">
        <f t="shared" si="14"/>
        <v>7</v>
      </c>
      <c r="AJ74" s="257">
        <f t="shared" si="17"/>
        <v>3859098965.1813474</v>
      </c>
      <c r="AK74" s="259">
        <v>8070726</v>
      </c>
      <c r="AL74" s="256">
        <f t="shared" si="15"/>
        <v>-100.07785220399866</v>
      </c>
      <c r="AM74" s="258">
        <v>0.1148</v>
      </c>
      <c r="AN74" s="256">
        <v>7247.22</v>
      </c>
      <c r="AO74" s="257">
        <v>0</v>
      </c>
      <c r="AP74" s="257">
        <v>65127.741489960601</v>
      </c>
      <c r="AQ74" s="257">
        <v>3700.4398573841249</v>
      </c>
    </row>
    <row r="75" spans="1:50" hidden="1">
      <c r="A75" s="259">
        <v>1009910</v>
      </c>
      <c r="B75" s="259">
        <f t="shared" si="16"/>
        <v>1948</v>
      </c>
      <c r="C75" s="260">
        <v>45090</v>
      </c>
      <c r="D75" s="259" t="s">
        <v>735</v>
      </c>
      <c r="E75" s="259" t="s">
        <v>734</v>
      </c>
      <c r="F75" s="259">
        <v>8294</v>
      </c>
      <c r="G75" s="264">
        <v>17384</v>
      </c>
      <c r="H75" s="259" t="s">
        <v>746</v>
      </c>
      <c r="I75" s="259" t="s">
        <v>537</v>
      </c>
      <c r="J75" s="259" t="s">
        <v>733</v>
      </c>
      <c r="K75" s="259" t="s">
        <v>720</v>
      </c>
      <c r="L75" s="259">
        <v>1443</v>
      </c>
      <c r="M75" s="259" t="s">
        <v>746</v>
      </c>
      <c r="N75" s="259" t="s">
        <v>745</v>
      </c>
      <c r="O75" s="259" t="s">
        <v>732</v>
      </c>
      <c r="P75" s="259" t="s">
        <v>587</v>
      </c>
      <c r="Q75" s="259" t="s">
        <v>814</v>
      </c>
      <c r="R75" s="259" t="s">
        <v>792</v>
      </c>
      <c r="S75" s="259" t="s">
        <v>781</v>
      </c>
      <c r="T75" s="259" t="s">
        <v>813</v>
      </c>
      <c r="U75" s="259" t="s">
        <v>570</v>
      </c>
      <c r="V75" s="259" t="s">
        <v>726</v>
      </c>
      <c r="W75" s="263">
        <f t="shared" si="13"/>
        <v>4300000000</v>
      </c>
      <c r="X75" s="257">
        <v>4300</v>
      </c>
      <c r="Y75" s="257">
        <v>4324386301</v>
      </c>
      <c r="Z75" s="257" t="s">
        <v>894</v>
      </c>
      <c r="AA75" s="262">
        <v>0.115</v>
      </c>
      <c r="AB75" s="262">
        <v>0.115</v>
      </c>
      <c r="AC75" s="260">
        <v>45041</v>
      </c>
      <c r="AD75" s="260">
        <v>46136</v>
      </c>
      <c r="AE75" s="261">
        <f>+AD75-AC75</f>
        <v>1095</v>
      </c>
      <c r="AF75" s="257">
        <v>4324386301</v>
      </c>
      <c r="AG75" s="257">
        <v>4333923647</v>
      </c>
      <c r="AH75" s="260">
        <v>45097</v>
      </c>
      <c r="AI75" s="259">
        <f t="shared" si="14"/>
        <v>7</v>
      </c>
      <c r="AJ75" s="257">
        <f t="shared" si="17"/>
        <v>4324463429.0954027</v>
      </c>
      <c r="AK75" s="259">
        <v>8070726</v>
      </c>
      <c r="AL75" s="256">
        <f t="shared" si="15"/>
        <v>0</v>
      </c>
      <c r="AM75" s="258">
        <v>0.115</v>
      </c>
      <c r="AN75" s="256">
        <v>7247.22</v>
      </c>
      <c r="AO75" s="257">
        <v>0</v>
      </c>
      <c r="AP75" s="257">
        <v>72981.42360668043</v>
      </c>
      <c r="AQ75" s="257">
        <v>4146.6717958341151</v>
      </c>
    </row>
    <row r="76" spans="1:50" hidden="1">
      <c r="A76" s="259">
        <v>1009911</v>
      </c>
      <c r="B76" s="259">
        <f t="shared" si="16"/>
        <v>1949</v>
      </c>
      <c r="C76" s="260">
        <v>45090</v>
      </c>
      <c r="D76" s="259" t="s">
        <v>735</v>
      </c>
      <c r="E76" s="259" t="s">
        <v>734</v>
      </c>
      <c r="F76" s="259">
        <v>8294</v>
      </c>
      <c r="G76" s="264">
        <v>17384</v>
      </c>
      <c r="H76" s="259" t="s">
        <v>746</v>
      </c>
      <c r="I76" s="259" t="s">
        <v>537</v>
      </c>
      <c r="J76" s="259" t="s">
        <v>733</v>
      </c>
      <c r="K76" s="259" t="s">
        <v>720</v>
      </c>
      <c r="L76" s="259">
        <v>1443</v>
      </c>
      <c r="M76" s="259" t="s">
        <v>746</v>
      </c>
      <c r="N76" s="259" t="s">
        <v>745</v>
      </c>
      <c r="O76" s="259" t="s">
        <v>732</v>
      </c>
      <c r="P76" s="259" t="s">
        <v>587</v>
      </c>
      <c r="Q76" s="259" t="s">
        <v>744</v>
      </c>
      <c r="R76" s="259" t="s">
        <v>743</v>
      </c>
      <c r="S76" s="259" t="s">
        <v>742</v>
      </c>
      <c r="T76" s="259" t="s">
        <v>741</v>
      </c>
      <c r="U76" s="259" t="s">
        <v>570</v>
      </c>
      <c r="V76" s="259" t="s">
        <v>726</v>
      </c>
      <c r="W76" s="263">
        <f t="shared" si="13"/>
        <v>481000000</v>
      </c>
      <c r="X76" s="257">
        <v>481</v>
      </c>
      <c r="Y76" s="257">
        <v>491858740</v>
      </c>
      <c r="Z76" s="257" t="s">
        <v>893</v>
      </c>
      <c r="AA76" s="262">
        <v>0.08</v>
      </c>
      <c r="AB76" s="262">
        <v>0.08</v>
      </c>
      <c r="AC76" s="260">
        <v>44265</v>
      </c>
      <c r="AD76" s="260">
        <v>47865</v>
      </c>
      <c r="AE76" s="261">
        <f>+AD76-AC76</f>
        <v>3600</v>
      </c>
      <c r="AF76" s="257">
        <v>491858740</v>
      </c>
      <c r="AG76" s="257">
        <v>492182154</v>
      </c>
      <c r="AH76" s="260">
        <v>45093</v>
      </c>
      <c r="AI76" s="259">
        <f t="shared" si="14"/>
        <v>3</v>
      </c>
      <c r="AJ76" s="257">
        <f t="shared" si="17"/>
        <v>491863389.07575905</v>
      </c>
      <c r="AK76" s="259">
        <v>8070726</v>
      </c>
      <c r="AL76" s="256">
        <f t="shared" si="15"/>
        <v>0</v>
      </c>
      <c r="AM76" s="258">
        <v>0.08</v>
      </c>
      <c r="AN76" s="256">
        <v>7247.22</v>
      </c>
      <c r="AO76" s="257">
        <v>0</v>
      </c>
      <c r="AP76" s="257">
        <v>4446.9420303997003</v>
      </c>
      <c r="AQ76" s="257">
        <v>202.13372865453178</v>
      </c>
    </row>
    <row r="77" spans="1:50" hidden="1">
      <c r="A77" s="259">
        <v>1009913</v>
      </c>
      <c r="B77" s="259">
        <f t="shared" si="16"/>
        <v>1950</v>
      </c>
      <c r="C77" s="260">
        <v>45090</v>
      </c>
      <c r="D77" s="259" t="s">
        <v>735</v>
      </c>
      <c r="E77" s="259" t="s">
        <v>734</v>
      </c>
      <c r="F77" s="259">
        <v>8294</v>
      </c>
      <c r="G77" s="264">
        <v>17384</v>
      </c>
      <c r="H77" s="259" t="s">
        <v>746</v>
      </c>
      <c r="I77" s="259" t="s">
        <v>537</v>
      </c>
      <c r="J77" s="259" t="s">
        <v>733</v>
      </c>
      <c r="K77" s="259" t="s">
        <v>720</v>
      </c>
      <c r="L77" s="259">
        <v>1443</v>
      </c>
      <c r="M77" s="259" t="s">
        <v>746</v>
      </c>
      <c r="N77" s="259" t="s">
        <v>745</v>
      </c>
      <c r="O77" s="259" t="s">
        <v>732</v>
      </c>
      <c r="P77" s="259" t="s">
        <v>587</v>
      </c>
      <c r="Q77" s="259" t="s">
        <v>748</v>
      </c>
      <c r="R77" s="266" t="s">
        <v>743</v>
      </c>
      <c r="S77" s="266" t="s">
        <v>742</v>
      </c>
      <c r="T77" s="266" t="s">
        <v>741</v>
      </c>
      <c r="U77" s="259" t="s">
        <v>570</v>
      </c>
      <c r="V77" s="259" t="s">
        <v>726</v>
      </c>
      <c r="W77" s="263">
        <f t="shared" si="13"/>
        <v>2196000000</v>
      </c>
      <c r="X77" s="257">
        <v>2196</v>
      </c>
      <c r="Y77" s="257">
        <v>2239998214</v>
      </c>
      <c r="Z77" s="257" t="s">
        <v>892</v>
      </c>
      <c r="AA77" s="268">
        <v>7.0999999999999994E-2</v>
      </c>
      <c r="AB77" s="268">
        <v>7.0999999999999994E-2</v>
      </c>
      <c r="AC77" s="267">
        <v>44265</v>
      </c>
      <c r="AD77" s="267">
        <v>46785</v>
      </c>
      <c r="AE77" s="266">
        <v>2520</v>
      </c>
      <c r="AF77" s="257">
        <v>2239998214</v>
      </c>
      <c r="AG77" s="257">
        <v>2241305391</v>
      </c>
      <c r="AH77" s="260">
        <v>45093</v>
      </c>
      <c r="AI77" s="259">
        <f t="shared" si="14"/>
        <v>3</v>
      </c>
      <c r="AJ77" s="257">
        <f t="shared" si="17"/>
        <v>2240019386.5858555</v>
      </c>
      <c r="AK77" s="259">
        <v>8070726</v>
      </c>
      <c r="AL77" s="256">
        <f t="shared" si="15"/>
        <v>0</v>
      </c>
      <c r="AM77" s="258">
        <v>7.0999999999999994E-2</v>
      </c>
      <c r="AN77" s="256">
        <v>7247.22</v>
      </c>
      <c r="AO77" s="257">
        <v>0</v>
      </c>
      <c r="AP77" s="257">
        <v>20252.038644398577</v>
      </c>
      <c r="AQ77" s="257">
        <v>920.54721110902619</v>
      </c>
    </row>
    <row r="78" spans="1:50" hidden="1">
      <c r="A78" s="259">
        <v>1009915</v>
      </c>
      <c r="B78" s="259">
        <f t="shared" si="16"/>
        <v>1951</v>
      </c>
      <c r="C78" s="260">
        <v>45090</v>
      </c>
      <c r="D78" s="259" t="s">
        <v>735</v>
      </c>
      <c r="E78" s="259" t="s">
        <v>734</v>
      </c>
      <c r="F78" s="259">
        <v>8294</v>
      </c>
      <c r="G78" s="264">
        <v>17384</v>
      </c>
      <c r="H78" s="259" t="s">
        <v>746</v>
      </c>
      <c r="I78" s="259" t="s">
        <v>537</v>
      </c>
      <c r="J78" s="259" t="s">
        <v>733</v>
      </c>
      <c r="K78" s="259" t="s">
        <v>720</v>
      </c>
      <c r="L78" s="259">
        <v>1443</v>
      </c>
      <c r="M78" s="259" t="s">
        <v>746</v>
      </c>
      <c r="N78" s="259" t="s">
        <v>745</v>
      </c>
      <c r="O78" s="259" t="s">
        <v>732</v>
      </c>
      <c r="P78" s="259" t="s">
        <v>587</v>
      </c>
      <c r="Q78" s="259" t="s">
        <v>826</v>
      </c>
      <c r="R78" s="259" t="s">
        <v>743</v>
      </c>
      <c r="S78" s="259" t="s">
        <v>825</v>
      </c>
      <c r="T78" s="259" t="s">
        <v>824</v>
      </c>
      <c r="U78" s="259" t="s">
        <v>570</v>
      </c>
      <c r="V78" s="259" t="s">
        <v>726</v>
      </c>
      <c r="W78" s="263">
        <f t="shared" si="13"/>
        <v>1405000000</v>
      </c>
      <c r="X78" s="257">
        <v>1405</v>
      </c>
      <c r="Y78" s="257">
        <v>1447030671</v>
      </c>
      <c r="Z78" s="257" t="s">
        <v>891</v>
      </c>
      <c r="AA78" s="262">
        <v>6.0999999999999999E-2</v>
      </c>
      <c r="AB78" s="262">
        <v>6.0999999999999999E-2</v>
      </c>
      <c r="AC78" s="260">
        <v>44182</v>
      </c>
      <c r="AD78" s="260">
        <v>46007</v>
      </c>
      <c r="AE78" s="261">
        <v>1825</v>
      </c>
      <c r="AF78" s="257">
        <v>1447030671</v>
      </c>
      <c r="AG78" s="257">
        <v>1405746570</v>
      </c>
      <c r="AH78" s="260">
        <v>45096</v>
      </c>
      <c r="AI78" s="259">
        <f t="shared" si="14"/>
        <v>6</v>
      </c>
      <c r="AJ78" s="257">
        <f t="shared" si="17"/>
        <v>1447052792.7291656</v>
      </c>
      <c r="AK78" s="259">
        <v>8070726</v>
      </c>
      <c r="AL78" s="256">
        <f t="shared" si="15"/>
        <v>0</v>
      </c>
      <c r="AM78" s="258">
        <v>6.0999999999999999E-2</v>
      </c>
      <c r="AN78" s="256">
        <v>7247.22</v>
      </c>
      <c r="AO78" s="257">
        <v>0</v>
      </c>
      <c r="AP78" s="257">
        <v>20932.38888797148</v>
      </c>
      <c r="AQ78" s="257">
        <v>1189.3402777256522</v>
      </c>
    </row>
    <row r="79" spans="1:50" hidden="1">
      <c r="A79" s="259">
        <v>1009942</v>
      </c>
      <c r="B79" s="259">
        <f t="shared" si="16"/>
        <v>1952</v>
      </c>
      <c r="C79" s="260">
        <v>45091</v>
      </c>
      <c r="D79" s="259" t="s">
        <v>735</v>
      </c>
      <c r="E79" s="259" t="s">
        <v>734</v>
      </c>
      <c r="F79" s="259">
        <v>8294</v>
      </c>
      <c r="G79" s="264">
        <v>17383</v>
      </c>
      <c r="H79" s="259" t="s">
        <v>539</v>
      </c>
      <c r="I79" s="259" t="s">
        <v>537</v>
      </c>
      <c r="J79" s="259" t="s">
        <v>733</v>
      </c>
      <c r="K79" s="259" t="s">
        <v>720</v>
      </c>
      <c r="L79" s="259">
        <v>1444</v>
      </c>
      <c r="M79" s="259" t="s">
        <v>539</v>
      </c>
      <c r="N79" s="259" t="s">
        <v>700</v>
      </c>
      <c r="O79" s="259" t="s">
        <v>732</v>
      </c>
      <c r="P79" s="259" t="s">
        <v>587</v>
      </c>
      <c r="Q79" s="259" t="s">
        <v>739</v>
      </c>
      <c r="R79" s="259" t="s">
        <v>730</v>
      </c>
      <c r="S79" s="259" t="s">
        <v>729</v>
      </c>
      <c r="T79" s="259" t="s">
        <v>728</v>
      </c>
      <c r="U79" s="263" t="s">
        <v>727</v>
      </c>
      <c r="V79" s="259" t="s">
        <v>726</v>
      </c>
      <c r="W79" s="263">
        <f t="shared" si="13"/>
        <v>100000</v>
      </c>
      <c r="X79" s="257">
        <v>100</v>
      </c>
      <c r="Y79" s="256">
        <v>101509.59</v>
      </c>
      <c r="Z79" s="257" t="s">
        <v>890</v>
      </c>
      <c r="AA79" s="258">
        <v>7.2499999999999995E-2</v>
      </c>
      <c r="AB79" s="258">
        <v>7.2499999999999995E-2</v>
      </c>
      <c r="AC79" s="265">
        <v>44833</v>
      </c>
      <c r="AD79" s="265">
        <v>45862</v>
      </c>
      <c r="AE79" s="261">
        <f t="shared" ref="AE79:AE87" si="18">+AD79-AC79</f>
        <v>1029</v>
      </c>
      <c r="AF79" s="256">
        <v>101509.59</v>
      </c>
      <c r="AG79" s="256">
        <v>101579.12</v>
      </c>
      <c r="AH79" s="260">
        <v>45096</v>
      </c>
      <c r="AI79" s="259">
        <f t="shared" si="14"/>
        <v>5</v>
      </c>
      <c r="AJ79" s="256">
        <f t="shared" si="17"/>
        <v>101510.88320435352</v>
      </c>
      <c r="AK79" s="259">
        <v>8070727</v>
      </c>
      <c r="AL79" s="256">
        <f t="shared" si="15"/>
        <v>31.287202397260266</v>
      </c>
      <c r="AM79" s="258">
        <v>0.05</v>
      </c>
      <c r="AN79" s="256">
        <v>7237.25</v>
      </c>
      <c r="AO79" s="257">
        <v>0</v>
      </c>
      <c r="AP79" s="256">
        <v>1.2236772377556766</v>
      </c>
      <c r="AQ79" s="256">
        <v>6.9527115781572529E-2</v>
      </c>
    </row>
    <row r="80" spans="1:50" hidden="1">
      <c r="A80" s="259">
        <v>1009945</v>
      </c>
      <c r="B80" s="259">
        <f t="shared" si="16"/>
        <v>1953</v>
      </c>
      <c r="C80" s="260">
        <v>45091</v>
      </c>
      <c r="D80" s="259" t="s">
        <v>735</v>
      </c>
      <c r="E80" s="259" t="s">
        <v>734</v>
      </c>
      <c r="F80" s="259">
        <v>8294</v>
      </c>
      <c r="G80" s="264">
        <v>17384</v>
      </c>
      <c r="H80" s="259" t="s">
        <v>746</v>
      </c>
      <c r="I80" s="259" t="s">
        <v>537</v>
      </c>
      <c r="J80" s="259" t="s">
        <v>733</v>
      </c>
      <c r="K80" s="259" t="s">
        <v>720</v>
      </c>
      <c r="L80" s="259">
        <v>1443</v>
      </c>
      <c r="M80" s="259" t="s">
        <v>746</v>
      </c>
      <c r="N80" s="259" t="s">
        <v>745</v>
      </c>
      <c r="O80" s="259" t="s">
        <v>732</v>
      </c>
      <c r="P80" s="259" t="s">
        <v>587</v>
      </c>
      <c r="Q80" s="259" t="s">
        <v>797</v>
      </c>
      <c r="R80" s="259" t="s">
        <v>792</v>
      </c>
      <c r="S80" s="259" t="s">
        <v>791</v>
      </c>
      <c r="T80" s="259" t="s">
        <v>790</v>
      </c>
      <c r="U80" s="259" t="s">
        <v>570</v>
      </c>
      <c r="V80" s="259" t="s">
        <v>726</v>
      </c>
      <c r="W80" s="263">
        <f t="shared" si="13"/>
        <v>120000000</v>
      </c>
      <c r="X80" s="257">
        <v>120</v>
      </c>
      <c r="Y80" s="257">
        <v>120345205</v>
      </c>
      <c r="Z80" s="257" t="s">
        <v>889</v>
      </c>
      <c r="AA80" s="262">
        <v>7.4999999999999997E-2</v>
      </c>
      <c r="AB80" s="262">
        <v>7.4999999999999997E-2</v>
      </c>
      <c r="AC80" s="260">
        <v>44470</v>
      </c>
      <c r="AD80" s="260">
        <v>48121</v>
      </c>
      <c r="AE80" s="261">
        <f t="shared" si="18"/>
        <v>3651</v>
      </c>
      <c r="AF80" s="257">
        <v>120345205</v>
      </c>
      <c r="AG80" s="257">
        <v>120543033</v>
      </c>
      <c r="AH80" s="260">
        <v>45099</v>
      </c>
      <c r="AI80" s="259">
        <f t="shared" si="14"/>
        <v>8</v>
      </c>
      <c r="AJ80" s="257">
        <f t="shared" si="17"/>
        <v>120348238.35860386</v>
      </c>
      <c r="AK80" s="259">
        <v>8070726</v>
      </c>
      <c r="AL80" s="256">
        <f t="shared" si="15"/>
        <v>0</v>
      </c>
      <c r="AM80" s="258">
        <v>7.4999999999999997E-2</v>
      </c>
      <c r="AN80" s="256">
        <v>7237.25</v>
      </c>
      <c r="AO80" s="257">
        <v>0</v>
      </c>
      <c r="AP80" s="257">
        <v>2901.4734471758306</v>
      </c>
      <c r="AQ80" s="257">
        <v>131.88515668981049</v>
      </c>
    </row>
    <row r="81" spans="1:49" hidden="1">
      <c r="A81" s="259">
        <v>1009947</v>
      </c>
      <c r="B81" s="259">
        <f t="shared" si="16"/>
        <v>1954</v>
      </c>
      <c r="C81" s="260">
        <v>45091</v>
      </c>
      <c r="D81" s="259" t="s">
        <v>735</v>
      </c>
      <c r="E81" s="259" t="s">
        <v>734</v>
      </c>
      <c r="F81" s="259">
        <v>8294</v>
      </c>
      <c r="G81" s="264">
        <v>17384</v>
      </c>
      <c r="H81" s="259" t="s">
        <v>746</v>
      </c>
      <c r="I81" s="259" t="s">
        <v>537</v>
      </c>
      <c r="J81" s="259" t="s">
        <v>733</v>
      </c>
      <c r="K81" s="259" t="s">
        <v>720</v>
      </c>
      <c r="L81" s="259">
        <v>1443</v>
      </c>
      <c r="M81" s="259" t="s">
        <v>746</v>
      </c>
      <c r="N81" s="259" t="s">
        <v>745</v>
      </c>
      <c r="O81" s="259" t="s">
        <v>732</v>
      </c>
      <c r="P81" s="259" t="s">
        <v>587</v>
      </c>
      <c r="Q81" s="259" t="s">
        <v>795</v>
      </c>
      <c r="R81" s="259" t="s">
        <v>792</v>
      </c>
      <c r="S81" s="259" t="s">
        <v>791</v>
      </c>
      <c r="T81" s="259" t="s">
        <v>790</v>
      </c>
      <c r="U81" s="259" t="s">
        <v>570</v>
      </c>
      <c r="V81" s="259" t="s">
        <v>726</v>
      </c>
      <c r="W81" s="263">
        <f t="shared" si="13"/>
        <v>3758000000</v>
      </c>
      <c r="X81" s="257">
        <v>3758</v>
      </c>
      <c r="Y81" s="257">
        <v>3767657545</v>
      </c>
      <c r="Z81" s="257" t="s">
        <v>888</v>
      </c>
      <c r="AA81" s="262">
        <v>6.7000000000000004E-2</v>
      </c>
      <c r="AB81" s="262">
        <v>6.7000000000000004E-2</v>
      </c>
      <c r="AC81" s="260">
        <v>44470</v>
      </c>
      <c r="AD81" s="260">
        <v>47025</v>
      </c>
      <c r="AE81" s="261">
        <f t="shared" si="18"/>
        <v>2555</v>
      </c>
      <c r="AF81" s="257">
        <v>3767657545</v>
      </c>
      <c r="AG81" s="257">
        <v>3773190325.0000005</v>
      </c>
      <c r="AH81" s="260">
        <v>45099</v>
      </c>
      <c r="AI81" s="259">
        <f t="shared" si="14"/>
        <v>8</v>
      </c>
      <c r="AJ81" s="257">
        <f t="shared" si="17"/>
        <v>3767752510.6148381</v>
      </c>
      <c r="AK81" s="259">
        <v>8070726</v>
      </c>
      <c r="AL81" s="256">
        <f t="shared" si="15"/>
        <v>0</v>
      </c>
      <c r="AM81" s="258">
        <v>6.7000000000000004E-2</v>
      </c>
      <c r="AN81" s="256">
        <v>7237.25</v>
      </c>
      <c r="AO81" s="257">
        <v>0</v>
      </c>
      <c r="AP81" s="257">
        <v>90836.675062488284</v>
      </c>
      <c r="AQ81" s="257">
        <v>4128.9397755676491</v>
      </c>
    </row>
    <row r="82" spans="1:49" hidden="1">
      <c r="A82" s="259">
        <v>1009948</v>
      </c>
      <c r="B82" s="259">
        <f t="shared" si="16"/>
        <v>1955</v>
      </c>
      <c r="C82" s="260">
        <v>45091</v>
      </c>
      <c r="D82" s="259" t="s">
        <v>735</v>
      </c>
      <c r="E82" s="259" t="s">
        <v>734</v>
      </c>
      <c r="F82" s="259">
        <v>8294</v>
      </c>
      <c r="G82" s="264">
        <v>17384</v>
      </c>
      <c r="H82" s="259" t="s">
        <v>746</v>
      </c>
      <c r="I82" s="259" t="s">
        <v>537</v>
      </c>
      <c r="J82" s="259" t="s">
        <v>733</v>
      </c>
      <c r="K82" s="259" t="s">
        <v>720</v>
      </c>
      <c r="L82" s="259">
        <v>1443</v>
      </c>
      <c r="M82" s="259" t="s">
        <v>746</v>
      </c>
      <c r="N82" s="259" t="s">
        <v>745</v>
      </c>
      <c r="O82" s="259" t="s">
        <v>732</v>
      </c>
      <c r="P82" s="259" t="s">
        <v>587</v>
      </c>
      <c r="Q82" s="259" t="s">
        <v>764</v>
      </c>
      <c r="R82" s="259" t="s">
        <v>730</v>
      </c>
      <c r="S82" s="259" t="s">
        <v>763</v>
      </c>
      <c r="T82" s="259" t="s">
        <v>762</v>
      </c>
      <c r="U82" s="259" t="s">
        <v>570</v>
      </c>
      <c r="V82" s="259" t="s">
        <v>726</v>
      </c>
      <c r="W82" s="263">
        <f t="shared" si="13"/>
        <v>2000000000</v>
      </c>
      <c r="X82" s="257">
        <v>2000</v>
      </c>
      <c r="Y82" s="257">
        <v>2039106849</v>
      </c>
      <c r="Z82" s="257" t="s">
        <v>887</v>
      </c>
      <c r="AA82" s="262">
        <v>9.1499999999999998E-2</v>
      </c>
      <c r="AB82" s="262">
        <v>9.1499999999999998E-2</v>
      </c>
      <c r="AC82" s="260">
        <v>44558</v>
      </c>
      <c r="AD82" s="260">
        <v>47106</v>
      </c>
      <c r="AE82" s="261">
        <f t="shared" si="18"/>
        <v>2548</v>
      </c>
      <c r="AF82" s="257">
        <v>2039106849</v>
      </c>
      <c r="AG82" s="257">
        <v>2042685063</v>
      </c>
      <c r="AH82" s="260">
        <v>45098</v>
      </c>
      <c r="AI82" s="259">
        <f t="shared" si="14"/>
        <v>7</v>
      </c>
      <c r="AJ82" s="257">
        <f t="shared" si="17"/>
        <v>2039151821.082567</v>
      </c>
      <c r="AK82" s="259">
        <v>8070726</v>
      </c>
      <c r="AL82" s="256">
        <f t="shared" si="15"/>
        <v>0</v>
      </c>
      <c r="AM82" s="258">
        <v>9.1499999999999998E-2</v>
      </c>
      <c r="AN82" s="256">
        <v>7237.25</v>
      </c>
      <c r="AO82" s="257">
        <v>0</v>
      </c>
      <c r="AP82" s="257">
        <v>43016.774629386375</v>
      </c>
      <c r="AQ82" s="257">
        <v>1955.3079376993808</v>
      </c>
    </row>
    <row r="83" spans="1:49" hidden="1">
      <c r="A83" s="259">
        <v>1009949</v>
      </c>
      <c r="B83" s="259">
        <f t="shared" si="16"/>
        <v>1956</v>
      </c>
      <c r="C83" s="260">
        <v>45091</v>
      </c>
      <c r="D83" s="259" t="s">
        <v>735</v>
      </c>
      <c r="E83" s="259" t="s">
        <v>734</v>
      </c>
      <c r="F83" s="259">
        <v>8294</v>
      </c>
      <c r="G83" s="264">
        <v>17384</v>
      </c>
      <c r="H83" s="259" t="s">
        <v>746</v>
      </c>
      <c r="I83" s="259" t="s">
        <v>537</v>
      </c>
      <c r="J83" s="259" t="s">
        <v>733</v>
      </c>
      <c r="K83" s="259" t="s">
        <v>720</v>
      </c>
      <c r="L83" s="259">
        <v>1443</v>
      </c>
      <c r="M83" s="259" t="s">
        <v>746</v>
      </c>
      <c r="N83" s="259" t="s">
        <v>745</v>
      </c>
      <c r="O83" s="259" t="s">
        <v>732</v>
      </c>
      <c r="P83" s="259" t="s">
        <v>587</v>
      </c>
      <c r="Q83" s="259" t="s">
        <v>806</v>
      </c>
      <c r="R83" s="259" t="s">
        <v>730</v>
      </c>
      <c r="S83" s="259" t="s">
        <v>763</v>
      </c>
      <c r="T83" s="259" t="s">
        <v>762</v>
      </c>
      <c r="U83" s="259" t="s">
        <v>570</v>
      </c>
      <c r="V83" s="259" t="s">
        <v>726</v>
      </c>
      <c r="W83" s="263">
        <f t="shared" si="13"/>
        <v>518000000</v>
      </c>
      <c r="X83" s="257">
        <v>518</v>
      </c>
      <c r="Y83" s="257">
        <v>528473534</v>
      </c>
      <c r="Z83" s="257" t="s">
        <v>886</v>
      </c>
      <c r="AA83" s="262">
        <v>0.09</v>
      </c>
      <c r="AB83" s="262">
        <v>0.09</v>
      </c>
      <c r="AC83" s="260">
        <v>44281</v>
      </c>
      <c r="AD83" s="260">
        <v>46106</v>
      </c>
      <c r="AE83" s="261">
        <f t="shared" si="18"/>
        <v>1825</v>
      </c>
      <c r="AF83" s="257">
        <v>528473534</v>
      </c>
      <c r="AG83" s="257">
        <v>529385694</v>
      </c>
      <c r="AH83" s="260">
        <v>45098</v>
      </c>
      <c r="AI83" s="259">
        <f t="shared" si="14"/>
        <v>7</v>
      </c>
      <c r="AJ83" s="257">
        <f t="shared" si="17"/>
        <v>528482959.65125465</v>
      </c>
      <c r="AK83" s="259">
        <v>8070726</v>
      </c>
      <c r="AL83" s="256">
        <f t="shared" si="15"/>
        <v>0</v>
      </c>
      <c r="AM83" s="258">
        <v>0.09</v>
      </c>
      <c r="AN83" s="256">
        <v>7237.25</v>
      </c>
      <c r="AO83" s="257">
        <v>0</v>
      </c>
      <c r="AP83" s="257">
        <v>8918.8958108463139</v>
      </c>
      <c r="AQ83" s="257">
        <v>506.75544379808599</v>
      </c>
    </row>
    <row r="84" spans="1:49" hidden="1">
      <c r="A84" s="259">
        <v>1009962</v>
      </c>
      <c r="B84" s="259">
        <f t="shared" si="16"/>
        <v>1957</v>
      </c>
      <c r="C84" s="260">
        <v>45092</v>
      </c>
      <c r="D84" s="259" t="s">
        <v>735</v>
      </c>
      <c r="E84" s="259" t="s">
        <v>734</v>
      </c>
      <c r="F84" s="259">
        <v>8294</v>
      </c>
      <c r="G84" s="264">
        <v>21184</v>
      </c>
      <c r="H84" s="259" t="s">
        <v>777</v>
      </c>
      <c r="I84" s="259" t="s">
        <v>537</v>
      </c>
      <c r="J84" s="259" t="s">
        <v>778</v>
      </c>
      <c r="K84" s="259" t="s">
        <v>720</v>
      </c>
      <c r="L84" s="259">
        <v>1893</v>
      </c>
      <c r="M84" s="259" t="s">
        <v>777</v>
      </c>
      <c r="N84" s="259" t="s">
        <v>705</v>
      </c>
      <c r="O84" s="259" t="s">
        <v>732</v>
      </c>
      <c r="P84" s="259" t="s">
        <v>587</v>
      </c>
      <c r="Q84" s="259" t="s">
        <v>788</v>
      </c>
      <c r="R84" s="259" t="s">
        <v>730</v>
      </c>
      <c r="S84" s="259" t="s">
        <v>785</v>
      </c>
      <c r="T84" s="259" t="s">
        <v>784</v>
      </c>
      <c r="U84" s="259" t="s">
        <v>727</v>
      </c>
      <c r="V84" s="259" t="s">
        <v>726</v>
      </c>
      <c r="W84" s="263">
        <f t="shared" si="13"/>
        <v>70000</v>
      </c>
      <c r="X84" s="257">
        <v>70</v>
      </c>
      <c r="Y84" s="269">
        <v>70590.679999999993</v>
      </c>
      <c r="Z84" s="257" t="s">
        <v>885</v>
      </c>
      <c r="AA84" s="262">
        <v>5.5E-2</v>
      </c>
      <c r="AB84" s="262">
        <v>5.5E-2</v>
      </c>
      <c r="AC84" s="260">
        <v>44672</v>
      </c>
      <c r="AD84" s="260">
        <v>45582</v>
      </c>
      <c r="AE84" s="261">
        <f t="shared" si="18"/>
        <v>910</v>
      </c>
      <c r="AF84" s="256">
        <v>70590.679999999993</v>
      </c>
      <c r="AG84" s="256">
        <v>70662.44</v>
      </c>
      <c r="AH84" s="260">
        <v>45099</v>
      </c>
      <c r="AI84" s="259">
        <f t="shared" si="14"/>
        <v>7</v>
      </c>
      <c r="AJ84" s="256">
        <f t="shared" si="17"/>
        <v>70592.236863051221</v>
      </c>
      <c r="AK84" s="259">
        <v>8070726</v>
      </c>
      <c r="AL84" s="256">
        <f t="shared" si="15"/>
        <v>2.7075877260273993</v>
      </c>
      <c r="AM84" s="258">
        <v>5.2999999999999999E-2</v>
      </c>
      <c r="AN84" s="256">
        <v>7248.31</v>
      </c>
      <c r="AO84" s="257">
        <v>0</v>
      </c>
      <c r="AP84" s="269">
        <v>1.4891733533495968</v>
      </c>
      <c r="AQ84" s="269">
        <v>6.7689697879527125E-2</v>
      </c>
      <c r="AS84" s="140">
        <f>+AD84-AC84</f>
        <v>910</v>
      </c>
      <c r="AT84" s="191">
        <f>+AG84-AF84</f>
        <v>71.760000000009313</v>
      </c>
      <c r="AU84" s="189">
        <f>+AT84/AS84</f>
        <v>7.885714285715309E-2</v>
      </c>
      <c r="AV84" s="191">
        <f>+AH84-C84</f>
        <v>7</v>
      </c>
      <c r="AW84" s="191">
        <f>+AT84*AV84</f>
        <v>502.32000000006519</v>
      </c>
    </row>
    <row r="85" spans="1:49" hidden="1">
      <c r="A85" s="259">
        <v>1009963</v>
      </c>
      <c r="B85" s="259">
        <f t="shared" si="16"/>
        <v>1958</v>
      </c>
      <c r="C85" s="260">
        <v>45092</v>
      </c>
      <c r="D85" s="259" t="s">
        <v>735</v>
      </c>
      <c r="E85" s="259" t="s">
        <v>734</v>
      </c>
      <c r="F85" s="259">
        <v>8294</v>
      </c>
      <c r="G85" s="264">
        <v>21184</v>
      </c>
      <c r="H85" s="259" t="s">
        <v>777</v>
      </c>
      <c r="I85" s="259" t="s">
        <v>537</v>
      </c>
      <c r="J85" s="259" t="s">
        <v>778</v>
      </c>
      <c r="K85" s="259" t="s">
        <v>720</v>
      </c>
      <c r="L85" s="259">
        <v>1893</v>
      </c>
      <c r="M85" s="259" t="s">
        <v>777</v>
      </c>
      <c r="N85" s="259" t="s">
        <v>705</v>
      </c>
      <c r="O85" s="259" t="s">
        <v>732</v>
      </c>
      <c r="P85" s="259" t="s">
        <v>587</v>
      </c>
      <c r="Q85" s="259" t="s">
        <v>786</v>
      </c>
      <c r="R85" s="259" t="s">
        <v>730</v>
      </c>
      <c r="S85" s="259" t="s">
        <v>785</v>
      </c>
      <c r="T85" s="259" t="s">
        <v>784</v>
      </c>
      <c r="U85" s="259" t="s">
        <v>727</v>
      </c>
      <c r="V85" s="259" t="s">
        <v>726</v>
      </c>
      <c r="W85" s="263">
        <f t="shared" si="13"/>
        <v>250000</v>
      </c>
      <c r="X85" s="257">
        <v>250</v>
      </c>
      <c r="Y85" s="269">
        <v>252167.12</v>
      </c>
      <c r="Z85" s="257" t="s">
        <v>884</v>
      </c>
      <c r="AA85" s="262">
        <v>5.6500000000000002E-2</v>
      </c>
      <c r="AB85" s="262">
        <v>5.6500000000000002E-2</v>
      </c>
      <c r="AC85" s="260">
        <v>44672</v>
      </c>
      <c r="AD85" s="260">
        <v>45764</v>
      </c>
      <c r="AE85" s="261">
        <f t="shared" si="18"/>
        <v>1092</v>
      </c>
      <c r="AF85" s="256">
        <v>252167.12</v>
      </c>
      <c r="AG85" s="256">
        <v>252430.69</v>
      </c>
      <c r="AH85" s="260">
        <v>45099</v>
      </c>
      <c r="AI85" s="259">
        <f t="shared" si="14"/>
        <v>7</v>
      </c>
      <c r="AJ85" s="256">
        <f t="shared" si="17"/>
        <v>252171.61755608933</v>
      </c>
      <c r="AK85" s="259">
        <v>8070727</v>
      </c>
      <c r="AL85" s="256">
        <f t="shared" si="15"/>
        <v>9.6721635068493228</v>
      </c>
      <c r="AM85" s="258">
        <v>5.45E-2</v>
      </c>
      <c r="AN85" s="256">
        <v>7248.31</v>
      </c>
      <c r="AO85" s="257">
        <v>0</v>
      </c>
      <c r="AP85" s="269">
        <v>4.2557519984987806</v>
      </c>
      <c r="AQ85" s="269">
        <v>0.24180409082379437</v>
      </c>
      <c r="AS85" s="140">
        <f>+AD85-AC85</f>
        <v>1092</v>
      </c>
      <c r="AT85" s="191">
        <f>+AG85-AF85</f>
        <v>263.57000000000698</v>
      </c>
      <c r="AU85" s="189">
        <f>+AT85/AS85</f>
        <v>0.24136446886447527</v>
      </c>
      <c r="AV85" s="191">
        <f>+AH85-C85</f>
        <v>7</v>
      </c>
      <c r="AW85" s="191">
        <f>+AT85*AV85</f>
        <v>1844.9900000000489</v>
      </c>
    </row>
    <row r="86" spans="1:49" hidden="1">
      <c r="A86" s="259">
        <v>1009966</v>
      </c>
      <c r="B86" s="259">
        <f t="shared" si="16"/>
        <v>1959</v>
      </c>
      <c r="C86" s="260">
        <v>45092</v>
      </c>
      <c r="D86" s="259" t="s">
        <v>735</v>
      </c>
      <c r="E86" s="259" t="s">
        <v>734</v>
      </c>
      <c r="F86" s="259">
        <v>8294</v>
      </c>
      <c r="G86" s="264">
        <v>21184</v>
      </c>
      <c r="H86" s="259" t="s">
        <v>777</v>
      </c>
      <c r="I86" s="259" t="s">
        <v>537</v>
      </c>
      <c r="J86" s="259" t="s">
        <v>778</v>
      </c>
      <c r="K86" s="259" t="s">
        <v>720</v>
      </c>
      <c r="L86" s="259">
        <v>1893</v>
      </c>
      <c r="M86" s="259" t="s">
        <v>777</v>
      </c>
      <c r="N86" s="259" t="s">
        <v>705</v>
      </c>
      <c r="O86" s="259" t="s">
        <v>732</v>
      </c>
      <c r="P86" s="259" t="s">
        <v>587</v>
      </c>
      <c r="Q86" s="259" t="s">
        <v>782</v>
      </c>
      <c r="R86" s="259" t="s">
        <v>730</v>
      </c>
      <c r="S86" s="259" t="s">
        <v>781</v>
      </c>
      <c r="T86" s="259" t="s">
        <v>780</v>
      </c>
      <c r="U86" s="259" t="s">
        <v>727</v>
      </c>
      <c r="V86" s="259" t="s">
        <v>726</v>
      </c>
      <c r="W86" s="263">
        <f t="shared" si="13"/>
        <v>19000</v>
      </c>
      <c r="X86" s="257">
        <v>19</v>
      </c>
      <c r="Y86" s="269">
        <v>19255.07</v>
      </c>
      <c r="Z86" s="257" t="s">
        <v>883</v>
      </c>
      <c r="AA86" s="262">
        <v>7.0000000000000007E-2</v>
      </c>
      <c r="AB86" s="262">
        <v>7.0000000000000007E-2</v>
      </c>
      <c r="AC86" s="260">
        <v>44749</v>
      </c>
      <c r="AD86" s="260">
        <v>47297</v>
      </c>
      <c r="AE86" s="261">
        <f t="shared" si="18"/>
        <v>2548</v>
      </c>
      <c r="AF86" s="256">
        <v>19255.07</v>
      </c>
      <c r="AG86" s="256">
        <v>19275.189999999999</v>
      </c>
      <c r="AH86" s="260">
        <v>45099</v>
      </c>
      <c r="AI86" s="259">
        <f t="shared" si="14"/>
        <v>7</v>
      </c>
      <c r="AJ86" s="256">
        <f t="shared" si="17"/>
        <v>19255.413426016137</v>
      </c>
      <c r="AK86" s="259">
        <v>8070727</v>
      </c>
      <c r="AL86" s="256">
        <f t="shared" si="15"/>
        <v>5.723767383561646</v>
      </c>
      <c r="AM86" s="258">
        <v>5.45E-2</v>
      </c>
      <c r="AN86" s="256">
        <v>7248.31</v>
      </c>
      <c r="AO86" s="257">
        <v>0</v>
      </c>
      <c r="AP86" s="269">
        <v>0.32496225182961153</v>
      </c>
      <c r="AQ86" s="269">
        <v>1.8463764308500656E-2</v>
      </c>
      <c r="AS86" s="140">
        <f>+AD86-AC86</f>
        <v>2548</v>
      </c>
      <c r="AT86" s="191">
        <f>+AG86-AF86</f>
        <v>20.119999999998981</v>
      </c>
      <c r="AU86" s="189">
        <f>+AT86/AS86</f>
        <v>7.896389324960354E-3</v>
      </c>
      <c r="AV86" s="191">
        <f>+AH86-C86</f>
        <v>7</v>
      </c>
      <c r="AW86" s="191">
        <f>+AT86*AV86</f>
        <v>140.83999999999287</v>
      </c>
    </row>
    <row r="87" spans="1:49" hidden="1">
      <c r="A87" s="259">
        <v>1009970</v>
      </c>
      <c r="B87" s="259">
        <f t="shared" si="16"/>
        <v>1960</v>
      </c>
      <c r="C87" s="260">
        <v>45092</v>
      </c>
      <c r="D87" s="259" t="s">
        <v>735</v>
      </c>
      <c r="E87" s="259" t="s">
        <v>734</v>
      </c>
      <c r="F87" s="259">
        <v>8294</v>
      </c>
      <c r="G87" s="264">
        <v>17384</v>
      </c>
      <c r="H87" s="259" t="s">
        <v>746</v>
      </c>
      <c r="I87" s="259" t="s">
        <v>537</v>
      </c>
      <c r="J87" s="259" t="s">
        <v>733</v>
      </c>
      <c r="K87" s="259" t="s">
        <v>720</v>
      </c>
      <c r="L87" s="259">
        <v>1443</v>
      </c>
      <c r="M87" s="259" t="s">
        <v>746</v>
      </c>
      <c r="N87" s="259" t="s">
        <v>745</v>
      </c>
      <c r="O87" s="259" t="s">
        <v>732</v>
      </c>
      <c r="P87" s="259" t="s">
        <v>587</v>
      </c>
      <c r="Q87" s="259" t="s">
        <v>822</v>
      </c>
      <c r="R87" s="259" t="s">
        <v>730</v>
      </c>
      <c r="S87" s="259" t="s">
        <v>810</v>
      </c>
      <c r="T87" s="259" t="s">
        <v>821</v>
      </c>
      <c r="U87" s="259" t="s">
        <v>570</v>
      </c>
      <c r="V87" s="259" t="s">
        <v>726</v>
      </c>
      <c r="W87" s="263">
        <f t="shared" si="13"/>
        <v>2451000000</v>
      </c>
      <c r="X87" s="257">
        <v>2451</v>
      </c>
      <c r="Y87" s="257">
        <v>2481436048</v>
      </c>
      <c r="Z87" s="257" t="s">
        <v>882</v>
      </c>
      <c r="AA87" s="262">
        <v>8.5000000000000006E-2</v>
      </c>
      <c r="AB87" s="262">
        <v>9.2499999999999999E-2</v>
      </c>
      <c r="AC87" s="260">
        <v>44267</v>
      </c>
      <c r="AD87" s="260">
        <v>47864</v>
      </c>
      <c r="AE87" s="261">
        <f t="shared" si="18"/>
        <v>3597</v>
      </c>
      <c r="AF87" s="257">
        <v>2481436048</v>
      </c>
      <c r="AG87" s="257">
        <v>2483486462</v>
      </c>
      <c r="AH87" s="260">
        <v>45096</v>
      </c>
      <c r="AI87" s="259">
        <f t="shared" si="14"/>
        <v>4</v>
      </c>
      <c r="AJ87" s="257">
        <f t="shared" si="17"/>
        <v>2481461338.2523241</v>
      </c>
      <c r="AK87" s="259">
        <v>8070726</v>
      </c>
      <c r="AL87" s="256">
        <f t="shared" si="15"/>
        <v>36.016763791760056</v>
      </c>
      <c r="AM87" s="258">
        <v>7.5399999999999995E-2</v>
      </c>
      <c r="AN87" s="256">
        <v>7248.31</v>
      </c>
      <c r="AO87" s="257">
        <v>0</v>
      </c>
      <c r="AP87" s="257">
        <v>23930.56133908801</v>
      </c>
      <c r="AQ87" s="257">
        <v>1359.6909851754551</v>
      </c>
    </row>
    <row r="88" spans="1:49" hidden="1">
      <c r="A88" s="259">
        <v>1009971</v>
      </c>
      <c r="B88" s="259">
        <f t="shared" si="16"/>
        <v>1961</v>
      </c>
      <c r="C88" s="260">
        <v>45092</v>
      </c>
      <c r="D88" s="259" t="s">
        <v>735</v>
      </c>
      <c r="E88" s="259" t="s">
        <v>734</v>
      </c>
      <c r="F88" s="259">
        <v>8294</v>
      </c>
      <c r="G88" s="264">
        <v>17384</v>
      </c>
      <c r="H88" s="259" t="s">
        <v>746</v>
      </c>
      <c r="I88" s="259" t="s">
        <v>537</v>
      </c>
      <c r="J88" s="259" t="s">
        <v>733</v>
      </c>
      <c r="K88" s="259" t="s">
        <v>720</v>
      </c>
      <c r="L88" s="259">
        <v>1443</v>
      </c>
      <c r="M88" s="259" t="s">
        <v>746</v>
      </c>
      <c r="N88" s="259" t="s">
        <v>745</v>
      </c>
      <c r="O88" s="259" t="s">
        <v>732</v>
      </c>
      <c r="P88" s="259" t="s">
        <v>587</v>
      </c>
      <c r="Q88" s="259" t="s">
        <v>793</v>
      </c>
      <c r="R88" s="259" t="s">
        <v>792</v>
      </c>
      <c r="S88" s="259" t="s">
        <v>791</v>
      </c>
      <c r="T88" s="259" t="s">
        <v>790</v>
      </c>
      <c r="U88" s="259" t="s">
        <v>570</v>
      </c>
      <c r="V88" s="259" t="s">
        <v>726</v>
      </c>
      <c r="W88" s="263">
        <f t="shared" si="13"/>
        <v>4300000000</v>
      </c>
      <c r="X88" s="257">
        <v>4300</v>
      </c>
      <c r="Y88" s="257">
        <v>4354427397</v>
      </c>
      <c r="Z88" s="257" t="s">
        <v>881</v>
      </c>
      <c r="AA88" s="262">
        <v>6.7000000000000004E-2</v>
      </c>
      <c r="AB88" s="262">
        <v>6.7000000000000004E-2</v>
      </c>
      <c r="AC88" s="260">
        <v>44470</v>
      </c>
      <c r="AD88" s="260">
        <v>47025</v>
      </c>
      <c r="AE88" s="261">
        <v>2555</v>
      </c>
      <c r="AF88" s="257">
        <v>4354427397</v>
      </c>
      <c r="AG88" s="257">
        <v>4359437971</v>
      </c>
      <c r="AH88" s="260">
        <v>45099</v>
      </c>
      <c r="AI88" s="259">
        <f t="shared" si="14"/>
        <v>7</v>
      </c>
      <c r="AJ88" s="257">
        <f t="shared" si="17"/>
        <v>4354523433.0015011</v>
      </c>
      <c r="AK88" s="259">
        <v>8070726</v>
      </c>
      <c r="AL88" s="256">
        <f t="shared" si="15"/>
        <v>80.648725789136776</v>
      </c>
      <c r="AM88" s="258">
        <v>0.06</v>
      </c>
      <c r="AN88" s="256">
        <v>7248.31</v>
      </c>
      <c r="AO88" s="257">
        <v>0</v>
      </c>
      <c r="AP88" s="257">
        <v>91860.523175079739</v>
      </c>
      <c r="AQ88" s="257">
        <v>4175.4783261399889</v>
      </c>
    </row>
    <row r="89" spans="1:49" hidden="1">
      <c r="A89" s="259">
        <v>1010014</v>
      </c>
      <c r="B89" s="259">
        <f t="shared" si="16"/>
        <v>1962</v>
      </c>
      <c r="C89" s="260">
        <v>45093</v>
      </c>
      <c r="D89" s="259" t="s">
        <v>735</v>
      </c>
      <c r="E89" s="259" t="s">
        <v>734</v>
      </c>
      <c r="F89" s="259" t="s">
        <v>880</v>
      </c>
      <c r="G89" s="264">
        <v>17383</v>
      </c>
      <c r="H89" s="259" t="s">
        <v>539</v>
      </c>
      <c r="I89" s="259" t="s">
        <v>537</v>
      </c>
      <c r="J89" s="259" t="s">
        <v>733</v>
      </c>
      <c r="K89" s="259" t="s">
        <v>720</v>
      </c>
      <c r="L89" s="259">
        <v>1444</v>
      </c>
      <c r="M89" s="259" t="s">
        <v>539</v>
      </c>
      <c r="N89" s="259" t="s">
        <v>700</v>
      </c>
      <c r="O89" s="259" t="s">
        <v>732</v>
      </c>
      <c r="P89" s="259" t="s">
        <v>587</v>
      </c>
      <c r="Q89" s="259" t="s">
        <v>879</v>
      </c>
      <c r="R89" s="259" t="s">
        <v>730</v>
      </c>
      <c r="S89" s="259" t="s">
        <v>825</v>
      </c>
      <c r="T89" s="259" t="s">
        <v>878</v>
      </c>
      <c r="U89" s="259" t="s">
        <v>727</v>
      </c>
      <c r="V89" s="259" t="s">
        <v>726</v>
      </c>
      <c r="W89" s="263">
        <f t="shared" si="13"/>
        <v>1000000</v>
      </c>
      <c r="X89" s="257">
        <v>1000</v>
      </c>
      <c r="Y89" s="256">
        <v>978490.82</v>
      </c>
      <c r="Z89" s="256" t="s">
        <v>877</v>
      </c>
      <c r="AA89" s="262">
        <v>4.4999999999999998E-2</v>
      </c>
      <c r="AB89" s="262">
        <v>4.4999999999999998E-2</v>
      </c>
      <c r="AC89" s="260">
        <v>44749</v>
      </c>
      <c r="AD89" s="260">
        <v>45841</v>
      </c>
      <c r="AE89" s="261">
        <f>+AD89-AC89</f>
        <v>1092</v>
      </c>
      <c r="AF89" s="256">
        <v>978490.82</v>
      </c>
      <c r="AG89" s="256">
        <v>980648.86</v>
      </c>
      <c r="AH89" s="260">
        <v>45107</v>
      </c>
      <c r="AI89" s="259">
        <f t="shared" si="14"/>
        <v>14</v>
      </c>
      <c r="AJ89" s="256">
        <f t="shared" si="17"/>
        <v>978518.29125764687</v>
      </c>
      <c r="AK89" s="259">
        <v>8070727</v>
      </c>
      <c r="AL89" s="256">
        <f t="shared" si="15"/>
        <v>-469.13943424657543</v>
      </c>
      <c r="AM89" s="258">
        <v>5.7500000000000002E-2</v>
      </c>
      <c r="AN89" s="256">
        <v>7255.43</v>
      </c>
      <c r="AO89" s="257">
        <v>0</v>
      </c>
      <c r="AP89" s="256">
        <v>25.536662037905792</v>
      </c>
      <c r="AQ89" s="256">
        <v>1.9345956089322576</v>
      </c>
    </row>
    <row r="90" spans="1:49" hidden="1">
      <c r="A90" s="259">
        <v>1010019</v>
      </c>
      <c r="B90" s="259">
        <f t="shared" si="16"/>
        <v>1963</v>
      </c>
      <c r="C90" s="260">
        <v>45093</v>
      </c>
      <c r="D90" s="259" t="s">
        <v>735</v>
      </c>
      <c r="E90" s="259" t="s">
        <v>734</v>
      </c>
      <c r="F90" s="259">
        <v>8294</v>
      </c>
      <c r="G90" s="264">
        <v>20474</v>
      </c>
      <c r="H90" s="259" t="s">
        <v>876</v>
      </c>
      <c r="I90" s="259" t="s">
        <v>537</v>
      </c>
      <c r="J90" s="259" t="s">
        <v>733</v>
      </c>
      <c r="K90" s="259" t="s">
        <v>720</v>
      </c>
      <c r="L90" s="259">
        <v>1816</v>
      </c>
      <c r="M90" s="259" t="s">
        <v>876</v>
      </c>
      <c r="N90" s="259" t="s">
        <v>875</v>
      </c>
      <c r="O90" s="259" t="s">
        <v>732</v>
      </c>
      <c r="P90" s="259" t="s">
        <v>587</v>
      </c>
      <c r="Q90" s="259" t="s">
        <v>757</v>
      </c>
      <c r="R90" s="259" t="s">
        <v>730</v>
      </c>
      <c r="S90" s="259" t="s">
        <v>756</v>
      </c>
      <c r="T90" s="259" t="s">
        <v>755</v>
      </c>
      <c r="U90" s="259" t="s">
        <v>727</v>
      </c>
      <c r="V90" s="259" t="s">
        <v>726</v>
      </c>
      <c r="W90" s="263">
        <f t="shared" si="13"/>
        <v>500000</v>
      </c>
      <c r="X90" s="257">
        <v>500</v>
      </c>
      <c r="Y90" s="256">
        <v>501027.13</v>
      </c>
      <c r="Z90" s="257" t="s">
        <v>874</v>
      </c>
      <c r="AA90" s="262">
        <f>+AB90</f>
        <v>7.2499999999999995E-2</v>
      </c>
      <c r="AB90" s="262">
        <v>7.2499999999999995E-2</v>
      </c>
      <c r="AC90" s="260">
        <v>44601</v>
      </c>
      <c r="AD90" s="260">
        <v>48180</v>
      </c>
      <c r="AE90" s="261">
        <f>+AD90-AC90</f>
        <v>3579</v>
      </c>
      <c r="AF90" s="256">
        <v>501027.13</v>
      </c>
      <c r="AG90" s="256">
        <v>499192.37</v>
      </c>
      <c r="AH90" s="260">
        <v>45183</v>
      </c>
      <c r="AI90" s="259">
        <f t="shared" si="14"/>
        <v>90</v>
      </c>
      <c r="AJ90" s="256">
        <f t="shared" si="17"/>
        <v>501155.96041429043</v>
      </c>
      <c r="AK90" s="259">
        <v>8070727</v>
      </c>
      <c r="AL90" s="256">
        <f t="shared" si="15"/>
        <v>1853.1140424657524</v>
      </c>
      <c r="AM90" s="258">
        <v>5.7500000000000002E-2</v>
      </c>
      <c r="AN90" s="256">
        <v>7255.43</v>
      </c>
      <c r="AO90" s="256">
        <v>68.131469095890424</v>
      </c>
      <c r="AP90" s="256">
        <v>54.505175276712329</v>
      </c>
      <c r="AQ90" s="256">
        <v>6.1937699178082193</v>
      </c>
    </row>
    <row r="91" spans="1:49" hidden="1">
      <c r="A91" s="259">
        <v>1010021</v>
      </c>
      <c r="B91" s="259">
        <f t="shared" si="16"/>
        <v>1964</v>
      </c>
      <c r="C91" s="260">
        <v>45093</v>
      </c>
      <c r="D91" s="259" t="s">
        <v>735</v>
      </c>
      <c r="E91" s="259" t="s">
        <v>734</v>
      </c>
      <c r="F91" s="259">
        <v>8294</v>
      </c>
      <c r="G91" s="264">
        <v>21467</v>
      </c>
      <c r="H91" s="259" t="s">
        <v>872</v>
      </c>
      <c r="I91" s="259" t="s">
        <v>537</v>
      </c>
      <c r="J91" s="259" t="s">
        <v>778</v>
      </c>
      <c r="K91" s="259" t="s">
        <v>720</v>
      </c>
      <c r="L91" s="259">
        <v>1935</v>
      </c>
      <c r="M91" s="259" t="s">
        <v>872</v>
      </c>
      <c r="N91" s="259" t="s">
        <v>871</v>
      </c>
      <c r="O91" s="259" t="s">
        <v>732</v>
      </c>
      <c r="P91" s="259" t="s">
        <v>587</v>
      </c>
      <c r="Q91" s="259" t="s">
        <v>757</v>
      </c>
      <c r="R91" s="259" t="s">
        <v>730</v>
      </c>
      <c r="S91" s="259" t="s">
        <v>756</v>
      </c>
      <c r="T91" s="259" t="s">
        <v>755</v>
      </c>
      <c r="U91" s="259" t="s">
        <v>727</v>
      </c>
      <c r="V91" s="259" t="s">
        <v>726</v>
      </c>
      <c r="W91" s="263">
        <f t="shared" si="13"/>
        <v>100000</v>
      </c>
      <c r="X91" s="257">
        <v>100</v>
      </c>
      <c r="Y91" s="256">
        <v>100406.38</v>
      </c>
      <c r="Z91" s="257" t="s">
        <v>873</v>
      </c>
      <c r="AA91" s="262">
        <f>+AB91</f>
        <v>7.2499999999999995E-2</v>
      </c>
      <c r="AB91" s="262">
        <v>7.2499999999999995E-2</v>
      </c>
      <c r="AC91" s="260">
        <v>44601</v>
      </c>
      <c r="AD91" s="260">
        <v>48180</v>
      </c>
      <c r="AE91" s="261">
        <f>+AD91-AC91</f>
        <v>3579</v>
      </c>
      <c r="AF91" s="256">
        <v>100406.38</v>
      </c>
      <c r="AG91" s="256">
        <v>100960.68</v>
      </c>
      <c r="AH91" s="260">
        <v>45124</v>
      </c>
      <c r="AI91" s="259">
        <f t="shared" si="14"/>
        <v>31</v>
      </c>
      <c r="AJ91" s="256">
        <f t="shared" si="17"/>
        <v>100411.50018303015</v>
      </c>
      <c r="AK91" s="259">
        <v>8070727</v>
      </c>
      <c r="AL91" s="256">
        <f t="shared" si="15"/>
        <v>63.957488630136929</v>
      </c>
      <c r="AM91" s="258">
        <v>6.5000000000000002E-2</v>
      </c>
      <c r="AN91" s="256">
        <v>7255.43</v>
      </c>
      <c r="AO91" s="256">
        <v>0</v>
      </c>
      <c r="AP91" s="256">
        <v>4.6935011109589047</v>
      </c>
      <c r="AQ91" s="256">
        <v>0.42668191917808224</v>
      </c>
    </row>
    <row r="92" spans="1:49" hidden="1">
      <c r="A92" s="259">
        <v>1010022</v>
      </c>
      <c r="B92" s="259">
        <f t="shared" si="16"/>
        <v>1965</v>
      </c>
      <c r="C92" s="260">
        <v>45093</v>
      </c>
      <c r="D92" s="259" t="s">
        <v>735</v>
      </c>
      <c r="E92" s="259" t="s">
        <v>734</v>
      </c>
      <c r="F92" s="259">
        <v>8294</v>
      </c>
      <c r="G92" s="264">
        <v>21467</v>
      </c>
      <c r="H92" s="259" t="s">
        <v>872</v>
      </c>
      <c r="I92" s="259" t="s">
        <v>537</v>
      </c>
      <c r="J92" s="259" t="s">
        <v>778</v>
      </c>
      <c r="K92" s="259" t="s">
        <v>720</v>
      </c>
      <c r="L92" s="259">
        <v>1935</v>
      </c>
      <c r="M92" s="259" t="s">
        <v>872</v>
      </c>
      <c r="N92" s="259" t="s">
        <v>871</v>
      </c>
      <c r="O92" s="259" t="s">
        <v>732</v>
      </c>
      <c r="P92" s="259" t="s">
        <v>587</v>
      </c>
      <c r="Q92" s="259" t="s">
        <v>737</v>
      </c>
      <c r="R92" s="259" t="s">
        <v>730</v>
      </c>
      <c r="S92" s="259" t="s">
        <v>729</v>
      </c>
      <c r="T92" s="259" t="s">
        <v>728</v>
      </c>
      <c r="U92" s="259" t="s">
        <v>727</v>
      </c>
      <c r="V92" s="259" t="s">
        <v>726</v>
      </c>
      <c r="W92" s="263">
        <f t="shared" si="13"/>
        <v>300000</v>
      </c>
      <c r="X92" s="257">
        <v>300</v>
      </c>
      <c r="Y92" s="256">
        <v>303110.28000000003</v>
      </c>
      <c r="Z92" s="257" t="s">
        <v>870</v>
      </c>
      <c r="AA92" s="262">
        <v>8.2500000000000004E-2</v>
      </c>
      <c r="AB92" s="262">
        <v>8.2500000000000004E-2</v>
      </c>
      <c r="AC92" s="260">
        <v>45044</v>
      </c>
      <c r="AD92" s="260">
        <v>46590</v>
      </c>
      <c r="AE92" s="261">
        <v>1546</v>
      </c>
      <c r="AF92" s="256">
        <v>303110.28000000003</v>
      </c>
      <c r="AG92" s="256">
        <v>304783.61</v>
      </c>
      <c r="AH92" s="260">
        <v>45124</v>
      </c>
      <c r="AI92" s="259">
        <f t="shared" si="14"/>
        <v>31</v>
      </c>
      <c r="AJ92" s="256">
        <f t="shared" si="17"/>
        <v>303125.73698742734</v>
      </c>
      <c r="AK92" s="259">
        <v>8070727</v>
      </c>
      <c r="AL92" s="256">
        <f t="shared" si="15"/>
        <v>450.51322438356169</v>
      </c>
      <c r="AM92" s="258">
        <v>6.5000000000000002E-2</v>
      </c>
      <c r="AN92" s="256">
        <v>7255.43</v>
      </c>
      <c r="AO92" s="256">
        <v>0</v>
      </c>
      <c r="AP92" s="256">
        <v>14.168905141677612</v>
      </c>
      <c r="AQ92" s="256">
        <v>1.2880822856070557</v>
      </c>
    </row>
    <row r="93" spans="1:49" hidden="1">
      <c r="A93" s="259">
        <v>1010024</v>
      </c>
      <c r="B93" s="259">
        <f t="shared" si="16"/>
        <v>1966</v>
      </c>
      <c r="C93" s="260">
        <v>45093</v>
      </c>
      <c r="D93" s="259" t="s">
        <v>735</v>
      </c>
      <c r="E93" s="259" t="s">
        <v>734</v>
      </c>
      <c r="F93" s="259">
        <v>8294</v>
      </c>
      <c r="G93" s="264">
        <v>17384</v>
      </c>
      <c r="H93" s="259" t="s">
        <v>746</v>
      </c>
      <c r="I93" s="259" t="s">
        <v>537</v>
      </c>
      <c r="J93" s="259" t="s">
        <v>733</v>
      </c>
      <c r="K93" s="259" t="s">
        <v>720</v>
      </c>
      <c r="L93" s="259">
        <v>1443</v>
      </c>
      <c r="M93" s="259" t="s">
        <v>746</v>
      </c>
      <c r="N93" s="259" t="s">
        <v>745</v>
      </c>
      <c r="O93" s="259" t="s">
        <v>732</v>
      </c>
      <c r="P93" s="259" t="s">
        <v>587</v>
      </c>
      <c r="Q93" s="259" t="s">
        <v>793</v>
      </c>
      <c r="R93" s="259" t="s">
        <v>792</v>
      </c>
      <c r="S93" s="259" t="s">
        <v>791</v>
      </c>
      <c r="T93" s="259" t="s">
        <v>790</v>
      </c>
      <c r="U93" s="259" t="s">
        <v>570</v>
      </c>
      <c r="V93" s="259" t="s">
        <v>726</v>
      </c>
      <c r="W93" s="263">
        <f t="shared" si="13"/>
        <v>3685000000</v>
      </c>
      <c r="X93" s="257">
        <v>3685</v>
      </c>
      <c r="Y93" s="257">
        <v>3732248767</v>
      </c>
      <c r="Z93" s="257" t="s">
        <v>869</v>
      </c>
      <c r="AA93" s="262">
        <v>6.7000000000000004E-2</v>
      </c>
      <c r="AB93" s="262">
        <v>6.7000000000000004E-2</v>
      </c>
      <c r="AC93" s="260">
        <v>44470</v>
      </c>
      <c r="AD93" s="260">
        <v>47025</v>
      </c>
      <c r="AE93" s="261">
        <v>2555</v>
      </c>
      <c r="AF93" s="257">
        <v>3732248767</v>
      </c>
      <c r="AG93" s="257">
        <v>3735929889</v>
      </c>
      <c r="AH93" s="260">
        <v>45099</v>
      </c>
      <c r="AI93" s="259">
        <f t="shared" si="14"/>
        <v>6</v>
      </c>
      <c r="AJ93" s="257">
        <f t="shared" si="17"/>
        <v>3732319321.8397074</v>
      </c>
      <c r="AK93" s="259">
        <v>8070726</v>
      </c>
      <c r="AL93" s="256">
        <f t="shared" si="15"/>
        <v>59.192114276092809</v>
      </c>
      <c r="AM93" s="258">
        <v>0.06</v>
      </c>
      <c r="AN93" s="256">
        <v>7255.43</v>
      </c>
      <c r="AO93" s="257">
        <v>0</v>
      </c>
      <c r="AP93" s="257">
        <v>67487.237980859456</v>
      </c>
      <c r="AQ93" s="257">
        <v>3067.6017264027023</v>
      </c>
    </row>
    <row r="94" spans="1:49" hidden="1">
      <c r="A94" s="259">
        <v>1010025</v>
      </c>
      <c r="B94" s="259">
        <f t="shared" si="16"/>
        <v>1967</v>
      </c>
      <c r="C94" s="260">
        <v>45093</v>
      </c>
      <c r="D94" s="259" t="s">
        <v>735</v>
      </c>
      <c r="E94" s="259" t="s">
        <v>734</v>
      </c>
      <c r="F94" s="259">
        <v>8294</v>
      </c>
      <c r="G94" s="264">
        <v>17384</v>
      </c>
      <c r="H94" s="259" t="s">
        <v>746</v>
      </c>
      <c r="I94" s="259" t="s">
        <v>537</v>
      </c>
      <c r="J94" s="259" t="s">
        <v>733</v>
      </c>
      <c r="K94" s="259" t="s">
        <v>720</v>
      </c>
      <c r="L94" s="259">
        <v>1443</v>
      </c>
      <c r="M94" s="259" t="s">
        <v>746</v>
      </c>
      <c r="N94" s="259" t="s">
        <v>745</v>
      </c>
      <c r="O94" s="259" t="s">
        <v>732</v>
      </c>
      <c r="P94" s="259" t="s">
        <v>587</v>
      </c>
      <c r="Q94" s="259" t="s">
        <v>826</v>
      </c>
      <c r="R94" s="259" t="s">
        <v>743</v>
      </c>
      <c r="S94" s="259" t="s">
        <v>825</v>
      </c>
      <c r="T94" s="259" t="s">
        <v>824</v>
      </c>
      <c r="U94" s="259" t="s">
        <v>570</v>
      </c>
      <c r="V94" s="259" t="s">
        <v>726</v>
      </c>
      <c r="W94" s="263">
        <f t="shared" si="13"/>
        <v>1395000000</v>
      </c>
      <c r="X94" s="257">
        <v>1395</v>
      </c>
      <c r="Y94" s="257">
        <v>1395000000</v>
      </c>
      <c r="Z94" s="257" t="s">
        <v>868</v>
      </c>
      <c r="AA94" s="262">
        <v>6.0999999999999999E-2</v>
      </c>
      <c r="AB94" s="262">
        <v>6.0999999999999999E-2</v>
      </c>
      <c r="AC94" s="260">
        <v>44182</v>
      </c>
      <c r="AD94" s="260">
        <v>46007</v>
      </c>
      <c r="AE94" s="261">
        <v>1825</v>
      </c>
      <c r="AF94" s="257">
        <v>1395000000</v>
      </c>
      <c r="AG94" s="257">
        <v>1395699411</v>
      </c>
      <c r="AH94" s="260">
        <v>45096</v>
      </c>
      <c r="AI94" s="259">
        <f t="shared" si="14"/>
        <v>3</v>
      </c>
      <c r="AJ94" s="257">
        <f t="shared" si="17"/>
        <v>1395013185.6164384</v>
      </c>
      <c r="AK94" s="259">
        <v>8070726</v>
      </c>
      <c r="AL94" s="256">
        <f t="shared" si="15"/>
        <v>0</v>
      </c>
      <c r="AM94" s="258">
        <v>6.0999999999999999E-2</v>
      </c>
      <c r="AN94" s="256">
        <v>7255.43</v>
      </c>
      <c r="AO94" s="257">
        <v>0</v>
      </c>
      <c r="AP94" s="257">
        <v>12612.32876712329</v>
      </c>
      <c r="AQ94" s="257">
        <v>573.28767123287673</v>
      </c>
    </row>
    <row r="95" spans="1:49" hidden="1">
      <c r="A95" s="259">
        <v>1010027</v>
      </c>
      <c r="B95" s="259">
        <f t="shared" si="16"/>
        <v>1968</v>
      </c>
      <c r="C95" s="260">
        <v>45093</v>
      </c>
      <c r="D95" s="259" t="s">
        <v>735</v>
      </c>
      <c r="E95" s="259" t="s">
        <v>734</v>
      </c>
      <c r="F95" s="259">
        <v>8294</v>
      </c>
      <c r="G95" s="264">
        <v>17384</v>
      </c>
      <c r="H95" s="259" t="s">
        <v>746</v>
      </c>
      <c r="I95" s="259" t="s">
        <v>537</v>
      </c>
      <c r="J95" s="259" t="s">
        <v>733</v>
      </c>
      <c r="K95" s="259" t="s">
        <v>720</v>
      </c>
      <c r="L95" s="259">
        <v>1443</v>
      </c>
      <c r="M95" s="259" t="s">
        <v>746</v>
      </c>
      <c r="N95" s="259" t="s">
        <v>745</v>
      </c>
      <c r="O95" s="259" t="s">
        <v>732</v>
      </c>
      <c r="P95" s="259" t="s">
        <v>587</v>
      </c>
      <c r="Q95" s="259" t="s">
        <v>748</v>
      </c>
      <c r="R95" s="266" t="s">
        <v>743</v>
      </c>
      <c r="S95" s="266" t="s">
        <v>742</v>
      </c>
      <c r="T95" s="266" t="s">
        <v>741</v>
      </c>
      <c r="U95" s="259" t="s">
        <v>570</v>
      </c>
      <c r="V95" s="259" t="s">
        <v>726</v>
      </c>
      <c r="W95" s="263">
        <f t="shared" si="13"/>
        <v>2196000000</v>
      </c>
      <c r="X95" s="257">
        <v>2196</v>
      </c>
      <c r="Y95" s="257">
        <v>2241279715</v>
      </c>
      <c r="Z95" s="257" t="s">
        <v>867</v>
      </c>
      <c r="AA95" s="268">
        <v>7.0999999999999994E-2</v>
      </c>
      <c r="AB95" s="268">
        <v>7.0999999999999994E-2</v>
      </c>
      <c r="AC95" s="267">
        <v>44265</v>
      </c>
      <c r="AD95" s="267">
        <v>46785</v>
      </c>
      <c r="AE95" s="266">
        <v>2520</v>
      </c>
      <c r="AF95" s="257">
        <v>2241279715</v>
      </c>
      <c r="AG95" s="257">
        <v>2244331540</v>
      </c>
      <c r="AH95" s="260">
        <v>45100</v>
      </c>
      <c r="AI95" s="259">
        <f t="shared" si="14"/>
        <v>7</v>
      </c>
      <c r="AJ95" s="257">
        <f t="shared" si="17"/>
        <v>2241319689.605329</v>
      </c>
      <c r="AK95" s="259">
        <v>8070726</v>
      </c>
      <c r="AL95" s="256">
        <f t="shared" si="15"/>
        <v>0</v>
      </c>
      <c r="AM95" s="258">
        <v>7.0999999999999994E-2</v>
      </c>
      <c r="AN95" s="256">
        <v>7255.43</v>
      </c>
      <c r="AO95" s="257">
        <v>0</v>
      </c>
      <c r="AP95" s="257">
        <v>37825.432999512108</v>
      </c>
      <c r="AQ95" s="257">
        <v>2149.1723295177335</v>
      </c>
    </row>
    <row r="96" spans="1:49" hidden="1">
      <c r="A96" s="259">
        <v>1010028</v>
      </c>
      <c r="B96" s="259">
        <f t="shared" si="16"/>
        <v>1969</v>
      </c>
      <c r="C96" s="260">
        <v>45093</v>
      </c>
      <c r="D96" s="259" t="s">
        <v>735</v>
      </c>
      <c r="E96" s="259" t="s">
        <v>734</v>
      </c>
      <c r="F96" s="259">
        <v>8294</v>
      </c>
      <c r="G96" s="264">
        <v>17384</v>
      </c>
      <c r="H96" s="259" t="s">
        <v>746</v>
      </c>
      <c r="I96" s="259" t="s">
        <v>537</v>
      </c>
      <c r="J96" s="259" t="s">
        <v>733</v>
      </c>
      <c r="K96" s="259" t="s">
        <v>720</v>
      </c>
      <c r="L96" s="259">
        <v>1443</v>
      </c>
      <c r="M96" s="259" t="s">
        <v>746</v>
      </c>
      <c r="N96" s="259" t="s">
        <v>745</v>
      </c>
      <c r="O96" s="259" t="s">
        <v>732</v>
      </c>
      <c r="P96" s="259" t="s">
        <v>587</v>
      </c>
      <c r="Q96" s="259" t="s">
        <v>744</v>
      </c>
      <c r="R96" s="259" t="s">
        <v>743</v>
      </c>
      <c r="S96" s="259" t="s">
        <v>742</v>
      </c>
      <c r="T96" s="259" t="s">
        <v>741</v>
      </c>
      <c r="U96" s="259" t="s">
        <v>570</v>
      </c>
      <c r="V96" s="259" t="s">
        <v>726</v>
      </c>
      <c r="W96" s="263">
        <f t="shared" si="13"/>
        <v>481000000</v>
      </c>
      <c r="X96" s="257">
        <v>481</v>
      </c>
      <c r="Y96" s="257">
        <v>492175014</v>
      </c>
      <c r="Z96" s="257" t="s">
        <v>866</v>
      </c>
      <c r="AA96" s="262">
        <v>0.08</v>
      </c>
      <c r="AB96" s="262">
        <v>0.08</v>
      </c>
      <c r="AC96" s="260">
        <v>44265</v>
      </c>
      <c r="AD96" s="260">
        <v>47865</v>
      </c>
      <c r="AE96" s="261">
        <f t="shared" ref="AE96:AE104" si="19">+AD96-AC96</f>
        <v>3600</v>
      </c>
      <c r="AF96" s="257">
        <v>492175014</v>
      </c>
      <c r="AG96" s="257">
        <v>492930132</v>
      </c>
      <c r="AH96" s="260">
        <v>45100</v>
      </c>
      <c r="AI96" s="259">
        <f t="shared" si="14"/>
        <v>7</v>
      </c>
      <c r="AJ96" s="257">
        <f t="shared" si="17"/>
        <v>492185868.81879526</v>
      </c>
      <c r="AK96" s="259">
        <v>8070726</v>
      </c>
      <c r="AL96" s="256">
        <f t="shared" si="15"/>
        <v>0</v>
      </c>
      <c r="AM96" s="258">
        <v>0.08</v>
      </c>
      <c r="AN96" s="256">
        <v>7255.43</v>
      </c>
      <c r="AO96" s="257">
        <v>0</v>
      </c>
      <c r="AP96" s="257">
        <v>10382.870151998499</v>
      </c>
      <c r="AQ96" s="256">
        <v>471.94864327265907</v>
      </c>
    </row>
    <row r="97" spans="1:50" hidden="1">
      <c r="A97" s="259">
        <v>1010041</v>
      </c>
      <c r="B97" s="259">
        <f t="shared" si="16"/>
        <v>1970</v>
      </c>
      <c r="C97" s="260">
        <v>45096</v>
      </c>
      <c r="D97" s="259" t="s">
        <v>735</v>
      </c>
      <c r="E97" s="259" t="s">
        <v>734</v>
      </c>
      <c r="F97" s="259">
        <v>8294</v>
      </c>
      <c r="G97" s="264">
        <v>17383</v>
      </c>
      <c r="H97" s="259" t="s">
        <v>539</v>
      </c>
      <c r="I97" s="259" t="s">
        <v>537</v>
      </c>
      <c r="J97" s="259" t="s">
        <v>733</v>
      </c>
      <c r="K97" s="259" t="s">
        <v>720</v>
      </c>
      <c r="L97" s="259">
        <v>1444</v>
      </c>
      <c r="M97" s="259" t="s">
        <v>539</v>
      </c>
      <c r="N97" s="259" t="s">
        <v>700</v>
      </c>
      <c r="O97" s="259" t="s">
        <v>732</v>
      </c>
      <c r="P97" s="259" t="s">
        <v>587</v>
      </c>
      <c r="Q97" s="259" t="s">
        <v>739</v>
      </c>
      <c r="R97" s="259" t="s">
        <v>730</v>
      </c>
      <c r="S97" s="259" t="s">
        <v>729</v>
      </c>
      <c r="T97" s="259" t="s">
        <v>728</v>
      </c>
      <c r="U97" s="263" t="s">
        <v>727</v>
      </c>
      <c r="V97" s="259" t="s">
        <v>726</v>
      </c>
      <c r="W97" s="263">
        <f t="shared" si="13"/>
        <v>100000</v>
      </c>
      <c r="X97" s="257">
        <v>100</v>
      </c>
      <c r="Y97" s="256">
        <v>101608.9</v>
      </c>
      <c r="Z97" s="257" t="e">
        <v>#NAME?</v>
      </c>
      <c r="AA97" s="258">
        <v>7.2499999999999995E-2</v>
      </c>
      <c r="AB97" s="258">
        <v>7.2499999999999995E-2</v>
      </c>
      <c r="AC97" s="265">
        <v>44833</v>
      </c>
      <c r="AD97" s="265">
        <v>45862</v>
      </c>
      <c r="AE97" s="261">
        <f t="shared" si="19"/>
        <v>1029</v>
      </c>
      <c r="AF97" s="257">
        <v>101608.9</v>
      </c>
      <c r="AG97" s="257">
        <v>101650.66</v>
      </c>
      <c r="AH97" s="260">
        <v>45099</v>
      </c>
      <c r="AI97" s="259">
        <f t="shared" si="14"/>
        <v>3</v>
      </c>
      <c r="AJ97" s="256">
        <f t="shared" si="17"/>
        <v>101609.67668176017</v>
      </c>
      <c r="AK97" s="259">
        <v>8070727</v>
      </c>
      <c r="AL97" s="256">
        <f t="shared" si="15"/>
        <v>18.79068698630136</v>
      </c>
      <c r="AM97" s="258">
        <v>0.05</v>
      </c>
      <c r="AN97" s="256">
        <v>7255.43</v>
      </c>
      <c r="AO97" s="257">
        <v>0</v>
      </c>
      <c r="AP97" s="256">
        <v>0.73492467629949332</v>
      </c>
      <c r="AQ97" s="256">
        <v>4.175708388065303E-2</v>
      </c>
    </row>
    <row r="98" spans="1:50" hidden="1">
      <c r="A98" s="259">
        <v>1010042</v>
      </c>
      <c r="B98" s="259">
        <f t="shared" si="16"/>
        <v>1971</v>
      </c>
      <c r="C98" s="260">
        <v>45096</v>
      </c>
      <c r="D98" s="259" t="s">
        <v>735</v>
      </c>
      <c r="E98" s="259" t="s">
        <v>734</v>
      </c>
      <c r="F98" s="259">
        <v>8294</v>
      </c>
      <c r="G98" s="264">
        <v>17384</v>
      </c>
      <c r="H98" s="259" t="s">
        <v>746</v>
      </c>
      <c r="I98" s="259" t="s">
        <v>537</v>
      </c>
      <c r="J98" s="259" t="s">
        <v>733</v>
      </c>
      <c r="K98" s="259" t="s">
        <v>720</v>
      </c>
      <c r="L98" s="259">
        <v>1443</v>
      </c>
      <c r="M98" s="259" t="s">
        <v>746</v>
      </c>
      <c r="N98" s="259" t="s">
        <v>745</v>
      </c>
      <c r="O98" s="259" t="s">
        <v>732</v>
      </c>
      <c r="P98" s="259" t="s">
        <v>587</v>
      </c>
      <c r="Q98" s="259" t="s">
        <v>797</v>
      </c>
      <c r="R98" s="259" t="s">
        <v>792</v>
      </c>
      <c r="S98" s="259" t="s">
        <v>791</v>
      </c>
      <c r="T98" s="259" t="s">
        <v>790</v>
      </c>
      <c r="U98" s="259" t="s">
        <v>570</v>
      </c>
      <c r="V98" s="259" t="s">
        <v>726</v>
      </c>
      <c r="W98" s="263">
        <f t="shared" ref="W98:W129" si="20">+IF(U98="Guaraníes",X98*1000000,X98*1000)</f>
        <v>518000000</v>
      </c>
      <c r="X98" s="257">
        <v>518</v>
      </c>
      <c r="Y98" s="257">
        <v>520022329</v>
      </c>
      <c r="Z98" s="257" t="e">
        <v>#NAME?</v>
      </c>
      <c r="AA98" s="262">
        <v>7.4999999999999997E-2</v>
      </c>
      <c r="AB98" s="262">
        <v>7.4999999999999997E-2</v>
      </c>
      <c r="AC98" s="260">
        <v>44470</v>
      </c>
      <c r="AD98" s="260">
        <v>48121</v>
      </c>
      <c r="AE98" s="261">
        <f t="shared" si="19"/>
        <v>3651</v>
      </c>
      <c r="AF98" s="257">
        <v>520022329</v>
      </c>
      <c r="AG98" s="257">
        <v>521090868</v>
      </c>
      <c r="AH98" s="260">
        <v>45106</v>
      </c>
      <c r="AI98" s="259">
        <f t="shared" ref="AI98:AI129" si="21">+AH98-C98</f>
        <v>10</v>
      </c>
      <c r="AJ98" s="257">
        <f t="shared" si="17"/>
        <v>520035578.88399327</v>
      </c>
      <c r="AK98" s="259">
        <v>8070726</v>
      </c>
      <c r="AL98" s="256">
        <f t="shared" ref="AL98:AL129" si="22">IF(U98="Guaraníes",(AF98*(AA98-AM98)/365*AI98)/AN98,(AF98*(AA98-AM98)/365*AI98))</f>
        <v>0</v>
      </c>
      <c r="AM98" s="258">
        <v>7.4999999999999997E-2</v>
      </c>
      <c r="AN98" s="256">
        <v>7255.43</v>
      </c>
      <c r="AO98" s="257">
        <v>0</v>
      </c>
      <c r="AP98" s="257">
        <v>12537.524638768999</v>
      </c>
      <c r="AQ98" s="256">
        <v>712.35935447551128</v>
      </c>
    </row>
    <row r="99" spans="1:50" hidden="1">
      <c r="A99" s="259">
        <v>1010044</v>
      </c>
      <c r="B99" s="259">
        <f t="shared" ref="B99:B130" si="23">+B98+1</f>
        <v>1972</v>
      </c>
      <c r="C99" s="260">
        <v>45096</v>
      </c>
      <c r="D99" s="259" t="s">
        <v>735</v>
      </c>
      <c r="E99" s="259" t="s">
        <v>734</v>
      </c>
      <c r="F99" s="259">
        <v>8294</v>
      </c>
      <c r="G99" s="264">
        <v>17384</v>
      </c>
      <c r="H99" s="259" t="s">
        <v>746</v>
      </c>
      <c r="I99" s="259" t="s">
        <v>537</v>
      </c>
      <c r="J99" s="259" t="s">
        <v>733</v>
      </c>
      <c r="K99" s="259" t="s">
        <v>720</v>
      </c>
      <c r="L99" s="259">
        <v>1443</v>
      </c>
      <c r="M99" s="259" t="s">
        <v>746</v>
      </c>
      <c r="N99" s="259" t="s">
        <v>745</v>
      </c>
      <c r="O99" s="259" t="s">
        <v>732</v>
      </c>
      <c r="P99" s="259" t="s">
        <v>587</v>
      </c>
      <c r="Q99" s="259" t="s">
        <v>764</v>
      </c>
      <c r="R99" s="259" t="s">
        <v>730</v>
      </c>
      <c r="S99" s="259" t="s">
        <v>763</v>
      </c>
      <c r="T99" s="259" t="s">
        <v>762</v>
      </c>
      <c r="U99" s="259" t="s">
        <v>570</v>
      </c>
      <c r="V99" s="259" t="s">
        <v>726</v>
      </c>
      <c r="W99" s="263">
        <f t="shared" si="20"/>
        <v>6364000000</v>
      </c>
      <c r="X99" s="257">
        <v>6364</v>
      </c>
      <c r="Y99" s="257">
        <v>6496414789</v>
      </c>
      <c r="Z99" s="257" t="s">
        <v>865</v>
      </c>
      <c r="AA99" s="262">
        <v>9.1499999999999998E-2</v>
      </c>
      <c r="AB99" s="262">
        <v>9.1499999999999998E-2</v>
      </c>
      <c r="AC99" s="260">
        <v>44558</v>
      </c>
      <c r="AD99" s="260">
        <v>47106</v>
      </c>
      <c r="AE99" s="261">
        <f t="shared" si="19"/>
        <v>2548</v>
      </c>
      <c r="AF99" s="257">
        <v>6496414789</v>
      </c>
      <c r="AG99" s="257">
        <v>6365894108</v>
      </c>
      <c r="AH99" s="260">
        <v>45105</v>
      </c>
      <c r="AI99" s="259">
        <f t="shared" si="21"/>
        <v>9</v>
      </c>
      <c r="AJ99" s="257">
        <f t="shared" ref="AJ99:AJ130" si="24">+AF99+AP99+AQ99+AO99</f>
        <v>6496563761.5802307</v>
      </c>
      <c r="AK99" s="259">
        <v>8070726</v>
      </c>
      <c r="AL99" s="256">
        <f t="shared" si="22"/>
        <v>0</v>
      </c>
      <c r="AM99" s="258">
        <v>9.1499999999999998E-2</v>
      </c>
      <c r="AN99" s="256">
        <v>7255.43</v>
      </c>
      <c r="AO99" s="257">
        <v>0</v>
      </c>
      <c r="AP99" s="257">
        <v>140963.3017238506</v>
      </c>
      <c r="AQ99" s="256">
        <v>8009.2785070369664</v>
      </c>
    </row>
    <row r="100" spans="1:50" hidden="1">
      <c r="A100" s="259">
        <v>1010045</v>
      </c>
      <c r="B100" s="259">
        <f t="shared" si="23"/>
        <v>1973</v>
      </c>
      <c r="C100" s="260">
        <v>45096</v>
      </c>
      <c r="D100" s="259" t="s">
        <v>735</v>
      </c>
      <c r="E100" s="259" t="s">
        <v>734</v>
      </c>
      <c r="F100" s="259">
        <v>8294</v>
      </c>
      <c r="G100" s="264">
        <v>17384</v>
      </c>
      <c r="H100" s="259" t="s">
        <v>746</v>
      </c>
      <c r="I100" s="259" t="s">
        <v>537</v>
      </c>
      <c r="J100" s="259" t="s">
        <v>733</v>
      </c>
      <c r="K100" s="259" t="s">
        <v>720</v>
      </c>
      <c r="L100" s="259">
        <v>1443</v>
      </c>
      <c r="M100" s="259" t="s">
        <v>746</v>
      </c>
      <c r="N100" s="259" t="s">
        <v>745</v>
      </c>
      <c r="O100" s="259" t="s">
        <v>732</v>
      </c>
      <c r="P100" s="259" t="s">
        <v>587</v>
      </c>
      <c r="Q100" s="259" t="s">
        <v>826</v>
      </c>
      <c r="R100" s="259" t="s">
        <v>743</v>
      </c>
      <c r="S100" s="259" t="s">
        <v>825</v>
      </c>
      <c r="T100" s="259" t="s">
        <v>824</v>
      </c>
      <c r="U100" s="259" t="s">
        <v>570</v>
      </c>
      <c r="V100" s="259" t="s">
        <v>726</v>
      </c>
      <c r="W100" s="263">
        <f t="shared" si="20"/>
        <v>2800000000</v>
      </c>
      <c r="X100" s="257">
        <v>2800</v>
      </c>
      <c r="Y100" s="257">
        <v>2801403836</v>
      </c>
      <c r="Z100" s="257" t="s">
        <v>864</v>
      </c>
      <c r="AA100" s="262">
        <v>6.0999999999999999E-2</v>
      </c>
      <c r="AB100" s="262">
        <v>6.0999999999999999E-2</v>
      </c>
      <c r="AC100" s="260">
        <v>44182</v>
      </c>
      <c r="AD100" s="260">
        <v>46007</v>
      </c>
      <c r="AE100" s="261">
        <f t="shared" si="19"/>
        <v>1825</v>
      </c>
      <c r="AF100" s="257">
        <v>2801403836</v>
      </c>
      <c r="AG100" s="257">
        <v>2804681094</v>
      </c>
      <c r="AH100" s="260">
        <v>45103</v>
      </c>
      <c r="AI100" s="259">
        <f t="shared" si="21"/>
        <v>7</v>
      </c>
      <c r="AJ100" s="257">
        <f t="shared" si="24"/>
        <v>2801453800.7643008</v>
      </c>
      <c r="AK100" s="259">
        <v>8070726</v>
      </c>
      <c r="AL100" s="256">
        <f t="shared" si="22"/>
        <v>0</v>
      </c>
      <c r="AM100" s="258">
        <v>6.0999999999999999E-2</v>
      </c>
      <c r="AN100" s="256">
        <v>7255.43</v>
      </c>
      <c r="AO100" s="257">
        <v>0</v>
      </c>
      <c r="AP100" s="257">
        <v>47278.486650403458</v>
      </c>
      <c r="AQ100" s="256">
        <v>2686.2776505911056</v>
      </c>
    </row>
    <row r="101" spans="1:50" hidden="1">
      <c r="A101" s="259">
        <v>1010046</v>
      </c>
      <c r="B101" s="259">
        <f t="shared" si="23"/>
        <v>1974</v>
      </c>
      <c r="C101" s="260">
        <v>45096</v>
      </c>
      <c r="D101" s="259" t="s">
        <v>735</v>
      </c>
      <c r="E101" s="259" t="s">
        <v>734</v>
      </c>
      <c r="F101" s="259">
        <v>8294</v>
      </c>
      <c r="G101" s="264">
        <v>17384</v>
      </c>
      <c r="H101" s="259" t="s">
        <v>746</v>
      </c>
      <c r="I101" s="259" t="s">
        <v>537</v>
      </c>
      <c r="J101" s="259" t="s">
        <v>733</v>
      </c>
      <c r="K101" s="259" t="s">
        <v>720</v>
      </c>
      <c r="L101" s="259">
        <v>1443</v>
      </c>
      <c r="M101" s="259" t="s">
        <v>746</v>
      </c>
      <c r="N101" s="259" t="s">
        <v>745</v>
      </c>
      <c r="O101" s="259" t="s">
        <v>732</v>
      </c>
      <c r="P101" s="259" t="s">
        <v>587</v>
      </c>
      <c r="Q101" s="259" t="s">
        <v>822</v>
      </c>
      <c r="R101" s="259" t="s">
        <v>730</v>
      </c>
      <c r="S101" s="259" t="s">
        <v>810</v>
      </c>
      <c r="T101" s="259" t="s">
        <v>821</v>
      </c>
      <c r="U101" s="259" t="s">
        <v>570</v>
      </c>
      <c r="V101" s="259" t="s">
        <v>726</v>
      </c>
      <c r="W101" s="263">
        <f t="shared" si="20"/>
        <v>2451000000</v>
      </c>
      <c r="X101" s="257">
        <v>2451</v>
      </c>
      <c r="Y101" s="257">
        <v>2483920623</v>
      </c>
      <c r="Z101" s="257" t="s">
        <v>863</v>
      </c>
      <c r="AA101" s="262">
        <v>8.5000000000000006E-2</v>
      </c>
      <c r="AB101" s="262">
        <v>9.2499999999999999E-2</v>
      </c>
      <c r="AC101" s="260">
        <v>44267</v>
      </c>
      <c r="AD101" s="260">
        <v>47864</v>
      </c>
      <c r="AE101" s="261">
        <f t="shared" si="19"/>
        <v>3597</v>
      </c>
      <c r="AF101" s="257">
        <v>2483920623</v>
      </c>
      <c r="AG101" s="257">
        <v>2487512441</v>
      </c>
      <c r="AH101" s="260">
        <v>45103</v>
      </c>
      <c r="AI101" s="259">
        <f t="shared" si="21"/>
        <v>7</v>
      </c>
      <c r="AJ101" s="257">
        <f t="shared" si="24"/>
        <v>2483964925.2555003</v>
      </c>
      <c r="AK101" s="259">
        <v>8070726</v>
      </c>
      <c r="AL101" s="256">
        <f t="shared" si="22"/>
        <v>63.030530941823351</v>
      </c>
      <c r="AM101" s="258">
        <v>7.5399999999999995E-2</v>
      </c>
      <c r="AN101" s="256">
        <v>7255.43</v>
      </c>
      <c r="AO101" s="257">
        <v>0</v>
      </c>
      <c r="AP101" s="257">
        <v>41920.413806717959</v>
      </c>
      <c r="AQ101" s="256">
        <v>2381.8416935635205</v>
      </c>
    </row>
    <row r="102" spans="1:50" hidden="1">
      <c r="A102" s="259">
        <v>1010078</v>
      </c>
      <c r="B102" s="259">
        <f t="shared" si="23"/>
        <v>1975</v>
      </c>
      <c r="C102" s="260">
        <v>45097</v>
      </c>
      <c r="D102" s="259" t="s">
        <v>735</v>
      </c>
      <c r="E102" s="259" t="s">
        <v>734</v>
      </c>
      <c r="F102" s="259">
        <v>8294</v>
      </c>
      <c r="G102" s="264">
        <v>12032</v>
      </c>
      <c r="H102" s="259" t="s">
        <v>862</v>
      </c>
      <c r="I102" s="259" t="s">
        <v>537</v>
      </c>
      <c r="J102" s="259" t="s">
        <v>733</v>
      </c>
      <c r="K102" s="259" t="s">
        <v>720</v>
      </c>
      <c r="L102" s="259">
        <v>684</v>
      </c>
      <c r="M102" s="259" t="s">
        <v>862</v>
      </c>
      <c r="N102" s="259" t="s">
        <v>861</v>
      </c>
      <c r="O102" s="259" t="s">
        <v>732</v>
      </c>
      <c r="P102" s="259" t="s">
        <v>587</v>
      </c>
      <c r="Q102" s="259" t="s">
        <v>860</v>
      </c>
      <c r="R102" s="259" t="s">
        <v>730</v>
      </c>
      <c r="S102" s="259" t="s">
        <v>859</v>
      </c>
      <c r="T102" s="259" t="s">
        <v>858</v>
      </c>
      <c r="U102" s="259" t="s">
        <v>727</v>
      </c>
      <c r="V102" s="259" t="s">
        <v>726</v>
      </c>
      <c r="W102" s="263">
        <f t="shared" si="20"/>
        <v>105000</v>
      </c>
      <c r="X102" s="257">
        <v>105</v>
      </c>
      <c r="Y102" s="256">
        <v>105916.23</v>
      </c>
      <c r="Z102" s="257" t="s">
        <v>857</v>
      </c>
      <c r="AA102" s="262">
        <v>6.5000000000000002E-2</v>
      </c>
      <c r="AB102" s="262">
        <v>6.5000000000000002E-2</v>
      </c>
      <c r="AC102" s="260">
        <v>44956</v>
      </c>
      <c r="AD102" s="260">
        <v>47505</v>
      </c>
      <c r="AE102" s="261">
        <f t="shared" si="19"/>
        <v>2549</v>
      </c>
      <c r="AF102" s="256">
        <v>105916.23</v>
      </c>
      <c r="AG102" s="256">
        <v>106017.8</v>
      </c>
      <c r="AH102" s="260">
        <v>45104</v>
      </c>
      <c r="AI102" s="259">
        <f t="shared" si="21"/>
        <v>7</v>
      </c>
      <c r="AJ102" s="256">
        <f t="shared" si="24"/>
        <v>105916.23</v>
      </c>
      <c r="AK102" s="259">
        <v>8070727</v>
      </c>
      <c r="AL102" s="256">
        <f t="shared" si="22"/>
        <v>30.469052465753428</v>
      </c>
      <c r="AM102" s="258">
        <v>0.05</v>
      </c>
      <c r="AN102" s="256">
        <v>7266.59</v>
      </c>
      <c r="AO102" s="257">
        <v>0</v>
      </c>
      <c r="AP102" s="256">
        <v>0</v>
      </c>
      <c r="AQ102" s="256">
        <v>0</v>
      </c>
    </row>
    <row r="103" spans="1:50" hidden="1">
      <c r="A103" s="259">
        <v>1010079</v>
      </c>
      <c r="B103" s="259">
        <f t="shared" si="23"/>
        <v>1976</v>
      </c>
      <c r="C103" s="260">
        <v>45097</v>
      </c>
      <c r="D103" s="259" t="s">
        <v>735</v>
      </c>
      <c r="E103" s="259" t="s">
        <v>734</v>
      </c>
      <c r="F103" s="259">
        <v>8294</v>
      </c>
      <c r="G103" s="264">
        <v>17384</v>
      </c>
      <c r="H103" s="259" t="s">
        <v>746</v>
      </c>
      <c r="I103" s="259" t="s">
        <v>537</v>
      </c>
      <c r="J103" s="259" t="s">
        <v>733</v>
      </c>
      <c r="K103" s="259" t="s">
        <v>720</v>
      </c>
      <c r="L103" s="259">
        <v>1443</v>
      </c>
      <c r="M103" s="259" t="s">
        <v>746</v>
      </c>
      <c r="N103" s="259" t="s">
        <v>745</v>
      </c>
      <c r="O103" s="259" t="s">
        <v>732</v>
      </c>
      <c r="P103" s="259" t="s">
        <v>587</v>
      </c>
      <c r="Q103" s="259" t="s">
        <v>816</v>
      </c>
      <c r="R103" s="259" t="s">
        <v>730</v>
      </c>
      <c r="S103" s="259" t="s">
        <v>781</v>
      </c>
      <c r="T103" s="259" t="s">
        <v>813</v>
      </c>
      <c r="U103" s="259" t="s">
        <v>570</v>
      </c>
      <c r="V103" s="259" t="s">
        <v>726</v>
      </c>
      <c r="W103" s="263">
        <f t="shared" si="20"/>
        <v>3800000000</v>
      </c>
      <c r="X103" s="257">
        <v>3800</v>
      </c>
      <c r="Y103" s="257">
        <v>3866682192</v>
      </c>
      <c r="Z103" s="257" t="s">
        <v>856</v>
      </c>
      <c r="AA103" s="262">
        <v>0.105</v>
      </c>
      <c r="AB103" s="262">
        <v>0.105</v>
      </c>
      <c r="AC103" s="260">
        <v>44854</v>
      </c>
      <c r="AD103" s="260">
        <v>45946</v>
      </c>
      <c r="AE103" s="261">
        <f t="shared" si="19"/>
        <v>1092</v>
      </c>
      <c r="AF103" s="257">
        <v>3866682192</v>
      </c>
      <c r="AG103" s="257">
        <v>3875202664</v>
      </c>
      <c r="AH103" s="260">
        <v>45104</v>
      </c>
      <c r="AI103" s="259">
        <f t="shared" si="21"/>
        <v>7</v>
      </c>
      <c r="AJ103" s="257">
        <f t="shared" si="24"/>
        <v>3866751156.6604619</v>
      </c>
      <c r="AK103" s="259">
        <v>8070726</v>
      </c>
      <c r="AL103" s="256">
        <f t="shared" si="22"/>
        <v>-101.02949719028398</v>
      </c>
      <c r="AM103" s="258">
        <v>0.1149</v>
      </c>
      <c r="AN103" s="256">
        <v>7266.59</v>
      </c>
      <c r="AO103" s="257">
        <v>0</v>
      </c>
      <c r="AP103" s="257">
        <v>65256.883017451677</v>
      </c>
      <c r="AQ103" s="257">
        <v>3707.7774441733909</v>
      </c>
    </row>
    <row r="104" spans="1:50" hidden="1">
      <c r="A104" s="259">
        <v>1010080</v>
      </c>
      <c r="B104" s="259">
        <f t="shared" si="23"/>
        <v>1977</v>
      </c>
      <c r="C104" s="260">
        <v>45097</v>
      </c>
      <c r="D104" s="259" t="s">
        <v>735</v>
      </c>
      <c r="E104" s="259" t="s">
        <v>734</v>
      </c>
      <c r="F104" s="259">
        <v>8294</v>
      </c>
      <c r="G104" s="264">
        <v>17384</v>
      </c>
      <c r="H104" s="259" t="s">
        <v>746</v>
      </c>
      <c r="I104" s="259" t="s">
        <v>537</v>
      </c>
      <c r="J104" s="259" t="s">
        <v>733</v>
      </c>
      <c r="K104" s="259" t="s">
        <v>720</v>
      </c>
      <c r="L104" s="259">
        <v>1443</v>
      </c>
      <c r="M104" s="259" t="s">
        <v>746</v>
      </c>
      <c r="N104" s="259" t="s">
        <v>745</v>
      </c>
      <c r="O104" s="259" t="s">
        <v>732</v>
      </c>
      <c r="P104" s="259" t="s">
        <v>587</v>
      </c>
      <c r="Q104" s="259" t="s">
        <v>814</v>
      </c>
      <c r="R104" s="259" t="s">
        <v>792</v>
      </c>
      <c r="S104" s="259" t="s">
        <v>781</v>
      </c>
      <c r="T104" s="259" t="s">
        <v>813</v>
      </c>
      <c r="U104" s="259" t="s">
        <v>570</v>
      </c>
      <c r="V104" s="259" t="s">
        <v>726</v>
      </c>
      <c r="W104" s="263">
        <f t="shared" si="20"/>
        <v>4300000000</v>
      </c>
      <c r="X104" s="257">
        <v>4300</v>
      </c>
      <c r="Y104" s="257">
        <v>4333869863</v>
      </c>
      <c r="Z104" s="257" t="s">
        <v>855</v>
      </c>
      <c r="AA104" s="262">
        <v>0.115</v>
      </c>
      <c r="AB104" s="262">
        <v>0.115</v>
      </c>
      <c r="AC104" s="260">
        <v>45041</v>
      </c>
      <c r="AD104" s="260">
        <v>46136</v>
      </c>
      <c r="AE104" s="261">
        <f t="shared" si="19"/>
        <v>1095</v>
      </c>
      <c r="AF104" s="257">
        <v>4333869863</v>
      </c>
      <c r="AG104" s="257">
        <v>4301429494</v>
      </c>
      <c r="AH104" s="260">
        <v>45104</v>
      </c>
      <c r="AI104" s="259">
        <f t="shared" si="21"/>
        <v>7</v>
      </c>
      <c r="AJ104" s="257">
        <f t="shared" si="24"/>
        <v>4333947160.2405701</v>
      </c>
      <c r="AK104" s="259">
        <v>8070726</v>
      </c>
      <c r="AL104" s="256">
        <f t="shared" si="22"/>
        <v>0</v>
      </c>
      <c r="AM104" s="258">
        <v>0.115</v>
      </c>
      <c r="AN104" s="256">
        <v>7266.59</v>
      </c>
      <c r="AO104" s="257">
        <v>0</v>
      </c>
      <c r="AP104" s="257">
        <v>73141.474948395567</v>
      </c>
      <c r="AQ104" s="256">
        <v>4155.7656220679301</v>
      </c>
    </row>
    <row r="105" spans="1:50" hidden="1">
      <c r="A105" s="259">
        <v>1010081</v>
      </c>
      <c r="B105" s="259">
        <f t="shared" si="23"/>
        <v>1978</v>
      </c>
      <c r="C105" s="260">
        <v>45097</v>
      </c>
      <c r="D105" s="259" t="s">
        <v>735</v>
      </c>
      <c r="E105" s="259" t="s">
        <v>734</v>
      </c>
      <c r="F105" s="259">
        <v>8294</v>
      </c>
      <c r="G105" s="264">
        <v>17383</v>
      </c>
      <c r="H105" s="259" t="s">
        <v>539</v>
      </c>
      <c r="I105" s="259" t="s">
        <v>537</v>
      </c>
      <c r="J105" s="259" t="s">
        <v>733</v>
      </c>
      <c r="K105" s="259" t="s">
        <v>720</v>
      </c>
      <c r="L105" s="259">
        <v>1444</v>
      </c>
      <c r="M105" s="259" t="s">
        <v>539</v>
      </c>
      <c r="N105" s="259" t="s">
        <v>700</v>
      </c>
      <c r="O105" s="259" t="s">
        <v>732</v>
      </c>
      <c r="P105" s="259" t="s">
        <v>587</v>
      </c>
      <c r="Q105" s="259" t="s">
        <v>811</v>
      </c>
      <c r="R105" s="259" t="s">
        <v>730</v>
      </c>
      <c r="S105" s="259" t="s">
        <v>810</v>
      </c>
      <c r="T105" s="259" t="s">
        <v>809</v>
      </c>
      <c r="U105" s="259" t="s">
        <v>727</v>
      </c>
      <c r="V105" s="259" t="s">
        <v>726</v>
      </c>
      <c r="W105" s="263">
        <f t="shared" si="20"/>
        <v>235000</v>
      </c>
      <c r="X105" s="257">
        <v>235</v>
      </c>
      <c r="Y105" s="256">
        <v>237047.4</v>
      </c>
      <c r="Z105" s="257" t="s">
        <v>854</v>
      </c>
      <c r="AA105" s="262">
        <f>+AB105</f>
        <v>0.06</v>
      </c>
      <c r="AB105" s="262">
        <v>0.06</v>
      </c>
      <c r="AC105" s="260">
        <v>44680</v>
      </c>
      <c r="AD105" s="260">
        <v>46864</v>
      </c>
      <c r="AE105" s="261">
        <v>2184</v>
      </c>
      <c r="AF105" s="256">
        <v>237047.4</v>
      </c>
      <c r="AG105" s="256">
        <v>237082.79</v>
      </c>
      <c r="AH105" s="260">
        <v>45098</v>
      </c>
      <c r="AI105" s="259">
        <f t="shared" si="21"/>
        <v>1</v>
      </c>
      <c r="AJ105" s="256">
        <f t="shared" si="24"/>
        <v>237048.00398377932</v>
      </c>
      <c r="AK105" s="259">
        <v>8070727</v>
      </c>
      <c r="AL105" s="256">
        <f t="shared" si="22"/>
        <v>3.5719471232876701</v>
      </c>
      <c r="AM105" s="258">
        <v>5.45E-2</v>
      </c>
      <c r="AN105" s="256">
        <v>7266.59</v>
      </c>
      <c r="AO105" s="257">
        <v>0</v>
      </c>
      <c r="AP105" s="256">
        <v>0.57151153312066061</v>
      </c>
      <c r="AQ105" s="256">
        <v>3.2472246200037531E-2</v>
      </c>
    </row>
    <row r="106" spans="1:50">
      <c r="A106" s="259">
        <v>1010082</v>
      </c>
      <c r="B106" s="259">
        <f t="shared" si="23"/>
        <v>1979</v>
      </c>
      <c r="C106" s="260">
        <v>45097</v>
      </c>
      <c r="D106" s="259" t="s">
        <v>735</v>
      </c>
      <c r="E106" s="259" t="s">
        <v>734</v>
      </c>
      <c r="F106" s="259">
        <v>8294</v>
      </c>
      <c r="G106" s="264">
        <v>18532</v>
      </c>
      <c r="H106" s="259" t="s">
        <v>819</v>
      </c>
      <c r="I106" s="259" t="s">
        <v>537</v>
      </c>
      <c r="J106" s="259" t="s">
        <v>733</v>
      </c>
      <c r="K106" s="259" t="s">
        <v>720</v>
      </c>
      <c r="L106" s="259">
        <v>1562</v>
      </c>
      <c r="M106" s="259" t="s">
        <v>819</v>
      </c>
      <c r="N106" s="259" t="s">
        <v>703</v>
      </c>
      <c r="O106" s="259" t="s">
        <v>732</v>
      </c>
      <c r="P106" s="259" t="s">
        <v>587</v>
      </c>
      <c r="Q106" s="259" t="s">
        <v>811</v>
      </c>
      <c r="R106" s="259" t="s">
        <v>730</v>
      </c>
      <c r="S106" s="259" t="s">
        <v>810</v>
      </c>
      <c r="T106" s="259" t="s">
        <v>809</v>
      </c>
      <c r="U106" s="259" t="s">
        <v>727</v>
      </c>
      <c r="V106" s="259" t="s">
        <v>726</v>
      </c>
      <c r="W106" s="263">
        <f t="shared" si="20"/>
        <v>105000</v>
      </c>
      <c r="X106" s="257">
        <v>105</v>
      </c>
      <c r="Y106" s="256">
        <v>105914.79</v>
      </c>
      <c r="Z106" s="257" t="s">
        <v>853</v>
      </c>
      <c r="AA106" s="262">
        <f>+AB106</f>
        <v>0.06</v>
      </c>
      <c r="AB106" s="262">
        <v>0.06</v>
      </c>
      <c r="AC106" s="260">
        <v>44680</v>
      </c>
      <c r="AD106" s="260">
        <v>46864</v>
      </c>
      <c r="AE106" s="261">
        <v>2184</v>
      </c>
      <c r="AF106" s="256">
        <v>105914.79</v>
      </c>
      <c r="AG106" s="256">
        <v>106025.5</v>
      </c>
      <c r="AH106" s="260">
        <v>45104</v>
      </c>
      <c r="AI106" s="259">
        <f t="shared" si="21"/>
        <v>7</v>
      </c>
      <c r="AJ106" s="256">
        <f t="shared" si="24"/>
        <v>105916.67905565021</v>
      </c>
      <c r="AK106" s="259">
        <v>8070727</v>
      </c>
      <c r="AL106" s="256">
        <f t="shared" si="22"/>
        <v>11.171834013698625</v>
      </c>
      <c r="AM106" s="258">
        <v>5.45E-2</v>
      </c>
      <c r="AN106" s="256">
        <v>7266.59</v>
      </c>
      <c r="AO106" s="257">
        <v>0</v>
      </c>
      <c r="AP106" s="256">
        <v>1.7874935184837681</v>
      </c>
      <c r="AQ106" s="256">
        <v>0.10156213173203228</v>
      </c>
      <c r="AS106" s="282">
        <f>+AG106-AF106</f>
        <v>110.7100000000064</v>
      </c>
      <c r="AT106" s="141">
        <v>7234.53</v>
      </c>
      <c r="AU106" s="140">
        <f>+AS106*AT106</f>
        <v>800934.81630004628</v>
      </c>
      <c r="AW106" s="191">
        <f>+AG106-AF106</f>
        <v>110.7100000000064</v>
      </c>
      <c r="AX106" s="189">
        <f>+AW106/AI106</f>
        <v>15.815714285715201</v>
      </c>
    </row>
    <row r="107" spans="1:50" hidden="1">
      <c r="A107" s="259">
        <v>1010096</v>
      </c>
      <c r="B107" s="259">
        <f t="shared" si="23"/>
        <v>1980</v>
      </c>
      <c r="C107" s="260">
        <v>45097</v>
      </c>
      <c r="D107" s="259" t="s">
        <v>735</v>
      </c>
      <c r="E107" s="259" t="s">
        <v>831</v>
      </c>
      <c r="F107" s="259" t="s">
        <v>852</v>
      </c>
      <c r="G107" s="264">
        <v>8294</v>
      </c>
      <c r="H107" s="259" t="s">
        <v>851</v>
      </c>
      <c r="I107" s="259"/>
      <c r="J107" s="259"/>
      <c r="K107" s="259"/>
      <c r="L107" s="259"/>
      <c r="M107" s="259"/>
      <c r="N107" s="259"/>
      <c r="O107" s="259" t="s">
        <v>732</v>
      </c>
      <c r="P107" s="259" t="s">
        <v>587</v>
      </c>
      <c r="Q107" s="259" t="s">
        <v>850</v>
      </c>
      <c r="R107" s="259" t="s">
        <v>730</v>
      </c>
      <c r="S107" s="259" t="s">
        <v>849</v>
      </c>
      <c r="T107" s="259" t="s">
        <v>848</v>
      </c>
      <c r="U107" s="259" t="s">
        <v>570</v>
      </c>
      <c r="V107" s="259" t="s">
        <v>726</v>
      </c>
      <c r="W107" s="263">
        <f t="shared" si="20"/>
        <v>60000000</v>
      </c>
      <c r="X107" s="257">
        <v>60</v>
      </c>
      <c r="Y107" s="257">
        <v>58338016</v>
      </c>
      <c r="Z107" s="257" t="s">
        <v>847</v>
      </c>
      <c r="AA107" s="262">
        <v>0.10199999999999999</v>
      </c>
      <c r="AB107" s="262">
        <v>0.10199999999999999</v>
      </c>
      <c r="AC107" s="260">
        <v>44558</v>
      </c>
      <c r="AD107" s="260">
        <v>48198</v>
      </c>
      <c r="AE107" s="261">
        <f>+AD107-AC107</f>
        <v>3640</v>
      </c>
      <c r="AF107" s="257">
        <v>58338016</v>
      </c>
      <c r="AG107" s="257">
        <v>57069535</v>
      </c>
      <c r="AH107" s="260">
        <v>45111</v>
      </c>
      <c r="AI107" s="259">
        <f t="shared" si="21"/>
        <v>14</v>
      </c>
      <c r="AJ107" s="257">
        <f t="shared" si="24"/>
        <v>58338016</v>
      </c>
      <c r="AK107" s="259">
        <v>8070726</v>
      </c>
      <c r="AL107" s="256">
        <f t="shared" si="22"/>
        <v>-4.0031284150597557</v>
      </c>
      <c r="AM107" s="258">
        <v>0.115</v>
      </c>
      <c r="AN107" s="256">
        <v>7266.59</v>
      </c>
      <c r="AO107" s="257">
        <v>0</v>
      </c>
      <c r="AP107" s="257">
        <v>0</v>
      </c>
      <c r="AQ107" s="256">
        <v>0</v>
      </c>
    </row>
    <row r="108" spans="1:50" hidden="1">
      <c r="A108" s="259">
        <v>1010106</v>
      </c>
      <c r="B108" s="259">
        <f t="shared" si="23"/>
        <v>1981</v>
      </c>
      <c r="C108" s="260">
        <v>45098</v>
      </c>
      <c r="D108" s="259" t="s">
        <v>735</v>
      </c>
      <c r="E108" s="259" t="s">
        <v>734</v>
      </c>
      <c r="F108" s="259">
        <v>8294</v>
      </c>
      <c r="G108" s="264">
        <v>17384</v>
      </c>
      <c r="H108" s="259" t="s">
        <v>746</v>
      </c>
      <c r="I108" s="259" t="s">
        <v>537</v>
      </c>
      <c r="J108" s="259" t="s">
        <v>733</v>
      </c>
      <c r="K108" s="259" t="s">
        <v>720</v>
      </c>
      <c r="L108" s="259">
        <v>1443</v>
      </c>
      <c r="M108" s="259" t="s">
        <v>746</v>
      </c>
      <c r="N108" s="259" t="s">
        <v>745</v>
      </c>
      <c r="O108" s="259" t="s">
        <v>732</v>
      </c>
      <c r="P108" s="259" t="s">
        <v>587</v>
      </c>
      <c r="Q108" s="259" t="s">
        <v>764</v>
      </c>
      <c r="R108" s="259" t="s">
        <v>730</v>
      </c>
      <c r="S108" s="259" t="s">
        <v>763</v>
      </c>
      <c r="T108" s="259" t="s">
        <v>762</v>
      </c>
      <c r="U108" s="259" t="s">
        <v>570</v>
      </c>
      <c r="V108" s="259" t="s">
        <v>726</v>
      </c>
      <c r="W108" s="263">
        <f t="shared" si="20"/>
        <v>2000000000</v>
      </c>
      <c r="X108" s="257">
        <v>2000</v>
      </c>
      <c r="Y108" s="257">
        <v>2042616438.0000002</v>
      </c>
      <c r="Z108" s="257" t="s">
        <v>846</v>
      </c>
      <c r="AA108" s="262">
        <v>9.1499999999999998E-2</v>
      </c>
      <c r="AB108" s="262">
        <v>9.1499999999999998E-2</v>
      </c>
      <c r="AC108" s="260">
        <v>44558</v>
      </c>
      <c r="AD108" s="260">
        <v>47106</v>
      </c>
      <c r="AE108" s="261">
        <f>+AD108-AC108</f>
        <v>2548</v>
      </c>
      <c r="AF108" s="257">
        <v>2042616438.0000002</v>
      </c>
      <c r="AG108" s="257">
        <v>2000576153</v>
      </c>
      <c r="AH108" s="260">
        <v>45105</v>
      </c>
      <c r="AI108" s="259">
        <f t="shared" si="21"/>
        <v>7</v>
      </c>
      <c r="AJ108" s="257">
        <f t="shared" si="24"/>
        <v>2042652869.3233256</v>
      </c>
      <c r="AK108" s="259">
        <v>8070726</v>
      </c>
      <c r="AL108" s="256">
        <f t="shared" si="22"/>
        <v>0</v>
      </c>
      <c r="AM108" s="258">
        <v>9.1499999999999998E-2</v>
      </c>
      <c r="AN108" s="256">
        <v>7280.23</v>
      </c>
      <c r="AO108" s="257">
        <v>0</v>
      </c>
      <c r="AP108" s="257">
        <v>34472.650028147873</v>
      </c>
      <c r="AQ108" s="257">
        <v>1958.6732970538565</v>
      </c>
    </row>
    <row r="109" spans="1:50" hidden="1">
      <c r="A109" s="259">
        <v>1010107</v>
      </c>
      <c r="B109" s="259">
        <f t="shared" si="23"/>
        <v>1982</v>
      </c>
      <c r="C109" s="260">
        <v>45098</v>
      </c>
      <c r="D109" s="259" t="s">
        <v>735</v>
      </c>
      <c r="E109" s="259" t="s">
        <v>734</v>
      </c>
      <c r="F109" s="259">
        <v>8294</v>
      </c>
      <c r="G109" s="264">
        <v>17384</v>
      </c>
      <c r="H109" s="259" t="s">
        <v>746</v>
      </c>
      <c r="I109" s="259" t="s">
        <v>537</v>
      </c>
      <c r="J109" s="259" t="s">
        <v>733</v>
      </c>
      <c r="K109" s="259" t="s">
        <v>720</v>
      </c>
      <c r="L109" s="259">
        <v>1443</v>
      </c>
      <c r="M109" s="259" t="s">
        <v>746</v>
      </c>
      <c r="N109" s="259" t="s">
        <v>745</v>
      </c>
      <c r="O109" s="259" t="s">
        <v>732</v>
      </c>
      <c r="P109" s="259" t="s">
        <v>587</v>
      </c>
      <c r="Q109" s="259" t="s">
        <v>806</v>
      </c>
      <c r="R109" s="259" t="s">
        <v>730</v>
      </c>
      <c r="S109" s="259" t="s">
        <v>763</v>
      </c>
      <c r="T109" s="259" t="s">
        <v>762</v>
      </c>
      <c r="U109" s="259" t="s">
        <v>570</v>
      </c>
      <c r="V109" s="259" t="s">
        <v>726</v>
      </c>
      <c r="W109" s="263">
        <f t="shared" si="20"/>
        <v>518000000</v>
      </c>
      <c r="X109" s="257">
        <v>518</v>
      </c>
      <c r="Y109" s="257">
        <v>529367616</v>
      </c>
      <c r="Z109" s="257" t="s">
        <v>845</v>
      </c>
      <c r="AA109" s="262">
        <v>0.09</v>
      </c>
      <c r="AB109" s="262">
        <v>0.09</v>
      </c>
      <c r="AC109" s="260">
        <v>44281</v>
      </c>
      <c r="AD109" s="260">
        <v>46106</v>
      </c>
      <c r="AE109" s="261">
        <f>+AD109-AC109</f>
        <v>1825</v>
      </c>
      <c r="AF109" s="257">
        <v>529367616</v>
      </c>
      <c r="AG109" s="257">
        <v>518658251</v>
      </c>
      <c r="AH109" s="260">
        <v>45105</v>
      </c>
      <c r="AI109" s="259">
        <f t="shared" si="21"/>
        <v>7</v>
      </c>
      <c r="AJ109" s="257">
        <f t="shared" si="24"/>
        <v>529377057.59776169</v>
      </c>
      <c r="AK109" s="259">
        <v>8070726</v>
      </c>
      <c r="AL109" s="256">
        <f t="shared" si="22"/>
        <v>0</v>
      </c>
      <c r="AM109" s="258">
        <v>0.09</v>
      </c>
      <c r="AN109" s="256">
        <v>7280.23</v>
      </c>
      <c r="AO109" s="257">
        <v>0</v>
      </c>
      <c r="AP109" s="257">
        <v>8933.9849787952717</v>
      </c>
      <c r="AQ109" s="257">
        <v>507.61278288609498</v>
      </c>
    </row>
    <row r="110" spans="1:50" hidden="1">
      <c r="A110" s="259">
        <v>1010108</v>
      </c>
      <c r="B110" s="259">
        <f t="shared" si="23"/>
        <v>1983</v>
      </c>
      <c r="C110" s="260">
        <v>45098</v>
      </c>
      <c r="D110" s="259" t="s">
        <v>735</v>
      </c>
      <c r="E110" s="259" t="s">
        <v>734</v>
      </c>
      <c r="F110" s="259">
        <v>8294</v>
      </c>
      <c r="G110" s="264">
        <v>17383</v>
      </c>
      <c r="H110" s="259" t="s">
        <v>539</v>
      </c>
      <c r="I110" s="259" t="s">
        <v>537</v>
      </c>
      <c r="J110" s="259" t="s">
        <v>733</v>
      </c>
      <c r="K110" s="259" t="s">
        <v>720</v>
      </c>
      <c r="L110" s="259">
        <v>1444</v>
      </c>
      <c r="M110" s="259" t="s">
        <v>539</v>
      </c>
      <c r="N110" s="259" t="s">
        <v>700</v>
      </c>
      <c r="O110" s="259" t="s">
        <v>732</v>
      </c>
      <c r="P110" s="259" t="s">
        <v>587</v>
      </c>
      <c r="Q110" s="259" t="s">
        <v>811</v>
      </c>
      <c r="R110" s="259" t="s">
        <v>730</v>
      </c>
      <c r="S110" s="259" t="s">
        <v>810</v>
      </c>
      <c r="T110" s="259" t="s">
        <v>809</v>
      </c>
      <c r="U110" s="259" t="s">
        <v>727</v>
      </c>
      <c r="V110" s="259" t="s">
        <v>726</v>
      </c>
      <c r="W110" s="263">
        <f t="shared" si="20"/>
        <v>235000</v>
      </c>
      <c r="X110" s="257">
        <v>235</v>
      </c>
      <c r="Y110" s="256">
        <v>237086.03</v>
      </c>
      <c r="Z110" s="257" t="s">
        <v>844</v>
      </c>
      <c r="AA110" s="262">
        <f>+AB110</f>
        <v>0.06</v>
      </c>
      <c r="AB110" s="262">
        <v>0.06</v>
      </c>
      <c r="AC110" s="260">
        <v>44680</v>
      </c>
      <c r="AD110" s="260">
        <v>46864</v>
      </c>
      <c r="AE110" s="261">
        <v>2184</v>
      </c>
      <c r="AF110" s="256">
        <v>237086.03</v>
      </c>
      <c r="AG110" s="256">
        <v>237298.43</v>
      </c>
      <c r="AH110" s="260">
        <v>45104</v>
      </c>
      <c r="AI110" s="259">
        <f t="shared" si="21"/>
        <v>6</v>
      </c>
      <c r="AJ110" s="256">
        <f t="shared" si="24"/>
        <v>237089.65449324076</v>
      </c>
      <c r="AK110" s="259">
        <v>8070727</v>
      </c>
      <c r="AL110" s="256">
        <f t="shared" si="22"/>
        <v>21.435175315068484</v>
      </c>
      <c r="AM110" s="258">
        <v>5.45E-2</v>
      </c>
      <c r="AN110" s="256">
        <v>7280.23</v>
      </c>
      <c r="AO110" s="257">
        <v>0</v>
      </c>
      <c r="AP110" s="257">
        <v>3.4296280127603676</v>
      </c>
      <c r="AQ110" s="256">
        <v>0.19486522799774816</v>
      </c>
    </row>
    <row r="111" spans="1:50" hidden="1">
      <c r="A111" s="259">
        <v>1010135</v>
      </c>
      <c r="B111" s="259">
        <f t="shared" si="23"/>
        <v>1984</v>
      </c>
      <c r="C111" s="260">
        <v>45099</v>
      </c>
      <c r="D111" s="259" t="s">
        <v>735</v>
      </c>
      <c r="E111" s="259" t="s">
        <v>734</v>
      </c>
      <c r="F111" s="259">
        <v>8294</v>
      </c>
      <c r="G111" s="264">
        <v>17383</v>
      </c>
      <c r="H111" s="259" t="s">
        <v>539</v>
      </c>
      <c r="I111" s="259" t="s">
        <v>537</v>
      </c>
      <c r="J111" s="259" t="s">
        <v>733</v>
      </c>
      <c r="K111" s="259" t="s">
        <v>720</v>
      </c>
      <c r="L111" s="259">
        <v>1444</v>
      </c>
      <c r="M111" s="259" t="s">
        <v>539</v>
      </c>
      <c r="N111" s="259" t="s">
        <v>700</v>
      </c>
      <c r="O111" s="259" t="s">
        <v>732</v>
      </c>
      <c r="P111" s="259" t="s">
        <v>587</v>
      </c>
      <c r="Q111" s="259" t="s">
        <v>739</v>
      </c>
      <c r="R111" s="259" t="s">
        <v>730</v>
      </c>
      <c r="S111" s="259" t="s">
        <v>729</v>
      </c>
      <c r="T111" s="259" t="s">
        <v>728</v>
      </c>
      <c r="U111" s="263" t="s">
        <v>727</v>
      </c>
      <c r="V111" s="259" t="s">
        <v>726</v>
      </c>
      <c r="W111" s="263">
        <f t="shared" si="20"/>
        <v>100000</v>
      </c>
      <c r="X111" s="257">
        <v>100</v>
      </c>
      <c r="Y111" s="256">
        <v>101668.49</v>
      </c>
      <c r="Z111" s="257" t="s">
        <v>843</v>
      </c>
      <c r="AA111" s="258">
        <v>7.2499999999999995E-2</v>
      </c>
      <c r="AB111" s="258">
        <v>7.2499999999999995E-2</v>
      </c>
      <c r="AC111" s="265">
        <v>44833</v>
      </c>
      <c r="AD111" s="265">
        <v>45862</v>
      </c>
      <c r="AE111" s="261">
        <f>+AD111-AC111</f>
        <v>1029</v>
      </c>
      <c r="AF111" s="256">
        <v>101668.49</v>
      </c>
      <c r="AG111" s="256">
        <v>101724.2</v>
      </c>
      <c r="AH111" s="260">
        <v>45103</v>
      </c>
      <c r="AI111" s="259">
        <f t="shared" si="21"/>
        <v>4</v>
      </c>
      <c r="AJ111" s="256">
        <f t="shared" si="24"/>
        <v>101669.52618299868</v>
      </c>
      <c r="AK111" s="259">
        <v>8070727</v>
      </c>
      <c r="AL111" s="256">
        <f t="shared" si="22"/>
        <v>25.068942739726022</v>
      </c>
      <c r="AM111" s="258">
        <v>0.05</v>
      </c>
      <c r="AN111" s="256">
        <v>7289.82</v>
      </c>
      <c r="AO111" s="257">
        <v>0</v>
      </c>
      <c r="AP111" s="256">
        <v>0.98047423531619438</v>
      </c>
      <c r="AQ111" s="256">
        <v>5.5708763370238314E-2</v>
      </c>
    </row>
    <row r="112" spans="1:50" hidden="1">
      <c r="A112" s="259">
        <v>1010137</v>
      </c>
      <c r="B112" s="259">
        <f t="shared" si="23"/>
        <v>1985</v>
      </c>
      <c r="C112" s="260">
        <v>45099</v>
      </c>
      <c r="D112" s="259" t="s">
        <v>735</v>
      </c>
      <c r="E112" s="259" t="s">
        <v>734</v>
      </c>
      <c r="F112" s="259">
        <v>8294</v>
      </c>
      <c r="G112" s="264">
        <v>21355</v>
      </c>
      <c r="H112" s="259" t="s">
        <v>842</v>
      </c>
      <c r="I112" s="259" t="s">
        <v>537</v>
      </c>
      <c r="J112" s="259" t="s">
        <v>760</v>
      </c>
      <c r="K112" s="259" t="s">
        <v>720</v>
      </c>
      <c r="L112" s="259">
        <v>1916</v>
      </c>
      <c r="M112" s="259" t="s">
        <v>842</v>
      </c>
      <c r="N112" s="259" t="s">
        <v>841</v>
      </c>
      <c r="O112" s="259" t="s">
        <v>732</v>
      </c>
      <c r="P112" s="259" t="s">
        <v>587</v>
      </c>
      <c r="Q112" s="259" t="s">
        <v>737</v>
      </c>
      <c r="R112" s="259" t="s">
        <v>730</v>
      </c>
      <c r="S112" s="259" t="s">
        <v>729</v>
      </c>
      <c r="T112" s="259" t="s">
        <v>728</v>
      </c>
      <c r="U112" s="259" t="s">
        <v>727</v>
      </c>
      <c r="V112" s="259" t="s">
        <v>726</v>
      </c>
      <c r="W112" s="263">
        <f t="shared" si="20"/>
        <v>95000</v>
      </c>
      <c r="X112" s="257">
        <v>95</v>
      </c>
      <c r="Y112" s="256">
        <v>96180.99</v>
      </c>
      <c r="Z112" s="257" t="s">
        <v>840</v>
      </c>
      <c r="AA112" s="262">
        <v>8.2500000000000004E-2</v>
      </c>
      <c r="AB112" s="262">
        <v>8.2500000000000004E-2</v>
      </c>
      <c r="AC112" s="260">
        <v>45044</v>
      </c>
      <c r="AD112" s="260">
        <v>46590</v>
      </c>
      <c r="AE112" s="261">
        <v>1546</v>
      </c>
      <c r="AF112" s="256">
        <v>96180.99</v>
      </c>
      <c r="AG112" s="256">
        <v>95036.35</v>
      </c>
      <c r="AH112" s="260">
        <v>45145</v>
      </c>
      <c r="AI112" s="259">
        <f t="shared" si="21"/>
        <v>46</v>
      </c>
      <c r="AJ112" s="256">
        <f t="shared" si="24"/>
        <v>96188.27286413961</v>
      </c>
      <c r="AK112" s="259">
        <v>8070727</v>
      </c>
      <c r="AL112" s="256">
        <f t="shared" si="22"/>
        <v>212.12519712328771</v>
      </c>
      <c r="AM112" s="258">
        <v>6.5000000000000002E-2</v>
      </c>
      <c r="AN112" s="256">
        <v>7289.82</v>
      </c>
      <c r="AO112" s="257">
        <v>0</v>
      </c>
      <c r="AP112" s="256">
        <v>6.666792127978983</v>
      </c>
      <c r="AQ112" s="256">
        <f>0.606072011634453+0.01</f>
        <v>0.61607201163445302</v>
      </c>
    </row>
    <row r="113" spans="1:51" hidden="1">
      <c r="A113" s="259">
        <v>1010140</v>
      </c>
      <c r="B113" s="259">
        <f t="shared" si="23"/>
        <v>1986</v>
      </c>
      <c r="C113" s="260">
        <v>45099</v>
      </c>
      <c r="D113" s="259" t="s">
        <v>735</v>
      </c>
      <c r="E113" s="259" t="s">
        <v>734</v>
      </c>
      <c r="F113" s="259">
        <v>8294</v>
      </c>
      <c r="G113" s="264">
        <v>21184</v>
      </c>
      <c r="H113" s="259" t="s">
        <v>777</v>
      </c>
      <c r="I113" s="259" t="s">
        <v>537</v>
      </c>
      <c r="J113" s="259" t="s">
        <v>778</v>
      </c>
      <c r="K113" s="259" t="s">
        <v>720</v>
      </c>
      <c r="L113" s="259">
        <v>1893</v>
      </c>
      <c r="M113" s="259" t="s">
        <v>777</v>
      </c>
      <c r="N113" s="259" t="s">
        <v>705</v>
      </c>
      <c r="O113" s="259" t="s">
        <v>732</v>
      </c>
      <c r="P113" s="259" t="s">
        <v>587</v>
      </c>
      <c r="Q113" s="259" t="s">
        <v>788</v>
      </c>
      <c r="R113" s="259" t="s">
        <v>730</v>
      </c>
      <c r="S113" s="259" t="s">
        <v>785</v>
      </c>
      <c r="T113" s="259" t="s">
        <v>784</v>
      </c>
      <c r="U113" s="259" t="s">
        <v>727</v>
      </c>
      <c r="V113" s="259" t="s">
        <v>726</v>
      </c>
      <c r="W113" s="263">
        <f t="shared" si="20"/>
        <v>70000</v>
      </c>
      <c r="X113" s="257">
        <v>70</v>
      </c>
      <c r="Y113" s="269">
        <v>70664.52</v>
      </c>
      <c r="Z113" s="257" t="s">
        <v>839</v>
      </c>
      <c r="AA113" s="262">
        <v>5.5E-2</v>
      </c>
      <c r="AB113" s="262">
        <v>5.5E-2</v>
      </c>
      <c r="AC113" s="260">
        <v>44672</v>
      </c>
      <c r="AD113" s="260">
        <v>45582</v>
      </c>
      <c r="AE113" s="261">
        <f>+AD113-AC113</f>
        <v>910</v>
      </c>
      <c r="AF113" s="256">
        <v>70664.52</v>
      </c>
      <c r="AG113" s="256">
        <v>70736.350000000006</v>
      </c>
      <c r="AH113" s="260">
        <v>45106</v>
      </c>
      <c r="AI113" s="259">
        <f t="shared" si="21"/>
        <v>7</v>
      </c>
      <c r="AJ113" s="256">
        <f t="shared" si="24"/>
        <v>70666.07849148057</v>
      </c>
      <c r="AK113" s="259">
        <v>8070726</v>
      </c>
      <c r="AL113" s="256">
        <f t="shared" si="22"/>
        <v>2.7104199452054822</v>
      </c>
      <c r="AM113" s="258">
        <v>5.2999999999999999E-2</v>
      </c>
      <c r="AN113" s="256">
        <v>7289.82</v>
      </c>
      <c r="AO113" s="257">
        <v>0</v>
      </c>
      <c r="AP113" s="269">
        <v>1.4907309814224059</v>
      </c>
      <c r="AQ113" s="269">
        <v>6.7760499155563911E-2</v>
      </c>
      <c r="AS113" s="140">
        <f>+AD113-AC113</f>
        <v>910</v>
      </c>
      <c r="AT113" s="191">
        <f>+AG113-AF113</f>
        <v>71.830000000001746</v>
      </c>
      <c r="AU113" s="189">
        <f>+AT113/AS113</f>
        <v>7.8934065934067849E-2</v>
      </c>
      <c r="AV113" s="191">
        <f>+AH113-C113</f>
        <v>7</v>
      </c>
      <c r="AW113" s="191">
        <f>+AT113*AV113</f>
        <v>502.81000000001222</v>
      </c>
    </row>
    <row r="114" spans="1:51" hidden="1">
      <c r="A114" s="259">
        <v>1010143</v>
      </c>
      <c r="B114" s="259">
        <f t="shared" si="23"/>
        <v>1987</v>
      </c>
      <c r="C114" s="260">
        <v>45099</v>
      </c>
      <c r="D114" s="259" t="s">
        <v>735</v>
      </c>
      <c r="E114" s="259" t="s">
        <v>734</v>
      </c>
      <c r="F114" s="259">
        <v>8294</v>
      </c>
      <c r="G114" s="264">
        <v>21184</v>
      </c>
      <c r="H114" s="259" t="s">
        <v>777</v>
      </c>
      <c r="I114" s="259" t="s">
        <v>537</v>
      </c>
      <c r="J114" s="259" t="s">
        <v>778</v>
      </c>
      <c r="K114" s="259" t="s">
        <v>720</v>
      </c>
      <c r="L114" s="259">
        <v>1893</v>
      </c>
      <c r="M114" s="259" t="s">
        <v>777</v>
      </c>
      <c r="N114" s="259" t="s">
        <v>705</v>
      </c>
      <c r="O114" s="259" t="s">
        <v>732</v>
      </c>
      <c r="P114" s="259" t="s">
        <v>587</v>
      </c>
      <c r="Q114" s="259" t="s">
        <v>786</v>
      </c>
      <c r="R114" s="259" t="s">
        <v>730</v>
      </c>
      <c r="S114" s="259" t="s">
        <v>785</v>
      </c>
      <c r="T114" s="259" t="s">
        <v>784</v>
      </c>
      <c r="U114" s="259" t="s">
        <v>727</v>
      </c>
      <c r="V114" s="259" t="s">
        <v>726</v>
      </c>
      <c r="W114" s="263">
        <f t="shared" si="20"/>
        <v>250000</v>
      </c>
      <c r="X114" s="257">
        <v>250</v>
      </c>
      <c r="Y114" s="269">
        <v>252438.01</v>
      </c>
      <c r="Z114" s="257" t="s">
        <v>838</v>
      </c>
      <c r="AA114" s="262">
        <v>5.6500000000000002E-2</v>
      </c>
      <c r="AB114" s="262">
        <v>5.6500000000000002E-2</v>
      </c>
      <c r="AC114" s="260">
        <v>44672</v>
      </c>
      <c r="AD114" s="260">
        <v>45764</v>
      </c>
      <c r="AE114" s="261">
        <f>+AD114-AC114</f>
        <v>1092</v>
      </c>
      <c r="AF114" s="256">
        <v>252438.01</v>
      </c>
      <c r="AG114" s="256">
        <v>252701.86</v>
      </c>
      <c r="AH114" s="260">
        <v>45106</v>
      </c>
      <c r="AI114" s="259">
        <f t="shared" si="21"/>
        <v>7</v>
      </c>
      <c r="AJ114" s="256">
        <f t="shared" si="24"/>
        <v>252442.51238758679</v>
      </c>
      <c r="AK114" s="259">
        <v>8070727</v>
      </c>
      <c r="AL114" s="256">
        <f t="shared" si="22"/>
        <v>9.682553808219188</v>
      </c>
      <c r="AM114" s="258">
        <v>5.45E-2</v>
      </c>
      <c r="AN114" s="256">
        <v>7289.82</v>
      </c>
      <c r="AO114" s="257">
        <v>0</v>
      </c>
      <c r="AP114" s="269">
        <v>4.2603237380371555</v>
      </c>
      <c r="AQ114" s="269">
        <v>0.24206384875211112</v>
      </c>
      <c r="AS114" s="140">
        <f>+AD114-AC114</f>
        <v>1092</v>
      </c>
      <c r="AT114" s="191">
        <f>+AG114-AF114</f>
        <v>263.84999999997672</v>
      </c>
      <c r="AU114" s="189">
        <f>+AT114/AS114</f>
        <v>0.24162087912085781</v>
      </c>
      <c r="AV114" s="191">
        <f>+AH114-C114</f>
        <v>7</v>
      </c>
      <c r="AW114" s="191">
        <f>+AT114*AV114</f>
        <v>1846.949999999837</v>
      </c>
    </row>
    <row r="115" spans="1:51" hidden="1">
      <c r="A115" s="259">
        <v>1010145</v>
      </c>
      <c r="B115" s="259">
        <f t="shared" si="23"/>
        <v>1988</v>
      </c>
      <c r="C115" s="260">
        <v>45099</v>
      </c>
      <c r="D115" s="259" t="s">
        <v>735</v>
      </c>
      <c r="E115" s="259" t="s">
        <v>734</v>
      </c>
      <c r="F115" s="259">
        <v>8294</v>
      </c>
      <c r="G115" s="264">
        <v>21184</v>
      </c>
      <c r="H115" s="259" t="s">
        <v>777</v>
      </c>
      <c r="I115" s="259" t="s">
        <v>537</v>
      </c>
      <c r="J115" s="259" t="s">
        <v>778</v>
      </c>
      <c r="K115" s="259" t="s">
        <v>720</v>
      </c>
      <c r="L115" s="259">
        <v>1893</v>
      </c>
      <c r="M115" s="259" t="s">
        <v>777</v>
      </c>
      <c r="N115" s="259" t="s">
        <v>705</v>
      </c>
      <c r="O115" s="259" t="s">
        <v>732</v>
      </c>
      <c r="P115" s="259" t="s">
        <v>587</v>
      </c>
      <c r="Q115" s="259" t="s">
        <v>782</v>
      </c>
      <c r="R115" s="259" t="s">
        <v>730</v>
      </c>
      <c r="S115" s="259" t="s">
        <v>781</v>
      </c>
      <c r="T115" s="259" t="s">
        <v>780</v>
      </c>
      <c r="U115" s="259" t="s">
        <v>727</v>
      </c>
      <c r="V115" s="259" t="s">
        <v>726</v>
      </c>
      <c r="W115" s="263">
        <f t="shared" si="20"/>
        <v>19000</v>
      </c>
      <c r="X115" s="257">
        <v>19</v>
      </c>
      <c r="Y115" s="269">
        <v>19280.580000000002</v>
      </c>
      <c r="Z115" s="257" t="s">
        <v>837</v>
      </c>
      <c r="AA115" s="262">
        <v>7.0000000000000007E-2</v>
      </c>
      <c r="AB115" s="262">
        <v>7.0000000000000007E-2</v>
      </c>
      <c r="AC115" s="260">
        <v>44749</v>
      </c>
      <c r="AD115" s="260">
        <v>47297</v>
      </c>
      <c r="AE115" s="261">
        <f>+AD115-AC115</f>
        <v>2548</v>
      </c>
      <c r="AF115" s="256">
        <v>19280.580000000002</v>
      </c>
      <c r="AG115" s="256">
        <v>19300.73</v>
      </c>
      <c r="AH115" s="260">
        <v>45106</v>
      </c>
      <c r="AI115" s="259">
        <f t="shared" si="21"/>
        <v>7</v>
      </c>
      <c r="AJ115" s="256">
        <f t="shared" si="24"/>
        <v>19280.923880946521</v>
      </c>
      <c r="AK115" s="259">
        <v>8070727</v>
      </c>
      <c r="AL115" s="256">
        <f t="shared" si="22"/>
        <v>5.7313504931506882</v>
      </c>
      <c r="AM115" s="258">
        <v>5.45E-2</v>
      </c>
      <c r="AN115" s="256">
        <v>7289.82</v>
      </c>
      <c r="AO115" s="257">
        <v>0</v>
      </c>
      <c r="AP115" s="269">
        <v>0.32539272358791521</v>
      </c>
      <c r="AQ115" s="269">
        <v>1.8488222931131545E-2</v>
      </c>
      <c r="AS115" s="140">
        <f>+AD115-AC115</f>
        <v>2548</v>
      </c>
      <c r="AT115" s="191">
        <f>+AG115-AF115</f>
        <v>20.149999999997817</v>
      </c>
      <c r="AU115" s="189">
        <f>+AT115/AS115</f>
        <v>7.9081632653052666E-3</v>
      </c>
      <c r="AV115" s="191">
        <f>+AH115-C115</f>
        <v>7</v>
      </c>
      <c r="AW115" s="191">
        <f>+AT115*AV115</f>
        <v>141.04999999998472</v>
      </c>
    </row>
    <row r="116" spans="1:51" hidden="1">
      <c r="A116" s="259">
        <v>1010149</v>
      </c>
      <c r="B116" s="259">
        <f t="shared" si="23"/>
        <v>1989</v>
      </c>
      <c r="C116" s="260">
        <v>45099</v>
      </c>
      <c r="D116" s="259" t="s">
        <v>735</v>
      </c>
      <c r="E116" s="259" t="s">
        <v>734</v>
      </c>
      <c r="F116" s="259">
        <v>8294</v>
      </c>
      <c r="G116" s="264">
        <v>17384</v>
      </c>
      <c r="H116" s="259" t="s">
        <v>746</v>
      </c>
      <c r="I116" s="259" t="s">
        <v>537</v>
      </c>
      <c r="J116" s="259" t="s">
        <v>733</v>
      </c>
      <c r="K116" s="259" t="s">
        <v>720</v>
      </c>
      <c r="L116" s="259">
        <v>1443</v>
      </c>
      <c r="M116" s="259" t="s">
        <v>746</v>
      </c>
      <c r="N116" s="259" t="s">
        <v>745</v>
      </c>
      <c r="O116" s="259" t="s">
        <v>732</v>
      </c>
      <c r="P116" s="259" t="s">
        <v>587</v>
      </c>
      <c r="Q116" s="259" t="s">
        <v>797</v>
      </c>
      <c r="R116" s="259" t="s">
        <v>792</v>
      </c>
      <c r="S116" s="259" t="s">
        <v>791</v>
      </c>
      <c r="T116" s="259" t="s">
        <v>790</v>
      </c>
      <c r="U116" s="259" t="s">
        <v>570</v>
      </c>
      <c r="V116" s="259" t="s">
        <v>726</v>
      </c>
      <c r="W116" s="263">
        <f t="shared" si="20"/>
        <v>120000000</v>
      </c>
      <c r="X116" s="257">
        <v>120</v>
      </c>
      <c r="Y116" s="257">
        <v>120542466</v>
      </c>
      <c r="Z116" s="257" t="s">
        <v>836</v>
      </c>
      <c r="AA116" s="262">
        <v>7.4999999999999997E-2</v>
      </c>
      <c r="AB116" s="262">
        <v>7.4999999999999997E-2</v>
      </c>
      <c r="AC116" s="260">
        <v>44470</v>
      </c>
      <c r="AD116" s="260">
        <v>48121</v>
      </c>
      <c r="AE116" s="261">
        <f>+AD116-AC116</f>
        <v>3651</v>
      </c>
      <c r="AF116" s="257">
        <v>120542466</v>
      </c>
      <c r="AG116" s="257">
        <v>120715849</v>
      </c>
      <c r="AH116" s="260">
        <v>45106</v>
      </c>
      <c r="AI116" s="259">
        <f t="shared" si="21"/>
        <v>7</v>
      </c>
      <c r="AJ116" s="257">
        <f t="shared" si="24"/>
        <v>120544615.94918372</v>
      </c>
      <c r="AK116" s="259">
        <v>8070726</v>
      </c>
      <c r="AL116" s="256">
        <f t="shared" si="22"/>
        <v>0</v>
      </c>
      <c r="AM116" s="258">
        <v>7.4999999999999997E-2</v>
      </c>
      <c r="AN116" s="256">
        <v>7289.82</v>
      </c>
      <c r="AO116" s="257">
        <v>0</v>
      </c>
      <c r="AP116" s="257">
        <v>2034.3605179208109</v>
      </c>
      <c r="AQ116" s="256">
        <v>115.58866579095516</v>
      </c>
    </row>
    <row r="117" spans="1:51" hidden="1">
      <c r="A117" s="259">
        <v>1010150</v>
      </c>
      <c r="B117" s="259">
        <f t="shared" si="23"/>
        <v>1990</v>
      </c>
      <c r="C117" s="260">
        <v>45099</v>
      </c>
      <c r="D117" s="259" t="s">
        <v>735</v>
      </c>
      <c r="E117" s="259" t="s">
        <v>734</v>
      </c>
      <c r="F117" s="259">
        <v>8294</v>
      </c>
      <c r="G117" s="264">
        <v>17384</v>
      </c>
      <c r="H117" s="259" t="s">
        <v>746</v>
      </c>
      <c r="I117" s="259" t="s">
        <v>537</v>
      </c>
      <c r="J117" s="259" t="s">
        <v>733</v>
      </c>
      <c r="K117" s="259" t="s">
        <v>720</v>
      </c>
      <c r="L117" s="259">
        <v>1443</v>
      </c>
      <c r="M117" s="259" t="s">
        <v>746</v>
      </c>
      <c r="N117" s="259" t="s">
        <v>745</v>
      </c>
      <c r="O117" s="259" t="s">
        <v>732</v>
      </c>
      <c r="P117" s="259" t="s">
        <v>587</v>
      </c>
      <c r="Q117" s="259" t="s">
        <v>795</v>
      </c>
      <c r="R117" s="259" t="s">
        <v>792</v>
      </c>
      <c r="S117" s="259" t="s">
        <v>791</v>
      </c>
      <c r="T117" s="259" t="s">
        <v>790</v>
      </c>
      <c r="U117" s="259" t="s">
        <v>570</v>
      </c>
      <c r="V117" s="259" t="s">
        <v>726</v>
      </c>
      <c r="W117" s="263">
        <f t="shared" si="20"/>
        <v>3758000000</v>
      </c>
      <c r="X117" s="257">
        <v>3758</v>
      </c>
      <c r="Y117" s="257">
        <v>3773176142</v>
      </c>
      <c r="Z117" s="257" t="s">
        <v>835</v>
      </c>
      <c r="AA117" s="262">
        <v>6.7000000000000004E-2</v>
      </c>
      <c r="AB117" s="262">
        <v>6.7000000000000004E-2</v>
      </c>
      <c r="AC117" s="260">
        <v>44470</v>
      </c>
      <c r="AD117" s="260">
        <v>47025</v>
      </c>
      <c r="AE117" s="261">
        <f>+AD117-AC117</f>
        <v>2555</v>
      </c>
      <c r="AF117" s="257">
        <v>3773176142</v>
      </c>
      <c r="AG117" s="257">
        <v>3778024415</v>
      </c>
      <c r="AH117" s="260">
        <v>45106</v>
      </c>
      <c r="AI117" s="259">
        <f t="shared" si="21"/>
        <v>7</v>
      </c>
      <c r="AJ117" s="257">
        <f t="shared" si="24"/>
        <v>3773243438.922431</v>
      </c>
      <c r="AK117" s="259">
        <v>8070726</v>
      </c>
      <c r="AL117" s="256">
        <f t="shared" si="22"/>
        <v>0</v>
      </c>
      <c r="AM117" s="258">
        <v>6.7000000000000004E-2</v>
      </c>
      <c r="AN117" s="256">
        <v>7289.82</v>
      </c>
      <c r="AO117" s="257">
        <v>0</v>
      </c>
      <c r="AP117" s="257">
        <v>63678.808322161756</v>
      </c>
      <c r="AQ117" s="256">
        <v>3618.1141092137364</v>
      </c>
    </row>
    <row r="118" spans="1:51" hidden="1">
      <c r="A118" s="259">
        <v>1010152</v>
      </c>
      <c r="B118" s="259">
        <f t="shared" si="23"/>
        <v>1991</v>
      </c>
      <c r="C118" s="260">
        <v>45099</v>
      </c>
      <c r="D118" s="259" t="s">
        <v>735</v>
      </c>
      <c r="E118" s="259" t="s">
        <v>734</v>
      </c>
      <c r="F118" s="259">
        <v>8294</v>
      </c>
      <c r="G118" s="264">
        <v>17384</v>
      </c>
      <c r="H118" s="259" t="s">
        <v>746</v>
      </c>
      <c r="I118" s="259" t="s">
        <v>537</v>
      </c>
      <c r="J118" s="259" t="s">
        <v>733</v>
      </c>
      <c r="K118" s="259" t="s">
        <v>720</v>
      </c>
      <c r="L118" s="259">
        <v>1443</v>
      </c>
      <c r="M118" s="259" t="s">
        <v>746</v>
      </c>
      <c r="N118" s="259" t="s">
        <v>745</v>
      </c>
      <c r="O118" s="259" t="s">
        <v>732</v>
      </c>
      <c r="P118" s="259" t="s">
        <v>587</v>
      </c>
      <c r="Q118" s="259" t="s">
        <v>793</v>
      </c>
      <c r="R118" s="259" t="s">
        <v>792</v>
      </c>
      <c r="S118" s="259" t="s">
        <v>791</v>
      </c>
      <c r="T118" s="259" t="s">
        <v>790</v>
      </c>
      <c r="U118" s="259" t="s">
        <v>570</v>
      </c>
      <c r="V118" s="259" t="s">
        <v>726</v>
      </c>
      <c r="W118" s="263">
        <f t="shared" si="20"/>
        <v>7985000000</v>
      </c>
      <c r="X118" s="257">
        <v>7985</v>
      </c>
      <c r="Y118" s="257">
        <v>8095258629.999999</v>
      </c>
      <c r="Z118" s="257" t="s">
        <v>834</v>
      </c>
      <c r="AA118" s="262">
        <v>6.7000000000000004E-2</v>
      </c>
      <c r="AB118" s="262">
        <v>6.7000000000000004E-2</v>
      </c>
      <c r="AC118" s="260">
        <v>44470</v>
      </c>
      <c r="AD118" s="260">
        <v>47025</v>
      </c>
      <c r="AE118" s="261">
        <v>2555</v>
      </c>
      <c r="AF118" s="257">
        <v>8095258629.999999</v>
      </c>
      <c r="AG118" s="257">
        <v>7985126873</v>
      </c>
      <c r="AH118" s="260">
        <v>45106</v>
      </c>
      <c r="AI118" s="259">
        <f t="shared" si="21"/>
        <v>7</v>
      </c>
      <c r="AJ118" s="257">
        <f t="shared" si="24"/>
        <v>8095403013.9278955</v>
      </c>
      <c r="AK118" s="259">
        <v>8070726</v>
      </c>
      <c r="AL118" s="256">
        <f t="shared" si="22"/>
        <v>149.07922933474927</v>
      </c>
      <c r="AM118" s="258">
        <v>0.06</v>
      </c>
      <c r="AN118" s="256">
        <v>7289.82</v>
      </c>
      <c r="AO118" s="257">
        <v>0</v>
      </c>
      <c r="AP118" s="257">
        <v>136621.35112779133</v>
      </c>
      <c r="AQ118" s="256">
        <v>7762.5767686245081</v>
      </c>
    </row>
    <row r="119" spans="1:51" hidden="1">
      <c r="A119" s="259">
        <v>1010181</v>
      </c>
      <c r="B119" s="259">
        <f t="shared" si="23"/>
        <v>1992</v>
      </c>
      <c r="C119" s="260">
        <v>45100</v>
      </c>
      <c r="D119" s="259" t="s">
        <v>735</v>
      </c>
      <c r="E119" s="259" t="s">
        <v>734</v>
      </c>
      <c r="F119" s="259">
        <v>8294</v>
      </c>
      <c r="G119" s="264">
        <v>17384</v>
      </c>
      <c r="H119" s="259" t="s">
        <v>746</v>
      </c>
      <c r="I119" s="259" t="s">
        <v>537</v>
      </c>
      <c r="J119" s="259" t="s">
        <v>733</v>
      </c>
      <c r="K119" s="259" t="s">
        <v>720</v>
      </c>
      <c r="L119" s="259">
        <v>1443</v>
      </c>
      <c r="M119" s="259" t="s">
        <v>746</v>
      </c>
      <c r="N119" s="259" t="s">
        <v>745</v>
      </c>
      <c r="O119" s="259" t="s">
        <v>732</v>
      </c>
      <c r="P119" s="259" t="s">
        <v>587</v>
      </c>
      <c r="Q119" s="259" t="s">
        <v>748</v>
      </c>
      <c r="R119" s="266" t="s">
        <v>743</v>
      </c>
      <c r="S119" s="266" t="s">
        <v>742</v>
      </c>
      <c r="T119" s="266" t="s">
        <v>741</v>
      </c>
      <c r="U119" s="259" t="s">
        <v>570</v>
      </c>
      <c r="V119" s="259" t="s">
        <v>726</v>
      </c>
      <c r="W119" s="263">
        <f t="shared" si="20"/>
        <v>2196000000</v>
      </c>
      <c r="X119" s="257">
        <v>2196</v>
      </c>
      <c r="Y119" s="257">
        <v>2244269885</v>
      </c>
      <c r="Z119" s="257" t="s">
        <v>833</v>
      </c>
      <c r="AA119" s="268">
        <v>7.0999999999999994E-2</v>
      </c>
      <c r="AB119" s="268">
        <v>7.0999999999999994E-2</v>
      </c>
      <c r="AC119" s="267">
        <v>44265</v>
      </c>
      <c r="AD119" s="267">
        <v>46785</v>
      </c>
      <c r="AE119" s="266">
        <v>2520</v>
      </c>
      <c r="AF119" s="257">
        <v>2244269885</v>
      </c>
      <c r="AG119" s="257">
        <v>2247325781</v>
      </c>
      <c r="AH119" s="260">
        <v>45107</v>
      </c>
      <c r="AI119" s="259">
        <f t="shared" si="21"/>
        <v>7</v>
      </c>
      <c r="AJ119" s="257">
        <f t="shared" si="24"/>
        <v>2244309912.9368515</v>
      </c>
      <c r="AK119" s="259">
        <v>8070726</v>
      </c>
      <c r="AL119" s="256">
        <f t="shared" si="22"/>
        <v>0</v>
      </c>
      <c r="AM119" s="258">
        <v>7.0999999999999994E-2</v>
      </c>
      <c r="AN119" s="256">
        <v>7262.95</v>
      </c>
      <c r="AO119" s="257">
        <v>0</v>
      </c>
      <c r="AP119" s="257">
        <v>37875.897236104334</v>
      </c>
      <c r="AQ119" s="256">
        <v>2152.0396156877464</v>
      </c>
    </row>
    <row r="120" spans="1:51" hidden="1">
      <c r="A120" s="259">
        <v>1010182</v>
      </c>
      <c r="B120" s="259">
        <f t="shared" si="23"/>
        <v>1993</v>
      </c>
      <c r="C120" s="260">
        <v>45100</v>
      </c>
      <c r="D120" s="259" t="s">
        <v>735</v>
      </c>
      <c r="E120" s="259" t="s">
        <v>734</v>
      </c>
      <c r="F120" s="259">
        <v>8294</v>
      </c>
      <c r="G120" s="264">
        <v>17384</v>
      </c>
      <c r="H120" s="259" t="s">
        <v>746</v>
      </c>
      <c r="I120" s="259" t="s">
        <v>537</v>
      </c>
      <c r="J120" s="259" t="s">
        <v>733</v>
      </c>
      <c r="K120" s="259" t="s">
        <v>720</v>
      </c>
      <c r="L120" s="259">
        <v>1443</v>
      </c>
      <c r="M120" s="259" t="s">
        <v>746</v>
      </c>
      <c r="N120" s="259" t="s">
        <v>745</v>
      </c>
      <c r="O120" s="259" t="s">
        <v>732</v>
      </c>
      <c r="P120" s="259" t="s">
        <v>587</v>
      </c>
      <c r="Q120" s="259" t="s">
        <v>744</v>
      </c>
      <c r="R120" s="259" t="s">
        <v>743</v>
      </c>
      <c r="S120" s="259" t="s">
        <v>742</v>
      </c>
      <c r="T120" s="259" t="s">
        <v>741</v>
      </c>
      <c r="U120" s="259" t="s">
        <v>570</v>
      </c>
      <c r="V120" s="259" t="s">
        <v>726</v>
      </c>
      <c r="W120" s="263">
        <f t="shared" si="20"/>
        <v>481000000</v>
      </c>
      <c r="X120" s="257">
        <v>481</v>
      </c>
      <c r="Y120" s="257">
        <v>492912986</v>
      </c>
      <c r="Z120" s="257" t="s">
        <v>832</v>
      </c>
      <c r="AA120" s="262">
        <f>+AB120</f>
        <v>0.08</v>
      </c>
      <c r="AB120" s="262">
        <v>0.08</v>
      </c>
      <c r="AC120" s="260">
        <v>44265</v>
      </c>
      <c r="AD120" s="260">
        <v>47865</v>
      </c>
      <c r="AE120" s="261">
        <f>+AD120-AC120</f>
        <v>3600</v>
      </c>
      <c r="AF120" s="257">
        <v>492912986</v>
      </c>
      <c r="AG120" s="257">
        <v>493669236</v>
      </c>
      <c r="AH120" s="260">
        <v>45107</v>
      </c>
      <c r="AI120" s="259">
        <f t="shared" si="21"/>
        <v>7</v>
      </c>
      <c r="AJ120" s="257">
        <f t="shared" si="24"/>
        <v>492923857.09462935</v>
      </c>
      <c r="AK120" s="259">
        <v>8070726</v>
      </c>
      <c r="AL120" s="256">
        <f t="shared" si="22"/>
        <v>0</v>
      </c>
      <c r="AM120" s="258">
        <v>0.08</v>
      </c>
      <c r="AN120" s="256">
        <v>7262.95</v>
      </c>
      <c r="AO120" s="257">
        <v>0</v>
      </c>
      <c r="AP120" s="257">
        <v>10398.438341152187</v>
      </c>
      <c r="AQ120" s="256">
        <v>472.6562882341903</v>
      </c>
    </row>
    <row r="121" spans="1:51" hidden="1">
      <c r="A121" s="259">
        <v>1010184</v>
      </c>
      <c r="B121" s="259">
        <f t="shared" si="23"/>
        <v>1994</v>
      </c>
      <c r="C121" s="260">
        <v>45100</v>
      </c>
      <c r="D121" s="259" t="s">
        <v>735</v>
      </c>
      <c r="E121" s="259" t="s">
        <v>831</v>
      </c>
      <c r="F121" s="259" t="s">
        <v>773</v>
      </c>
      <c r="G121" s="264">
        <v>17384</v>
      </c>
      <c r="H121" s="259" t="s">
        <v>746</v>
      </c>
      <c r="I121" s="259" t="s">
        <v>537</v>
      </c>
      <c r="J121" s="259" t="s">
        <v>733</v>
      </c>
      <c r="K121" s="259" t="s">
        <v>720</v>
      </c>
      <c r="L121" s="259">
        <v>1443</v>
      </c>
      <c r="M121" s="259" t="s">
        <v>746</v>
      </c>
      <c r="N121" s="259" t="s">
        <v>745</v>
      </c>
      <c r="O121" s="259" t="s">
        <v>732</v>
      </c>
      <c r="P121" s="259" t="s">
        <v>587</v>
      </c>
      <c r="Q121" s="259" t="s">
        <v>830</v>
      </c>
      <c r="R121" s="259" t="s">
        <v>743</v>
      </c>
      <c r="S121" s="259" t="s">
        <v>829</v>
      </c>
      <c r="T121" s="259" t="s">
        <v>828</v>
      </c>
      <c r="U121" s="259" t="s">
        <v>570</v>
      </c>
      <c r="V121" s="259" t="s">
        <v>726</v>
      </c>
      <c r="W121" s="263">
        <f t="shared" si="20"/>
        <v>9000000000</v>
      </c>
      <c r="X121" s="257">
        <v>9000</v>
      </c>
      <c r="Y121" s="257">
        <v>9117123288</v>
      </c>
      <c r="Z121" s="257" t="s">
        <v>827</v>
      </c>
      <c r="AA121" s="262">
        <f>+AB121</f>
        <v>9.5000000000000001E-2</v>
      </c>
      <c r="AB121" s="262">
        <v>9.5000000000000001E-2</v>
      </c>
      <c r="AC121" s="260">
        <v>43593</v>
      </c>
      <c r="AD121" s="260">
        <v>45418</v>
      </c>
      <c r="AE121" s="261">
        <f>+AD121-AC121</f>
        <v>1825</v>
      </c>
      <c r="AF121" s="257">
        <v>9117123288</v>
      </c>
      <c r="AG121" s="257">
        <v>9148246399</v>
      </c>
      <c r="AH121" s="260">
        <v>45114</v>
      </c>
      <c r="AI121" s="259">
        <f t="shared" si="21"/>
        <v>14</v>
      </c>
      <c r="AJ121" s="257">
        <f t="shared" si="24"/>
        <v>9117448507.0279598</v>
      </c>
      <c r="AK121" s="259">
        <v>8070726</v>
      </c>
      <c r="AL121" s="256">
        <f t="shared" si="22"/>
        <v>288.88912593895844</v>
      </c>
      <c r="AM121" s="258">
        <v>8.8999999999999996E-2</v>
      </c>
      <c r="AN121" s="256">
        <v>7262.95</v>
      </c>
      <c r="AO121" s="257">
        <v>0</v>
      </c>
      <c r="AP121" s="257">
        <v>307734.13398386189</v>
      </c>
      <c r="AQ121" s="256">
        <v>17484.89397635579</v>
      </c>
    </row>
    <row r="122" spans="1:51" hidden="1">
      <c r="A122" s="259">
        <v>1010199</v>
      </c>
      <c r="B122" s="259">
        <f t="shared" si="23"/>
        <v>1995</v>
      </c>
      <c r="C122" s="260">
        <v>45103</v>
      </c>
      <c r="D122" s="259" t="s">
        <v>735</v>
      </c>
      <c r="E122" s="259" t="s">
        <v>734</v>
      </c>
      <c r="F122" s="259">
        <v>8294</v>
      </c>
      <c r="G122" s="264">
        <v>17384</v>
      </c>
      <c r="H122" s="259" t="s">
        <v>746</v>
      </c>
      <c r="I122" s="259" t="s">
        <v>537</v>
      </c>
      <c r="J122" s="259" t="s">
        <v>733</v>
      </c>
      <c r="K122" s="259" t="s">
        <v>720</v>
      </c>
      <c r="L122" s="259">
        <v>1443</v>
      </c>
      <c r="M122" s="259" t="s">
        <v>746</v>
      </c>
      <c r="N122" s="259" t="s">
        <v>745</v>
      </c>
      <c r="O122" s="259" t="s">
        <v>732</v>
      </c>
      <c r="P122" s="259" t="s">
        <v>587</v>
      </c>
      <c r="Q122" s="259" t="s">
        <v>826</v>
      </c>
      <c r="R122" s="259" t="s">
        <v>743</v>
      </c>
      <c r="S122" s="259" t="s">
        <v>825</v>
      </c>
      <c r="T122" s="259" t="s">
        <v>824</v>
      </c>
      <c r="U122" s="259" t="s">
        <v>570</v>
      </c>
      <c r="V122" s="259" t="s">
        <v>726</v>
      </c>
      <c r="W122" s="263">
        <f t="shared" si="20"/>
        <v>2800000000</v>
      </c>
      <c r="X122" s="257">
        <v>2800</v>
      </c>
      <c r="Y122" s="257">
        <v>2804679452</v>
      </c>
      <c r="Z122" s="257" t="s">
        <v>823</v>
      </c>
      <c r="AA122" s="262">
        <v>6.0999999999999999E-2</v>
      </c>
      <c r="AB122" s="262">
        <v>6.0999999999999999E-2</v>
      </c>
      <c r="AC122" s="260">
        <v>44182</v>
      </c>
      <c r="AD122" s="260">
        <v>46007</v>
      </c>
      <c r="AE122" s="261">
        <f>+AD122-AC122</f>
        <v>1825</v>
      </c>
      <c r="AF122" s="257">
        <v>2804679452</v>
      </c>
      <c r="AG122" s="257">
        <v>2807960543</v>
      </c>
      <c r="AH122" s="260">
        <v>45110</v>
      </c>
      <c r="AI122" s="259">
        <f t="shared" si="21"/>
        <v>7</v>
      </c>
      <c r="AJ122" s="257">
        <f t="shared" si="24"/>
        <v>2804729475.1869392</v>
      </c>
      <c r="AK122" s="259">
        <v>8070726</v>
      </c>
      <c r="AL122" s="256">
        <f t="shared" si="22"/>
        <v>0</v>
      </c>
      <c r="AM122" s="258">
        <v>6.0999999999999999E-2</v>
      </c>
      <c r="AN122" s="256">
        <v>7274.03</v>
      </c>
      <c r="AO122" s="257">
        <v>0</v>
      </c>
      <c r="AP122" s="257">
        <v>47333.768286732964</v>
      </c>
      <c r="AQ122" s="256">
        <v>2689.4186526552821</v>
      </c>
    </row>
    <row r="123" spans="1:51" hidden="1">
      <c r="A123" s="259">
        <v>1010202</v>
      </c>
      <c r="B123" s="259">
        <f t="shared" si="23"/>
        <v>1996</v>
      </c>
      <c r="C123" s="260">
        <v>45103</v>
      </c>
      <c r="D123" s="259" t="s">
        <v>735</v>
      </c>
      <c r="E123" s="259" t="s">
        <v>734</v>
      </c>
      <c r="F123" s="259">
        <v>8294</v>
      </c>
      <c r="G123" s="264">
        <v>17384</v>
      </c>
      <c r="H123" s="259" t="s">
        <v>746</v>
      </c>
      <c r="I123" s="259" t="s">
        <v>537</v>
      </c>
      <c r="J123" s="259" t="s">
        <v>733</v>
      </c>
      <c r="K123" s="259" t="s">
        <v>720</v>
      </c>
      <c r="L123" s="259">
        <v>1443</v>
      </c>
      <c r="M123" s="259" t="s">
        <v>746</v>
      </c>
      <c r="N123" s="259" t="s">
        <v>745</v>
      </c>
      <c r="O123" s="259" t="s">
        <v>732</v>
      </c>
      <c r="P123" s="259" t="s">
        <v>587</v>
      </c>
      <c r="Q123" s="259" t="s">
        <v>822</v>
      </c>
      <c r="R123" s="259" t="s">
        <v>730</v>
      </c>
      <c r="S123" s="259" t="s">
        <v>810</v>
      </c>
      <c r="T123" s="259" t="s">
        <v>821</v>
      </c>
      <c r="U123" s="259" t="s">
        <v>570</v>
      </c>
      <c r="V123" s="259" t="s">
        <v>726</v>
      </c>
      <c r="W123" s="263">
        <f t="shared" si="20"/>
        <v>2451000000</v>
      </c>
      <c r="X123" s="257">
        <v>2451</v>
      </c>
      <c r="Y123" s="257">
        <v>2488268630</v>
      </c>
      <c r="Z123" s="257" t="s">
        <v>820</v>
      </c>
      <c r="AA123" s="262">
        <v>8.5000000000000006E-2</v>
      </c>
      <c r="AB123" s="262">
        <v>9.2499999999999999E-2</v>
      </c>
      <c r="AC123" s="260">
        <v>44267</v>
      </c>
      <c r="AD123" s="260">
        <v>47864</v>
      </c>
      <c r="AE123" s="261">
        <f>+AD123-AC123</f>
        <v>3597</v>
      </c>
      <c r="AF123" s="257">
        <v>2488268630</v>
      </c>
      <c r="AG123" s="257">
        <v>2491866735</v>
      </c>
      <c r="AH123" s="260">
        <v>45110</v>
      </c>
      <c r="AI123" s="259">
        <f t="shared" si="21"/>
        <v>7</v>
      </c>
      <c r="AJ123" s="257">
        <f t="shared" si="24"/>
        <v>2488313009.804883</v>
      </c>
      <c r="AK123" s="259">
        <v>8070726</v>
      </c>
      <c r="AL123" s="256">
        <f t="shared" si="22"/>
        <v>62.979409611061712</v>
      </c>
      <c r="AM123" s="258">
        <v>7.5399999999999995E-2</v>
      </c>
      <c r="AN123" s="256">
        <v>7274.03</v>
      </c>
      <c r="AO123" s="257">
        <v>0</v>
      </c>
      <c r="AP123" s="257">
        <v>41993.793867517365</v>
      </c>
      <c r="AQ123" s="256">
        <v>2386.0110151998501</v>
      </c>
    </row>
    <row r="124" spans="1:51" s="151" customFormat="1">
      <c r="A124" s="277">
        <v>1010219</v>
      </c>
      <c r="B124" s="277">
        <f t="shared" si="23"/>
        <v>1997</v>
      </c>
      <c r="C124" s="270">
        <v>45104</v>
      </c>
      <c r="D124" s="277" t="s">
        <v>735</v>
      </c>
      <c r="E124" s="277" t="s">
        <v>734</v>
      </c>
      <c r="F124" s="277">
        <v>8294</v>
      </c>
      <c r="G124" s="281">
        <v>18532</v>
      </c>
      <c r="H124" s="277" t="s">
        <v>819</v>
      </c>
      <c r="I124" s="277" t="s">
        <v>537</v>
      </c>
      <c r="J124" s="277" t="s">
        <v>733</v>
      </c>
      <c r="K124" s="277" t="s">
        <v>720</v>
      </c>
      <c r="L124" s="277">
        <v>1562</v>
      </c>
      <c r="M124" s="277" t="s">
        <v>819</v>
      </c>
      <c r="N124" s="277" t="s">
        <v>703</v>
      </c>
      <c r="O124" s="277" t="s">
        <v>732</v>
      </c>
      <c r="P124" s="277" t="s">
        <v>587</v>
      </c>
      <c r="Q124" s="277" t="s">
        <v>811</v>
      </c>
      <c r="R124" s="277" t="s">
        <v>730</v>
      </c>
      <c r="S124" s="277" t="s">
        <v>810</v>
      </c>
      <c r="T124" s="277" t="s">
        <v>809</v>
      </c>
      <c r="U124" s="277" t="s">
        <v>727</v>
      </c>
      <c r="V124" s="277" t="s">
        <v>726</v>
      </c>
      <c r="W124" s="280">
        <f t="shared" si="20"/>
        <v>105000</v>
      </c>
      <c r="X124" s="275">
        <v>105</v>
      </c>
      <c r="Y124" s="269">
        <v>106035.62</v>
      </c>
      <c r="Z124" s="275" t="s">
        <v>818</v>
      </c>
      <c r="AA124" s="279">
        <f>+AB124</f>
        <v>0.06</v>
      </c>
      <c r="AB124" s="279">
        <v>0.06</v>
      </c>
      <c r="AC124" s="270">
        <v>44680</v>
      </c>
      <c r="AD124" s="270">
        <v>46864</v>
      </c>
      <c r="AE124" s="278">
        <v>2184</v>
      </c>
      <c r="AF124" s="269">
        <v>106035.62</v>
      </c>
      <c r="AG124" s="269">
        <v>106146.45</v>
      </c>
      <c r="AH124" s="270">
        <v>45111</v>
      </c>
      <c r="AI124" s="277">
        <f t="shared" si="21"/>
        <v>7</v>
      </c>
      <c r="AJ124" s="269">
        <f t="shared" si="24"/>
        <v>106037.51121058359</v>
      </c>
      <c r="AK124" s="277">
        <v>8070727</v>
      </c>
      <c r="AL124" s="269">
        <f t="shared" si="22"/>
        <v>11.184579095890406</v>
      </c>
      <c r="AM124" s="276">
        <v>5.45E-2</v>
      </c>
      <c r="AN124" s="269">
        <v>7289.68</v>
      </c>
      <c r="AO124" s="275">
        <v>0</v>
      </c>
      <c r="AP124" s="269">
        <v>1.7895325952336276</v>
      </c>
      <c r="AQ124" s="269">
        <v>0.10167798836554702</v>
      </c>
      <c r="AS124" s="272">
        <f>+AG124-AF124</f>
        <v>110.83000000000175</v>
      </c>
      <c r="AT124" s="274">
        <v>7255.5</v>
      </c>
      <c r="AU124" s="273">
        <v>0</v>
      </c>
      <c r="AV124" s="272"/>
      <c r="AW124" s="272">
        <f>+AG124-AF124</f>
        <v>110.83000000000175</v>
      </c>
      <c r="AX124" s="271">
        <f>+AW124/AI124</f>
        <v>15.832857142857392</v>
      </c>
      <c r="AY124" s="271">
        <f>+AX124*3</f>
        <v>47.498571428572177</v>
      </c>
    </row>
    <row r="125" spans="1:51" hidden="1">
      <c r="A125" s="259">
        <v>1010220</v>
      </c>
      <c r="B125" s="259">
        <f t="shared" si="23"/>
        <v>1998</v>
      </c>
      <c r="C125" s="260">
        <v>45104</v>
      </c>
      <c r="D125" s="259" t="s">
        <v>735</v>
      </c>
      <c r="E125" s="259" t="s">
        <v>734</v>
      </c>
      <c r="F125" s="259">
        <v>8294</v>
      </c>
      <c r="G125" s="264">
        <v>17383</v>
      </c>
      <c r="H125" s="259" t="s">
        <v>539</v>
      </c>
      <c r="I125" s="259" t="s">
        <v>537</v>
      </c>
      <c r="J125" s="259" t="s">
        <v>733</v>
      </c>
      <c r="K125" s="259" t="s">
        <v>720</v>
      </c>
      <c r="L125" s="259">
        <v>1444</v>
      </c>
      <c r="M125" s="259" t="s">
        <v>539</v>
      </c>
      <c r="N125" s="259" t="s">
        <v>700</v>
      </c>
      <c r="O125" s="259" t="s">
        <v>732</v>
      </c>
      <c r="P125" s="259" t="s">
        <v>587</v>
      </c>
      <c r="Q125" s="259" t="s">
        <v>811</v>
      </c>
      <c r="R125" s="259" t="s">
        <v>730</v>
      </c>
      <c r="S125" s="259" t="s">
        <v>810</v>
      </c>
      <c r="T125" s="259" t="s">
        <v>809</v>
      </c>
      <c r="U125" s="259" t="s">
        <v>727</v>
      </c>
      <c r="V125" s="259" t="s">
        <v>726</v>
      </c>
      <c r="W125" s="263">
        <f t="shared" si="20"/>
        <v>235000</v>
      </c>
      <c r="X125" s="257">
        <v>235</v>
      </c>
      <c r="Y125" s="256">
        <v>237317.81</v>
      </c>
      <c r="Z125" s="257" t="s">
        <v>817</v>
      </c>
      <c r="AA125" s="262">
        <f>+AB125</f>
        <v>0.06</v>
      </c>
      <c r="AB125" s="262">
        <v>0.06</v>
      </c>
      <c r="AC125" s="260">
        <v>44680</v>
      </c>
      <c r="AD125" s="260">
        <v>46864</v>
      </c>
      <c r="AE125" s="261">
        <v>2184</v>
      </c>
      <c r="AF125" s="256">
        <v>237317.81</v>
      </c>
      <c r="AG125" s="256">
        <v>237353.24</v>
      </c>
      <c r="AH125" s="260">
        <v>45105</v>
      </c>
      <c r="AI125" s="259">
        <f t="shared" si="21"/>
        <v>1</v>
      </c>
      <c r="AJ125" s="256">
        <f t="shared" si="24"/>
        <v>237318.41467277164</v>
      </c>
      <c r="AK125" s="259">
        <v>8070727</v>
      </c>
      <c r="AL125" s="256">
        <f t="shared" si="22"/>
        <v>3.576021794520547</v>
      </c>
      <c r="AM125" s="258">
        <v>5.45E-2</v>
      </c>
      <c r="AN125" s="256">
        <v>7289.68</v>
      </c>
      <c r="AO125" s="257">
        <v>0</v>
      </c>
      <c r="AP125" s="256">
        <v>0.57216348282979923</v>
      </c>
      <c r="AQ125" s="256">
        <v>3.2509288797147685E-2</v>
      </c>
    </row>
    <row r="126" spans="1:51" hidden="1">
      <c r="A126" s="259">
        <v>1010221</v>
      </c>
      <c r="B126" s="259">
        <f t="shared" si="23"/>
        <v>1999</v>
      </c>
      <c r="C126" s="260">
        <v>45104</v>
      </c>
      <c r="D126" s="259" t="s">
        <v>735</v>
      </c>
      <c r="E126" s="259" t="s">
        <v>734</v>
      </c>
      <c r="F126" s="259">
        <v>8294</v>
      </c>
      <c r="G126" s="264">
        <v>17384</v>
      </c>
      <c r="H126" s="259" t="s">
        <v>746</v>
      </c>
      <c r="I126" s="259" t="s">
        <v>537</v>
      </c>
      <c r="J126" s="259" t="s">
        <v>733</v>
      </c>
      <c r="K126" s="259" t="s">
        <v>720</v>
      </c>
      <c r="L126" s="259">
        <v>1443</v>
      </c>
      <c r="M126" s="259" t="s">
        <v>746</v>
      </c>
      <c r="N126" s="259" t="s">
        <v>745</v>
      </c>
      <c r="O126" s="259" t="s">
        <v>732</v>
      </c>
      <c r="P126" s="259" t="s">
        <v>587</v>
      </c>
      <c r="Q126" s="259" t="s">
        <v>816</v>
      </c>
      <c r="R126" s="259" t="s">
        <v>730</v>
      </c>
      <c r="S126" s="259" t="s">
        <v>781</v>
      </c>
      <c r="T126" s="259" t="s">
        <v>813</v>
      </c>
      <c r="U126" s="259" t="s">
        <v>570</v>
      </c>
      <c r="V126" s="259" t="s">
        <v>726</v>
      </c>
      <c r="W126" s="263">
        <f t="shared" si="20"/>
        <v>3200000000</v>
      </c>
      <c r="X126" s="257">
        <v>3200</v>
      </c>
      <c r="Y126" s="257">
        <v>3262597260</v>
      </c>
      <c r="Z126" s="257" t="s">
        <v>815</v>
      </c>
      <c r="AA126" s="262">
        <v>0.105</v>
      </c>
      <c r="AB126" s="262">
        <v>0.105</v>
      </c>
      <c r="AC126" s="260">
        <v>44854</v>
      </c>
      <c r="AD126" s="260">
        <v>45946</v>
      </c>
      <c r="AE126" s="261">
        <f>+AD126-AC126</f>
        <v>1092</v>
      </c>
      <c r="AF126" s="257">
        <v>3262597260</v>
      </c>
      <c r="AG126" s="257">
        <v>3269786594</v>
      </c>
      <c r="AH126" s="260">
        <v>45111</v>
      </c>
      <c r="AI126" s="259">
        <f t="shared" si="21"/>
        <v>7</v>
      </c>
      <c r="AJ126" s="257">
        <f t="shared" si="24"/>
        <v>3262655450.4333272</v>
      </c>
      <c r="AK126" s="259">
        <v>8070726</v>
      </c>
      <c r="AL126" s="256">
        <f t="shared" si="22"/>
        <v>-84.975821746426931</v>
      </c>
      <c r="AM126" s="258">
        <v>0.1149</v>
      </c>
      <c r="AN126" s="256">
        <v>7289.68</v>
      </c>
      <c r="AO126" s="257">
        <v>0</v>
      </c>
      <c r="AP126" s="257">
        <v>55061.915406267595</v>
      </c>
      <c r="AQ126" s="257">
        <v>3128.5179208106588</v>
      </c>
    </row>
    <row r="127" spans="1:51" hidden="1">
      <c r="A127" s="259">
        <v>1010222</v>
      </c>
      <c r="B127" s="259">
        <f t="shared" si="23"/>
        <v>2000</v>
      </c>
      <c r="C127" s="260">
        <v>45104</v>
      </c>
      <c r="D127" s="259" t="s">
        <v>735</v>
      </c>
      <c r="E127" s="259" t="s">
        <v>734</v>
      </c>
      <c r="F127" s="259">
        <v>8294</v>
      </c>
      <c r="G127" s="264">
        <v>17384</v>
      </c>
      <c r="H127" s="259" t="s">
        <v>746</v>
      </c>
      <c r="I127" s="259" t="s">
        <v>537</v>
      </c>
      <c r="J127" s="259" t="s">
        <v>733</v>
      </c>
      <c r="K127" s="259" t="s">
        <v>720</v>
      </c>
      <c r="L127" s="259">
        <v>1443</v>
      </c>
      <c r="M127" s="259" t="s">
        <v>746</v>
      </c>
      <c r="N127" s="259" t="s">
        <v>745</v>
      </c>
      <c r="O127" s="259" t="s">
        <v>732</v>
      </c>
      <c r="P127" s="259" t="s">
        <v>587</v>
      </c>
      <c r="Q127" s="259" t="s">
        <v>814</v>
      </c>
      <c r="R127" s="259" t="s">
        <v>792</v>
      </c>
      <c r="S127" s="259" t="s">
        <v>781</v>
      </c>
      <c r="T127" s="259" t="s">
        <v>813</v>
      </c>
      <c r="U127" s="259" t="s">
        <v>570</v>
      </c>
      <c r="V127" s="259" t="s">
        <v>726</v>
      </c>
      <c r="W127" s="263">
        <f t="shared" si="20"/>
        <v>4300000000</v>
      </c>
      <c r="X127" s="257">
        <v>4300</v>
      </c>
      <c r="Y127" s="257">
        <v>4301354795</v>
      </c>
      <c r="Z127" s="257" t="s">
        <v>812</v>
      </c>
      <c r="AA127" s="262">
        <v>0.115</v>
      </c>
      <c r="AB127" s="262">
        <v>0.115</v>
      </c>
      <c r="AC127" s="260">
        <v>45041</v>
      </c>
      <c r="AD127" s="260">
        <v>46136</v>
      </c>
      <c r="AE127" s="261">
        <f>+AD127-AC127</f>
        <v>1095</v>
      </c>
      <c r="AF127" s="257">
        <v>4301354795</v>
      </c>
      <c r="AG127" s="257">
        <v>4310841344</v>
      </c>
      <c r="AH127" s="260">
        <v>45111</v>
      </c>
      <c r="AI127" s="259">
        <f t="shared" si="21"/>
        <v>7</v>
      </c>
      <c r="AJ127" s="257">
        <f t="shared" si="24"/>
        <v>4301431512.3142805</v>
      </c>
      <c r="AK127" s="259">
        <v>8070726</v>
      </c>
      <c r="AL127" s="256">
        <f t="shared" si="22"/>
        <v>0</v>
      </c>
      <c r="AM127" s="258">
        <v>0.115</v>
      </c>
      <c r="AN127" s="256">
        <v>7289.68</v>
      </c>
      <c r="AO127" s="257">
        <v>0</v>
      </c>
      <c r="AP127" s="257">
        <v>72592.727491086509</v>
      </c>
      <c r="AQ127" s="256">
        <v>4124.5867892662791</v>
      </c>
    </row>
    <row r="128" spans="1:51" hidden="1">
      <c r="A128" s="259">
        <v>1010263</v>
      </c>
      <c r="B128" s="259">
        <f t="shared" si="23"/>
        <v>2001</v>
      </c>
      <c r="C128" s="260">
        <v>45105</v>
      </c>
      <c r="D128" s="259" t="s">
        <v>735</v>
      </c>
      <c r="E128" s="259" t="s">
        <v>734</v>
      </c>
      <c r="F128" s="259">
        <v>8294</v>
      </c>
      <c r="G128" s="264">
        <v>17383</v>
      </c>
      <c r="H128" s="259" t="s">
        <v>539</v>
      </c>
      <c r="I128" s="259" t="s">
        <v>537</v>
      </c>
      <c r="J128" s="259" t="s">
        <v>733</v>
      </c>
      <c r="K128" s="259" t="s">
        <v>720</v>
      </c>
      <c r="L128" s="259">
        <v>1444</v>
      </c>
      <c r="M128" s="259" t="s">
        <v>539</v>
      </c>
      <c r="N128" s="259" t="s">
        <v>700</v>
      </c>
      <c r="O128" s="259" t="s">
        <v>732</v>
      </c>
      <c r="P128" s="259" t="s">
        <v>587</v>
      </c>
      <c r="Q128" s="259" t="s">
        <v>811</v>
      </c>
      <c r="R128" s="259" t="s">
        <v>730</v>
      </c>
      <c r="S128" s="259" t="s">
        <v>810</v>
      </c>
      <c r="T128" s="259" t="s">
        <v>809</v>
      </c>
      <c r="U128" s="259" t="s">
        <v>727</v>
      </c>
      <c r="V128" s="259" t="s">
        <v>726</v>
      </c>
      <c r="W128" s="263">
        <f t="shared" si="20"/>
        <v>235000</v>
      </c>
      <c r="X128" s="257">
        <v>235</v>
      </c>
      <c r="Y128" s="256">
        <v>237356.44</v>
      </c>
      <c r="Z128" s="257" t="s">
        <v>808</v>
      </c>
      <c r="AA128" s="262">
        <f>+AB128</f>
        <v>0.06</v>
      </c>
      <c r="AB128" s="262">
        <v>0.06</v>
      </c>
      <c r="AC128" s="260">
        <v>44680</v>
      </c>
      <c r="AD128" s="260">
        <v>46864</v>
      </c>
      <c r="AE128" s="261">
        <v>2184</v>
      </c>
      <c r="AF128" s="256">
        <v>237356.44</v>
      </c>
      <c r="AG128" s="256">
        <v>237533.64</v>
      </c>
      <c r="AH128" s="260">
        <v>45110</v>
      </c>
      <c r="AI128" s="259">
        <f t="shared" si="21"/>
        <v>5</v>
      </c>
      <c r="AJ128" s="256">
        <f t="shared" si="24"/>
        <v>237359.46385599551</v>
      </c>
      <c r="AK128" s="259">
        <v>8070727</v>
      </c>
      <c r="AL128" s="256">
        <f t="shared" si="22"/>
        <v>17.883019452054786</v>
      </c>
      <c r="AM128" s="258">
        <v>5.45E-2</v>
      </c>
      <c r="AN128" s="256">
        <v>7279.87</v>
      </c>
      <c r="AO128" s="257">
        <v>0</v>
      </c>
      <c r="AP128" s="256">
        <v>2.8612830925126662</v>
      </c>
      <c r="AQ128" s="256">
        <v>0.16257290298367422</v>
      </c>
      <c r="AR128" s="255"/>
    </row>
    <row r="129" spans="1:49" hidden="1">
      <c r="A129" s="259">
        <v>1010264</v>
      </c>
      <c r="B129" s="259">
        <f t="shared" si="23"/>
        <v>2002</v>
      </c>
      <c r="C129" s="260">
        <v>45105</v>
      </c>
      <c r="D129" s="259" t="s">
        <v>735</v>
      </c>
      <c r="E129" s="259" t="s">
        <v>734</v>
      </c>
      <c r="F129" s="259">
        <v>8294</v>
      </c>
      <c r="G129" s="264">
        <v>17384</v>
      </c>
      <c r="H129" s="259" t="s">
        <v>746</v>
      </c>
      <c r="I129" s="259" t="s">
        <v>537</v>
      </c>
      <c r="J129" s="259" t="s">
        <v>733</v>
      </c>
      <c r="K129" s="259" t="s">
        <v>720</v>
      </c>
      <c r="L129" s="259">
        <v>1443</v>
      </c>
      <c r="M129" s="259" t="s">
        <v>746</v>
      </c>
      <c r="N129" s="259" t="s">
        <v>745</v>
      </c>
      <c r="O129" s="259" t="s">
        <v>732</v>
      </c>
      <c r="P129" s="259" t="s">
        <v>587</v>
      </c>
      <c r="Q129" s="259" t="s">
        <v>764</v>
      </c>
      <c r="R129" s="259" t="s">
        <v>730</v>
      </c>
      <c r="S129" s="259" t="s">
        <v>763</v>
      </c>
      <c r="T129" s="259" t="s">
        <v>762</v>
      </c>
      <c r="U129" s="259" t="s">
        <v>570</v>
      </c>
      <c r="V129" s="259" t="s">
        <v>726</v>
      </c>
      <c r="W129" s="263">
        <f t="shared" si="20"/>
        <v>8364000000</v>
      </c>
      <c r="X129" s="257">
        <v>8364</v>
      </c>
      <c r="Y129" s="257">
        <v>8366096729</v>
      </c>
      <c r="Z129" s="257" t="s">
        <v>807</v>
      </c>
      <c r="AA129" s="262">
        <v>9.1499999999999998E-2</v>
      </c>
      <c r="AB129" s="262">
        <v>9.1499999999999998E-2</v>
      </c>
      <c r="AC129" s="260">
        <v>44558</v>
      </c>
      <c r="AD129" s="260">
        <v>47106</v>
      </c>
      <c r="AE129" s="261">
        <f t="shared" ref="AE129:AE135" si="25">+AD129-AC129</f>
        <v>2548</v>
      </c>
      <c r="AF129" s="257">
        <v>8366096729</v>
      </c>
      <c r="AG129" s="257">
        <v>8380777509</v>
      </c>
      <c r="AH129" s="260">
        <v>45112</v>
      </c>
      <c r="AI129" s="259">
        <f t="shared" si="21"/>
        <v>7</v>
      </c>
      <c r="AJ129" s="257">
        <f t="shared" si="24"/>
        <v>8366245943.4923401</v>
      </c>
      <c r="AK129" s="259">
        <v>8070726</v>
      </c>
      <c r="AL129" s="256">
        <f t="shared" si="22"/>
        <v>0</v>
      </c>
      <c r="AM129" s="258">
        <v>9.1499999999999998E-2</v>
      </c>
      <c r="AN129" s="256">
        <v>7279.87</v>
      </c>
      <c r="AO129" s="257">
        <v>0</v>
      </c>
      <c r="AP129" s="257">
        <v>141192.2078060424</v>
      </c>
      <c r="AQ129" s="257">
        <v>8022.2845344342277</v>
      </c>
      <c r="AR129" s="255"/>
    </row>
    <row r="130" spans="1:49" hidden="1">
      <c r="A130" s="259">
        <v>1010265</v>
      </c>
      <c r="B130" s="259">
        <f t="shared" si="23"/>
        <v>2003</v>
      </c>
      <c r="C130" s="260">
        <v>45105</v>
      </c>
      <c r="D130" s="259" t="s">
        <v>735</v>
      </c>
      <c r="E130" s="259" t="s">
        <v>734</v>
      </c>
      <c r="F130" s="259">
        <v>8294</v>
      </c>
      <c r="G130" s="264">
        <v>17384</v>
      </c>
      <c r="H130" s="259" t="s">
        <v>746</v>
      </c>
      <c r="I130" s="259" t="s">
        <v>537</v>
      </c>
      <c r="J130" s="259" t="s">
        <v>733</v>
      </c>
      <c r="K130" s="259" t="s">
        <v>720</v>
      </c>
      <c r="L130" s="259">
        <v>1443</v>
      </c>
      <c r="M130" s="259" t="s">
        <v>746</v>
      </c>
      <c r="N130" s="259" t="s">
        <v>745</v>
      </c>
      <c r="O130" s="259" t="s">
        <v>732</v>
      </c>
      <c r="P130" s="259" t="s">
        <v>587</v>
      </c>
      <c r="Q130" s="259" t="s">
        <v>806</v>
      </c>
      <c r="R130" s="259" t="s">
        <v>730</v>
      </c>
      <c r="S130" s="259" t="s">
        <v>763</v>
      </c>
      <c r="T130" s="259" t="s">
        <v>762</v>
      </c>
      <c r="U130" s="259" t="s">
        <v>570</v>
      </c>
      <c r="V130" s="259" t="s">
        <v>726</v>
      </c>
      <c r="W130" s="263">
        <f t="shared" ref="W130:W152" si="26">+IF(U130="Guaraníes",X130*1000000,X130*1000)</f>
        <v>518000000</v>
      </c>
      <c r="X130" s="257">
        <v>518</v>
      </c>
      <c r="Y130" s="257">
        <v>518638630</v>
      </c>
      <c r="Z130" s="257" t="s">
        <v>805</v>
      </c>
      <c r="AA130" s="262">
        <v>0.09</v>
      </c>
      <c r="AB130" s="262">
        <v>0.09</v>
      </c>
      <c r="AC130" s="260">
        <v>44281</v>
      </c>
      <c r="AD130" s="260">
        <v>46106</v>
      </c>
      <c r="AE130" s="261">
        <f t="shared" si="25"/>
        <v>1825</v>
      </c>
      <c r="AF130" s="257">
        <v>518638630</v>
      </c>
      <c r="AG130" s="257">
        <v>519533815</v>
      </c>
      <c r="AH130" s="260">
        <v>45112</v>
      </c>
      <c r="AI130" s="259">
        <f t="shared" ref="AI130:AI152" si="27">+AH130-C130</f>
        <v>7</v>
      </c>
      <c r="AJ130" s="257">
        <f t="shared" si="24"/>
        <v>518647880.23967725</v>
      </c>
      <c r="AK130" s="259">
        <v>8070726</v>
      </c>
      <c r="AL130" s="256">
        <f t="shared" ref="AL130:AL152" si="28">IF(U130="Guaraníes",(AF130*(AA130-AM130)/365*AI130)/AN130,(AF130*(AA130-AM130)/365*AI130))</f>
        <v>0</v>
      </c>
      <c r="AM130" s="258">
        <v>0.09</v>
      </c>
      <c r="AN130" s="256">
        <v>7279.87</v>
      </c>
      <c r="AO130" s="257">
        <v>0</v>
      </c>
      <c r="AP130" s="257">
        <v>8752.9149634077694</v>
      </c>
      <c r="AQ130" s="257">
        <v>497.32471382998688</v>
      </c>
      <c r="AR130" s="255"/>
    </row>
    <row r="131" spans="1:49" hidden="1">
      <c r="A131" s="259">
        <v>1010290</v>
      </c>
      <c r="B131" s="259">
        <f t="shared" ref="B131:B152" si="29">+B130+1</f>
        <v>2004</v>
      </c>
      <c r="C131" s="260">
        <v>45106</v>
      </c>
      <c r="D131" s="259" t="s">
        <v>735</v>
      </c>
      <c r="E131" s="259" t="s">
        <v>734</v>
      </c>
      <c r="F131" s="259">
        <v>8294</v>
      </c>
      <c r="G131" s="264">
        <v>17169</v>
      </c>
      <c r="H131" s="259" t="s">
        <v>804</v>
      </c>
      <c r="I131" s="259" t="s">
        <v>537</v>
      </c>
      <c r="J131" s="259" t="s">
        <v>778</v>
      </c>
      <c r="K131" s="259" t="s">
        <v>720</v>
      </c>
      <c r="L131" s="259">
        <v>1419</v>
      </c>
      <c r="M131" s="259" t="s">
        <v>804</v>
      </c>
      <c r="N131" s="259" t="s">
        <v>803</v>
      </c>
      <c r="O131" s="259" t="s">
        <v>732</v>
      </c>
      <c r="P131" s="259" t="s">
        <v>587</v>
      </c>
      <c r="Q131" s="259" t="s">
        <v>750</v>
      </c>
      <c r="R131" s="259" t="s">
        <v>730</v>
      </c>
      <c r="S131" s="259" t="s">
        <v>729</v>
      </c>
      <c r="T131" s="259" t="s">
        <v>728</v>
      </c>
      <c r="U131" s="263" t="s">
        <v>727</v>
      </c>
      <c r="V131" s="259" t="s">
        <v>726</v>
      </c>
      <c r="W131" s="263">
        <f t="shared" si="26"/>
        <v>125000</v>
      </c>
      <c r="X131" s="257">
        <v>125</v>
      </c>
      <c r="Y131" s="256">
        <v>125028.25</v>
      </c>
      <c r="Z131" s="257" t="s">
        <v>802</v>
      </c>
      <c r="AA131" s="258">
        <v>8.2500000000000004E-2</v>
      </c>
      <c r="AB131" s="258">
        <v>8.2500000000000004E-2</v>
      </c>
      <c r="AC131" s="265">
        <v>45105</v>
      </c>
      <c r="AD131" s="265">
        <v>46590</v>
      </c>
      <c r="AE131" s="261">
        <f t="shared" si="25"/>
        <v>1485</v>
      </c>
      <c r="AF131" s="256">
        <v>125028.25</v>
      </c>
      <c r="AG131" s="256">
        <v>124647.36</v>
      </c>
      <c r="AH131" s="260">
        <v>45138</v>
      </c>
      <c r="AI131" s="259">
        <f t="shared" si="27"/>
        <v>32</v>
      </c>
      <c r="AJ131" s="256">
        <f t="shared" ref="AJ131:AJ152" si="30">+AF131+AP131+AQ131+AO131</f>
        <v>125034.82682867329</v>
      </c>
      <c r="AK131" s="259">
        <v>8070727</v>
      </c>
      <c r="AL131" s="256">
        <f t="shared" si="28"/>
        <v>465.8586849315069</v>
      </c>
      <c r="AM131" s="258">
        <v>0.04</v>
      </c>
      <c r="AN131" s="256">
        <v>7269.55</v>
      </c>
      <c r="AO131" s="257">
        <v>0</v>
      </c>
      <c r="AP131" s="256">
        <v>6.0287596171889666</v>
      </c>
      <c r="AQ131" s="256">
        <v>0.54806905610808787</v>
      </c>
      <c r="AR131" s="255"/>
    </row>
    <row r="132" spans="1:49" hidden="1">
      <c r="A132" s="259">
        <v>1010291</v>
      </c>
      <c r="B132" s="259">
        <f t="shared" si="29"/>
        <v>2005</v>
      </c>
      <c r="C132" s="260">
        <v>45106</v>
      </c>
      <c r="D132" s="259" t="s">
        <v>735</v>
      </c>
      <c r="E132" s="259" t="s">
        <v>734</v>
      </c>
      <c r="F132" s="259">
        <v>8294</v>
      </c>
      <c r="G132" s="264">
        <v>17169</v>
      </c>
      <c r="H132" s="259" t="s">
        <v>804</v>
      </c>
      <c r="I132" s="259" t="s">
        <v>537</v>
      </c>
      <c r="J132" s="259" t="s">
        <v>778</v>
      </c>
      <c r="K132" s="259" t="s">
        <v>720</v>
      </c>
      <c r="L132" s="259">
        <v>1419</v>
      </c>
      <c r="M132" s="259" t="s">
        <v>804</v>
      </c>
      <c r="N132" s="259" t="s">
        <v>803</v>
      </c>
      <c r="O132" s="259" t="s">
        <v>732</v>
      </c>
      <c r="P132" s="259" t="s">
        <v>587</v>
      </c>
      <c r="Q132" s="259" t="s">
        <v>750</v>
      </c>
      <c r="R132" s="259" t="s">
        <v>730</v>
      </c>
      <c r="S132" s="259" t="s">
        <v>729</v>
      </c>
      <c r="T132" s="259" t="s">
        <v>728</v>
      </c>
      <c r="U132" s="263" t="s">
        <v>727</v>
      </c>
      <c r="V132" s="259" t="s">
        <v>726</v>
      </c>
      <c r="W132" s="263">
        <f t="shared" si="26"/>
        <v>125000</v>
      </c>
      <c r="X132" s="257">
        <v>125</v>
      </c>
      <c r="Y132" s="256">
        <v>125028.25</v>
      </c>
      <c r="Z132" s="257" t="s">
        <v>802</v>
      </c>
      <c r="AA132" s="258">
        <v>8.2500000000000004E-2</v>
      </c>
      <c r="AB132" s="258">
        <v>8.2500000000000004E-2</v>
      </c>
      <c r="AC132" s="265">
        <v>45105</v>
      </c>
      <c r="AD132" s="265">
        <v>46590</v>
      </c>
      <c r="AE132" s="261">
        <f t="shared" si="25"/>
        <v>1485</v>
      </c>
      <c r="AF132" s="256">
        <v>125028.25</v>
      </c>
      <c r="AG132" s="256">
        <v>125133.77</v>
      </c>
      <c r="AH132" s="260">
        <v>45166</v>
      </c>
      <c r="AI132" s="259">
        <f t="shared" si="27"/>
        <v>60</v>
      </c>
      <c r="AJ132" s="256">
        <f t="shared" si="30"/>
        <v>125040.58155376243</v>
      </c>
      <c r="AK132" s="259">
        <v>8070727</v>
      </c>
      <c r="AL132" s="256">
        <f t="shared" si="28"/>
        <v>770.72208904109607</v>
      </c>
      <c r="AM132" s="258">
        <v>4.4999999999999998E-2</v>
      </c>
      <c r="AN132" s="256">
        <v>7269.55</v>
      </c>
      <c r="AO132" s="257">
        <v>0</v>
      </c>
      <c r="AP132" s="256">
        <v>11.303924282229312</v>
      </c>
      <c r="AQ132" s="256">
        <v>1.0276294802026646</v>
      </c>
      <c r="AR132" s="255"/>
    </row>
    <row r="133" spans="1:49" hidden="1">
      <c r="A133" s="259">
        <v>1010292</v>
      </c>
      <c r="B133" s="259">
        <f t="shared" si="29"/>
        <v>2006</v>
      </c>
      <c r="C133" s="260">
        <v>45106</v>
      </c>
      <c r="D133" s="259" t="s">
        <v>735</v>
      </c>
      <c r="E133" s="259" t="s">
        <v>734</v>
      </c>
      <c r="F133" s="259">
        <v>8294</v>
      </c>
      <c r="G133" s="264">
        <v>8820</v>
      </c>
      <c r="H133" s="259" t="s">
        <v>801</v>
      </c>
      <c r="I133" s="259" t="s">
        <v>537</v>
      </c>
      <c r="J133" s="259" t="s">
        <v>760</v>
      </c>
      <c r="K133" s="259" t="s">
        <v>720</v>
      </c>
      <c r="L133" s="259">
        <v>109</v>
      </c>
      <c r="M133" s="259" t="s">
        <v>800</v>
      </c>
      <c r="N133" s="259" t="s">
        <v>799</v>
      </c>
      <c r="O133" s="259" t="s">
        <v>732</v>
      </c>
      <c r="P133" s="259" t="s">
        <v>587</v>
      </c>
      <c r="Q133" s="259" t="s">
        <v>750</v>
      </c>
      <c r="R133" s="259" t="s">
        <v>730</v>
      </c>
      <c r="S133" s="259" t="s">
        <v>729</v>
      </c>
      <c r="T133" s="259" t="s">
        <v>728</v>
      </c>
      <c r="U133" s="263" t="s">
        <v>727</v>
      </c>
      <c r="V133" s="259" t="s">
        <v>726</v>
      </c>
      <c r="W133" s="263">
        <f t="shared" si="26"/>
        <v>100000</v>
      </c>
      <c r="X133" s="257">
        <v>100</v>
      </c>
      <c r="Y133" s="256">
        <v>100022.6</v>
      </c>
      <c r="Z133" s="257" t="s">
        <v>798</v>
      </c>
      <c r="AA133" s="258">
        <v>8.2500000000000004E-2</v>
      </c>
      <c r="AB133" s="258">
        <v>8.2500000000000004E-2</v>
      </c>
      <c r="AC133" s="265">
        <v>45105</v>
      </c>
      <c r="AD133" s="265">
        <v>46590</v>
      </c>
      <c r="AE133" s="261">
        <f t="shared" si="25"/>
        <v>1485</v>
      </c>
      <c r="AF133" s="256">
        <v>100022.6</v>
      </c>
      <c r="AG133" s="256">
        <v>100516.48</v>
      </c>
      <c r="AH133" s="260">
        <v>45286</v>
      </c>
      <c r="AI133" s="259">
        <f t="shared" si="27"/>
        <v>180</v>
      </c>
      <c r="AJ133" s="256">
        <f t="shared" si="30"/>
        <v>100046.77</v>
      </c>
      <c r="AK133" s="259">
        <v>8070727</v>
      </c>
      <c r="AL133" s="256">
        <f t="shared" si="28"/>
        <v>863.20873972602749</v>
      </c>
      <c r="AM133" s="258">
        <v>6.5000000000000002E-2</v>
      </c>
      <c r="AN133" s="256">
        <v>7269.55</v>
      </c>
      <c r="AO133" s="257">
        <v>0</v>
      </c>
      <c r="AP133" s="256">
        <f>19.73+1.97</f>
        <v>21.7</v>
      </c>
      <c r="AQ133" s="256">
        <v>2.4700000000000002</v>
      </c>
      <c r="AR133" s="255"/>
    </row>
    <row r="134" spans="1:49" hidden="1">
      <c r="A134" s="259">
        <v>1010293</v>
      </c>
      <c r="B134" s="259">
        <f t="shared" si="29"/>
        <v>2007</v>
      </c>
      <c r="C134" s="260">
        <v>45106</v>
      </c>
      <c r="D134" s="259" t="s">
        <v>735</v>
      </c>
      <c r="E134" s="259" t="s">
        <v>734</v>
      </c>
      <c r="F134" s="259">
        <v>8294</v>
      </c>
      <c r="G134" s="264">
        <v>17384</v>
      </c>
      <c r="H134" s="259" t="s">
        <v>746</v>
      </c>
      <c r="I134" s="259" t="s">
        <v>537</v>
      </c>
      <c r="J134" s="259" t="s">
        <v>733</v>
      </c>
      <c r="K134" s="259" t="s">
        <v>720</v>
      </c>
      <c r="L134" s="259">
        <v>1443</v>
      </c>
      <c r="M134" s="259" t="s">
        <v>746</v>
      </c>
      <c r="N134" s="259" t="s">
        <v>745</v>
      </c>
      <c r="O134" s="259" t="s">
        <v>732</v>
      </c>
      <c r="P134" s="259" t="s">
        <v>587</v>
      </c>
      <c r="Q134" s="259" t="s">
        <v>797</v>
      </c>
      <c r="R134" s="259" t="s">
        <v>792</v>
      </c>
      <c r="S134" s="259" t="s">
        <v>791</v>
      </c>
      <c r="T134" s="259" t="s">
        <v>790</v>
      </c>
      <c r="U134" s="259" t="s">
        <v>570</v>
      </c>
      <c r="V134" s="259" t="s">
        <v>726</v>
      </c>
      <c r="W134" s="263">
        <f t="shared" si="26"/>
        <v>638000000</v>
      </c>
      <c r="X134" s="257">
        <v>638</v>
      </c>
      <c r="Y134" s="257">
        <v>641801781</v>
      </c>
      <c r="Z134" s="257" t="s">
        <v>796</v>
      </c>
      <c r="AA134" s="262">
        <v>7.4999999999999997E-2</v>
      </c>
      <c r="AB134" s="262">
        <v>7.4999999999999997E-2</v>
      </c>
      <c r="AC134" s="260">
        <v>44470</v>
      </c>
      <c r="AD134" s="260">
        <v>48121</v>
      </c>
      <c r="AE134" s="261">
        <f t="shared" si="25"/>
        <v>3651</v>
      </c>
      <c r="AF134" s="257">
        <v>641801781</v>
      </c>
      <c r="AG134" s="257">
        <v>638792044</v>
      </c>
      <c r="AH134" s="260">
        <v>45113</v>
      </c>
      <c r="AI134" s="259">
        <f t="shared" si="27"/>
        <v>7</v>
      </c>
      <c r="AJ134" s="257">
        <f t="shared" si="30"/>
        <v>641813227.93039215</v>
      </c>
      <c r="AK134" s="259">
        <v>8070726</v>
      </c>
      <c r="AL134" s="256">
        <f t="shared" si="28"/>
        <v>0</v>
      </c>
      <c r="AM134" s="258">
        <v>7.4999999999999997E-2</v>
      </c>
      <c r="AN134" s="256">
        <v>7269.55</v>
      </c>
      <c r="AO134" s="257">
        <v>0</v>
      </c>
      <c r="AP134" s="257">
        <v>10831.504027021954</v>
      </c>
      <c r="AQ134" s="257">
        <v>615.42636517170195</v>
      </c>
      <c r="AR134" s="255"/>
    </row>
    <row r="135" spans="1:49" hidden="1">
      <c r="A135" s="259">
        <v>1010294</v>
      </c>
      <c r="B135" s="259">
        <f t="shared" si="29"/>
        <v>2008</v>
      </c>
      <c r="C135" s="260">
        <v>45106</v>
      </c>
      <c r="D135" s="259" t="s">
        <v>735</v>
      </c>
      <c r="E135" s="259" t="s">
        <v>734</v>
      </c>
      <c r="F135" s="259">
        <v>8294</v>
      </c>
      <c r="G135" s="264">
        <v>17384</v>
      </c>
      <c r="H135" s="259" t="s">
        <v>746</v>
      </c>
      <c r="I135" s="259" t="s">
        <v>537</v>
      </c>
      <c r="J135" s="259" t="s">
        <v>733</v>
      </c>
      <c r="K135" s="259" t="s">
        <v>720</v>
      </c>
      <c r="L135" s="259">
        <v>1443</v>
      </c>
      <c r="M135" s="259" t="s">
        <v>746</v>
      </c>
      <c r="N135" s="259" t="s">
        <v>745</v>
      </c>
      <c r="O135" s="259" t="s">
        <v>732</v>
      </c>
      <c r="P135" s="259" t="s">
        <v>587</v>
      </c>
      <c r="Q135" s="259" t="s">
        <v>795</v>
      </c>
      <c r="R135" s="259" t="s">
        <v>792</v>
      </c>
      <c r="S135" s="259" t="s">
        <v>791</v>
      </c>
      <c r="T135" s="259" t="s">
        <v>790</v>
      </c>
      <c r="U135" s="259" t="s">
        <v>570</v>
      </c>
      <c r="V135" s="259" t="s">
        <v>726</v>
      </c>
      <c r="W135" s="263">
        <f t="shared" si="26"/>
        <v>3758000000</v>
      </c>
      <c r="X135" s="257">
        <v>3758</v>
      </c>
      <c r="Y135" s="257">
        <v>3778004914.9999995</v>
      </c>
      <c r="Z135" s="257" t="s">
        <v>794</v>
      </c>
      <c r="AA135" s="262">
        <v>6.7000000000000004E-2</v>
      </c>
      <c r="AB135" s="262">
        <v>6.7000000000000004E-2</v>
      </c>
      <c r="AC135" s="260">
        <v>44470</v>
      </c>
      <c r="AD135" s="260">
        <v>47025</v>
      </c>
      <c r="AE135" s="261">
        <f t="shared" si="25"/>
        <v>2555</v>
      </c>
      <c r="AF135" s="257">
        <v>3778004914.9999995</v>
      </c>
      <c r="AG135" s="257">
        <v>3762164653.0000005</v>
      </c>
      <c r="AH135" s="260">
        <v>45113</v>
      </c>
      <c r="AI135" s="259">
        <f t="shared" si="27"/>
        <v>7</v>
      </c>
      <c r="AJ135" s="257">
        <f t="shared" si="30"/>
        <v>3778072298.046567</v>
      </c>
      <c r="AK135" s="259">
        <v>8070726</v>
      </c>
      <c r="AL135" s="256">
        <f t="shared" si="28"/>
        <v>0</v>
      </c>
      <c r="AM135" s="258">
        <v>6.7000000000000004E-2</v>
      </c>
      <c r="AN135" s="256">
        <v>7269.55</v>
      </c>
      <c r="AO135" s="257">
        <v>0</v>
      </c>
      <c r="AP135" s="257">
        <v>63760.302128279232</v>
      </c>
      <c r="AQ135" s="257">
        <v>3622.7444391067747</v>
      </c>
      <c r="AR135" s="255"/>
    </row>
    <row r="136" spans="1:49" hidden="1">
      <c r="A136" s="259">
        <v>1010295</v>
      </c>
      <c r="B136" s="259">
        <f t="shared" si="29"/>
        <v>2009</v>
      </c>
      <c r="C136" s="260">
        <v>45106</v>
      </c>
      <c r="D136" s="259" t="s">
        <v>735</v>
      </c>
      <c r="E136" s="259" t="s">
        <v>734</v>
      </c>
      <c r="F136" s="259">
        <v>8294</v>
      </c>
      <c r="G136" s="264">
        <v>17384</v>
      </c>
      <c r="H136" s="259" t="s">
        <v>746</v>
      </c>
      <c r="I136" s="259" t="s">
        <v>537</v>
      </c>
      <c r="J136" s="259" t="s">
        <v>733</v>
      </c>
      <c r="K136" s="259" t="s">
        <v>720</v>
      </c>
      <c r="L136" s="259">
        <v>1443</v>
      </c>
      <c r="M136" s="259" t="s">
        <v>746</v>
      </c>
      <c r="N136" s="259" t="s">
        <v>745</v>
      </c>
      <c r="O136" s="259" t="s">
        <v>732</v>
      </c>
      <c r="P136" s="259" t="s">
        <v>587</v>
      </c>
      <c r="Q136" s="259" t="s">
        <v>793</v>
      </c>
      <c r="R136" s="259" t="s">
        <v>792</v>
      </c>
      <c r="S136" s="259" t="s">
        <v>791</v>
      </c>
      <c r="T136" s="259" t="s">
        <v>790</v>
      </c>
      <c r="U136" s="259" t="s">
        <v>570</v>
      </c>
      <c r="V136" s="259" t="s">
        <v>726</v>
      </c>
      <c r="W136" s="263">
        <f t="shared" si="26"/>
        <v>7985000000</v>
      </c>
      <c r="X136" s="257">
        <v>7985</v>
      </c>
      <c r="Y136" s="257">
        <v>7985000000</v>
      </c>
      <c r="Z136" s="257" t="s">
        <v>789</v>
      </c>
      <c r="AA136" s="262">
        <v>6.7000000000000004E-2</v>
      </c>
      <c r="AB136" s="262">
        <v>6.7000000000000004E-2</v>
      </c>
      <c r="AC136" s="260">
        <v>44470</v>
      </c>
      <c r="AD136" s="260">
        <v>47025</v>
      </c>
      <c r="AE136" s="261">
        <v>2555</v>
      </c>
      <c r="AF136" s="257">
        <v>7985000000</v>
      </c>
      <c r="AG136" s="257">
        <v>7994188219</v>
      </c>
      <c r="AH136" s="260">
        <v>45113</v>
      </c>
      <c r="AI136" s="259">
        <f t="shared" si="27"/>
        <v>7</v>
      </c>
      <c r="AJ136" s="257">
        <f t="shared" si="30"/>
        <v>7985142417.3972597</v>
      </c>
      <c r="AK136" s="259">
        <v>8070726</v>
      </c>
      <c r="AL136" s="256">
        <f t="shared" si="28"/>
        <v>147.458770365372</v>
      </c>
      <c r="AM136" s="258">
        <v>0.06</v>
      </c>
      <c r="AN136" s="256">
        <v>7269.55</v>
      </c>
      <c r="AO136" s="257">
        <v>0</v>
      </c>
      <c r="AP136" s="257">
        <v>134760.54794520547</v>
      </c>
      <c r="AQ136" s="257">
        <v>7656.8493150684935</v>
      </c>
      <c r="AR136" s="255"/>
    </row>
    <row r="137" spans="1:49" hidden="1">
      <c r="A137" s="259">
        <v>1010296</v>
      </c>
      <c r="B137" s="259">
        <f t="shared" si="29"/>
        <v>2010</v>
      </c>
      <c r="C137" s="260">
        <v>45106</v>
      </c>
      <c r="D137" s="259" t="s">
        <v>735</v>
      </c>
      <c r="E137" s="259" t="s">
        <v>734</v>
      </c>
      <c r="F137" s="259">
        <v>8294</v>
      </c>
      <c r="G137" s="264">
        <v>21184</v>
      </c>
      <c r="H137" s="259" t="s">
        <v>777</v>
      </c>
      <c r="I137" s="259" t="s">
        <v>537</v>
      </c>
      <c r="J137" s="259" t="s">
        <v>778</v>
      </c>
      <c r="K137" s="259" t="s">
        <v>720</v>
      </c>
      <c r="L137" s="259">
        <v>1893</v>
      </c>
      <c r="M137" s="259" t="s">
        <v>777</v>
      </c>
      <c r="N137" s="259" t="s">
        <v>705</v>
      </c>
      <c r="O137" s="259" t="s">
        <v>732</v>
      </c>
      <c r="P137" s="259" t="s">
        <v>587</v>
      </c>
      <c r="Q137" s="259" t="s">
        <v>788</v>
      </c>
      <c r="R137" s="259" t="s">
        <v>730</v>
      </c>
      <c r="S137" s="259" t="s">
        <v>785</v>
      </c>
      <c r="T137" s="259" t="s">
        <v>784</v>
      </c>
      <c r="U137" s="259" t="s">
        <v>727</v>
      </c>
      <c r="V137" s="259" t="s">
        <v>726</v>
      </c>
      <c r="W137" s="263">
        <f t="shared" si="26"/>
        <v>70000</v>
      </c>
      <c r="X137" s="257">
        <v>70</v>
      </c>
      <c r="Y137" s="269">
        <v>70738.36</v>
      </c>
      <c r="Z137" s="257" t="s">
        <v>787</v>
      </c>
      <c r="AA137" s="262">
        <v>5.5E-2</v>
      </c>
      <c r="AB137" s="262">
        <v>5.5E-2</v>
      </c>
      <c r="AC137" s="260">
        <v>44672</v>
      </c>
      <c r="AD137" s="260">
        <v>45582</v>
      </c>
      <c r="AE137" s="261">
        <f t="shared" ref="AE137:AE147" si="31">+AD137-AC137</f>
        <v>910</v>
      </c>
      <c r="AF137" s="256">
        <v>70738.36</v>
      </c>
      <c r="AG137" s="256">
        <v>70810.259999999995</v>
      </c>
      <c r="AH137" s="270">
        <v>45113</v>
      </c>
      <c r="AI137" s="259">
        <f t="shared" si="27"/>
        <v>7</v>
      </c>
      <c r="AJ137" s="256">
        <f t="shared" si="30"/>
        <v>70739.920119909933</v>
      </c>
      <c r="AK137" s="259">
        <v>8070726</v>
      </c>
      <c r="AL137" s="256">
        <f t="shared" si="28"/>
        <v>2.7132521643835639</v>
      </c>
      <c r="AM137" s="258">
        <v>5.2999999999999999E-2</v>
      </c>
      <c r="AN137" s="256">
        <v>7269.55</v>
      </c>
      <c r="AO137" s="257">
        <v>0</v>
      </c>
      <c r="AP137" s="269">
        <v>1.4922886094952148</v>
      </c>
      <c r="AQ137" s="269">
        <v>6.7831300431600669E-2</v>
      </c>
      <c r="AR137" s="255"/>
      <c r="AS137" s="140">
        <f>+AD137-AC137</f>
        <v>910</v>
      </c>
      <c r="AT137" s="191">
        <f>+AG137-AF137</f>
        <v>71.899999999994179</v>
      </c>
      <c r="AU137" s="189">
        <f>+AT137/AS137</f>
        <v>7.9010989010982621E-2</v>
      </c>
      <c r="AV137" s="191">
        <f>+AH137-C137</f>
        <v>7</v>
      </c>
      <c r="AW137" s="191">
        <f>+AT137*AV137</f>
        <v>503.29999999995925</v>
      </c>
    </row>
    <row r="138" spans="1:49" hidden="1">
      <c r="A138" s="259">
        <v>1010297</v>
      </c>
      <c r="B138" s="259">
        <f t="shared" si="29"/>
        <v>2011</v>
      </c>
      <c r="C138" s="260">
        <v>45106</v>
      </c>
      <c r="D138" s="259" t="s">
        <v>735</v>
      </c>
      <c r="E138" s="259" t="s">
        <v>734</v>
      </c>
      <c r="F138" s="259">
        <v>8294</v>
      </c>
      <c r="G138" s="264">
        <v>21184</v>
      </c>
      <c r="H138" s="259" t="s">
        <v>777</v>
      </c>
      <c r="I138" s="259" t="s">
        <v>537</v>
      </c>
      <c r="J138" s="259" t="s">
        <v>778</v>
      </c>
      <c r="K138" s="259" t="s">
        <v>720</v>
      </c>
      <c r="L138" s="259">
        <v>1893</v>
      </c>
      <c r="M138" s="259" t="s">
        <v>777</v>
      </c>
      <c r="N138" s="259" t="s">
        <v>705</v>
      </c>
      <c r="O138" s="259" t="s">
        <v>732</v>
      </c>
      <c r="P138" s="259" t="s">
        <v>587</v>
      </c>
      <c r="Q138" s="259" t="s">
        <v>786</v>
      </c>
      <c r="R138" s="259" t="s">
        <v>730</v>
      </c>
      <c r="S138" s="259" t="s">
        <v>785</v>
      </c>
      <c r="T138" s="259" t="s">
        <v>784</v>
      </c>
      <c r="U138" s="259" t="s">
        <v>727</v>
      </c>
      <c r="V138" s="259" t="s">
        <v>726</v>
      </c>
      <c r="W138" s="263">
        <f t="shared" si="26"/>
        <v>250000</v>
      </c>
      <c r="X138" s="257">
        <v>250</v>
      </c>
      <c r="Y138" s="269">
        <v>252708.9</v>
      </c>
      <c r="Z138" s="257" t="s">
        <v>783</v>
      </c>
      <c r="AA138" s="262">
        <v>5.6500000000000002E-2</v>
      </c>
      <c r="AB138" s="262">
        <v>5.6500000000000002E-2</v>
      </c>
      <c r="AC138" s="260">
        <v>44672</v>
      </c>
      <c r="AD138" s="260">
        <v>45764</v>
      </c>
      <c r="AE138" s="261">
        <f t="shared" si="31"/>
        <v>1092</v>
      </c>
      <c r="AF138" s="256">
        <v>252708.9</v>
      </c>
      <c r="AG138" s="256">
        <v>252973.04</v>
      </c>
      <c r="AH138" s="270">
        <v>45113</v>
      </c>
      <c r="AI138" s="259">
        <f t="shared" si="27"/>
        <v>7</v>
      </c>
      <c r="AJ138" s="256">
        <f t="shared" si="30"/>
        <v>252713.40721908424</v>
      </c>
      <c r="AK138" s="259">
        <v>8070727</v>
      </c>
      <c r="AL138" s="256">
        <f t="shared" si="28"/>
        <v>9.6929441095890496</v>
      </c>
      <c r="AM138" s="258">
        <v>5.45E-2</v>
      </c>
      <c r="AN138" s="256">
        <v>7269.55</v>
      </c>
      <c r="AO138" s="257">
        <v>0</v>
      </c>
      <c r="AP138" s="269">
        <v>4.2648954775755303</v>
      </c>
      <c r="AQ138" s="269">
        <v>0.24232360668042785</v>
      </c>
      <c r="AR138" s="255"/>
      <c r="AS138" s="140">
        <f>+AD138-AC138</f>
        <v>1092</v>
      </c>
      <c r="AT138" s="191">
        <f>+AG138-AF138</f>
        <v>264.14000000001397</v>
      </c>
      <c r="AU138" s="189">
        <f>+AT138/AS138</f>
        <v>0.24188644688645969</v>
      </c>
      <c r="AV138" s="191">
        <f>+AH138-C138</f>
        <v>7</v>
      </c>
      <c r="AW138" s="191">
        <f>+AT138*AV138</f>
        <v>1848.9800000000978</v>
      </c>
    </row>
    <row r="139" spans="1:49" hidden="1">
      <c r="A139" s="259">
        <v>1010299</v>
      </c>
      <c r="B139" s="259">
        <f t="shared" si="29"/>
        <v>2012</v>
      </c>
      <c r="C139" s="260">
        <v>45106</v>
      </c>
      <c r="D139" s="259" t="s">
        <v>735</v>
      </c>
      <c r="E139" s="259" t="s">
        <v>734</v>
      </c>
      <c r="F139" s="259">
        <v>8294</v>
      </c>
      <c r="G139" s="264">
        <v>21184</v>
      </c>
      <c r="H139" s="259" t="s">
        <v>777</v>
      </c>
      <c r="I139" s="259" t="s">
        <v>537</v>
      </c>
      <c r="J139" s="259" t="s">
        <v>778</v>
      </c>
      <c r="K139" s="259" t="s">
        <v>720</v>
      </c>
      <c r="L139" s="259">
        <v>1893</v>
      </c>
      <c r="M139" s="259" t="s">
        <v>777</v>
      </c>
      <c r="N139" s="259" t="s">
        <v>705</v>
      </c>
      <c r="O139" s="259" t="s">
        <v>732</v>
      </c>
      <c r="P139" s="259" t="s">
        <v>587</v>
      </c>
      <c r="Q139" s="259" t="s">
        <v>782</v>
      </c>
      <c r="R139" s="259" t="s">
        <v>730</v>
      </c>
      <c r="S139" s="259" t="s">
        <v>781</v>
      </c>
      <c r="T139" s="259" t="s">
        <v>780</v>
      </c>
      <c r="U139" s="259" t="s">
        <v>727</v>
      </c>
      <c r="V139" s="259" t="s">
        <v>726</v>
      </c>
      <c r="W139" s="263">
        <f t="shared" si="26"/>
        <v>19000</v>
      </c>
      <c r="X139" s="257">
        <v>19</v>
      </c>
      <c r="Y139" s="269">
        <v>19306.080000000002</v>
      </c>
      <c r="Z139" s="257" t="s">
        <v>779</v>
      </c>
      <c r="AA139" s="262">
        <v>7.0000000000000007E-2</v>
      </c>
      <c r="AB139" s="262">
        <v>7.0000000000000007E-2</v>
      </c>
      <c r="AC139" s="260">
        <v>44749</v>
      </c>
      <c r="AD139" s="260">
        <v>47297</v>
      </c>
      <c r="AE139" s="261">
        <f t="shared" si="31"/>
        <v>2548</v>
      </c>
      <c r="AF139" s="256">
        <v>19306.080000000002</v>
      </c>
      <c r="AG139" s="256">
        <v>18994.669999999998</v>
      </c>
      <c r="AH139" s="270">
        <v>45113</v>
      </c>
      <c r="AI139" s="259">
        <f t="shared" si="27"/>
        <v>7</v>
      </c>
      <c r="AJ139" s="256">
        <f t="shared" si="30"/>
        <v>19306.424335876902</v>
      </c>
      <c r="AK139" s="259">
        <v>8070727</v>
      </c>
      <c r="AL139" s="256">
        <f t="shared" si="28"/>
        <v>5.7389306301369896</v>
      </c>
      <c r="AM139" s="258">
        <v>5.45E-2</v>
      </c>
      <c r="AN139" s="256">
        <v>7269.55</v>
      </c>
      <c r="AO139" s="257">
        <v>0</v>
      </c>
      <c r="AP139" s="269">
        <v>0.32582319534621879</v>
      </c>
      <c r="AQ139" s="269">
        <v>1.8512681553762431E-2</v>
      </c>
      <c r="AR139" s="255"/>
      <c r="AS139" s="140">
        <f>+AD139-AC139</f>
        <v>2548</v>
      </c>
      <c r="AT139" s="191">
        <f>+AG139-AF139</f>
        <v>-311.41000000000349</v>
      </c>
      <c r="AU139" s="189">
        <f>+AT139/AS139</f>
        <v>-0.12221742543171252</v>
      </c>
      <c r="AV139" s="191">
        <f>+AH139-C139</f>
        <v>7</v>
      </c>
      <c r="AW139" s="191">
        <f>+AT139*AV139</f>
        <v>-2179.8700000000244</v>
      </c>
    </row>
    <row r="140" spans="1:49" hidden="1">
      <c r="A140" s="259">
        <v>1010300</v>
      </c>
      <c r="B140" s="259">
        <f t="shared" si="29"/>
        <v>2013</v>
      </c>
      <c r="C140" s="260">
        <v>45106</v>
      </c>
      <c r="D140" s="259" t="s">
        <v>735</v>
      </c>
      <c r="E140" s="259" t="s">
        <v>734</v>
      </c>
      <c r="F140" s="259">
        <v>8294</v>
      </c>
      <c r="G140" s="264">
        <v>21184</v>
      </c>
      <c r="H140" s="259" t="s">
        <v>777</v>
      </c>
      <c r="I140" s="259" t="s">
        <v>537</v>
      </c>
      <c r="J140" s="259" t="s">
        <v>778</v>
      </c>
      <c r="K140" s="259" t="s">
        <v>720</v>
      </c>
      <c r="L140" s="259">
        <v>1893</v>
      </c>
      <c r="M140" s="259" t="s">
        <v>777</v>
      </c>
      <c r="N140" s="259" t="s">
        <v>705</v>
      </c>
      <c r="O140" s="259" t="s">
        <v>732</v>
      </c>
      <c r="P140" s="259" t="s">
        <v>587</v>
      </c>
      <c r="Q140" s="259" t="s">
        <v>739</v>
      </c>
      <c r="R140" s="259" t="s">
        <v>730</v>
      </c>
      <c r="S140" s="259" t="s">
        <v>729</v>
      </c>
      <c r="T140" s="259" t="s">
        <v>728</v>
      </c>
      <c r="U140" s="263" t="s">
        <v>727</v>
      </c>
      <c r="V140" s="259" t="s">
        <v>726</v>
      </c>
      <c r="W140" s="263">
        <f t="shared" si="26"/>
        <v>14000</v>
      </c>
      <c r="X140" s="257">
        <v>14</v>
      </c>
      <c r="Y140" s="269">
        <v>14000</v>
      </c>
      <c r="Z140" s="257" t="s">
        <v>776</v>
      </c>
      <c r="AA140" s="258">
        <v>7.2499999999999995E-2</v>
      </c>
      <c r="AB140" s="258">
        <v>7.2499999999999995E-2</v>
      </c>
      <c r="AC140" s="265">
        <v>44833</v>
      </c>
      <c r="AD140" s="265">
        <v>45862</v>
      </c>
      <c r="AE140" s="261">
        <f t="shared" si="31"/>
        <v>1029</v>
      </c>
      <c r="AF140" s="256">
        <v>14000</v>
      </c>
      <c r="AG140" s="256">
        <v>14014.63</v>
      </c>
      <c r="AH140" s="270">
        <v>45113</v>
      </c>
      <c r="AI140" s="259">
        <f t="shared" si="27"/>
        <v>7</v>
      </c>
      <c r="AJ140" s="256">
        <f t="shared" si="30"/>
        <v>14000.249698630138</v>
      </c>
      <c r="AK140" s="259">
        <v>8070727</v>
      </c>
      <c r="AL140" s="256">
        <f t="shared" si="28"/>
        <v>4.8328767123287655</v>
      </c>
      <c r="AM140" s="258">
        <v>5.45E-2</v>
      </c>
      <c r="AN140" s="256">
        <v>7269.55</v>
      </c>
      <c r="AO140" s="257">
        <v>0</v>
      </c>
      <c r="AP140" s="269">
        <v>0.23627397260273972</v>
      </c>
      <c r="AQ140" s="269">
        <v>1.3424657534246575E-2</v>
      </c>
      <c r="AR140" s="255"/>
      <c r="AS140" s="140">
        <f>+AD140-AC140</f>
        <v>1029</v>
      </c>
      <c r="AT140" s="191">
        <f>+AG140-AF140</f>
        <v>14.6299999999992</v>
      </c>
      <c r="AU140" s="189">
        <f>+AT140/AS140</f>
        <v>1.4217687074829155E-2</v>
      </c>
      <c r="AV140" s="191">
        <f>+AH140-C140</f>
        <v>7</v>
      </c>
      <c r="AW140" s="191">
        <f>+AT140*AV140</f>
        <v>102.4099999999944</v>
      </c>
    </row>
    <row r="141" spans="1:49" hidden="1">
      <c r="A141" s="259">
        <v>1010305</v>
      </c>
      <c r="B141" s="259">
        <f t="shared" si="29"/>
        <v>2014</v>
      </c>
      <c r="C141" s="260">
        <v>45106</v>
      </c>
      <c r="D141" s="259" t="s">
        <v>735</v>
      </c>
      <c r="E141" s="259" t="s">
        <v>734</v>
      </c>
      <c r="F141" s="259">
        <v>8294</v>
      </c>
      <c r="G141" s="264">
        <v>17383</v>
      </c>
      <c r="H141" s="259" t="s">
        <v>539</v>
      </c>
      <c r="I141" s="259" t="s">
        <v>537</v>
      </c>
      <c r="J141" s="259" t="s">
        <v>733</v>
      </c>
      <c r="K141" s="259" t="s">
        <v>720</v>
      </c>
      <c r="L141" s="259">
        <v>1444</v>
      </c>
      <c r="M141" s="259" t="s">
        <v>539</v>
      </c>
      <c r="N141" s="259" t="s">
        <v>700</v>
      </c>
      <c r="O141" s="259" t="s">
        <v>732</v>
      </c>
      <c r="P141" s="259" t="s">
        <v>587</v>
      </c>
      <c r="Q141" s="259" t="s">
        <v>750</v>
      </c>
      <c r="R141" s="259" t="s">
        <v>730</v>
      </c>
      <c r="S141" s="259" t="s">
        <v>729</v>
      </c>
      <c r="T141" s="259" t="s">
        <v>728</v>
      </c>
      <c r="U141" s="263" t="s">
        <v>727</v>
      </c>
      <c r="V141" s="259" t="s">
        <v>726</v>
      </c>
      <c r="W141" s="263">
        <f t="shared" si="26"/>
        <v>400000</v>
      </c>
      <c r="X141" s="257">
        <v>400</v>
      </c>
      <c r="Y141" s="256">
        <v>400090.41</v>
      </c>
      <c r="Z141" s="257" t="s">
        <v>775</v>
      </c>
      <c r="AA141" s="258">
        <v>8.2500000000000004E-2</v>
      </c>
      <c r="AB141" s="258">
        <v>8.2500000000000004E-2</v>
      </c>
      <c r="AC141" s="265">
        <v>45105</v>
      </c>
      <c r="AD141" s="265">
        <v>46590</v>
      </c>
      <c r="AE141" s="261">
        <f t="shared" si="31"/>
        <v>1485</v>
      </c>
      <c r="AF141" s="256">
        <v>400090.41</v>
      </c>
      <c r="AG141" s="256">
        <v>400528.87</v>
      </c>
      <c r="AH141" s="260">
        <v>45111</v>
      </c>
      <c r="AI141" s="259">
        <f t="shared" si="27"/>
        <v>5</v>
      </c>
      <c r="AJ141" s="256">
        <f t="shared" si="30"/>
        <v>400095.50704222178</v>
      </c>
      <c r="AK141" s="259">
        <v>8070727</v>
      </c>
      <c r="AL141" s="256">
        <f t="shared" si="28"/>
        <v>13.701726369863025</v>
      </c>
      <c r="AM141" s="258">
        <v>0.08</v>
      </c>
      <c r="AN141" s="256">
        <v>7269.55</v>
      </c>
      <c r="AO141" s="257">
        <v>0</v>
      </c>
      <c r="AP141" s="256">
        <v>4.8230076937511726</v>
      </c>
      <c r="AQ141" s="256">
        <v>0.27403452805404388</v>
      </c>
      <c r="AR141" s="255"/>
    </row>
    <row r="142" spans="1:49" hidden="1">
      <c r="A142" s="259">
        <v>1010307</v>
      </c>
      <c r="B142" s="259">
        <f t="shared" si="29"/>
        <v>2015</v>
      </c>
      <c r="C142" s="260">
        <v>45106</v>
      </c>
      <c r="D142" s="259" t="s">
        <v>735</v>
      </c>
      <c r="E142" s="259" t="s">
        <v>734</v>
      </c>
      <c r="F142" s="259">
        <v>8294</v>
      </c>
      <c r="G142" s="264">
        <v>17383</v>
      </c>
      <c r="H142" s="259" t="s">
        <v>539</v>
      </c>
      <c r="I142" s="259" t="s">
        <v>537</v>
      </c>
      <c r="J142" s="259" t="s">
        <v>733</v>
      </c>
      <c r="K142" s="259" t="s">
        <v>720</v>
      </c>
      <c r="L142" s="259">
        <v>1444</v>
      </c>
      <c r="M142" s="259" t="s">
        <v>539</v>
      </c>
      <c r="N142" s="259" t="s">
        <v>700</v>
      </c>
      <c r="O142" s="259" t="s">
        <v>732</v>
      </c>
      <c r="P142" s="259" t="s">
        <v>587</v>
      </c>
      <c r="Q142" s="259" t="s">
        <v>750</v>
      </c>
      <c r="R142" s="259" t="s">
        <v>730</v>
      </c>
      <c r="S142" s="259" t="s">
        <v>729</v>
      </c>
      <c r="T142" s="259" t="s">
        <v>728</v>
      </c>
      <c r="U142" s="263" t="s">
        <v>727</v>
      </c>
      <c r="V142" s="259" t="s">
        <v>726</v>
      </c>
      <c r="W142" s="263">
        <f t="shared" si="26"/>
        <v>500000</v>
      </c>
      <c r="X142" s="257">
        <v>500</v>
      </c>
      <c r="Y142" s="256">
        <v>500113.01</v>
      </c>
      <c r="Z142" s="257" t="s">
        <v>774</v>
      </c>
      <c r="AA142" s="258">
        <v>8.2500000000000004E-2</v>
      </c>
      <c r="AB142" s="258">
        <v>8.2500000000000004E-2</v>
      </c>
      <c r="AC142" s="265">
        <v>45105</v>
      </c>
      <c r="AD142" s="265">
        <v>46590</v>
      </c>
      <c r="AE142" s="261">
        <f t="shared" si="31"/>
        <v>1485</v>
      </c>
      <c r="AF142" s="256">
        <v>500113.01</v>
      </c>
      <c r="AG142" s="256">
        <v>500222.63</v>
      </c>
      <c r="AH142" s="260">
        <v>45107</v>
      </c>
      <c r="AI142" s="259">
        <f t="shared" si="27"/>
        <v>1</v>
      </c>
      <c r="AJ142" s="256">
        <f t="shared" si="30"/>
        <v>500114.28426055546</v>
      </c>
      <c r="AK142" s="259">
        <v>8070727</v>
      </c>
      <c r="AL142" s="256">
        <f t="shared" si="28"/>
        <v>3.4254315753424689</v>
      </c>
      <c r="AM142" s="258">
        <v>0.08</v>
      </c>
      <c r="AN142" s="256">
        <v>7269.55</v>
      </c>
      <c r="AO142" s="257">
        <v>0</v>
      </c>
      <c r="AP142" s="256">
        <v>1.2057519234377934</v>
      </c>
      <c r="AQ142" s="256">
        <v>6.8508632013510984E-2</v>
      </c>
      <c r="AR142" s="255"/>
    </row>
    <row r="143" spans="1:49" hidden="1">
      <c r="A143" s="259">
        <v>1010309</v>
      </c>
      <c r="B143" s="259">
        <f t="shared" si="29"/>
        <v>2016</v>
      </c>
      <c r="C143" s="260">
        <v>45106</v>
      </c>
      <c r="D143" s="259" t="s">
        <v>735</v>
      </c>
      <c r="E143" s="259" t="s">
        <v>734</v>
      </c>
      <c r="F143" s="259" t="s">
        <v>773</v>
      </c>
      <c r="G143" s="264">
        <v>17384</v>
      </c>
      <c r="H143" s="259" t="s">
        <v>746</v>
      </c>
      <c r="I143" s="259" t="s">
        <v>537</v>
      </c>
      <c r="J143" s="259" t="s">
        <v>733</v>
      </c>
      <c r="K143" s="259" t="s">
        <v>720</v>
      </c>
      <c r="L143" s="259">
        <v>1443</v>
      </c>
      <c r="M143" s="259" t="s">
        <v>746</v>
      </c>
      <c r="N143" s="259" t="s">
        <v>745</v>
      </c>
      <c r="O143" s="259" t="s">
        <v>732</v>
      </c>
      <c r="P143" s="259" t="s">
        <v>587</v>
      </c>
      <c r="Q143" s="259" t="s">
        <v>772</v>
      </c>
      <c r="R143" s="259" t="s">
        <v>743</v>
      </c>
      <c r="S143" s="259" t="s">
        <v>771</v>
      </c>
      <c r="T143" s="259" t="s">
        <v>770</v>
      </c>
      <c r="U143" s="259" t="s">
        <v>570</v>
      </c>
      <c r="V143" s="259" t="s">
        <v>726</v>
      </c>
      <c r="W143" s="263">
        <f t="shared" si="26"/>
        <v>10000000000</v>
      </c>
      <c r="X143" s="257">
        <v>10000</v>
      </c>
      <c r="Y143" s="257">
        <v>10024231878</v>
      </c>
      <c r="Z143" s="257" t="s">
        <v>769</v>
      </c>
      <c r="AA143" s="262">
        <v>9.0300000000000005E-2</v>
      </c>
      <c r="AB143" s="262">
        <v>9.0300000000000005E-2</v>
      </c>
      <c r="AC143" s="260">
        <v>44972</v>
      </c>
      <c r="AD143" s="260">
        <v>47529</v>
      </c>
      <c r="AE143" s="261">
        <f t="shared" si="31"/>
        <v>2557</v>
      </c>
      <c r="AF143" s="257">
        <v>10024231878</v>
      </c>
      <c r="AG143" s="257">
        <v>10040764995</v>
      </c>
      <c r="AH143" s="260">
        <v>45113</v>
      </c>
      <c r="AI143" s="259">
        <f t="shared" si="27"/>
        <v>7</v>
      </c>
      <c r="AJ143" s="257">
        <f t="shared" si="30"/>
        <v>10024416197.100574</v>
      </c>
      <c r="AK143" s="259">
        <v>8070726</v>
      </c>
      <c r="AL143" s="256">
        <f t="shared" si="28"/>
        <v>113.71485639726559</v>
      </c>
      <c r="AM143" s="258">
        <v>8.5999999999999993E-2</v>
      </c>
      <c r="AN143" s="256">
        <v>7269.55</v>
      </c>
      <c r="AO143" s="257">
        <v>0</v>
      </c>
      <c r="AP143" s="257">
        <v>174462.15968328799</v>
      </c>
      <c r="AQ143" s="257">
        <v>9856.94089109589</v>
      </c>
      <c r="AR143" s="255"/>
    </row>
    <row r="144" spans="1:49" hidden="1">
      <c r="A144" s="259">
        <v>1010329</v>
      </c>
      <c r="B144" s="259">
        <f t="shared" si="29"/>
        <v>2017</v>
      </c>
      <c r="C144" s="260">
        <v>45107</v>
      </c>
      <c r="D144" s="259" t="s">
        <v>735</v>
      </c>
      <c r="E144" s="259" t="s">
        <v>734</v>
      </c>
      <c r="F144" s="259">
        <v>8294</v>
      </c>
      <c r="G144" s="264">
        <v>20762</v>
      </c>
      <c r="H144" s="259" t="s">
        <v>724</v>
      </c>
      <c r="I144" s="259" t="s">
        <v>537</v>
      </c>
      <c r="J144" s="259" t="s">
        <v>766</v>
      </c>
      <c r="K144" s="259" t="s">
        <v>720</v>
      </c>
      <c r="L144" s="259">
        <v>1852</v>
      </c>
      <c r="M144" s="259" t="s">
        <v>724</v>
      </c>
      <c r="N144" s="259" t="s">
        <v>765</v>
      </c>
      <c r="O144" s="259" t="s">
        <v>732</v>
      </c>
      <c r="P144" s="259" t="s">
        <v>587</v>
      </c>
      <c r="Q144" s="259" t="s">
        <v>768</v>
      </c>
      <c r="R144" s="259" t="s">
        <v>730</v>
      </c>
      <c r="S144" s="259" t="s">
        <v>729</v>
      </c>
      <c r="T144" s="259" t="s">
        <v>728</v>
      </c>
      <c r="U144" s="259" t="s">
        <v>727</v>
      </c>
      <c r="V144" s="259" t="s">
        <v>726</v>
      </c>
      <c r="W144" s="263">
        <f t="shared" si="26"/>
        <v>20000</v>
      </c>
      <c r="X144" s="257">
        <v>20</v>
      </c>
      <c r="Y144" s="256">
        <v>20113.22</v>
      </c>
      <c r="Z144" s="257" t="s">
        <v>767</v>
      </c>
      <c r="AA144" s="262">
        <f>+AB144</f>
        <v>7.1300000000000002E-2</v>
      </c>
      <c r="AB144" s="262">
        <v>7.1300000000000002E-2</v>
      </c>
      <c r="AC144" s="260">
        <v>44896</v>
      </c>
      <c r="AD144" s="260">
        <v>45624</v>
      </c>
      <c r="AE144" s="261">
        <f t="shared" si="31"/>
        <v>728</v>
      </c>
      <c r="AF144" s="256">
        <v>20113.22</v>
      </c>
      <c r="AG144" s="256">
        <v>20075.98</v>
      </c>
      <c r="AH144" s="260">
        <v>45226</v>
      </c>
      <c r="AI144" s="259">
        <f t="shared" si="27"/>
        <v>119</v>
      </c>
      <c r="AJ144" s="256">
        <f t="shared" si="30"/>
        <v>20152.499188389942</v>
      </c>
      <c r="AK144" s="259">
        <v>8070727</v>
      </c>
      <c r="AL144" s="256">
        <f t="shared" si="28"/>
        <v>149.51010549041101</v>
      </c>
      <c r="AM144" s="258">
        <v>4.8499999999999995E-2</v>
      </c>
      <c r="AN144" s="256">
        <v>7266.05</v>
      </c>
      <c r="AO144" s="256">
        <v>36.066032745355606</v>
      </c>
      <c r="AP144" s="256">
        <v>2.8852826196284482</v>
      </c>
      <c r="AQ144" s="256">
        <v>0.3278730249577782</v>
      </c>
      <c r="AR144" s="255"/>
    </row>
    <row r="145" spans="1:50" hidden="1">
      <c r="A145" s="259">
        <v>1010330</v>
      </c>
      <c r="B145" s="259">
        <f t="shared" si="29"/>
        <v>2018</v>
      </c>
      <c r="C145" s="260">
        <v>45107</v>
      </c>
      <c r="D145" s="259" t="s">
        <v>735</v>
      </c>
      <c r="E145" s="259" t="s">
        <v>734</v>
      </c>
      <c r="F145" s="259">
        <v>8294</v>
      </c>
      <c r="G145" s="264">
        <v>20762</v>
      </c>
      <c r="H145" s="259" t="s">
        <v>724</v>
      </c>
      <c r="I145" s="259" t="s">
        <v>537</v>
      </c>
      <c r="J145" s="259" t="s">
        <v>766</v>
      </c>
      <c r="K145" s="259" t="s">
        <v>720</v>
      </c>
      <c r="L145" s="259">
        <v>1852</v>
      </c>
      <c r="M145" s="259" t="s">
        <v>724</v>
      </c>
      <c r="N145" s="259" t="s">
        <v>765</v>
      </c>
      <c r="O145" s="259" t="s">
        <v>732</v>
      </c>
      <c r="P145" s="259" t="s">
        <v>587</v>
      </c>
      <c r="Q145" s="259" t="s">
        <v>764</v>
      </c>
      <c r="R145" s="259" t="s">
        <v>730</v>
      </c>
      <c r="S145" s="259" t="s">
        <v>763</v>
      </c>
      <c r="T145" s="259" t="s">
        <v>762</v>
      </c>
      <c r="U145" s="259" t="s">
        <v>570</v>
      </c>
      <c r="V145" s="259" t="s">
        <v>726</v>
      </c>
      <c r="W145" s="263">
        <f t="shared" si="26"/>
        <v>400000000</v>
      </c>
      <c r="X145" s="257">
        <v>400</v>
      </c>
      <c r="Y145" s="257">
        <v>400300822</v>
      </c>
      <c r="Z145" s="257" t="s">
        <v>761</v>
      </c>
      <c r="AA145" s="262">
        <v>9.1499999999999998E-2</v>
      </c>
      <c r="AB145" s="262">
        <v>9.1499999999999998E-2</v>
      </c>
      <c r="AC145" s="260">
        <v>44558</v>
      </c>
      <c r="AD145" s="260">
        <v>47106</v>
      </c>
      <c r="AE145" s="261">
        <f t="shared" si="31"/>
        <v>2548</v>
      </c>
      <c r="AF145" s="257">
        <v>400300822</v>
      </c>
      <c r="AG145" s="257">
        <v>401616613</v>
      </c>
      <c r="AH145" s="260">
        <v>45226</v>
      </c>
      <c r="AI145" s="259">
        <f t="shared" si="27"/>
        <v>119</v>
      </c>
      <c r="AJ145" s="257">
        <f t="shared" si="30"/>
        <v>401082571.12019515</v>
      </c>
      <c r="AK145" s="259">
        <v>8070726</v>
      </c>
      <c r="AL145" s="256">
        <f t="shared" si="28"/>
        <v>206.55705697797208</v>
      </c>
      <c r="AM145" s="258">
        <v>0.08</v>
      </c>
      <c r="AN145" s="256">
        <v>7266.05</v>
      </c>
      <c r="AO145" s="257">
        <v>717799.69300056307</v>
      </c>
      <c r="AP145" s="257">
        <v>57423.975440045033</v>
      </c>
      <c r="AQ145" s="257">
        <v>6525.4517545505723</v>
      </c>
      <c r="AR145" s="255"/>
    </row>
    <row r="146" spans="1:50" hidden="1">
      <c r="A146" s="259">
        <v>1010331</v>
      </c>
      <c r="B146" s="259">
        <f t="shared" si="29"/>
        <v>2019</v>
      </c>
      <c r="C146" s="260">
        <v>45107</v>
      </c>
      <c r="D146" s="259" t="s">
        <v>735</v>
      </c>
      <c r="E146" s="259" t="s">
        <v>734</v>
      </c>
      <c r="F146" s="259">
        <v>8294</v>
      </c>
      <c r="G146" s="264">
        <v>21787</v>
      </c>
      <c r="H146" s="259" t="s">
        <v>759</v>
      </c>
      <c r="I146" s="259" t="s">
        <v>537</v>
      </c>
      <c r="J146" s="259" t="s">
        <v>760</v>
      </c>
      <c r="K146" s="259" t="s">
        <v>720</v>
      </c>
      <c r="L146" s="259">
        <v>1973</v>
      </c>
      <c r="M146" s="259" t="s">
        <v>759</v>
      </c>
      <c r="N146" s="259" t="s">
        <v>758</v>
      </c>
      <c r="O146" s="259" t="s">
        <v>732</v>
      </c>
      <c r="P146" s="259" t="s">
        <v>587</v>
      </c>
      <c r="Q146" s="259" t="s">
        <v>757</v>
      </c>
      <c r="R146" s="259" t="s">
        <v>730</v>
      </c>
      <c r="S146" s="259" t="s">
        <v>756</v>
      </c>
      <c r="T146" s="259" t="s">
        <v>755</v>
      </c>
      <c r="U146" s="259" t="s">
        <v>727</v>
      </c>
      <c r="V146" s="259" t="s">
        <v>726</v>
      </c>
      <c r="W146" s="263">
        <f t="shared" si="26"/>
        <v>350000</v>
      </c>
      <c r="X146" s="257">
        <v>350</v>
      </c>
      <c r="Y146" s="256">
        <v>352641.78</v>
      </c>
      <c r="Z146" s="257" t="s">
        <v>754</v>
      </c>
      <c r="AA146" s="262">
        <f>+AB146</f>
        <v>7.2499999999999995E-2</v>
      </c>
      <c r="AB146" s="262">
        <v>7.2499999999999995E-2</v>
      </c>
      <c r="AC146" s="260">
        <v>44601</v>
      </c>
      <c r="AD146" s="260">
        <v>48180</v>
      </c>
      <c r="AE146" s="261">
        <f t="shared" si="31"/>
        <v>3579</v>
      </c>
      <c r="AF146" s="256">
        <v>352641.78</v>
      </c>
      <c r="AG146" s="256">
        <v>354588.56</v>
      </c>
      <c r="AH146" s="260">
        <v>45138</v>
      </c>
      <c r="AI146" s="259">
        <f t="shared" si="27"/>
        <v>31</v>
      </c>
      <c r="AJ146" s="256">
        <f t="shared" si="30"/>
        <v>352659.75023865211</v>
      </c>
      <c r="AK146" s="259">
        <v>8070727</v>
      </c>
      <c r="AL146" s="256">
        <f t="shared" si="28"/>
        <v>224.62798315068471</v>
      </c>
      <c r="AM146" s="258">
        <v>6.5000000000000002E-2</v>
      </c>
      <c r="AN146" s="256">
        <v>7266.05</v>
      </c>
      <c r="AO146" s="257">
        <v>0</v>
      </c>
      <c r="AP146" s="256">
        <v>16.472718764383565</v>
      </c>
      <c r="AQ146" s="256">
        <v>1.497519887671233</v>
      </c>
      <c r="AR146" s="255"/>
    </row>
    <row r="147" spans="1:50" hidden="1">
      <c r="A147" s="259">
        <v>1010333</v>
      </c>
      <c r="B147" s="259">
        <f t="shared" si="29"/>
        <v>2020</v>
      </c>
      <c r="C147" s="260">
        <v>45107</v>
      </c>
      <c r="D147" s="259" t="s">
        <v>735</v>
      </c>
      <c r="E147" s="259" t="s">
        <v>734</v>
      </c>
      <c r="F147" s="259">
        <v>8294</v>
      </c>
      <c r="G147" s="264">
        <v>23267</v>
      </c>
      <c r="H147" s="259" t="s">
        <v>752</v>
      </c>
      <c r="I147" s="259" t="s">
        <v>537</v>
      </c>
      <c r="J147" s="259" t="s">
        <v>753</v>
      </c>
      <c r="K147" s="259" t="s">
        <v>720</v>
      </c>
      <c r="L147" s="259">
        <v>2701</v>
      </c>
      <c r="M147" s="259" t="s">
        <v>752</v>
      </c>
      <c r="N147" s="259" t="s">
        <v>751</v>
      </c>
      <c r="O147" s="259" t="s">
        <v>732</v>
      </c>
      <c r="P147" s="259" t="s">
        <v>587</v>
      </c>
      <c r="Q147" s="259" t="s">
        <v>750</v>
      </c>
      <c r="R147" s="259" t="s">
        <v>730</v>
      </c>
      <c r="S147" s="259" t="s">
        <v>729</v>
      </c>
      <c r="T147" s="259" t="s">
        <v>728</v>
      </c>
      <c r="U147" s="263" t="s">
        <v>727</v>
      </c>
      <c r="V147" s="259" t="s">
        <v>726</v>
      </c>
      <c r="W147" s="263">
        <f t="shared" si="26"/>
        <v>499000</v>
      </c>
      <c r="X147" s="257">
        <v>499</v>
      </c>
      <c r="Y147" s="256">
        <v>499225.58</v>
      </c>
      <c r="Z147" s="257" t="s">
        <v>749</v>
      </c>
      <c r="AA147" s="258">
        <v>8.2500000000000004E-2</v>
      </c>
      <c r="AB147" s="258">
        <v>8.2500000000000004E-2</v>
      </c>
      <c r="AC147" s="265">
        <v>45105</v>
      </c>
      <c r="AD147" s="265">
        <v>46590</v>
      </c>
      <c r="AE147" s="261">
        <f t="shared" si="31"/>
        <v>1485</v>
      </c>
      <c r="AF147" s="256">
        <v>499225.58</v>
      </c>
      <c r="AG147" s="256">
        <v>502725.05</v>
      </c>
      <c r="AH147" s="260">
        <v>45197</v>
      </c>
      <c r="AI147" s="259">
        <f t="shared" si="27"/>
        <v>90</v>
      </c>
      <c r="AJ147" s="256">
        <f t="shared" si="30"/>
        <v>499285.89739143179</v>
      </c>
      <c r="AK147" s="259">
        <v>8070727</v>
      </c>
      <c r="AL147" s="256">
        <f t="shared" si="28"/>
        <v>3385.1597547945212</v>
      </c>
      <c r="AM147" s="258">
        <v>5.5E-2</v>
      </c>
      <c r="AN147" s="256">
        <v>7266.05</v>
      </c>
      <c r="AO147" s="257">
        <v>0</v>
      </c>
      <c r="AP147" s="256">
        <v>54.162555571401768</v>
      </c>
      <c r="AQ147" s="256">
        <v>6.1548358603865641</v>
      </c>
      <c r="AR147" s="255"/>
    </row>
    <row r="148" spans="1:50" hidden="1">
      <c r="A148" s="259">
        <v>1010334</v>
      </c>
      <c r="B148" s="259">
        <f t="shared" si="29"/>
        <v>2021</v>
      </c>
      <c r="C148" s="260">
        <v>45107</v>
      </c>
      <c r="D148" s="259" t="s">
        <v>735</v>
      </c>
      <c r="E148" s="259" t="s">
        <v>734</v>
      </c>
      <c r="F148" s="259">
        <v>8294</v>
      </c>
      <c r="G148" s="264">
        <v>17384</v>
      </c>
      <c r="H148" s="259" t="s">
        <v>746</v>
      </c>
      <c r="I148" s="259" t="s">
        <v>537</v>
      </c>
      <c r="J148" s="259" t="s">
        <v>733</v>
      </c>
      <c r="K148" s="259" t="s">
        <v>720</v>
      </c>
      <c r="L148" s="259">
        <v>1443</v>
      </c>
      <c r="M148" s="259" t="s">
        <v>746</v>
      </c>
      <c r="N148" s="259" t="s">
        <v>745</v>
      </c>
      <c r="O148" s="259" t="s">
        <v>732</v>
      </c>
      <c r="P148" s="259" t="s">
        <v>587</v>
      </c>
      <c r="Q148" s="259" t="s">
        <v>748</v>
      </c>
      <c r="R148" s="266" t="s">
        <v>743</v>
      </c>
      <c r="S148" s="266" t="s">
        <v>742</v>
      </c>
      <c r="T148" s="266" t="s">
        <v>741</v>
      </c>
      <c r="U148" s="259" t="s">
        <v>570</v>
      </c>
      <c r="V148" s="259" t="s">
        <v>726</v>
      </c>
      <c r="W148" s="263">
        <f t="shared" si="26"/>
        <v>2196000000</v>
      </c>
      <c r="X148" s="257">
        <v>2196</v>
      </c>
      <c r="Y148" s="257">
        <v>2247260055</v>
      </c>
      <c r="Z148" s="257" t="s">
        <v>747</v>
      </c>
      <c r="AA148" s="268">
        <v>7.0999999999999994E-2</v>
      </c>
      <c r="AB148" s="268">
        <v>7.0999999999999994E-2</v>
      </c>
      <c r="AC148" s="267">
        <v>44265</v>
      </c>
      <c r="AD148" s="267">
        <v>46785</v>
      </c>
      <c r="AE148" s="266">
        <v>2520</v>
      </c>
      <c r="AF148" s="257">
        <v>2247260055</v>
      </c>
      <c r="AG148" s="257">
        <v>2248571470</v>
      </c>
      <c r="AH148" s="260">
        <v>45110</v>
      </c>
      <c r="AI148" s="259">
        <f t="shared" si="27"/>
        <v>3</v>
      </c>
      <c r="AJ148" s="257">
        <f t="shared" si="30"/>
        <v>2247281296.2251754</v>
      </c>
      <c r="AK148" s="259">
        <v>8070726</v>
      </c>
      <c r="AL148" s="256">
        <f t="shared" si="28"/>
        <v>0</v>
      </c>
      <c r="AM148" s="258">
        <v>7.0999999999999994E-2</v>
      </c>
      <c r="AN148" s="256">
        <v>7266.05</v>
      </c>
      <c r="AO148" s="257">
        <v>0</v>
      </c>
      <c r="AP148" s="257">
        <v>20317.693646087449</v>
      </c>
      <c r="AQ148" s="257">
        <v>923.53152936761114</v>
      </c>
      <c r="AR148" s="255"/>
    </row>
    <row r="149" spans="1:50" hidden="1">
      <c r="A149" s="259">
        <v>1010335</v>
      </c>
      <c r="B149" s="259">
        <f t="shared" si="29"/>
        <v>2022</v>
      </c>
      <c r="C149" s="260">
        <v>45107</v>
      </c>
      <c r="D149" s="259" t="s">
        <v>735</v>
      </c>
      <c r="E149" s="259" t="s">
        <v>734</v>
      </c>
      <c r="F149" s="259">
        <v>8294</v>
      </c>
      <c r="G149" s="264">
        <v>17384</v>
      </c>
      <c r="H149" s="259" t="s">
        <v>746</v>
      </c>
      <c r="I149" s="259" t="s">
        <v>537</v>
      </c>
      <c r="J149" s="259" t="s">
        <v>733</v>
      </c>
      <c r="K149" s="259" t="s">
        <v>720</v>
      </c>
      <c r="L149" s="259">
        <v>1443</v>
      </c>
      <c r="M149" s="259" t="s">
        <v>746</v>
      </c>
      <c r="N149" s="259" t="s">
        <v>745</v>
      </c>
      <c r="O149" s="259" t="s">
        <v>732</v>
      </c>
      <c r="P149" s="259" t="s">
        <v>587</v>
      </c>
      <c r="Q149" s="259" t="s">
        <v>744</v>
      </c>
      <c r="R149" s="259" t="s">
        <v>743</v>
      </c>
      <c r="S149" s="259" t="s">
        <v>742</v>
      </c>
      <c r="T149" s="259" t="s">
        <v>741</v>
      </c>
      <c r="U149" s="259" t="s">
        <v>570</v>
      </c>
      <c r="V149" s="259" t="s">
        <v>726</v>
      </c>
      <c r="W149" s="263">
        <f t="shared" si="26"/>
        <v>481000000</v>
      </c>
      <c r="X149" s="257">
        <v>481</v>
      </c>
      <c r="Y149" s="257">
        <v>493650959</v>
      </c>
      <c r="Z149" s="257" t="s">
        <v>740</v>
      </c>
      <c r="AA149" s="262">
        <f>+AB149</f>
        <v>0.08</v>
      </c>
      <c r="AB149" s="262">
        <v>0.08</v>
      </c>
      <c r="AC149" s="260">
        <v>44265</v>
      </c>
      <c r="AD149" s="260">
        <v>47865</v>
      </c>
      <c r="AE149" s="261">
        <f>+AD149-AC149</f>
        <v>3600</v>
      </c>
      <c r="AF149" s="257">
        <v>493650959</v>
      </c>
      <c r="AG149" s="257">
        <v>493975551</v>
      </c>
      <c r="AH149" s="260">
        <v>45110</v>
      </c>
      <c r="AI149" s="259">
        <f t="shared" si="27"/>
        <v>3</v>
      </c>
      <c r="AJ149" s="257">
        <f t="shared" si="30"/>
        <v>493655625.01591295</v>
      </c>
      <c r="AK149" s="259">
        <v>8070726</v>
      </c>
      <c r="AL149" s="256">
        <f t="shared" si="28"/>
        <v>0</v>
      </c>
      <c r="AM149" s="258">
        <v>0.08</v>
      </c>
      <c r="AN149" s="256">
        <v>7266.05</v>
      </c>
      <c r="AO149" s="257">
        <v>0</v>
      </c>
      <c r="AP149" s="257">
        <v>4463.1456558453756</v>
      </c>
      <c r="AQ149" s="257">
        <v>202.87025708388066</v>
      </c>
      <c r="AR149" s="255"/>
    </row>
    <row r="150" spans="1:50" hidden="1">
      <c r="A150" s="259">
        <v>1010336</v>
      </c>
      <c r="B150" s="259">
        <f t="shared" si="29"/>
        <v>2023</v>
      </c>
      <c r="C150" s="260">
        <v>45107</v>
      </c>
      <c r="D150" s="259" t="s">
        <v>735</v>
      </c>
      <c r="E150" s="259" t="s">
        <v>734</v>
      </c>
      <c r="F150" s="259">
        <v>8294</v>
      </c>
      <c r="G150" s="264">
        <v>17383</v>
      </c>
      <c r="H150" s="259" t="s">
        <v>539</v>
      </c>
      <c r="I150" s="259" t="s">
        <v>537</v>
      </c>
      <c r="J150" s="259" t="s">
        <v>733</v>
      </c>
      <c r="K150" s="259" t="s">
        <v>720</v>
      </c>
      <c r="L150" s="259">
        <v>1444</v>
      </c>
      <c r="M150" s="259" t="s">
        <v>539</v>
      </c>
      <c r="N150" s="259" t="s">
        <v>700</v>
      </c>
      <c r="O150" s="259" t="s">
        <v>732</v>
      </c>
      <c r="P150" s="259" t="s">
        <v>587</v>
      </c>
      <c r="Q150" s="259" t="s">
        <v>739</v>
      </c>
      <c r="R150" s="259" t="s">
        <v>730</v>
      </c>
      <c r="S150" s="259" t="s">
        <v>729</v>
      </c>
      <c r="T150" s="259" t="s">
        <v>728</v>
      </c>
      <c r="U150" s="263" t="s">
        <v>727</v>
      </c>
      <c r="V150" s="259" t="s">
        <v>726</v>
      </c>
      <c r="W150" s="263">
        <f t="shared" si="26"/>
        <v>51000</v>
      </c>
      <c r="X150" s="257">
        <v>51</v>
      </c>
      <c r="Y150" s="256">
        <v>51010.13</v>
      </c>
      <c r="Z150" s="257" t="s">
        <v>738</v>
      </c>
      <c r="AA150" s="258">
        <v>7.2499999999999995E-2</v>
      </c>
      <c r="AB150" s="258">
        <v>7.2499999999999995E-2</v>
      </c>
      <c r="AC150" s="265">
        <v>44833</v>
      </c>
      <c r="AD150" s="265">
        <v>45862</v>
      </c>
      <c r="AE150" s="261">
        <f>+AD150-AC150</f>
        <v>1029</v>
      </c>
      <c r="AF150" s="256">
        <v>51010.13</v>
      </c>
      <c r="AG150" s="256">
        <v>51039.48</v>
      </c>
      <c r="AH150" s="260">
        <v>45110</v>
      </c>
      <c r="AI150" s="259">
        <f t="shared" si="27"/>
        <v>3</v>
      </c>
      <c r="AJ150" s="256">
        <f t="shared" si="30"/>
        <v>51010.519913049538</v>
      </c>
      <c r="AK150" s="259">
        <v>8070727</v>
      </c>
      <c r="AL150" s="256">
        <f t="shared" si="28"/>
        <v>1.0481533561643785</v>
      </c>
      <c r="AM150" s="258">
        <v>7.0000000000000007E-2</v>
      </c>
      <c r="AN150" s="256">
        <v>7266.05</v>
      </c>
      <c r="AO150" s="257">
        <v>0</v>
      </c>
      <c r="AP150" s="256">
        <v>0.36894998236066801</v>
      </c>
      <c r="AQ150" s="256">
        <v>2.0963067179583409E-2</v>
      </c>
      <c r="AR150" s="255"/>
    </row>
    <row r="151" spans="1:50" hidden="1">
      <c r="A151" s="259">
        <v>1010337</v>
      </c>
      <c r="B151" s="259">
        <f t="shared" si="29"/>
        <v>2024</v>
      </c>
      <c r="C151" s="260">
        <v>45107</v>
      </c>
      <c r="D151" s="259" t="s">
        <v>735</v>
      </c>
      <c r="E151" s="259" t="s">
        <v>734</v>
      </c>
      <c r="F151" s="259">
        <v>8294</v>
      </c>
      <c r="G151" s="264">
        <v>17383</v>
      </c>
      <c r="H151" s="259" t="s">
        <v>539</v>
      </c>
      <c r="I151" s="259" t="s">
        <v>537</v>
      </c>
      <c r="J151" s="259" t="s">
        <v>733</v>
      </c>
      <c r="K151" s="259" t="s">
        <v>720</v>
      </c>
      <c r="L151" s="259">
        <v>1444</v>
      </c>
      <c r="M151" s="259" t="s">
        <v>539</v>
      </c>
      <c r="N151" s="259" t="s">
        <v>700</v>
      </c>
      <c r="O151" s="259" t="s">
        <v>732</v>
      </c>
      <c r="P151" s="259" t="s">
        <v>587</v>
      </c>
      <c r="Q151" s="259" t="s">
        <v>737</v>
      </c>
      <c r="R151" s="259" t="s">
        <v>730</v>
      </c>
      <c r="S151" s="259" t="s">
        <v>729</v>
      </c>
      <c r="T151" s="259" t="s">
        <v>728</v>
      </c>
      <c r="U151" s="259" t="s">
        <v>727</v>
      </c>
      <c r="V151" s="259" t="s">
        <v>726</v>
      </c>
      <c r="W151" s="263">
        <f t="shared" si="26"/>
        <v>73000</v>
      </c>
      <c r="X151" s="257">
        <v>73</v>
      </c>
      <c r="Y151" s="256">
        <v>74039.5</v>
      </c>
      <c r="Z151" s="257" t="s">
        <v>736</v>
      </c>
      <c r="AA151" s="262">
        <v>8.2500000000000004E-2</v>
      </c>
      <c r="AB151" s="262">
        <v>8.2500000000000004E-2</v>
      </c>
      <c r="AC151" s="260">
        <v>45044</v>
      </c>
      <c r="AD151" s="260">
        <v>46590</v>
      </c>
      <c r="AE151" s="261">
        <v>1546</v>
      </c>
      <c r="AF151" s="256">
        <v>74039.5</v>
      </c>
      <c r="AG151" s="256">
        <v>74088.179999999993</v>
      </c>
      <c r="AH151" s="260">
        <v>45110</v>
      </c>
      <c r="AI151" s="259">
        <f t="shared" si="27"/>
        <v>3</v>
      </c>
      <c r="AJ151" s="256">
        <f t="shared" si="30"/>
        <v>74040.199825410964</v>
      </c>
      <c r="AK151" s="259">
        <v>8070727</v>
      </c>
      <c r="AL151" s="256">
        <f t="shared" si="28"/>
        <v>1.5213595890410971</v>
      </c>
      <c r="AM151" s="258">
        <v>0.08</v>
      </c>
      <c r="AN151" s="256">
        <v>7266.05</v>
      </c>
      <c r="AO151" s="257">
        <v>0</v>
      </c>
      <c r="AP151" s="256">
        <v>0.66939821917808229</v>
      </c>
      <c r="AQ151" s="256">
        <v>3.0427191780821917E-2</v>
      </c>
      <c r="AR151" s="255"/>
    </row>
    <row r="152" spans="1:50" hidden="1">
      <c r="A152" s="259">
        <v>1010338</v>
      </c>
      <c r="B152" s="259">
        <f t="shared" si="29"/>
        <v>2025</v>
      </c>
      <c r="C152" s="260">
        <v>45107</v>
      </c>
      <c r="D152" s="259" t="s">
        <v>735</v>
      </c>
      <c r="E152" s="259" t="s">
        <v>734</v>
      </c>
      <c r="F152" s="259">
        <v>8294</v>
      </c>
      <c r="G152" s="264">
        <v>17383</v>
      </c>
      <c r="H152" s="259" t="s">
        <v>539</v>
      </c>
      <c r="I152" s="259" t="s">
        <v>537</v>
      </c>
      <c r="J152" s="259" t="s">
        <v>733</v>
      </c>
      <c r="K152" s="259" t="s">
        <v>720</v>
      </c>
      <c r="L152" s="259">
        <v>1444</v>
      </c>
      <c r="M152" s="259" t="s">
        <v>539</v>
      </c>
      <c r="N152" s="259" t="s">
        <v>700</v>
      </c>
      <c r="O152" s="259" t="s">
        <v>732</v>
      </c>
      <c r="P152" s="259" t="s">
        <v>587</v>
      </c>
      <c r="Q152" s="259" t="s">
        <v>731</v>
      </c>
      <c r="R152" s="259" t="s">
        <v>730</v>
      </c>
      <c r="S152" s="259" t="s">
        <v>729</v>
      </c>
      <c r="T152" s="259" t="s">
        <v>728</v>
      </c>
      <c r="U152" s="259" t="s">
        <v>727</v>
      </c>
      <c r="V152" s="259" t="s">
        <v>726</v>
      </c>
      <c r="W152" s="263">
        <f t="shared" si="26"/>
        <v>129000</v>
      </c>
      <c r="X152" s="257">
        <v>129</v>
      </c>
      <c r="Y152" s="256">
        <v>129029.16</v>
      </c>
      <c r="Z152" s="257" t="s">
        <v>725</v>
      </c>
      <c r="AA152" s="262">
        <f>+AB152</f>
        <v>8.2500000000000004E-2</v>
      </c>
      <c r="AB152" s="262">
        <v>8.2500000000000004E-2</v>
      </c>
      <c r="AC152" s="260">
        <v>44833</v>
      </c>
      <c r="AD152" s="260">
        <v>47325</v>
      </c>
      <c r="AE152" s="261">
        <f>+AD152-AC152</f>
        <v>2492</v>
      </c>
      <c r="AF152" s="256">
        <v>129029.16</v>
      </c>
      <c r="AG152" s="256">
        <v>129114</v>
      </c>
      <c r="AH152" s="260">
        <v>45110</v>
      </c>
      <c r="AI152" s="259">
        <f t="shared" si="27"/>
        <v>3</v>
      </c>
      <c r="AJ152" s="256">
        <f t="shared" si="30"/>
        <v>129030.3795906671</v>
      </c>
      <c r="AK152" s="259">
        <v>8070727</v>
      </c>
      <c r="AL152" s="256">
        <f t="shared" si="28"/>
        <v>2.6512841095890431</v>
      </c>
      <c r="AM152" s="258">
        <v>0.08</v>
      </c>
      <c r="AN152" s="256">
        <v>7266.05</v>
      </c>
      <c r="AO152" s="257">
        <v>0</v>
      </c>
      <c r="AP152" s="256">
        <v>1.1665649859260652</v>
      </c>
      <c r="AQ152" s="256">
        <v>5.3025681178457497E-2</v>
      </c>
      <c r="AR152" s="255"/>
    </row>
    <row r="153" spans="1:50" s="189" customFormat="1">
      <c r="W153" s="254">
        <f>SUBTOTAL(9,W2:W152)</f>
        <v>469000</v>
      </c>
      <c r="Y153" s="254">
        <f>SUBTOTAL(9,Y2:Y152)</f>
        <v>472345.72</v>
      </c>
      <c r="AF153" s="254">
        <f>SUBTOTAL(9,AF2:AF152)</f>
        <v>472345.72</v>
      </c>
      <c r="AG153" s="254">
        <f>SUBTOTAL(9,AG2:AG152)</f>
        <v>472847.35000000003</v>
      </c>
      <c r="AJ153" s="254">
        <f>SUBTOTAL(9,AJ2:AJ152)</f>
        <v>472354.1757321218</v>
      </c>
      <c r="AO153" s="254">
        <f>SUBTOTAL(9,AO2:AO152)</f>
        <v>0</v>
      </c>
      <c r="AP153" s="254">
        <f>SUBTOTAL(9,AP2:AP152)</f>
        <v>8.0243152656408334</v>
      </c>
      <c r="AQ153" s="254">
        <f>SUBTOTAL(9,AQ2:AQ152)</f>
        <v>0.4314168561268531</v>
      </c>
      <c r="AS153" s="189">
        <f>SUBTOTAL(9,AS14:AS124)</f>
        <v>501.63000000001193</v>
      </c>
      <c r="AU153" s="140">
        <f>SUBTOTAL(9,AU14:AU124)</f>
        <v>2826495.3528000736</v>
      </c>
      <c r="AW153" s="189">
        <f>SUBTOTAL(9,AW14:AW124)</f>
        <v>501.63000000001193</v>
      </c>
      <c r="AX153" s="189">
        <f>SUBTOTAL(9,AX14:AX124)</f>
        <v>75.012857142858735</v>
      </c>
    </row>
    <row r="154" spans="1:50">
      <c r="W154" s="253"/>
      <c r="X154" s="253"/>
      <c r="Y154" s="253"/>
      <c r="AF154" s="253"/>
      <c r="AG154" s="253"/>
      <c r="AO154" s="253"/>
      <c r="AP154" s="253"/>
      <c r="AQ154" s="253"/>
    </row>
    <row r="156" spans="1:50">
      <c r="AF156">
        <f>+W124*AB124*AI124</f>
        <v>44100</v>
      </c>
    </row>
    <row r="161" spans="29:33">
      <c r="AD161" t="s">
        <v>1033</v>
      </c>
    </row>
    <row r="162" spans="29:33">
      <c r="AD162" t="s">
        <v>1027</v>
      </c>
      <c r="AE162" s="297">
        <f>+W124</f>
        <v>105000</v>
      </c>
      <c r="AF162" s="297"/>
      <c r="AG162" s="297"/>
    </row>
    <row r="163" spans="29:33">
      <c r="AC163" s="296" t="s">
        <v>1029</v>
      </c>
      <c r="AD163" t="s">
        <v>1028</v>
      </c>
      <c r="AE163" s="297">
        <f>+AY124</f>
        <v>47.498571428572177</v>
      </c>
      <c r="AF163" s="297"/>
      <c r="AG163" s="297"/>
    </row>
    <row r="164" spans="29:33">
      <c r="AC164" s="296" t="s">
        <v>1030</v>
      </c>
      <c r="AD164" t="s">
        <v>1031</v>
      </c>
      <c r="AE164" s="297"/>
      <c r="AF164" s="297"/>
      <c r="AG164" s="297"/>
    </row>
    <row r="165" spans="29:33">
      <c r="AE165" s="297">
        <f>SUBTOTAL(9,AE162:AE164)</f>
        <v>105047.49857142857</v>
      </c>
      <c r="AF165" s="297" t="e">
        <f>+#REF!</f>
        <v>#REF!</v>
      </c>
      <c r="AG165" s="297" t="e">
        <f>+AE165-AF165</f>
        <v>#REF!</v>
      </c>
    </row>
    <row r="167" spans="29:33">
      <c r="AD167" t="s">
        <v>1032</v>
      </c>
      <c r="AE167" s="227">
        <f>+AJ124</f>
        <v>106037.51121058359</v>
      </c>
    </row>
    <row r="1048576" spans="8:8">
      <c r="H1048576" t="s">
        <v>724</v>
      </c>
    </row>
  </sheetData>
  <autoFilter ref="A1:AQ152" xr:uid="{0DA55210-BF18-427C-8098-7F5B20489870}">
    <filterColumn colId="7">
      <filters>
        <filter val="Fondo de Invesion Renta Inmobilaria EYDISA"/>
      </filters>
    </filterColumn>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D85B-1F92-4E09-B168-11B84DE05813}">
  <sheetPr filterMode="1">
    <tabColor rgb="FF006699"/>
  </sheetPr>
  <dimension ref="A1:L2659"/>
  <sheetViews>
    <sheetView zoomScale="70" zoomScaleNormal="70" workbookViewId="0">
      <selection activeCell="F466" sqref="F466"/>
    </sheetView>
  </sheetViews>
  <sheetFormatPr baseColWidth="10" defaultColWidth="8.88671875" defaultRowHeight="14.4"/>
  <cols>
    <col min="1" max="1" width="23.5546875" bestFit="1" customWidth="1"/>
    <col min="2" max="2" width="11.109375" customWidth="1"/>
    <col min="3" max="3" width="15" customWidth="1"/>
    <col min="4" max="4" width="20" customWidth="1"/>
    <col min="5" max="5" width="28" customWidth="1"/>
    <col min="6" max="6" width="22" customWidth="1"/>
    <col min="7" max="7" width="36" customWidth="1"/>
    <col min="8" max="8" width="29" customWidth="1"/>
    <col min="9" max="9" width="25" customWidth="1"/>
    <col min="10" max="11" width="20" customWidth="1"/>
    <col min="12" max="12" width="15" customWidth="1"/>
    <col min="257" max="257" width="15" customWidth="1"/>
    <col min="258" max="258" width="29" customWidth="1"/>
    <col min="259" max="259" width="15" customWidth="1"/>
    <col min="260" max="260" width="20" customWidth="1"/>
    <col min="261" max="261" width="28" customWidth="1"/>
    <col min="262" max="262" width="22" customWidth="1"/>
    <col min="263" max="263" width="36" customWidth="1"/>
    <col min="264" max="264" width="29" customWidth="1"/>
    <col min="265" max="265" width="25" customWidth="1"/>
    <col min="266" max="267" width="20" customWidth="1"/>
    <col min="268" max="268" width="15" customWidth="1"/>
    <col min="513" max="513" width="15" customWidth="1"/>
    <col min="514" max="514" width="29" customWidth="1"/>
    <col min="515" max="515" width="15" customWidth="1"/>
    <col min="516" max="516" width="20" customWidth="1"/>
    <col min="517" max="517" width="28" customWidth="1"/>
    <col min="518" max="518" width="22" customWidth="1"/>
    <col min="519" max="519" width="36" customWidth="1"/>
    <col min="520" max="520" width="29" customWidth="1"/>
    <col min="521" max="521" width="25" customWidth="1"/>
    <col min="522" max="523" width="20" customWidth="1"/>
    <col min="524" max="524" width="15" customWidth="1"/>
    <col min="769" max="769" width="15" customWidth="1"/>
    <col min="770" max="770" width="29" customWidth="1"/>
    <col min="771" max="771" width="15" customWidth="1"/>
    <col min="772" max="772" width="20" customWidth="1"/>
    <col min="773" max="773" width="28" customWidth="1"/>
    <col min="774" max="774" width="22" customWidth="1"/>
    <col min="775" max="775" width="36" customWidth="1"/>
    <col min="776" max="776" width="29" customWidth="1"/>
    <col min="777" max="777" width="25" customWidth="1"/>
    <col min="778" max="779" width="20" customWidth="1"/>
    <col min="780" max="780" width="15" customWidth="1"/>
    <col min="1025" max="1025" width="15" customWidth="1"/>
    <col min="1026" max="1026" width="29" customWidth="1"/>
    <col min="1027" max="1027" width="15" customWidth="1"/>
    <col min="1028" max="1028" width="20" customWidth="1"/>
    <col min="1029" max="1029" width="28" customWidth="1"/>
    <col min="1030" max="1030" width="22" customWidth="1"/>
    <col min="1031" max="1031" width="36" customWidth="1"/>
    <col min="1032" max="1032" width="29" customWidth="1"/>
    <col min="1033" max="1033" width="25" customWidth="1"/>
    <col min="1034" max="1035" width="20" customWidth="1"/>
    <col min="1036" max="1036" width="15" customWidth="1"/>
    <col min="1281" max="1281" width="15" customWidth="1"/>
    <col min="1282" max="1282" width="29" customWidth="1"/>
    <col min="1283" max="1283" width="15" customWidth="1"/>
    <col min="1284" max="1284" width="20" customWidth="1"/>
    <col min="1285" max="1285" width="28" customWidth="1"/>
    <col min="1286" max="1286" width="22" customWidth="1"/>
    <col min="1287" max="1287" width="36" customWidth="1"/>
    <col min="1288" max="1288" width="29" customWidth="1"/>
    <col min="1289" max="1289" width="25" customWidth="1"/>
    <col min="1290" max="1291" width="20" customWidth="1"/>
    <col min="1292" max="1292" width="15" customWidth="1"/>
    <col min="1537" max="1537" width="15" customWidth="1"/>
    <col min="1538" max="1538" width="29" customWidth="1"/>
    <col min="1539" max="1539" width="15" customWidth="1"/>
    <col min="1540" max="1540" width="20" customWidth="1"/>
    <col min="1541" max="1541" width="28" customWidth="1"/>
    <col min="1542" max="1542" width="22" customWidth="1"/>
    <col min="1543" max="1543" width="36" customWidth="1"/>
    <col min="1544" max="1544" width="29" customWidth="1"/>
    <col min="1545" max="1545" width="25" customWidth="1"/>
    <col min="1546" max="1547" width="20" customWidth="1"/>
    <col min="1548" max="1548" width="15" customWidth="1"/>
    <col min="1793" max="1793" width="15" customWidth="1"/>
    <col min="1794" max="1794" width="29" customWidth="1"/>
    <col min="1795" max="1795" width="15" customWidth="1"/>
    <col min="1796" max="1796" width="20" customWidth="1"/>
    <col min="1797" max="1797" width="28" customWidth="1"/>
    <col min="1798" max="1798" width="22" customWidth="1"/>
    <col min="1799" max="1799" width="36" customWidth="1"/>
    <col min="1800" max="1800" width="29" customWidth="1"/>
    <col min="1801" max="1801" width="25" customWidth="1"/>
    <col min="1802" max="1803" width="20" customWidth="1"/>
    <col min="1804" max="1804" width="15" customWidth="1"/>
    <col min="2049" max="2049" width="15" customWidth="1"/>
    <col min="2050" max="2050" width="29" customWidth="1"/>
    <col min="2051" max="2051" width="15" customWidth="1"/>
    <col min="2052" max="2052" width="20" customWidth="1"/>
    <col min="2053" max="2053" width="28" customWidth="1"/>
    <col min="2054" max="2054" width="22" customWidth="1"/>
    <col min="2055" max="2055" width="36" customWidth="1"/>
    <col min="2056" max="2056" width="29" customWidth="1"/>
    <col min="2057" max="2057" width="25" customWidth="1"/>
    <col min="2058" max="2059" width="20" customWidth="1"/>
    <col min="2060" max="2060" width="15" customWidth="1"/>
    <col min="2305" max="2305" width="15" customWidth="1"/>
    <col min="2306" max="2306" width="29" customWidth="1"/>
    <col min="2307" max="2307" width="15" customWidth="1"/>
    <col min="2308" max="2308" width="20" customWidth="1"/>
    <col min="2309" max="2309" width="28" customWidth="1"/>
    <col min="2310" max="2310" width="22" customWidth="1"/>
    <col min="2311" max="2311" width="36" customWidth="1"/>
    <col min="2312" max="2312" width="29" customWidth="1"/>
    <col min="2313" max="2313" width="25" customWidth="1"/>
    <col min="2314" max="2315" width="20" customWidth="1"/>
    <col min="2316" max="2316" width="15" customWidth="1"/>
    <col min="2561" max="2561" width="15" customWidth="1"/>
    <col min="2562" max="2562" width="29" customWidth="1"/>
    <col min="2563" max="2563" width="15" customWidth="1"/>
    <col min="2564" max="2564" width="20" customWidth="1"/>
    <col min="2565" max="2565" width="28" customWidth="1"/>
    <col min="2566" max="2566" width="22" customWidth="1"/>
    <col min="2567" max="2567" width="36" customWidth="1"/>
    <col min="2568" max="2568" width="29" customWidth="1"/>
    <col min="2569" max="2569" width="25" customWidth="1"/>
    <col min="2570" max="2571" width="20" customWidth="1"/>
    <col min="2572" max="2572" width="15" customWidth="1"/>
    <col min="2817" max="2817" width="15" customWidth="1"/>
    <col min="2818" max="2818" width="29" customWidth="1"/>
    <col min="2819" max="2819" width="15" customWidth="1"/>
    <col min="2820" max="2820" width="20" customWidth="1"/>
    <col min="2821" max="2821" width="28" customWidth="1"/>
    <col min="2822" max="2822" width="22" customWidth="1"/>
    <col min="2823" max="2823" width="36" customWidth="1"/>
    <col min="2824" max="2824" width="29" customWidth="1"/>
    <col min="2825" max="2825" width="25" customWidth="1"/>
    <col min="2826" max="2827" width="20" customWidth="1"/>
    <col min="2828" max="2828" width="15" customWidth="1"/>
    <col min="3073" max="3073" width="15" customWidth="1"/>
    <col min="3074" max="3074" width="29" customWidth="1"/>
    <col min="3075" max="3075" width="15" customWidth="1"/>
    <col min="3076" max="3076" width="20" customWidth="1"/>
    <col min="3077" max="3077" width="28" customWidth="1"/>
    <col min="3078" max="3078" width="22" customWidth="1"/>
    <col min="3079" max="3079" width="36" customWidth="1"/>
    <col min="3080" max="3080" width="29" customWidth="1"/>
    <col min="3081" max="3081" width="25" customWidth="1"/>
    <col min="3082" max="3083" width="20" customWidth="1"/>
    <col min="3084" max="3084" width="15" customWidth="1"/>
    <col min="3329" max="3329" width="15" customWidth="1"/>
    <col min="3330" max="3330" width="29" customWidth="1"/>
    <col min="3331" max="3331" width="15" customWidth="1"/>
    <col min="3332" max="3332" width="20" customWidth="1"/>
    <col min="3333" max="3333" width="28" customWidth="1"/>
    <col min="3334" max="3334" width="22" customWidth="1"/>
    <col min="3335" max="3335" width="36" customWidth="1"/>
    <col min="3336" max="3336" width="29" customWidth="1"/>
    <col min="3337" max="3337" width="25" customWidth="1"/>
    <col min="3338" max="3339" width="20" customWidth="1"/>
    <col min="3340" max="3340" width="15" customWidth="1"/>
    <col min="3585" max="3585" width="15" customWidth="1"/>
    <col min="3586" max="3586" width="29" customWidth="1"/>
    <col min="3587" max="3587" width="15" customWidth="1"/>
    <col min="3588" max="3588" width="20" customWidth="1"/>
    <col min="3589" max="3589" width="28" customWidth="1"/>
    <col min="3590" max="3590" width="22" customWidth="1"/>
    <col min="3591" max="3591" width="36" customWidth="1"/>
    <col min="3592" max="3592" width="29" customWidth="1"/>
    <col min="3593" max="3593" width="25" customWidth="1"/>
    <col min="3594" max="3595" width="20" customWidth="1"/>
    <col min="3596" max="3596" width="15" customWidth="1"/>
    <col min="3841" max="3841" width="15" customWidth="1"/>
    <col min="3842" max="3842" width="29" customWidth="1"/>
    <col min="3843" max="3843" width="15" customWidth="1"/>
    <col min="3844" max="3844" width="20" customWidth="1"/>
    <col min="3845" max="3845" width="28" customWidth="1"/>
    <col min="3846" max="3846" width="22" customWidth="1"/>
    <col min="3847" max="3847" width="36" customWidth="1"/>
    <col min="3848" max="3848" width="29" customWidth="1"/>
    <col min="3849" max="3849" width="25" customWidth="1"/>
    <col min="3850" max="3851" width="20" customWidth="1"/>
    <col min="3852" max="3852" width="15" customWidth="1"/>
    <col min="4097" max="4097" width="15" customWidth="1"/>
    <col min="4098" max="4098" width="29" customWidth="1"/>
    <col min="4099" max="4099" width="15" customWidth="1"/>
    <col min="4100" max="4100" width="20" customWidth="1"/>
    <col min="4101" max="4101" width="28" customWidth="1"/>
    <col min="4102" max="4102" width="22" customWidth="1"/>
    <col min="4103" max="4103" width="36" customWidth="1"/>
    <col min="4104" max="4104" width="29" customWidth="1"/>
    <col min="4105" max="4105" width="25" customWidth="1"/>
    <col min="4106" max="4107" width="20" customWidth="1"/>
    <col min="4108" max="4108" width="15" customWidth="1"/>
    <col min="4353" max="4353" width="15" customWidth="1"/>
    <col min="4354" max="4354" width="29" customWidth="1"/>
    <col min="4355" max="4355" width="15" customWidth="1"/>
    <col min="4356" max="4356" width="20" customWidth="1"/>
    <col min="4357" max="4357" width="28" customWidth="1"/>
    <col min="4358" max="4358" width="22" customWidth="1"/>
    <col min="4359" max="4359" width="36" customWidth="1"/>
    <col min="4360" max="4360" width="29" customWidth="1"/>
    <col min="4361" max="4361" width="25" customWidth="1"/>
    <col min="4362" max="4363" width="20" customWidth="1"/>
    <col min="4364" max="4364" width="15" customWidth="1"/>
    <col min="4609" max="4609" width="15" customWidth="1"/>
    <col min="4610" max="4610" width="29" customWidth="1"/>
    <col min="4611" max="4611" width="15" customWidth="1"/>
    <col min="4612" max="4612" width="20" customWidth="1"/>
    <col min="4613" max="4613" width="28" customWidth="1"/>
    <col min="4614" max="4614" width="22" customWidth="1"/>
    <col min="4615" max="4615" width="36" customWidth="1"/>
    <col min="4616" max="4616" width="29" customWidth="1"/>
    <col min="4617" max="4617" width="25" customWidth="1"/>
    <col min="4618" max="4619" width="20" customWidth="1"/>
    <col min="4620" max="4620" width="15" customWidth="1"/>
    <col min="4865" max="4865" width="15" customWidth="1"/>
    <col min="4866" max="4866" width="29" customWidth="1"/>
    <col min="4867" max="4867" width="15" customWidth="1"/>
    <col min="4868" max="4868" width="20" customWidth="1"/>
    <col min="4869" max="4869" width="28" customWidth="1"/>
    <col min="4870" max="4870" width="22" customWidth="1"/>
    <col min="4871" max="4871" width="36" customWidth="1"/>
    <col min="4872" max="4872" width="29" customWidth="1"/>
    <col min="4873" max="4873" width="25" customWidth="1"/>
    <col min="4874" max="4875" width="20" customWidth="1"/>
    <col min="4876" max="4876" width="15" customWidth="1"/>
    <col min="5121" max="5121" width="15" customWidth="1"/>
    <col min="5122" max="5122" width="29" customWidth="1"/>
    <col min="5123" max="5123" width="15" customWidth="1"/>
    <col min="5124" max="5124" width="20" customWidth="1"/>
    <col min="5125" max="5125" width="28" customWidth="1"/>
    <col min="5126" max="5126" width="22" customWidth="1"/>
    <col min="5127" max="5127" width="36" customWidth="1"/>
    <col min="5128" max="5128" width="29" customWidth="1"/>
    <col min="5129" max="5129" width="25" customWidth="1"/>
    <col min="5130" max="5131" width="20" customWidth="1"/>
    <col min="5132" max="5132" width="15" customWidth="1"/>
    <col min="5377" max="5377" width="15" customWidth="1"/>
    <col min="5378" max="5378" width="29" customWidth="1"/>
    <col min="5379" max="5379" width="15" customWidth="1"/>
    <col min="5380" max="5380" width="20" customWidth="1"/>
    <col min="5381" max="5381" width="28" customWidth="1"/>
    <col min="5382" max="5382" width="22" customWidth="1"/>
    <col min="5383" max="5383" width="36" customWidth="1"/>
    <col min="5384" max="5384" width="29" customWidth="1"/>
    <col min="5385" max="5385" width="25" customWidth="1"/>
    <col min="5386" max="5387" width="20" customWidth="1"/>
    <col min="5388" max="5388" width="15" customWidth="1"/>
    <col min="5633" max="5633" width="15" customWidth="1"/>
    <col min="5634" max="5634" width="29" customWidth="1"/>
    <col min="5635" max="5635" width="15" customWidth="1"/>
    <col min="5636" max="5636" width="20" customWidth="1"/>
    <col min="5637" max="5637" width="28" customWidth="1"/>
    <col min="5638" max="5638" width="22" customWidth="1"/>
    <col min="5639" max="5639" width="36" customWidth="1"/>
    <col min="5640" max="5640" width="29" customWidth="1"/>
    <col min="5641" max="5641" width="25" customWidth="1"/>
    <col min="5642" max="5643" width="20" customWidth="1"/>
    <col min="5644" max="5644" width="15" customWidth="1"/>
    <col min="5889" max="5889" width="15" customWidth="1"/>
    <col min="5890" max="5890" width="29" customWidth="1"/>
    <col min="5891" max="5891" width="15" customWidth="1"/>
    <col min="5892" max="5892" width="20" customWidth="1"/>
    <col min="5893" max="5893" width="28" customWidth="1"/>
    <col min="5894" max="5894" width="22" customWidth="1"/>
    <col min="5895" max="5895" width="36" customWidth="1"/>
    <col min="5896" max="5896" width="29" customWidth="1"/>
    <col min="5897" max="5897" width="25" customWidth="1"/>
    <col min="5898" max="5899" width="20" customWidth="1"/>
    <col min="5900" max="5900" width="15" customWidth="1"/>
    <col min="6145" max="6145" width="15" customWidth="1"/>
    <col min="6146" max="6146" width="29" customWidth="1"/>
    <col min="6147" max="6147" width="15" customWidth="1"/>
    <col min="6148" max="6148" width="20" customWidth="1"/>
    <col min="6149" max="6149" width="28" customWidth="1"/>
    <col min="6150" max="6150" width="22" customWidth="1"/>
    <col min="6151" max="6151" width="36" customWidth="1"/>
    <col min="6152" max="6152" width="29" customWidth="1"/>
    <col min="6153" max="6153" width="25" customWidth="1"/>
    <col min="6154" max="6155" width="20" customWidth="1"/>
    <col min="6156" max="6156" width="15" customWidth="1"/>
    <col min="6401" max="6401" width="15" customWidth="1"/>
    <col min="6402" max="6402" width="29" customWidth="1"/>
    <col min="6403" max="6403" width="15" customWidth="1"/>
    <col min="6404" max="6404" width="20" customWidth="1"/>
    <col min="6405" max="6405" width="28" customWidth="1"/>
    <col min="6406" max="6406" width="22" customWidth="1"/>
    <col min="6407" max="6407" width="36" customWidth="1"/>
    <col min="6408" max="6408" width="29" customWidth="1"/>
    <col min="6409" max="6409" width="25" customWidth="1"/>
    <col min="6410" max="6411" width="20" customWidth="1"/>
    <col min="6412" max="6412" width="15" customWidth="1"/>
    <col min="6657" max="6657" width="15" customWidth="1"/>
    <col min="6658" max="6658" width="29" customWidth="1"/>
    <col min="6659" max="6659" width="15" customWidth="1"/>
    <col min="6660" max="6660" width="20" customWidth="1"/>
    <col min="6661" max="6661" width="28" customWidth="1"/>
    <col min="6662" max="6662" width="22" customWidth="1"/>
    <col min="6663" max="6663" width="36" customWidth="1"/>
    <col min="6664" max="6664" width="29" customWidth="1"/>
    <col min="6665" max="6665" width="25" customWidth="1"/>
    <col min="6666" max="6667" width="20" customWidth="1"/>
    <col min="6668" max="6668" width="15" customWidth="1"/>
    <col min="6913" max="6913" width="15" customWidth="1"/>
    <col min="6914" max="6914" width="29" customWidth="1"/>
    <col min="6915" max="6915" width="15" customWidth="1"/>
    <col min="6916" max="6916" width="20" customWidth="1"/>
    <col min="6917" max="6917" width="28" customWidth="1"/>
    <col min="6918" max="6918" width="22" customWidth="1"/>
    <col min="6919" max="6919" width="36" customWidth="1"/>
    <col min="6920" max="6920" width="29" customWidth="1"/>
    <col min="6921" max="6921" width="25" customWidth="1"/>
    <col min="6922" max="6923" width="20" customWidth="1"/>
    <col min="6924" max="6924" width="15" customWidth="1"/>
    <col min="7169" max="7169" width="15" customWidth="1"/>
    <col min="7170" max="7170" width="29" customWidth="1"/>
    <col min="7171" max="7171" width="15" customWidth="1"/>
    <col min="7172" max="7172" width="20" customWidth="1"/>
    <col min="7173" max="7173" width="28" customWidth="1"/>
    <col min="7174" max="7174" width="22" customWidth="1"/>
    <col min="7175" max="7175" width="36" customWidth="1"/>
    <col min="7176" max="7176" width="29" customWidth="1"/>
    <col min="7177" max="7177" width="25" customWidth="1"/>
    <col min="7178" max="7179" width="20" customWidth="1"/>
    <col min="7180" max="7180" width="15" customWidth="1"/>
    <col min="7425" max="7425" width="15" customWidth="1"/>
    <col min="7426" max="7426" width="29" customWidth="1"/>
    <col min="7427" max="7427" width="15" customWidth="1"/>
    <col min="7428" max="7428" width="20" customWidth="1"/>
    <col min="7429" max="7429" width="28" customWidth="1"/>
    <col min="7430" max="7430" width="22" customWidth="1"/>
    <col min="7431" max="7431" width="36" customWidth="1"/>
    <col min="7432" max="7432" width="29" customWidth="1"/>
    <col min="7433" max="7433" width="25" customWidth="1"/>
    <col min="7434" max="7435" width="20" customWidth="1"/>
    <col min="7436" max="7436" width="15" customWidth="1"/>
    <col min="7681" max="7681" width="15" customWidth="1"/>
    <col min="7682" max="7682" width="29" customWidth="1"/>
    <col min="7683" max="7683" width="15" customWidth="1"/>
    <col min="7684" max="7684" width="20" customWidth="1"/>
    <col min="7685" max="7685" width="28" customWidth="1"/>
    <col min="7686" max="7686" width="22" customWidth="1"/>
    <col min="7687" max="7687" width="36" customWidth="1"/>
    <col min="7688" max="7688" width="29" customWidth="1"/>
    <col min="7689" max="7689" width="25" customWidth="1"/>
    <col min="7690" max="7691" width="20" customWidth="1"/>
    <col min="7692" max="7692" width="15" customWidth="1"/>
    <col min="7937" max="7937" width="15" customWidth="1"/>
    <col min="7938" max="7938" width="29" customWidth="1"/>
    <col min="7939" max="7939" width="15" customWidth="1"/>
    <col min="7940" max="7940" width="20" customWidth="1"/>
    <col min="7941" max="7941" width="28" customWidth="1"/>
    <col min="7942" max="7942" width="22" customWidth="1"/>
    <col min="7943" max="7943" width="36" customWidth="1"/>
    <col min="7944" max="7944" width="29" customWidth="1"/>
    <col min="7945" max="7945" width="25" customWidth="1"/>
    <col min="7946" max="7947" width="20" customWidth="1"/>
    <col min="7948" max="7948" width="15" customWidth="1"/>
    <col min="8193" max="8193" width="15" customWidth="1"/>
    <col min="8194" max="8194" width="29" customWidth="1"/>
    <col min="8195" max="8195" width="15" customWidth="1"/>
    <col min="8196" max="8196" width="20" customWidth="1"/>
    <col min="8197" max="8197" width="28" customWidth="1"/>
    <col min="8198" max="8198" width="22" customWidth="1"/>
    <col min="8199" max="8199" width="36" customWidth="1"/>
    <col min="8200" max="8200" width="29" customWidth="1"/>
    <col min="8201" max="8201" width="25" customWidth="1"/>
    <col min="8202" max="8203" width="20" customWidth="1"/>
    <col min="8204" max="8204" width="15" customWidth="1"/>
    <col min="8449" max="8449" width="15" customWidth="1"/>
    <col min="8450" max="8450" width="29" customWidth="1"/>
    <col min="8451" max="8451" width="15" customWidth="1"/>
    <col min="8452" max="8452" width="20" customWidth="1"/>
    <col min="8453" max="8453" width="28" customWidth="1"/>
    <col min="8454" max="8454" width="22" customWidth="1"/>
    <col min="8455" max="8455" width="36" customWidth="1"/>
    <col min="8456" max="8456" width="29" customWidth="1"/>
    <col min="8457" max="8457" width="25" customWidth="1"/>
    <col min="8458" max="8459" width="20" customWidth="1"/>
    <col min="8460" max="8460" width="15" customWidth="1"/>
    <col min="8705" max="8705" width="15" customWidth="1"/>
    <col min="8706" max="8706" width="29" customWidth="1"/>
    <col min="8707" max="8707" width="15" customWidth="1"/>
    <col min="8708" max="8708" width="20" customWidth="1"/>
    <col min="8709" max="8709" width="28" customWidth="1"/>
    <col min="8710" max="8710" width="22" customWidth="1"/>
    <col min="8711" max="8711" width="36" customWidth="1"/>
    <col min="8712" max="8712" width="29" customWidth="1"/>
    <col min="8713" max="8713" width="25" customWidth="1"/>
    <col min="8714" max="8715" width="20" customWidth="1"/>
    <col min="8716" max="8716" width="15" customWidth="1"/>
    <col min="8961" max="8961" width="15" customWidth="1"/>
    <col min="8962" max="8962" width="29" customWidth="1"/>
    <col min="8963" max="8963" width="15" customWidth="1"/>
    <col min="8964" max="8964" width="20" customWidth="1"/>
    <col min="8965" max="8965" width="28" customWidth="1"/>
    <col min="8966" max="8966" width="22" customWidth="1"/>
    <col min="8967" max="8967" width="36" customWidth="1"/>
    <col min="8968" max="8968" width="29" customWidth="1"/>
    <col min="8969" max="8969" width="25" customWidth="1"/>
    <col min="8970" max="8971" width="20" customWidth="1"/>
    <col min="8972" max="8972" width="15" customWidth="1"/>
    <col min="9217" max="9217" width="15" customWidth="1"/>
    <col min="9218" max="9218" width="29" customWidth="1"/>
    <col min="9219" max="9219" width="15" customWidth="1"/>
    <col min="9220" max="9220" width="20" customWidth="1"/>
    <col min="9221" max="9221" width="28" customWidth="1"/>
    <col min="9222" max="9222" width="22" customWidth="1"/>
    <col min="9223" max="9223" width="36" customWidth="1"/>
    <col min="9224" max="9224" width="29" customWidth="1"/>
    <col min="9225" max="9225" width="25" customWidth="1"/>
    <col min="9226" max="9227" width="20" customWidth="1"/>
    <col min="9228" max="9228" width="15" customWidth="1"/>
    <col min="9473" max="9473" width="15" customWidth="1"/>
    <col min="9474" max="9474" width="29" customWidth="1"/>
    <col min="9475" max="9475" width="15" customWidth="1"/>
    <col min="9476" max="9476" width="20" customWidth="1"/>
    <col min="9477" max="9477" width="28" customWidth="1"/>
    <col min="9478" max="9478" width="22" customWidth="1"/>
    <col min="9479" max="9479" width="36" customWidth="1"/>
    <col min="9480" max="9480" width="29" customWidth="1"/>
    <col min="9481" max="9481" width="25" customWidth="1"/>
    <col min="9482" max="9483" width="20" customWidth="1"/>
    <col min="9484" max="9484" width="15" customWidth="1"/>
    <col min="9729" max="9729" width="15" customWidth="1"/>
    <col min="9730" max="9730" width="29" customWidth="1"/>
    <col min="9731" max="9731" width="15" customWidth="1"/>
    <col min="9732" max="9732" width="20" customWidth="1"/>
    <col min="9733" max="9733" width="28" customWidth="1"/>
    <col min="9734" max="9734" width="22" customWidth="1"/>
    <col min="9735" max="9735" width="36" customWidth="1"/>
    <col min="9736" max="9736" width="29" customWidth="1"/>
    <col min="9737" max="9737" width="25" customWidth="1"/>
    <col min="9738" max="9739" width="20" customWidth="1"/>
    <col min="9740" max="9740" width="15" customWidth="1"/>
    <col min="9985" max="9985" width="15" customWidth="1"/>
    <col min="9986" max="9986" width="29" customWidth="1"/>
    <col min="9987" max="9987" width="15" customWidth="1"/>
    <col min="9988" max="9988" width="20" customWidth="1"/>
    <col min="9989" max="9989" width="28" customWidth="1"/>
    <col min="9990" max="9990" width="22" customWidth="1"/>
    <col min="9991" max="9991" width="36" customWidth="1"/>
    <col min="9992" max="9992" width="29" customWidth="1"/>
    <col min="9993" max="9993" width="25" customWidth="1"/>
    <col min="9994" max="9995" width="20" customWidth="1"/>
    <col min="9996" max="9996" width="15" customWidth="1"/>
    <col min="10241" max="10241" width="15" customWidth="1"/>
    <col min="10242" max="10242" width="29" customWidth="1"/>
    <col min="10243" max="10243" width="15" customWidth="1"/>
    <col min="10244" max="10244" width="20" customWidth="1"/>
    <col min="10245" max="10245" width="28" customWidth="1"/>
    <col min="10246" max="10246" width="22" customWidth="1"/>
    <col min="10247" max="10247" width="36" customWidth="1"/>
    <col min="10248" max="10248" width="29" customWidth="1"/>
    <col min="10249" max="10249" width="25" customWidth="1"/>
    <col min="10250" max="10251" width="20" customWidth="1"/>
    <col min="10252" max="10252" width="15" customWidth="1"/>
    <col min="10497" max="10497" width="15" customWidth="1"/>
    <col min="10498" max="10498" width="29" customWidth="1"/>
    <col min="10499" max="10499" width="15" customWidth="1"/>
    <col min="10500" max="10500" width="20" customWidth="1"/>
    <col min="10501" max="10501" width="28" customWidth="1"/>
    <col min="10502" max="10502" width="22" customWidth="1"/>
    <col min="10503" max="10503" width="36" customWidth="1"/>
    <col min="10504" max="10504" width="29" customWidth="1"/>
    <col min="10505" max="10505" width="25" customWidth="1"/>
    <col min="10506" max="10507" width="20" customWidth="1"/>
    <col min="10508" max="10508" width="15" customWidth="1"/>
    <col min="10753" max="10753" width="15" customWidth="1"/>
    <col min="10754" max="10754" width="29" customWidth="1"/>
    <col min="10755" max="10755" width="15" customWidth="1"/>
    <col min="10756" max="10756" width="20" customWidth="1"/>
    <col min="10757" max="10757" width="28" customWidth="1"/>
    <col min="10758" max="10758" width="22" customWidth="1"/>
    <col min="10759" max="10759" width="36" customWidth="1"/>
    <col min="10760" max="10760" width="29" customWidth="1"/>
    <col min="10761" max="10761" width="25" customWidth="1"/>
    <col min="10762" max="10763" width="20" customWidth="1"/>
    <col min="10764" max="10764" width="15" customWidth="1"/>
    <col min="11009" max="11009" width="15" customWidth="1"/>
    <col min="11010" max="11010" width="29" customWidth="1"/>
    <col min="11011" max="11011" width="15" customWidth="1"/>
    <col min="11012" max="11012" width="20" customWidth="1"/>
    <col min="11013" max="11013" width="28" customWidth="1"/>
    <col min="11014" max="11014" width="22" customWidth="1"/>
    <col min="11015" max="11015" width="36" customWidth="1"/>
    <col min="11016" max="11016" width="29" customWidth="1"/>
    <col min="11017" max="11017" width="25" customWidth="1"/>
    <col min="11018" max="11019" width="20" customWidth="1"/>
    <col min="11020" max="11020" width="15" customWidth="1"/>
    <col min="11265" max="11265" width="15" customWidth="1"/>
    <col min="11266" max="11266" width="29" customWidth="1"/>
    <col min="11267" max="11267" width="15" customWidth="1"/>
    <col min="11268" max="11268" width="20" customWidth="1"/>
    <col min="11269" max="11269" width="28" customWidth="1"/>
    <col min="11270" max="11270" width="22" customWidth="1"/>
    <col min="11271" max="11271" width="36" customWidth="1"/>
    <col min="11272" max="11272" width="29" customWidth="1"/>
    <col min="11273" max="11273" width="25" customWidth="1"/>
    <col min="11274" max="11275" width="20" customWidth="1"/>
    <col min="11276" max="11276" width="15" customWidth="1"/>
    <col min="11521" max="11521" width="15" customWidth="1"/>
    <col min="11522" max="11522" width="29" customWidth="1"/>
    <col min="11523" max="11523" width="15" customWidth="1"/>
    <col min="11524" max="11524" width="20" customWidth="1"/>
    <col min="11525" max="11525" width="28" customWidth="1"/>
    <col min="11526" max="11526" width="22" customWidth="1"/>
    <col min="11527" max="11527" width="36" customWidth="1"/>
    <col min="11528" max="11528" width="29" customWidth="1"/>
    <col min="11529" max="11529" width="25" customWidth="1"/>
    <col min="11530" max="11531" width="20" customWidth="1"/>
    <col min="11532" max="11532" width="15" customWidth="1"/>
    <col min="11777" max="11777" width="15" customWidth="1"/>
    <col min="11778" max="11778" width="29" customWidth="1"/>
    <col min="11779" max="11779" width="15" customWidth="1"/>
    <col min="11780" max="11780" width="20" customWidth="1"/>
    <col min="11781" max="11781" width="28" customWidth="1"/>
    <col min="11782" max="11782" width="22" customWidth="1"/>
    <col min="11783" max="11783" width="36" customWidth="1"/>
    <col min="11784" max="11784" width="29" customWidth="1"/>
    <col min="11785" max="11785" width="25" customWidth="1"/>
    <col min="11786" max="11787" width="20" customWidth="1"/>
    <col min="11788" max="11788" width="15" customWidth="1"/>
    <col min="12033" max="12033" width="15" customWidth="1"/>
    <col min="12034" max="12034" width="29" customWidth="1"/>
    <col min="12035" max="12035" width="15" customWidth="1"/>
    <col min="12036" max="12036" width="20" customWidth="1"/>
    <col min="12037" max="12037" width="28" customWidth="1"/>
    <col min="12038" max="12038" width="22" customWidth="1"/>
    <col min="12039" max="12039" width="36" customWidth="1"/>
    <col min="12040" max="12040" width="29" customWidth="1"/>
    <col min="12041" max="12041" width="25" customWidth="1"/>
    <col min="12042" max="12043" width="20" customWidth="1"/>
    <col min="12044" max="12044" width="15" customWidth="1"/>
    <col min="12289" max="12289" width="15" customWidth="1"/>
    <col min="12290" max="12290" width="29" customWidth="1"/>
    <col min="12291" max="12291" width="15" customWidth="1"/>
    <col min="12292" max="12292" width="20" customWidth="1"/>
    <col min="12293" max="12293" width="28" customWidth="1"/>
    <col min="12294" max="12294" width="22" customWidth="1"/>
    <col min="12295" max="12295" width="36" customWidth="1"/>
    <col min="12296" max="12296" width="29" customWidth="1"/>
    <col min="12297" max="12297" width="25" customWidth="1"/>
    <col min="12298" max="12299" width="20" customWidth="1"/>
    <col min="12300" max="12300" width="15" customWidth="1"/>
    <col min="12545" max="12545" width="15" customWidth="1"/>
    <col min="12546" max="12546" width="29" customWidth="1"/>
    <col min="12547" max="12547" width="15" customWidth="1"/>
    <col min="12548" max="12548" width="20" customWidth="1"/>
    <col min="12549" max="12549" width="28" customWidth="1"/>
    <col min="12550" max="12550" width="22" customWidth="1"/>
    <col min="12551" max="12551" width="36" customWidth="1"/>
    <col min="12552" max="12552" width="29" customWidth="1"/>
    <col min="12553" max="12553" width="25" customWidth="1"/>
    <col min="12554" max="12555" width="20" customWidth="1"/>
    <col min="12556" max="12556" width="15" customWidth="1"/>
    <col min="12801" max="12801" width="15" customWidth="1"/>
    <col min="12802" max="12802" width="29" customWidth="1"/>
    <col min="12803" max="12803" width="15" customWidth="1"/>
    <col min="12804" max="12804" width="20" customWidth="1"/>
    <col min="12805" max="12805" width="28" customWidth="1"/>
    <col min="12806" max="12806" width="22" customWidth="1"/>
    <col min="12807" max="12807" width="36" customWidth="1"/>
    <col min="12808" max="12808" width="29" customWidth="1"/>
    <col min="12809" max="12809" width="25" customWidth="1"/>
    <col min="12810" max="12811" width="20" customWidth="1"/>
    <col min="12812" max="12812" width="15" customWidth="1"/>
    <col min="13057" max="13057" width="15" customWidth="1"/>
    <col min="13058" max="13058" width="29" customWidth="1"/>
    <col min="13059" max="13059" width="15" customWidth="1"/>
    <col min="13060" max="13060" width="20" customWidth="1"/>
    <col min="13061" max="13061" width="28" customWidth="1"/>
    <col min="13062" max="13062" width="22" customWidth="1"/>
    <col min="13063" max="13063" width="36" customWidth="1"/>
    <col min="13064" max="13064" width="29" customWidth="1"/>
    <col min="13065" max="13065" width="25" customWidth="1"/>
    <col min="13066" max="13067" width="20" customWidth="1"/>
    <col min="13068" max="13068" width="15" customWidth="1"/>
    <col min="13313" max="13313" width="15" customWidth="1"/>
    <col min="13314" max="13314" width="29" customWidth="1"/>
    <col min="13315" max="13315" width="15" customWidth="1"/>
    <col min="13316" max="13316" width="20" customWidth="1"/>
    <col min="13317" max="13317" width="28" customWidth="1"/>
    <col min="13318" max="13318" width="22" customWidth="1"/>
    <col min="13319" max="13319" width="36" customWidth="1"/>
    <col min="13320" max="13320" width="29" customWidth="1"/>
    <col min="13321" max="13321" width="25" customWidth="1"/>
    <col min="13322" max="13323" width="20" customWidth="1"/>
    <col min="13324" max="13324" width="15" customWidth="1"/>
    <col min="13569" max="13569" width="15" customWidth="1"/>
    <col min="13570" max="13570" width="29" customWidth="1"/>
    <col min="13571" max="13571" width="15" customWidth="1"/>
    <col min="13572" max="13572" width="20" customWidth="1"/>
    <col min="13573" max="13573" width="28" customWidth="1"/>
    <col min="13574" max="13574" width="22" customWidth="1"/>
    <col min="13575" max="13575" width="36" customWidth="1"/>
    <col min="13576" max="13576" width="29" customWidth="1"/>
    <col min="13577" max="13577" width="25" customWidth="1"/>
    <col min="13578" max="13579" width="20" customWidth="1"/>
    <col min="13580" max="13580" width="15" customWidth="1"/>
    <col min="13825" max="13825" width="15" customWidth="1"/>
    <col min="13826" max="13826" width="29" customWidth="1"/>
    <col min="13827" max="13827" width="15" customWidth="1"/>
    <col min="13828" max="13828" width="20" customWidth="1"/>
    <col min="13829" max="13829" width="28" customWidth="1"/>
    <col min="13830" max="13830" width="22" customWidth="1"/>
    <col min="13831" max="13831" width="36" customWidth="1"/>
    <col min="13832" max="13832" width="29" customWidth="1"/>
    <col min="13833" max="13833" width="25" customWidth="1"/>
    <col min="13834" max="13835" width="20" customWidth="1"/>
    <col min="13836" max="13836" width="15" customWidth="1"/>
    <col min="14081" max="14081" width="15" customWidth="1"/>
    <col min="14082" max="14082" width="29" customWidth="1"/>
    <col min="14083" max="14083" width="15" customWidth="1"/>
    <col min="14084" max="14084" width="20" customWidth="1"/>
    <col min="14085" max="14085" width="28" customWidth="1"/>
    <col min="14086" max="14086" width="22" customWidth="1"/>
    <col min="14087" max="14087" width="36" customWidth="1"/>
    <col min="14088" max="14088" width="29" customWidth="1"/>
    <col min="14089" max="14089" width="25" customWidth="1"/>
    <col min="14090" max="14091" width="20" customWidth="1"/>
    <col min="14092" max="14092" width="15" customWidth="1"/>
    <col min="14337" max="14337" width="15" customWidth="1"/>
    <col min="14338" max="14338" width="29" customWidth="1"/>
    <col min="14339" max="14339" width="15" customWidth="1"/>
    <col min="14340" max="14340" width="20" customWidth="1"/>
    <col min="14341" max="14341" width="28" customWidth="1"/>
    <col min="14342" max="14342" width="22" customWidth="1"/>
    <col min="14343" max="14343" width="36" customWidth="1"/>
    <col min="14344" max="14344" width="29" customWidth="1"/>
    <col min="14345" max="14345" width="25" customWidth="1"/>
    <col min="14346" max="14347" width="20" customWidth="1"/>
    <col min="14348" max="14348" width="15" customWidth="1"/>
    <col min="14593" max="14593" width="15" customWidth="1"/>
    <col min="14594" max="14594" width="29" customWidth="1"/>
    <col min="14595" max="14595" width="15" customWidth="1"/>
    <col min="14596" max="14596" width="20" customWidth="1"/>
    <col min="14597" max="14597" width="28" customWidth="1"/>
    <col min="14598" max="14598" width="22" customWidth="1"/>
    <col min="14599" max="14599" width="36" customWidth="1"/>
    <col min="14600" max="14600" width="29" customWidth="1"/>
    <col min="14601" max="14601" width="25" customWidth="1"/>
    <col min="14602" max="14603" width="20" customWidth="1"/>
    <col min="14604" max="14604" width="15" customWidth="1"/>
    <col min="14849" max="14849" width="15" customWidth="1"/>
    <col min="14850" max="14850" width="29" customWidth="1"/>
    <col min="14851" max="14851" width="15" customWidth="1"/>
    <col min="14852" max="14852" width="20" customWidth="1"/>
    <col min="14853" max="14853" width="28" customWidth="1"/>
    <col min="14854" max="14854" width="22" customWidth="1"/>
    <col min="14855" max="14855" width="36" customWidth="1"/>
    <col min="14856" max="14856" width="29" customWidth="1"/>
    <col min="14857" max="14857" width="25" customWidth="1"/>
    <col min="14858" max="14859" width="20" customWidth="1"/>
    <col min="14860" max="14860" width="15" customWidth="1"/>
    <col min="15105" max="15105" width="15" customWidth="1"/>
    <col min="15106" max="15106" width="29" customWidth="1"/>
    <col min="15107" max="15107" width="15" customWidth="1"/>
    <col min="15108" max="15108" width="20" customWidth="1"/>
    <col min="15109" max="15109" width="28" customWidth="1"/>
    <col min="15110" max="15110" width="22" customWidth="1"/>
    <col min="15111" max="15111" width="36" customWidth="1"/>
    <col min="15112" max="15112" width="29" customWidth="1"/>
    <col min="15113" max="15113" width="25" customWidth="1"/>
    <col min="15114" max="15115" width="20" customWidth="1"/>
    <col min="15116" max="15116" width="15" customWidth="1"/>
    <col min="15361" max="15361" width="15" customWidth="1"/>
    <col min="15362" max="15362" width="29" customWidth="1"/>
    <col min="15363" max="15363" width="15" customWidth="1"/>
    <col min="15364" max="15364" width="20" customWidth="1"/>
    <col min="15365" max="15365" width="28" customWidth="1"/>
    <col min="15366" max="15366" width="22" customWidth="1"/>
    <col min="15367" max="15367" width="36" customWidth="1"/>
    <col min="15368" max="15368" width="29" customWidth="1"/>
    <col min="15369" max="15369" width="25" customWidth="1"/>
    <col min="15370" max="15371" width="20" customWidth="1"/>
    <col min="15372" max="15372" width="15" customWidth="1"/>
    <col min="15617" max="15617" width="15" customWidth="1"/>
    <col min="15618" max="15618" width="29" customWidth="1"/>
    <col min="15619" max="15619" width="15" customWidth="1"/>
    <col min="15620" max="15620" width="20" customWidth="1"/>
    <col min="15621" max="15621" width="28" customWidth="1"/>
    <col min="15622" max="15622" width="22" customWidth="1"/>
    <col min="15623" max="15623" width="36" customWidth="1"/>
    <col min="15624" max="15624" width="29" customWidth="1"/>
    <col min="15625" max="15625" width="25" customWidth="1"/>
    <col min="15626" max="15627" width="20" customWidth="1"/>
    <col min="15628" max="15628" width="15" customWidth="1"/>
    <col min="15873" max="15873" width="15" customWidth="1"/>
    <col min="15874" max="15874" width="29" customWidth="1"/>
    <col min="15875" max="15875" width="15" customWidth="1"/>
    <col min="15876" max="15876" width="20" customWidth="1"/>
    <col min="15877" max="15877" width="28" customWidth="1"/>
    <col min="15878" max="15878" width="22" customWidth="1"/>
    <col min="15879" max="15879" width="36" customWidth="1"/>
    <col min="15880" max="15880" width="29" customWidth="1"/>
    <col min="15881" max="15881" width="25" customWidth="1"/>
    <col min="15882" max="15883" width="20" customWidth="1"/>
    <col min="15884" max="15884" width="15" customWidth="1"/>
    <col min="16129" max="16129" width="15" customWidth="1"/>
    <col min="16130" max="16130" width="29" customWidth="1"/>
    <col min="16131" max="16131" width="15" customWidth="1"/>
    <col min="16132" max="16132" width="20" customWidth="1"/>
    <col min="16133" max="16133" width="28" customWidth="1"/>
    <col min="16134" max="16134" width="22" customWidth="1"/>
    <col min="16135" max="16135" width="36" customWidth="1"/>
    <col min="16136" max="16136" width="29" customWidth="1"/>
    <col min="16137" max="16137" width="25" customWidth="1"/>
    <col min="16138" max="16139" width="20" customWidth="1"/>
    <col min="16140" max="16140" width="15" customWidth="1"/>
  </cols>
  <sheetData>
    <row r="1" spans="1:12" ht="15.6">
      <c r="A1" s="405" t="s">
        <v>1068</v>
      </c>
      <c r="B1" s="405"/>
      <c r="C1" s="405"/>
      <c r="D1" s="405"/>
      <c r="E1" s="405"/>
      <c r="F1" s="405"/>
      <c r="G1" s="405"/>
      <c r="H1" s="405"/>
      <c r="I1" s="405"/>
      <c r="J1" s="405"/>
      <c r="K1" s="405"/>
      <c r="L1" s="405"/>
    </row>
    <row r="2" spans="1:12" ht="40.200000000000003">
      <c r="A2" s="102" t="s">
        <v>689</v>
      </c>
      <c r="B2" s="102" t="s">
        <v>1069</v>
      </c>
      <c r="C2" s="102" t="s">
        <v>567</v>
      </c>
      <c r="D2" s="102" t="s">
        <v>1070</v>
      </c>
      <c r="E2" s="102" t="s">
        <v>1071</v>
      </c>
      <c r="F2" s="102" t="s">
        <v>1072</v>
      </c>
      <c r="G2" s="102" t="s">
        <v>1126</v>
      </c>
      <c r="H2" s="102" t="s">
        <v>1127</v>
      </c>
      <c r="I2" s="102" t="s">
        <v>1073</v>
      </c>
      <c r="J2" s="102" t="s">
        <v>1074</v>
      </c>
      <c r="K2" s="102" t="s">
        <v>1075</v>
      </c>
      <c r="L2" s="102" t="s">
        <v>1159</v>
      </c>
    </row>
    <row r="3" spans="1:12" hidden="1">
      <c r="A3" s="102" t="s">
        <v>1076</v>
      </c>
      <c r="B3" s="102"/>
      <c r="C3" s="102"/>
      <c r="D3" s="102"/>
      <c r="E3" s="102"/>
      <c r="F3" s="102"/>
      <c r="G3" s="102"/>
      <c r="H3" s="102"/>
      <c r="I3" s="102"/>
      <c r="J3" s="102" t="s">
        <v>1070</v>
      </c>
      <c r="K3" s="102"/>
      <c r="L3" s="102"/>
    </row>
    <row r="4" spans="1:12" hidden="1">
      <c r="A4" s="103"/>
      <c r="B4" s="103"/>
      <c r="C4" s="103"/>
      <c r="D4" s="103"/>
      <c r="E4" s="103"/>
      <c r="F4" s="103"/>
      <c r="G4" s="103"/>
      <c r="H4" s="103"/>
      <c r="I4" s="103"/>
      <c r="J4" s="103"/>
      <c r="K4" s="103"/>
      <c r="L4" s="103"/>
    </row>
    <row r="5" spans="1:12" hidden="1">
      <c r="A5" s="103" t="s">
        <v>1100</v>
      </c>
      <c r="B5" s="103" t="s">
        <v>1078</v>
      </c>
      <c r="C5" s="134" t="s">
        <v>1160</v>
      </c>
      <c r="D5" s="104">
        <v>1134916.73</v>
      </c>
      <c r="E5" s="406">
        <v>1124</v>
      </c>
      <c r="F5" s="188">
        <v>1009.712393</v>
      </c>
      <c r="G5" s="103" t="s">
        <v>581</v>
      </c>
      <c r="H5" s="103" t="s">
        <v>581</v>
      </c>
      <c r="I5" s="252">
        <v>48</v>
      </c>
      <c r="J5" s="104">
        <v>1134916.73</v>
      </c>
      <c r="K5" s="104">
        <v>1134916.73</v>
      </c>
      <c r="L5" s="188">
        <v>-1.23798E-5</v>
      </c>
    </row>
    <row r="6" spans="1:12" hidden="1">
      <c r="A6" s="103" t="s">
        <v>1100</v>
      </c>
      <c r="B6" s="103" t="s">
        <v>1078</v>
      </c>
      <c r="C6" s="134" t="s">
        <v>1161</v>
      </c>
      <c r="D6" s="104">
        <v>1134922.18</v>
      </c>
      <c r="E6" s="406">
        <v>1124</v>
      </c>
      <c r="F6" s="188">
        <v>1009.7172420000001</v>
      </c>
      <c r="G6" s="103" t="s">
        <v>581</v>
      </c>
      <c r="H6" s="103" t="s">
        <v>581</v>
      </c>
      <c r="I6" s="252">
        <v>48</v>
      </c>
      <c r="J6" s="104">
        <v>1134922.18</v>
      </c>
      <c r="K6" s="104">
        <v>1134922.18</v>
      </c>
      <c r="L6" s="188">
        <v>4.8023579999999997E-4</v>
      </c>
    </row>
    <row r="7" spans="1:12" hidden="1">
      <c r="A7" s="103" t="s">
        <v>1100</v>
      </c>
      <c r="B7" s="103" t="s">
        <v>1078</v>
      </c>
      <c r="C7" s="134" t="s">
        <v>1162</v>
      </c>
      <c r="D7" s="104">
        <v>1134869.53</v>
      </c>
      <c r="E7" s="406">
        <v>1124</v>
      </c>
      <c r="F7" s="188">
        <v>1009.6704</v>
      </c>
      <c r="G7" s="103" t="s">
        <v>581</v>
      </c>
      <c r="H7" s="103" t="s">
        <v>581</v>
      </c>
      <c r="I7" s="252">
        <v>48</v>
      </c>
      <c r="J7" s="104">
        <v>1134869.53</v>
      </c>
      <c r="K7" s="104">
        <v>1134869.53</v>
      </c>
      <c r="L7" s="188">
        <v>-4.6391204999999998E-3</v>
      </c>
    </row>
    <row r="8" spans="1:12" hidden="1">
      <c r="A8" s="103" t="s">
        <v>1100</v>
      </c>
      <c r="B8" s="103" t="s">
        <v>1078</v>
      </c>
      <c r="C8" s="134" t="s">
        <v>1163</v>
      </c>
      <c r="D8" s="104">
        <v>1140539.53</v>
      </c>
      <c r="E8" s="406">
        <v>1124</v>
      </c>
      <c r="F8" s="188">
        <v>1014.714884</v>
      </c>
      <c r="G8" s="103" t="s">
        <v>581</v>
      </c>
      <c r="H8" s="103" t="s">
        <v>581</v>
      </c>
      <c r="I8" s="252">
        <v>48</v>
      </c>
      <c r="J8" s="104">
        <v>1140539.53</v>
      </c>
      <c r="K8" s="104">
        <v>1140539.53</v>
      </c>
      <c r="L8" s="188">
        <v>0.49961690469999998</v>
      </c>
    </row>
    <row r="9" spans="1:12" hidden="1">
      <c r="A9" s="103" t="s">
        <v>1100</v>
      </c>
      <c r="B9" s="103" t="s">
        <v>1078</v>
      </c>
      <c r="C9" s="134" t="s">
        <v>1164</v>
      </c>
      <c r="D9" s="104">
        <v>1140539.53</v>
      </c>
      <c r="E9" s="406">
        <v>1124</v>
      </c>
      <c r="F9" s="188">
        <v>1014.714884</v>
      </c>
      <c r="G9" s="103" t="s">
        <v>581</v>
      </c>
      <c r="H9" s="103" t="s">
        <v>581</v>
      </c>
      <c r="I9" s="252">
        <v>48</v>
      </c>
      <c r="J9" s="104">
        <v>1140539.53</v>
      </c>
      <c r="K9" s="104">
        <v>1140539.53</v>
      </c>
      <c r="L9" s="188">
        <v>0</v>
      </c>
    </row>
    <row r="10" spans="1:12" hidden="1">
      <c r="A10" s="103" t="s">
        <v>1100</v>
      </c>
      <c r="B10" s="103" t="s">
        <v>1078</v>
      </c>
      <c r="C10" s="134" t="s">
        <v>1165</v>
      </c>
      <c r="D10" s="104">
        <v>1140539.53</v>
      </c>
      <c r="E10" s="406">
        <v>1124</v>
      </c>
      <c r="F10" s="188">
        <v>1014.714884</v>
      </c>
      <c r="G10" s="103" t="s">
        <v>581</v>
      </c>
      <c r="H10" s="103" t="s">
        <v>581</v>
      </c>
      <c r="I10" s="252">
        <v>48</v>
      </c>
      <c r="J10" s="104">
        <v>1140539.53</v>
      </c>
      <c r="K10" s="104">
        <v>1140539.53</v>
      </c>
      <c r="L10" s="188">
        <v>0</v>
      </c>
    </row>
    <row r="11" spans="1:12" hidden="1">
      <c r="A11" s="103" t="s">
        <v>1100</v>
      </c>
      <c r="B11" s="103" t="s">
        <v>1078</v>
      </c>
      <c r="C11" s="134" t="s">
        <v>1166</v>
      </c>
      <c r="D11" s="104">
        <v>1140587.7</v>
      </c>
      <c r="E11" s="406">
        <v>1124</v>
      </c>
      <c r="F11" s="188">
        <v>1014.75774</v>
      </c>
      <c r="G11" s="103" t="s">
        <v>581</v>
      </c>
      <c r="H11" s="103" t="s">
        <v>581</v>
      </c>
      <c r="I11" s="252">
        <v>48</v>
      </c>
      <c r="J11" s="104">
        <v>1140587.7</v>
      </c>
      <c r="K11" s="104">
        <v>1140587.7</v>
      </c>
      <c r="L11" s="188">
        <v>4.2234524000000001E-3</v>
      </c>
    </row>
    <row r="12" spans="1:12" hidden="1">
      <c r="A12" s="103" t="s">
        <v>1100</v>
      </c>
      <c r="B12" s="103" t="s">
        <v>1078</v>
      </c>
      <c r="C12" s="134" t="s">
        <v>1167</v>
      </c>
      <c r="D12" s="104">
        <v>1140587.7</v>
      </c>
      <c r="E12" s="406">
        <v>1124</v>
      </c>
      <c r="F12" s="188">
        <v>1014.75774</v>
      </c>
      <c r="G12" s="103" t="s">
        <v>581</v>
      </c>
      <c r="H12" s="103" t="s">
        <v>581</v>
      </c>
      <c r="I12" s="252">
        <v>48</v>
      </c>
      <c r="J12" s="104">
        <v>1140587.7</v>
      </c>
      <c r="K12" s="104">
        <v>1140587.7</v>
      </c>
      <c r="L12" s="188">
        <v>0</v>
      </c>
    </row>
    <row r="13" spans="1:12" hidden="1">
      <c r="A13" s="103" t="s">
        <v>1100</v>
      </c>
      <c r="B13" s="103" t="s">
        <v>1078</v>
      </c>
      <c r="C13" s="134" t="s">
        <v>1168</v>
      </c>
      <c r="D13" s="104">
        <v>1140587.7</v>
      </c>
      <c r="E13" s="406">
        <v>1124</v>
      </c>
      <c r="F13" s="188">
        <v>1014.75774</v>
      </c>
      <c r="G13" s="103" t="s">
        <v>581</v>
      </c>
      <c r="H13" s="103" t="s">
        <v>581</v>
      </c>
      <c r="I13" s="252">
        <v>48</v>
      </c>
      <c r="J13" s="104">
        <v>1140587.7</v>
      </c>
      <c r="K13" s="104">
        <v>1140587.7</v>
      </c>
      <c r="L13" s="188">
        <v>0</v>
      </c>
    </row>
    <row r="14" spans="1:12" hidden="1">
      <c r="A14" s="103" t="s">
        <v>1100</v>
      </c>
      <c r="B14" s="103" t="s">
        <v>1078</v>
      </c>
      <c r="C14" s="134" t="s">
        <v>1169</v>
      </c>
      <c r="D14" s="104">
        <v>1141484.6000000001</v>
      </c>
      <c r="E14" s="406">
        <v>1124</v>
      </c>
      <c r="F14" s="188">
        <v>1015.555694</v>
      </c>
      <c r="G14" s="103" t="s">
        <v>581</v>
      </c>
      <c r="H14" s="103" t="s">
        <v>581</v>
      </c>
      <c r="I14" s="252">
        <v>48</v>
      </c>
      <c r="J14" s="104">
        <v>1141484.6000000001</v>
      </c>
      <c r="K14" s="104">
        <v>1141484.6000000001</v>
      </c>
      <c r="L14" s="188">
        <v>7.8634926199999997E-2</v>
      </c>
    </row>
    <row r="15" spans="1:12" hidden="1">
      <c r="A15" s="103" t="s">
        <v>1100</v>
      </c>
      <c r="B15" s="103" t="s">
        <v>1078</v>
      </c>
      <c r="C15" s="134" t="s">
        <v>1170</v>
      </c>
      <c r="D15" s="104">
        <v>1141484.6000000001</v>
      </c>
      <c r="E15" s="406">
        <v>1124</v>
      </c>
      <c r="F15" s="188">
        <v>1015.555694</v>
      </c>
      <c r="G15" s="103" t="s">
        <v>581</v>
      </c>
      <c r="H15" s="103" t="s">
        <v>581</v>
      </c>
      <c r="I15" s="252">
        <v>48</v>
      </c>
      <c r="J15" s="104">
        <v>1141484.6000000001</v>
      </c>
      <c r="K15" s="104">
        <v>1141484.6000000001</v>
      </c>
      <c r="L15" s="188">
        <v>0</v>
      </c>
    </row>
    <row r="16" spans="1:12" hidden="1">
      <c r="A16" s="103" t="s">
        <v>1100</v>
      </c>
      <c r="B16" s="103" t="s">
        <v>1078</v>
      </c>
      <c r="C16" s="134" t="s">
        <v>1171</v>
      </c>
      <c r="D16" s="104">
        <v>1141539.81</v>
      </c>
      <c r="E16" s="406">
        <v>1124</v>
      </c>
      <c r="F16" s="188">
        <v>1015.604813</v>
      </c>
      <c r="G16" s="103" t="s">
        <v>581</v>
      </c>
      <c r="H16" s="103" t="s">
        <v>581</v>
      </c>
      <c r="I16" s="252">
        <v>48</v>
      </c>
      <c r="J16" s="104">
        <v>1141539.81</v>
      </c>
      <c r="K16" s="104">
        <v>1141539.81</v>
      </c>
      <c r="L16" s="188">
        <v>4.8366624000000004E-3</v>
      </c>
    </row>
    <row r="17" spans="1:12" hidden="1">
      <c r="A17" s="103" t="s">
        <v>1100</v>
      </c>
      <c r="B17" s="103" t="s">
        <v>1078</v>
      </c>
      <c r="C17" s="134" t="s">
        <v>1172</v>
      </c>
      <c r="D17" s="104">
        <v>1141539.81</v>
      </c>
      <c r="E17" s="406">
        <v>1124</v>
      </c>
      <c r="F17" s="188">
        <v>1015.604813</v>
      </c>
      <c r="G17" s="103" t="s">
        <v>581</v>
      </c>
      <c r="H17" s="103" t="s">
        <v>581</v>
      </c>
      <c r="I17" s="252">
        <v>48</v>
      </c>
      <c r="J17" s="104">
        <v>1141539.81</v>
      </c>
      <c r="K17" s="104">
        <v>1141539.81</v>
      </c>
      <c r="L17" s="188">
        <v>0</v>
      </c>
    </row>
    <row r="18" spans="1:12" hidden="1">
      <c r="A18" s="103" t="s">
        <v>1100</v>
      </c>
      <c r="B18" s="103" t="s">
        <v>1078</v>
      </c>
      <c r="C18" s="134" t="s">
        <v>1173</v>
      </c>
      <c r="D18" s="104">
        <v>1141539.81</v>
      </c>
      <c r="E18" s="406">
        <v>1124</v>
      </c>
      <c r="F18" s="188">
        <v>1015.604813</v>
      </c>
      <c r="G18" s="103" t="s">
        <v>581</v>
      </c>
      <c r="H18" s="103" t="s">
        <v>581</v>
      </c>
      <c r="I18" s="252">
        <v>48</v>
      </c>
      <c r="J18" s="104">
        <v>1141539.81</v>
      </c>
      <c r="K18" s="104">
        <v>1141539.81</v>
      </c>
      <c r="L18" s="188">
        <v>0</v>
      </c>
    </row>
    <row r="19" spans="1:12" hidden="1">
      <c r="A19" s="103" t="s">
        <v>1100</v>
      </c>
      <c r="B19" s="103" t="s">
        <v>1078</v>
      </c>
      <c r="C19" s="134" t="s">
        <v>1174</v>
      </c>
      <c r="D19" s="104">
        <v>1141539.81</v>
      </c>
      <c r="E19" s="406">
        <v>1124</v>
      </c>
      <c r="F19" s="188">
        <v>1015.604813</v>
      </c>
      <c r="G19" s="103" t="s">
        <v>581</v>
      </c>
      <c r="H19" s="103" t="s">
        <v>581</v>
      </c>
      <c r="I19" s="252">
        <v>48</v>
      </c>
      <c r="J19" s="104">
        <v>1141539.81</v>
      </c>
      <c r="K19" s="104">
        <v>1141539.81</v>
      </c>
      <c r="L19" s="188">
        <v>0</v>
      </c>
    </row>
    <row r="20" spans="1:12" hidden="1">
      <c r="A20" s="103" t="s">
        <v>1100</v>
      </c>
      <c r="B20" s="103" t="s">
        <v>1078</v>
      </c>
      <c r="C20" s="134" t="s">
        <v>1175</v>
      </c>
      <c r="D20" s="104">
        <v>1140892.77</v>
      </c>
      <c r="E20" s="406">
        <v>1124</v>
      </c>
      <c r="F20" s="188">
        <v>1015.0291549999999</v>
      </c>
      <c r="G20" s="103" t="s">
        <v>581</v>
      </c>
      <c r="H20" s="103" t="s">
        <v>581</v>
      </c>
      <c r="I20" s="252">
        <v>48</v>
      </c>
      <c r="J20" s="104">
        <v>1140892.77</v>
      </c>
      <c r="K20" s="104">
        <v>1140892.77</v>
      </c>
      <c r="L20" s="188">
        <v>-5.6681298900000003E-2</v>
      </c>
    </row>
    <row r="21" spans="1:12" hidden="1">
      <c r="A21" s="103" t="s">
        <v>1100</v>
      </c>
      <c r="B21" s="103" t="s">
        <v>1078</v>
      </c>
      <c r="C21" s="134" t="s">
        <v>1176</v>
      </c>
      <c r="D21" s="104">
        <v>1140950.8899999999</v>
      </c>
      <c r="E21" s="406">
        <v>1124</v>
      </c>
      <c r="F21" s="188">
        <v>1015.080863</v>
      </c>
      <c r="G21" s="103" t="s">
        <v>581</v>
      </c>
      <c r="H21" s="103" t="s">
        <v>581</v>
      </c>
      <c r="I21" s="252">
        <v>48</v>
      </c>
      <c r="J21" s="104">
        <v>1140950.8899999999</v>
      </c>
      <c r="K21" s="104">
        <v>1140950.8899999999</v>
      </c>
      <c r="L21" s="188">
        <v>5.0942378999999996E-3</v>
      </c>
    </row>
    <row r="22" spans="1:12" hidden="1">
      <c r="A22" s="103" t="s">
        <v>1100</v>
      </c>
      <c r="B22" s="103" t="s">
        <v>1078</v>
      </c>
      <c r="C22" s="134" t="s">
        <v>1177</v>
      </c>
      <c r="D22" s="104">
        <v>1140950.8899999999</v>
      </c>
      <c r="E22" s="406">
        <v>1124</v>
      </c>
      <c r="F22" s="188">
        <v>1015.080863</v>
      </c>
      <c r="G22" s="103" t="s">
        <v>581</v>
      </c>
      <c r="H22" s="103" t="s">
        <v>581</v>
      </c>
      <c r="I22" s="252">
        <v>48</v>
      </c>
      <c r="J22" s="104">
        <v>1140950.8899999999</v>
      </c>
      <c r="K22" s="104">
        <v>1140950.8899999999</v>
      </c>
      <c r="L22" s="188">
        <v>0</v>
      </c>
    </row>
    <row r="23" spans="1:12" hidden="1">
      <c r="A23" s="103" t="s">
        <v>1100</v>
      </c>
      <c r="B23" s="103" t="s">
        <v>1078</v>
      </c>
      <c r="C23" s="134" t="s">
        <v>1178</v>
      </c>
      <c r="D23" s="104">
        <v>1140748.1000000001</v>
      </c>
      <c r="E23" s="406">
        <v>1124</v>
      </c>
      <c r="F23" s="188">
        <v>1014.900445</v>
      </c>
      <c r="G23" s="103" t="s">
        <v>581</v>
      </c>
      <c r="H23" s="103" t="s">
        <v>581</v>
      </c>
      <c r="I23" s="252">
        <v>48</v>
      </c>
      <c r="J23" s="104">
        <v>1140748.1000000001</v>
      </c>
      <c r="K23" s="104">
        <v>1140748.1000000001</v>
      </c>
      <c r="L23" s="188">
        <v>-1.77737564E-2</v>
      </c>
    </row>
    <row r="24" spans="1:12" hidden="1">
      <c r="A24" s="103" t="s">
        <v>1100</v>
      </c>
      <c r="B24" s="103" t="s">
        <v>1078</v>
      </c>
      <c r="C24" s="134" t="s">
        <v>1179</v>
      </c>
      <c r="D24" s="104">
        <v>1140748.1000000001</v>
      </c>
      <c r="E24" s="406">
        <v>1124</v>
      </c>
      <c r="F24" s="188">
        <v>1014.900445</v>
      </c>
      <c r="G24" s="103" t="s">
        <v>581</v>
      </c>
      <c r="H24" s="103" t="s">
        <v>581</v>
      </c>
      <c r="I24" s="252">
        <v>48</v>
      </c>
      <c r="J24" s="104">
        <v>1140748.1000000001</v>
      </c>
      <c r="K24" s="104">
        <v>1140748.1000000001</v>
      </c>
      <c r="L24" s="188">
        <v>0</v>
      </c>
    </row>
    <row r="25" spans="1:12" hidden="1">
      <c r="A25" s="103" t="s">
        <v>1100</v>
      </c>
      <c r="B25" s="103" t="s">
        <v>1078</v>
      </c>
      <c r="C25" s="134" t="s">
        <v>1180</v>
      </c>
      <c r="D25" s="104">
        <v>1139975.3999999999</v>
      </c>
      <c r="E25" s="406">
        <v>1124</v>
      </c>
      <c r="F25" s="188">
        <v>1014.212989</v>
      </c>
      <c r="G25" s="103" t="s">
        <v>581</v>
      </c>
      <c r="H25" s="103" t="s">
        <v>581</v>
      </c>
      <c r="I25" s="252">
        <v>48</v>
      </c>
      <c r="J25" s="104">
        <v>1139975.3999999999</v>
      </c>
      <c r="K25" s="104">
        <v>1140825.3700000001</v>
      </c>
      <c r="L25" s="188">
        <v>-6.7736299E-2</v>
      </c>
    </row>
    <row r="26" spans="1:12" hidden="1">
      <c r="A26" s="103" t="s">
        <v>1100</v>
      </c>
      <c r="B26" s="103" t="s">
        <v>1078</v>
      </c>
      <c r="C26" s="134" t="s">
        <v>1181</v>
      </c>
      <c r="D26" s="104">
        <v>1140030.8</v>
      </c>
      <c r="E26" s="406">
        <v>1124</v>
      </c>
      <c r="F26" s="188">
        <v>1014.262278</v>
      </c>
      <c r="G26" s="103" t="s">
        <v>581</v>
      </c>
      <c r="H26" s="103" t="s">
        <v>581</v>
      </c>
      <c r="I26" s="252">
        <v>48</v>
      </c>
      <c r="J26" s="104">
        <v>1140030.8</v>
      </c>
      <c r="K26" s="104">
        <v>1140030.8</v>
      </c>
      <c r="L26" s="188">
        <v>4.8598273000000003E-3</v>
      </c>
    </row>
    <row r="27" spans="1:12" hidden="1">
      <c r="A27" s="103" t="s">
        <v>1100</v>
      </c>
      <c r="B27" s="103" t="s">
        <v>1078</v>
      </c>
      <c r="C27" s="134" t="s">
        <v>1182</v>
      </c>
      <c r="D27" s="104">
        <v>1140030.8</v>
      </c>
      <c r="E27" s="406">
        <v>1124</v>
      </c>
      <c r="F27" s="188">
        <v>1014.262278</v>
      </c>
      <c r="G27" s="103" t="s">
        <v>581</v>
      </c>
      <c r="H27" s="103" t="s">
        <v>581</v>
      </c>
      <c r="I27" s="252">
        <v>48</v>
      </c>
      <c r="J27" s="104">
        <v>1140030.8</v>
      </c>
      <c r="K27" s="104">
        <v>1140030.8</v>
      </c>
      <c r="L27" s="188">
        <v>0</v>
      </c>
    </row>
    <row r="28" spans="1:12" hidden="1">
      <c r="A28" s="103" t="s">
        <v>1101</v>
      </c>
      <c r="B28" s="103" t="s">
        <v>1078</v>
      </c>
      <c r="C28" s="134" t="s">
        <v>1183</v>
      </c>
      <c r="D28" s="104">
        <v>1597792.96</v>
      </c>
      <c r="E28" s="406">
        <v>1619</v>
      </c>
      <c r="F28" s="188">
        <v>986.90114900000003</v>
      </c>
      <c r="G28" s="103" t="s">
        <v>581</v>
      </c>
      <c r="H28" s="103" t="s">
        <v>581</v>
      </c>
      <c r="I28" s="252">
        <v>53</v>
      </c>
      <c r="J28" s="104">
        <v>1597792.96</v>
      </c>
      <c r="K28" s="104">
        <v>1597828.18</v>
      </c>
      <c r="L28" s="188">
        <v>0</v>
      </c>
    </row>
    <row r="29" spans="1:12" hidden="1">
      <c r="A29" s="103" t="s">
        <v>1101</v>
      </c>
      <c r="B29" s="103" t="s">
        <v>1078</v>
      </c>
      <c r="C29" s="134" t="s">
        <v>1184</v>
      </c>
      <c r="D29" s="104">
        <v>1597792.96</v>
      </c>
      <c r="E29" s="406">
        <v>1619</v>
      </c>
      <c r="F29" s="188">
        <v>986.90114900000003</v>
      </c>
      <c r="G29" s="103" t="s">
        <v>581</v>
      </c>
      <c r="H29" s="103" t="s">
        <v>581</v>
      </c>
      <c r="I29" s="252">
        <v>53</v>
      </c>
      <c r="J29" s="104">
        <v>1597792.96</v>
      </c>
      <c r="K29" s="104">
        <v>1597828.18</v>
      </c>
      <c r="L29" s="188">
        <v>0</v>
      </c>
    </row>
    <row r="30" spans="1:12" hidden="1">
      <c r="A30" s="103" t="s">
        <v>1101</v>
      </c>
      <c r="B30" s="103" t="s">
        <v>1078</v>
      </c>
      <c r="C30" s="134" t="s">
        <v>1185</v>
      </c>
      <c r="D30" s="104">
        <v>1597792.96</v>
      </c>
      <c r="E30" s="406">
        <v>1619</v>
      </c>
      <c r="F30" s="188">
        <v>986.90114900000003</v>
      </c>
      <c r="G30" s="103" t="s">
        <v>581</v>
      </c>
      <c r="H30" s="103" t="s">
        <v>581</v>
      </c>
      <c r="I30" s="252">
        <v>53</v>
      </c>
      <c r="J30" s="104">
        <v>1597792.96</v>
      </c>
      <c r="K30" s="104">
        <v>1597828.18</v>
      </c>
      <c r="L30" s="188">
        <v>0</v>
      </c>
    </row>
    <row r="31" spans="1:12" hidden="1">
      <c r="A31" s="103" t="s">
        <v>1101</v>
      </c>
      <c r="B31" s="103" t="s">
        <v>1078</v>
      </c>
      <c r="C31" s="134" t="s">
        <v>1186</v>
      </c>
      <c r="D31" s="104">
        <v>1597439.73</v>
      </c>
      <c r="E31" s="406">
        <v>1619</v>
      </c>
      <c r="F31" s="188">
        <v>986.68297099999995</v>
      </c>
      <c r="G31" s="103" t="s">
        <v>581</v>
      </c>
      <c r="H31" s="103" t="s">
        <v>581</v>
      </c>
      <c r="I31" s="252">
        <v>53</v>
      </c>
      <c r="J31" s="104">
        <v>1597439.73</v>
      </c>
      <c r="K31" s="104">
        <v>1597474.95</v>
      </c>
      <c r="L31" s="188">
        <v>-2.2107381299999999E-2</v>
      </c>
    </row>
    <row r="32" spans="1:12" hidden="1">
      <c r="A32" s="103" t="s">
        <v>1101</v>
      </c>
      <c r="B32" s="103" t="s">
        <v>1078</v>
      </c>
      <c r="C32" s="134" t="s">
        <v>1187</v>
      </c>
      <c r="D32" s="104">
        <v>1597439.73</v>
      </c>
      <c r="E32" s="406">
        <v>1619</v>
      </c>
      <c r="F32" s="188">
        <v>986.68297099999995</v>
      </c>
      <c r="G32" s="103" t="s">
        <v>581</v>
      </c>
      <c r="H32" s="103" t="s">
        <v>581</v>
      </c>
      <c r="I32" s="252">
        <v>53</v>
      </c>
      <c r="J32" s="104">
        <v>1597439.73</v>
      </c>
      <c r="K32" s="104">
        <v>1597474.95</v>
      </c>
      <c r="L32" s="188">
        <v>0</v>
      </c>
    </row>
    <row r="33" spans="1:12" hidden="1">
      <c r="A33" s="103" t="s">
        <v>1101</v>
      </c>
      <c r="B33" s="103" t="s">
        <v>1078</v>
      </c>
      <c r="C33" s="134" t="s">
        <v>1188</v>
      </c>
      <c r="D33" s="104">
        <v>1597439.73</v>
      </c>
      <c r="E33" s="406">
        <v>1619</v>
      </c>
      <c r="F33" s="188">
        <v>986.68297099999995</v>
      </c>
      <c r="G33" s="103" t="s">
        <v>581</v>
      </c>
      <c r="H33" s="103" t="s">
        <v>581</v>
      </c>
      <c r="I33" s="252">
        <v>53</v>
      </c>
      <c r="J33" s="104">
        <v>1597439.73</v>
      </c>
      <c r="K33" s="104">
        <v>1597474.95</v>
      </c>
      <c r="L33" s="188">
        <v>0</v>
      </c>
    </row>
    <row r="34" spans="1:12" hidden="1">
      <c r="A34" s="103" t="s">
        <v>1101</v>
      </c>
      <c r="B34" s="103" t="s">
        <v>1078</v>
      </c>
      <c r="C34" s="134" t="s">
        <v>1189</v>
      </c>
      <c r="D34" s="104">
        <v>1597439.73</v>
      </c>
      <c r="E34" s="406">
        <v>1619</v>
      </c>
      <c r="F34" s="188">
        <v>986.68297099999995</v>
      </c>
      <c r="G34" s="103" t="s">
        <v>581</v>
      </c>
      <c r="H34" s="103" t="s">
        <v>581</v>
      </c>
      <c r="I34" s="252">
        <v>53</v>
      </c>
      <c r="J34" s="104">
        <v>1597439.73</v>
      </c>
      <c r="K34" s="104">
        <v>1597474.95</v>
      </c>
      <c r="L34" s="188">
        <v>0</v>
      </c>
    </row>
    <row r="35" spans="1:12" hidden="1">
      <c r="A35" s="103" t="s">
        <v>1101</v>
      </c>
      <c r="B35" s="103" t="s">
        <v>1078</v>
      </c>
      <c r="C35" s="134" t="s">
        <v>1190</v>
      </c>
      <c r="D35" s="104">
        <v>1597468.7</v>
      </c>
      <c r="E35" s="406">
        <v>1619</v>
      </c>
      <c r="F35" s="188">
        <v>986.70086500000002</v>
      </c>
      <c r="G35" s="103" t="s">
        <v>581</v>
      </c>
      <c r="H35" s="103" t="s">
        <v>581</v>
      </c>
      <c r="I35" s="252">
        <v>53</v>
      </c>
      <c r="J35" s="104">
        <v>1597468.7</v>
      </c>
      <c r="K35" s="104">
        <v>1597503.92</v>
      </c>
      <c r="L35" s="188">
        <v>1.8135511000000001E-3</v>
      </c>
    </row>
    <row r="36" spans="1:12" hidden="1">
      <c r="A36" s="103" t="s">
        <v>1101</v>
      </c>
      <c r="B36" s="103" t="s">
        <v>1078</v>
      </c>
      <c r="C36" s="134" t="s">
        <v>1191</v>
      </c>
      <c r="D36" s="104">
        <v>1596562.47</v>
      </c>
      <c r="E36" s="406">
        <v>1619</v>
      </c>
      <c r="F36" s="188">
        <v>986.14111800000001</v>
      </c>
      <c r="G36" s="103" t="s">
        <v>581</v>
      </c>
      <c r="H36" s="103" t="s">
        <v>581</v>
      </c>
      <c r="I36" s="252">
        <v>53</v>
      </c>
      <c r="J36" s="104">
        <v>1596562.47</v>
      </c>
      <c r="K36" s="104">
        <v>1597528.14</v>
      </c>
      <c r="L36" s="188">
        <v>-5.6729148600000001E-2</v>
      </c>
    </row>
    <row r="37" spans="1:12" hidden="1">
      <c r="A37" s="103" t="s">
        <v>1101</v>
      </c>
      <c r="B37" s="103" t="s">
        <v>1078</v>
      </c>
      <c r="C37" s="134" t="s">
        <v>1192</v>
      </c>
      <c r="D37" s="104">
        <v>1596594.96</v>
      </c>
      <c r="E37" s="406">
        <v>1619</v>
      </c>
      <c r="F37" s="188">
        <v>986.16118600000004</v>
      </c>
      <c r="G37" s="103" t="s">
        <v>581</v>
      </c>
      <c r="H37" s="103" t="s">
        <v>581</v>
      </c>
      <c r="I37" s="252">
        <v>53</v>
      </c>
      <c r="J37" s="104">
        <v>1596594.96</v>
      </c>
      <c r="K37" s="104">
        <v>1597560.63</v>
      </c>
      <c r="L37" s="188">
        <v>2.0350029E-3</v>
      </c>
    </row>
    <row r="38" spans="1:12" hidden="1">
      <c r="A38" s="103" t="s">
        <v>1101</v>
      </c>
      <c r="B38" s="103" t="s">
        <v>1078</v>
      </c>
      <c r="C38" s="134" t="s">
        <v>1148</v>
      </c>
      <c r="D38" s="104">
        <v>1596627.46</v>
      </c>
      <c r="E38" s="406">
        <v>1619</v>
      </c>
      <c r="F38" s="188">
        <v>986.18125999999995</v>
      </c>
      <c r="G38" s="103" t="s">
        <v>581</v>
      </c>
      <c r="H38" s="103" t="s">
        <v>581</v>
      </c>
      <c r="I38" s="252">
        <v>53</v>
      </c>
      <c r="J38" s="104">
        <v>1596627.46</v>
      </c>
      <c r="K38" s="104">
        <v>1597593.13</v>
      </c>
      <c r="L38" s="188">
        <v>2.0355699E-3</v>
      </c>
    </row>
    <row r="39" spans="1:12" hidden="1">
      <c r="A39" s="103" t="s">
        <v>1129</v>
      </c>
      <c r="B39" s="103" t="s">
        <v>1078</v>
      </c>
      <c r="C39" s="134" t="s">
        <v>1193</v>
      </c>
      <c r="D39" s="104">
        <v>65000000</v>
      </c>
      <c r="E39" s="406">
        <v>650</v>
      </c>
      <c r="F39" s="188">
        <v>100000</v>
      </c>
      <c r="G39" s="103" t="s">
        <v>581</v>
      </c>
      <c r="H39" s="103" t="s">
        <v>581</v>
      </c>
      <c r="I39" s="252">
        <v>3</v>
      </c>
      <c r="J39" s="103" t="s">
        <v>581</v>
      </c>
      <c r="K39" s="103" t="s">
        <v>581</v>
      </c>
      <c r="L39" s="103" t="s">
        <v>581</v>
      </c>
    </row>
    <row r="40" spans="1:12" hidden="1">
      <c r="A40" s="103" t="s">
        <v>1129</v>
      </c>
      <c r="B40" s="103" t="s">
        <v>1078</v>
      </c>
      <c r="C40" s="134" t="s">
        <v>1194</v>
      </c>
      <c r="D40" s="104">
        <v>205215704</v>
      </c>
      <c r="E40" s="406">
        <v>2052.1570400000001</v>
      </c>
      <c r="F40" s="188">
        <v>100000</v>
      </c>
      <c r="G40" s="103" t="s">
        <v>581</v>
      </c>
      <c r="H40" s="103" t="s">
        <v>581</v>
      </c>
      <c r="I40" s="252">
        <v>5</v>
      </c>
      <c r="J40" s="104">
        <v>65000000</v>
      </c>
      <c r="K40" s="104">
        <v>65000000</v>
      </c>
      <c r="L40" s="188">
        <v>0</v>
      </c>
    </row>
    <row r="41" spans="1:12" hidden="1">
      <c r="A41" s="103" t="s">
        <v>1129</v>
      </c>
      <c r="B41" s="103" t="s">
        <v>1078</v>
      </c>
      <c r="C41" s="134" t="s">
        <v>1195</v>
      </c>
      <c r="D41" s="104">
        <v>205410295.50999999</v>
      </c>
      <c r="E41" s="406">
        <v>2054.1570927100001</v>
      </c>
      <c r="F41" s="188">
        <v>99997.364484999998</v>
      </c>
      <c r="G41" s="103" t="s">
        <v>581</v>
      </c>
      <c r="H41" s="103" t="s">
        <v>581</v>
      </c>
      <c r="I41" s="252">
        <v>6</v>
      </c>
      <c r="J41" s="104">
        <v>205210295.50999999</v>
      </c>
      <c r="K41" s="104">
        <v>205223269.38999999</v>
      </c>
      <c r="L41" s="188">
        <v>-2.6355150000000002E-3</v>
      </c>
    </row>
    <row r="42" spans="1:12" hidden="1">
      <c r="A42" s="103" t="s">
        <v>1129</v>
      </c>
      <c r="B42" s="103" t="s">
        <v>1078</v>
      </c>
      <c r="C42" s="134" t="s">
        <v>1196</v>
      </c>
      <c r="D42" s="104">
        <v>215451729.99000001</v>
      </c>
      <c r="E42" s="406">
        <v>2154.1395602600001</v>
      </c>
      <c r="F42" s="188">
        <v>100017.535523</v>
      </c>
      <c r="G42" s="103" t="s">
        <v>581</v>
      </c>
      <c r="H42" s="103" t="s">
        <v>581</v>
      </c>
      <c r="I42" s="252">
        <v>7</v>
      </c>
      <c r="J42" s="104">
        <v>205451729.99000001</v>
      </c>
      <c r="K42" s="104">
        <v>205477693.84</v>
      </c>
      <c r="L42" s="188">
        <v>2.0171569600000001E-2</v>
      </c>
    </row>
    <row r="43" spans="1:12" hidden="1">
      <c r="A43" s="103" t="s">
        <v>1129</v>
      </c>
      <c r="B43" s="103" t="s">
        <v>1078</v>
      </c>
      <c r="C43" s="134" t="s">
        <v>1197</v>
      </c>
      <c r="D43" s="104">
        <v>215574208.34</v>
      </c>
      <c r="E43" s="406">
        <v>2154.1395602600001</v>
      </c>
      <c r="F43" s="188">
        <v>100074.39272600001</v>
      </c>
      <c r="G43" s="103" t="s">
        <v>581</v>
      </c>
      <c r="H43" s="103" t="s">
        <v>581</v>
      </c>
      <c r="I43" s="252">
        <v>7</v>
      </c>
      <c r="J43" s="104">
        <v>215574208.34</v>
      </c>
      <c r="K43" s="104">
        <v>215641069.63</v>
      </c>
      <c r="L43" s="188">
        <v>5.6847234500000003E-2</v>
      </c>
    </row>
    <row r="44" spans="1:12" hidden="1">
      <c r="A44" s="103" t="s">
        <v>1129</v>
      </c>
      <c r="B44" s="103" t="s">
        <v>1078</v>
      </c>
      <c r="C44" s="134" t="s">
        <v>1198</v>
      </c>
      <c r="D44" s="104">
        <v>1415614671.29</v>
      </c>
      <c r="E44" s="406">
        <v>14142.96878436</v>
      </c>
      <c r="F44" s="188">
        <v>100093.17653700001</v>
      </c>
      <c r="G44" s="103" t="s">
        <v>581</v>
      </c>
      <c r="H44" s="103" t="s">
        <v>581</v>
      </c>
      <c r="I44" s="252">
        <v>8</v>
      </c>
      <c r="J44" s="104">
        <v>215614671.28999999</v>
      </c>
      <c r="K44" s="104">
        <v>215695168.47999999</v>
      </c>
      <c r="L44" s="188">
        <v>1.87698476E-2</v>
      </c>
    </row>
    <row r="45" spans="1:12" hidden="1">
      <c r="A45" s="103" t="s">
        <v>1129</v>
      </c>
      <c r="B45" s="103" t="s">
        <v>1078</v>
      </c>
      <c r="C45" s="134" t="s">
        <v>1199</v>
      </c>
      <c r="D45" s="104">
        <v>1907543600.3599999</v>
      </c>
      <c r="E45" s="406">
        <v>19053.531615929998</v>
      </c>
      <c r="F45" s="188">
        <v>100114.96235</v>
      </c>
      <c r="G45" s="103" t="s">
        <v>581</v>
      </c>
      <c r="H45" s="103" t="s">
        <v>581</v>
      </c>
      <c r="I45" s="252">
        <v>10</v>
      </c>
      <c r="J45" s="104">
        <v>1415922787.3599999</v>
      </c>
      <c r="K45" s="104">
        <v>1416092807.6500001</v>
      </c>
      <c r="L45" s="188">
        <v>2.1765532600000002E-2</v>
      </c>
    </row>
    <row r="46" spans="1:12" hidden="1">
      <c r="A46" s="103" t="s">
        <v>1129</v>
      </c>
      <c r="B46" s="103" t="s">
        <v>1078</v>
      </c>
      <c r="C46" s="134" t="s">
        <v>1200</v>
      </c>
      <c r="D46" s="104">
        <v>1918032847.8099999</v>
      </c>
      <c r="E46" s="406">
        <v>19153.391173579999</v>
      </c>
      <c r="F46" s="188">
        <v>100140.63987</v>
      </c>
      <c r="G46" s="103" t="s">
        <v>581</v>
      </c>
      <c r="H46" s="103" t="s">
        <v>581</v>
      </c>
      <c r="I46" s="252">
        <v>11</v>
      </c>
      <c r="J46" s="104">
        <v>1908032847.8099999</v>
      </c>
      <c r="K46" s="104">
        <v>1908323509.24</v>
      </c>
      <c r="L46" s="188">
        <v>2.5648034399999999E-2</v>
      </c>
    </row>
    <row r="47" spans="1:12" hidden="1">
      <c r="A47" s="103" t="s">
        <v>1129</v>
      </c>
      <c r="B47" s="103" t="s">
        <v>1078</v>
      </c>
      <c r="C47" s="134" t="s">
        <v>1201</v>
      </c>
      <c r="D47" s="104">
        <v>1984065441.97</v>
      </c>
      <c r="E47" s="406">
        <v>19807.742122200001</v>
      </c>
      <c r="F47" s="188">
        <v>100166.158754</v>
      </c>
      <c r="G47" s="103" t="s">
        <v>581</v>
      </c>
      <c r="H47" s="103" t="s">
        <v>581</v>
      </c>
      <c r="I47" s="252">
        <v>11</v>
      </c>
      <c r="J47" s="104">
        <v>1918521620.97</v>
      </c>
      <c r="K47" s="104">
        <v>1918933594.29</v>
      </c>
      <c r="L47" s="188">
        <v>2.5483044699999999E-2</v>
      </c>
    </row>
    <row r="48" spans="1:12" hidden="1">
      <c r="A48" s="103" t="s">
        <v>1129</v>
      </c>
      <c r="B48" s="103" t="s">
        <v>1078</v>
      </c>
      <c r="C48" s="134" t="s">
        <v>1202</v>
      </c>
      <c r="D48" s="104">
        <v>1985547159.21</v>
      </c>
      <c r="E48" s="406">
        <v>19807.742122200001</v>
      </c>
      <c r="F48" s="188">
        <v>100240.963708</v>
      </c>
      <c r="G48" s="103" t="s">
        <v>581</v>
      </c>
      <c r="H48" s="103" t="s">
        <v>581</v>
      </c>
      <c r="I48" s="252">
        <v>11</v>
      </c>
      <c r="J48" s="104">
        <v>1985547159.21</v>
      </c>
      <c r="K48" s="104">
        <v>1986335851.4000001</v>
      </c>
      <c r="L48" s="188">
        <v>7.4680865200000002E-2</v>
      </c>
    </row>
    <row r="49" spans="1:12" hidden="1">
      <c r="A49" s="103" t="s">
        <v>1129</v>
      </c>
      <c r="B49" s="103" t="s">
        <v>1078</v>
      </c>
      <c r="C49" s="134" t="s">
        <v>1203</v>
      </c>
      <c r="D49" s="104">
        <v>2185660746</v>
      </c>
      <c r="E49" s="406">
        <v>21802.820300799998</v>
      </c>
      <c r="F49" s="188">
        <v>100246.698172</v>
      </c>
      <c r="G49" s="103" t="s">
        <v>581</v>
      </c>
      <c r="H49" s="103" t="s">
        <v>581</v>
      </c>
      <c r="I49" s="252">
        <v>12</v>
      </c>
      <c r="J49" s="104">
        <v>1985660746</v>
      </c>
      <c r="K49" s="104">
        <v>1986575026.27</v>
      </c>
      <c r="L49" s="188">
        <v>5.7206792000000003E-3</v>
      </c>
    </row>
    <row r="50" spans="1:12" hidden="1">
      <c r="A50" s="103" t="s">
        <v>1129</v>
      </c>
      <c r="B50" s="103" t="s">
        <v>1078</v>
      </c>
      <c r="C50" s="134" t="s">
        <v>1204</v>
      </c>
      <c r="D50" s="104">
        <v>2196160886.3400002</v>
      </c>
      <c r="E50" s="406">
        <v>21902.55138846</v>
      </c>
      <c r="F50" s="188">
        <v>100269.637422</v>
      </c>
      <c r="G50" s="103" t="s">
        <v>581</v>
      </c>
      <c r="H50" s="103" t="s">
        <v>581</v>
      </c>
      <c r="I50" s="252">
        <v>12</v>
      </c>
      <c r="J50" s="104">
        <v>2186160886.3400002</v>
      </c>
      <c r="K50" s="104">
        <v>2187213438.7199998</v>
      </c>
      <c r="L50" s="188">
        <v>2.28827986E-2</v>
      </c>
    </row>
    <row r="51" spans="1:12" hidden="1">
      <c r="A51" s="103" t="s">
        <v>1129</v>
      </c>
      <c r="B51" s="103" t="s">
        <v>1078</v>
      </c>
      <c r="C51" s="134" t="s">
        <v>1205</v>
      </c>
      <c r="D51" s="104">
        <v>2196669155.8000002</v>
      </c>
      <c r="E51" s="406">
        <v>21902.55138846</v>
      </c>
      <c r="F51" s="188">
        <v>100292.84337</v>
      </c>
      <c r="G51" s="103" t="s">
        <v>581</v>
      </c>
      <c r="H51" s="103" t="s">
        <v>581</v>
      </c>
      <c r="I51" s="252">
        <v>12</v>
      </c>
      <c r="J51" s="104">
        <v>2196669155.8000002</v>
      </c>
      <c r="K51" s="104">
        <v>2197860653.3899999</v>
      </c>
      <c r="L51" s="188">
        <v>2.3143544299999999E-2</v>
      </c>
    </row>
    <row r="52" spans="1:12" hidden="1">
      <c r="A52" s="103" t="s">
        <v>1129</v>
      </c>
      <c r="B52" s="103" t="s">
        <v>1078</v>
      </c>
      <c r="C52" s="134" t="s">
        <v>1206</v>
      </c>
      <c r="D52" s="104">
        <v>2212231997</v>
      </c>
      <c r="E52" s="406">
        <v>22052.07509432</v>
      </c>
      <c r="F52" s="188">
        <v>100318.540887</v>
      </c>
      <c r="G52" s="103" t="s">
        <v>581</v>
      </c>
      <c r="H52" s="103" t="s">
        <v>581</v>
      </c>
      <c r="I52" s="252">
        <v>12</v>
      </c>
      <c r="J52" s="104">
        <v>2197231997</v>
      </c>
      <c r="K52" s="104">
        <v>2198562484.1700001</v>
      </c>
      <c r="L52" s="188">
        <v>2.5622483299999999E-2</v>
      </c>
    </row>
    <row r="53" spans="1:12" hidden="1">
      <c r="A53" s="103" t="s">
        <v>1129</v>
      </c>
      <c r="B53" s="103" t="s">
        <v>1078</v>
      </c>
      <c r="C53" s="134" t="s">
        <v>1207</v>
      </c>
      <c r="D53" s="104">
        <v>2213918759.3499999</v>
      </c>
      <c r="E53" s="406">
        <v>22052.07509432</v>
      </c>
      <c r="F53" s="188">
        <v>100395.03084799999</v>
      </c>
      <c r="G53" s="103" t="s">
        <v>581</v>
      </c>
      <c r="H53" s="103" t="s">
        <v>581</v>
      </c>
      <c r="I53" s="252">
        <v>12</v>
      </c>
      <c r="J53" s="104">
        <v>2213918759.3499999</v>
      </c>
      <c r="K53" s="104">
        <v>2215669459.6900001</v>
      </c>
      <c r="L53" s="188">
        <v>7.6247082899999999E-2</v>
      </c>
    </row>
    <row r="54" spans="1:12" hidden="1">
      <c r="A54" s="103" t="s">
        <v>1129</v>
      </c>
      <c r="B54" s="103" t="s">
        <v>1078</v>
      </c>
      <c r="C54" s="134" t="s">
        <v>1208</v>
      </c>
      <c r="D54" s="104">
        <v>2414489790.98</v>
      </c>
      <c r="E54" s="406">
        <v>24043.691870710001</v>
      </c>
      <c r="F54" s="188">
        <v>100420.925537</v>
      </c>
      <c r="G54" s="103" t="s">
        <v>581</v>
      </c>
      <c r="H54" s="103" t="s">
        <v>581</v>
      </c>
      <c r="I54" s="252">
        <v>13</v>
      </c>
      <c r="J54" s="104">
        <v>2214489790.98</v>
      </c>
      <c r="K54" s="104">
        <v>2216380607.3400002</v>
      </c>
      <c r="L54" s="188">
        <v>2.5792799500000001E-2</v>
      </c>
    </row>
    <row r="55" spans="1:12" hidden="1">
      <c r="A55" s="103" t="s">
        <v>1129</v>
      </c>
      <c r="B55" s="103" t="s">
        <v>1078</v>
      </c>
      <c r="C55" s="134" t="s">
        <v>1209</v>
      </c>
      <c r="D55" s="104">
        <v>2940210287.5999999</v>
      </c>
      <c r="E55" s="406">
        <v>29270.12631286</v>
      </c>
      <c r="F55" s="188">
        <v>100450.891676</v>
      </c>
      <c r="G55" s="103" t="s">
        <v>581</v>
      </c>
      <c r="H55" s="103" t="s">
        <v>581</v>
      </c>
      <c r="I55" s="252">
        <v>15</v>
      </c>
      <c r="J55" s="104">
        <v>2415210287.5999999</v>
      </c>
      <c r="K55" s="104">
        <v>2417253918.8600001</v>
      </c>
      <c r="L55" s="188">
        <v>2.9840532600000001E-2</v>
      </c>
    </row>
    <row r="56" spans="1:12" hidden="1">
      <c r="A56" s="103" t="s">
        <v>1129</v>
      </c>
      <c r="B56" s="103" t="s">
        <v>1078</v>
      </c>
      <c r="C56" s="134" t="s">
        <v>1210</v>
      </c>
      <c r="D56" s="104">
        <v>4066084365.1500001</v>
      </c>
      <c r="E56" s="406">
        <v>40466.300245170001</v>
      </c>
      <c r="F56" s="188">
        <v>100480.754122</v>
      </c>
      <c r="G56" s="103" t="s">
        <v>581</v>
      </c>
      <c r="H56" s="103" t="s">
        <v>581</v>
      </c>
      <c r="I56" s="252">
        <v>16</v>
      </c>
      <c r="J56" s="104">
        <v>2941084365.1500001</v>
      </c>
      <c r="K56" s="104">
        <v>2943314067.9899998</v>
      </c>
      <c r="L56" s="188">
        <v>2.9728403099999998E-2</v>
      </c>
    </row>
    <row r="57" spans="1:12" hidden="1">
      <c r="A57" s="103" t="s">
        <v>1129</v>
      </c>
      <c r="B57" s="103" t="s">
        <v>1078</v>
      </c>
      <c r="C57" s="134" t="s">
        <v>1211</v>
      </c>
      <c r="D57" s="104">
        <v>4096621630.8699999</v>
      </c>
      <c r="E57" s="406">
        <v>40764.825438200001</v>
      </c>
      <c r="F57" s="188">
        <v>100494.03099</v>
      </c>
      <c r="G57" s="103" t="s">
        <v>581</v>
      </c>
      <c r="H57" s="103" t="s">
        <v>581</v>
      </c>
      <c r="I57" s="252">
        <v>17</v>
      </c>
      <c r="J57" s="104">
        <v>4066621630.8699999</v>
      </c>
      <c r="K57" s="104">
        <v>4069108576.1999998</v>
      </c>
      <c r="L57" s="188">
        <v>1.3213344300000001E-2</v>
      </c>
    </row>
    <row r="58" spans="1:12" hidden="1">
      <c r="A58" s="103" t="s">
        <v>1129</v>
      </c>
      <c r="B58" s="103" t="s">
        <v>1078</v>
      </c>
      <c r="C58" s="134" t="s">
        <v>1212</v>
      </c>
      <c r="D58" s="104">
        <v>4104484750.0999999</v>
      </c>
      <c r="E58" s="406">
        <v>40814.544888229997</v>
      </c>
      <c r="F58" s="188">
        <v>100564.266032</v>
      </c>
      <c r="G58" s="103" t="s">
        <v>581</v>
      </c>
      <c r="H58" s="103" t="s">
        <v>581</v>
      </c>
      <c r="I58" s="252">
        <v>18</v>
      </c>
      <c r="J58" s="104">
        <v>4099484750.0999999</v>
      </c>
      <c r="K58" s="104">
        <v>4102749803.1500001</v>
      </c>
      <c r="L58" s="188">
        <v>6.9889764899999998E-2</v>
      </c>
    </row>
    <row r="59" spans="1:12" hidden="1">
      <c r="A59" s="103" t="s">
        <v>1129</v>
      </c>
      <c r="B59" s="103" t="s">
        <v>1078</v>
      </c>
      <c r="C59" s="134" t="s">
        <v>1213</v>
      </c>
      <c r="D59" s="104">
        <v>4110028816.9499998</v>
      </c>
      <c r="E59" s="406">
        <v>40864.257748609998</v>
      </c>
      <c r="F59" s="188">
        <v>100577.596251</v>
      </c>
      <c r="G59" s="103" t="s">
        <v>581</v>
      </c>
      <c r="H59" s="103" t="s">
        <v>581</v>
      </c>
      <c r="I59" s="252">
        <v>18</v>
      </c>
      <c r="J59" s="104">
        <v>4105028816.9499998</v>
      </c>
      <c r="K59" s="104">
        <v>4108553606.1500001</v>
      </c>
      <c r="L59" s="188">
        <v>1.32554231E-2</v>
      </c>
    </row>
    <row r="60" spans="1:12" hidden="1">
      <c r="A60" s="103" t="s">
        <v>1129</v>
      </c>
      <c r="B60" s="103" t="s">
        <v>1078</v>
      </c>
      <c r="C60" s="134" t="s">
        <v>1214</v>
      </c>
      <c r="D60" s="104">
        <v>4112551601.6300001</v>
      </c>
      <c r="E60" s="406">
        <v>40879.167896320003</v>
      </c>
      <c r="F60" s="188">
        <v>100602.625084</v>
      </c>
      <c r="G60" s="103" t="s">
        <v>581</v>
      </c>
      <c r="H60" s="103" t="s">
        <v>581</v>
      </c>
      <c r="I60" s="252">
        <v>18</v>
      </c>
      <c r="J60" s="104">
        <v>4111051601.6300001</v>
      </c>
      <c r="K60" s="104">
        <v>4111299405.98</v>
      </c>
      <c r="L60" s="188">
        <v>2.4885097599999999E-2</v>
      </c>
    </row>
    <row r="61" spans="1:12" hidden="1">
      <c r="A61" s="103" t="s">
        <v>1129</v>
      </c>
      <c r="B61" s="103" t="s">
        <v>1078</v>
      </c>
      <c r="C61" s="134" t="s">
        <v>1215</v>
      </c>
      <c r="D61" s="104">
        <v>4133579256.0999999</v>
      </c>
      <c r="E61" s="406">
        <v>41077.920201070003</v>
      </c>
      <c r="F61" s="188">
        <v>100627.763915</v>
      </c>
      <c r="G61" s="103" t="s">
        <v>581</v>
      </c>
      <c r="H61" s="103" t="s">
        <v>581</v>
      </c>
      <c r="I61" s="252">
        <v>18</v>
      </c>
      <c r="J61" s="104">
        <v>4113579256.0999999</v>
      </c>
      <c r="K61" s="104">
        <v>4114075032.0999999</v>
      </c>
      <c r="L61" s="188">
        <v>2.49882456E-2</v>
      </c>
    </row>
    <row r="62" spans="1:12" hidden="1">
      <c r="A62" s="103" t="s">
        <v>1129</v>
      </c>
      <c r="B62" s="103" t="s">
        <v>1078</v>
      </c>
      <c r="C62" s="134" t="s">
        <v>1216</v>
      </c>
      <c r="D62" s="104">
        <v>4134606001.2600002</v>
      </c>
      <c r="E62" s="406">
        <v>41077.920201070003</v>
      </c>
      <c r="F62" s="188">
        <v>100652.758977</v>
      </c>
      <c r="G62" s="103" t="s">
        <v>581</v>
      </c>
      <c r="H62" s="103" t="s">
        <v>581</v>
      </c>
      <c r="I62" s="252">
        <v>18</v>
      </c>
      <c r="J62" s="104">
        <v>4134606001.2600002</v>
      </c>
      <c r="K62" s="104">
        <v>4135351031.29</v>
      </c>
      <c r="L62" s="188">
        <v>2.4839130899999999E-2</v>
      </c>
    </row>
    <row r="63" spans="1:12" hidden="1">
      <c r="A63" s="103" t="s">
        <v>1129</v>
      </c>
      <c r="B63" s="103" t="s">
        <v>1078</v>
      </c>
      <c r="C63" s="134" t="s">
        <v>1217</v>
      </c>
      <c r="D63" s="104">
        <v>4164086618.1100001</v>
      </c>
      <c r="E63" s="406">
        <v>41339.846462020003</v>
      </c>
      <c r="F63" s="188">
        <v>100728.158774</v>
      </c>
      <c r="G63" s="103" t="s">
        <v>581</v>
      </c>
      <c r="H63" s="103" t="s">
        <v>581</v>
      </c>
      <c r="I63" s="252">
        <v>19</v>
      </c>
      <c r="J63" s="104">
        <v>4137703268.1100001</v>
      </c>
      <c r="K63" s="104">
        <v>4139196755.6300001</v>
      </c>
      <c r="L63" s="188">
        <v>7.4910809999999994E-2</v>
      </c>
    </row>
    <row r="64" spans="1:12" hidden="1">
      <c r="A64" s="103" t="s">
        <v>1129</v>
      </c>
      <c r="B64" s="103" t="s">
        <v>1078</v>
      </c>
      <c r="C64" s="134" t="s">
        <v>1218</v>
      </c>
      <c r="D64" s="104">
        <v>4167278759.73</v>
      </c>
      <c r="E64" s="406">
        <v>41361.185699059999</v>
      </c>
      <c r="F64" s="188">
        <v>100753.36790500001</v>
      </c>
      <c r="G64" s="103" t="s">
        <v>581</v>
      </c>
      <c r="H64" s="103" t="s">
        <v>581</v>
      </c>
      <c r="I64" s="252">
        <v>19</v>
      </c>
      <c r="J64" s="104">
        <v>4165128759.73</v>
      </c>
      <c r="K64" s="104">
        <v>4166873401.2600002</v>
      </c>
      <c r="L64" s="188">
        <v>2.50268955E-2</v>
      </c>
    </row>
    <row r="65" spans="1:12" hidden="1">
      <c r="A65" s="103" t="s">
        <v>1129</v>
      </c>
      <c r="B65" s="103" t="s">
        <v>1078</v>
      </c>
      <c r="C65" s="134" t="s">
        <v>1219</v>
      </c>
      <c r="D65" s="104">
        <v>4170311989.4499998</v>
      </c>
      <c r="E65" s="406">
        <v>41381.031231640001</v>
      </c>
      <c r="F65" s="188">
        <v>100778.34856499999</v>
      </c>
      <c r="G65" s="103" t="s">
        <v>581</v>
      </c>
      <c r="H65" s="103" t="s">
        <v>581</v>
      </c>
      <c r="I65" s="252">
        <v>19</v>
      </c>
      <c r="J65" s="104">
        <v>4168311989.4499998</v>
      </c>
      <c r="K65" s="104">
        <v>4170307992</v>
      </c>
      <c r="L65" s="188">
        <v>2.4793870900000001E-2</v>
      </c>
    </row>
    <row r="66" spans="1:12" hidden="1">
      <c r="A66" s="103" t="s">
        <v>1129</v>
      </c>
      <c r="B66" s="103" t="s">
        <v>1078</v>
      </c>
      <c r="C66" s="134" t="s">
        <v>1220</v>
      </c>
      <c r="D66" s="104">
        <v>4173347039.8099999</v>
      </c>
      <c r="E66" s="406">
        <v>41400.871839879997</v>
      </c>
      <c r="F66" s="188">
        <v>100803.361242</v>
      </c>
      <c r="G66" s="103" t="s">
        <v>581</v>
      </c>
      <c r="H66" s="103" t="s">
        <v>581</v>
      </c>
      <c r="I66" s="252">
        <v>19</v>
      </c>
      <c r="J66" s="104">
        <v>4171347039.8099999</v>
      </c>
      <c r="K66" s="104">
        <v>4173594601.48</v>
      </c>
      <c r="L66" s="188">
        <v>2.4819494800000001E-2</v>
      </c>
    </row>
    <row r="67" spans="1:12" hidden="1">
      <c r="A67" s="103" t="s">
        <v>1129</v>
      </c>
      <c r="B67" s="103" t="s">
        <v>1078</v>
      </c>
      <c r="C67" s="134" t="s">
        <v>1221</v>
      </c>
      <c r="D67" s="104">
        <v>4174228118.6100001</v>
      </c>
      <c r="E67" s="406">
        <v>41400.871839879997</v>
      </c>
      <c r="F67" s="188">
        <v>100824.64289</v>
      </c>
      <c r="G67" s="103" t="s">
        <v>581</v>
      </c>
      <c r="H67" s="103" t="s">
        <v>581</v>
      </c>
      <c r="I67" s="252">
        <v>19</v>
      </c>
      <c r="J67" s="104">
        <v>4174228118.6100001</v>
      </c>
      <c r="K67" s="104">
        <v>4176727428.23</v>
      </c>
      <c r="L67" s="188">
        <v>2.1112042000000001E-2</v>
      </c>
    </row>
    <row r="68" spans="1:12" hidden="1">
      <c r="A68" s="103" t="s">
        <v>1129</v>
      </c>
      <c r="B68" s="103" t="s">
        <v>1078</v>
      </c>
      <c r="C68" s="134" t="s">
        <v>1222</v>
      </c>
      <c r="D68" s="104">
        <v>4177322696.23</v>
      </c>
      <c r="E68" s="406">
        <v>41400.871839879997</v>
      </c>
      <c r="F68" s="188">
        <v>100899.389568</v>
      </c>
      <c r="G68" s="103" t="s">
        <v>581</v>
      </c>
      <c r="H68" s="103" t="s">
        <v>581</v>
      </c>
      <c r="I68" s="252">
        <v>19</v>
      </c>
      <c r="J68" s="104">
        <v>4177322696.23</v>
      </c>
      <c r="K68" s="104">
        <v>4180577945.9699998</v>
      </c>
      <c r="L68" s="188">
        <v>7.4135326299999998E-2</v>
      </c>
    </row>
    <row r="69" spans="1:12" hidden="1">
      <c r="A69" s="103" t="s">
        <v>1129</v>
      </c>
      <c r="B69" s="103" t="s">
        <v>1078</v>
      </c>
      <c r="C69" s="134" t="s">
        <v>1223</v>
      </c>
      <c r="D69" s="104">
        <v>4178354939.0799999</v>
      </c>
      <c r="E69" s="406">
        <v>41400.871839879997</v>
      </c>
      <c r="F69" s="188">
        <v>100924.322445</v>
      </c>
      <c r="G69" s="103" t="s">
        <v>581</v>
      </c>
      <c r="H69" s="103" t="s">
        <v>581</v>
      </c>
      <c r="I69" s="252">
        <v>19</v>
      </c>
      <c r="J69" s="104">
        <v>4178354939.0799999</v>
      </c>
      <c r="K69" s="104">
        <v>4181862246.2600002</v>
      </c>
      <c r="L69" s="188">
        <v>2.4710632199999999E-2</v>
      </c>
    </row>
    <row r="70" spans="1:12" hidden="1">
      <c r="A70" s="103" t="s">
        <v>1129</v>
      </c>
      <c r="B70" s="103" t="s">
        <v>1078</v>
      </c>
      <c r="C70" s="134" t="s">
        <v>1224</v>
      </c>
      <c r="D70" s="104">
        <v>4179387501.6399999</v>
      </c>
      <c r="E70" s="406">
        <v>41400.871839879997</v>
      </c>
      <c r="F70" s="188">
        <v>100949.263045</v>
      </c>
      <c r="G70" s="103" t="s">
        <v>581</v>
      </c>
      <c r="H70" s="103" t="s">
        <v>581</v>
      </c>
      <c r="I70" s="252">
        <v>19</v>
      </c>
      <c r="J70" s="104">
        <v>4179387501.6399999</v>
      </c>
      <c r="K70" s="104">
        <v>4183146943.6999998</v>
      </c>
      <c r="L70" s="188">
        <v>2.4712179800000001E-2</v>
      </c>
    </row>
    <row r="71" spans="1:12" hidden="1">
      <c r="A71" s="103" t="s">
        <v>1129</v>
      </c>
      <c r="B71" s="103" t="s">
        <v>1078</v>
      </c>
      <c r="C71" s="134" t="s">
        <v>1225</v>
      </c>
      <c r="D71" s="104">
        <v>4180420384.27</v>
      </c>
      <c r="E71" s="406">
        <v>41400.871839879997</v>
      </c>
      <c r="F71" s="188">
        <v>100974.211375</v>
      </c>
      <c r="G71" s="103" t="s">
        <v>581</v>
      </c>
      <c r="H71" s="103" t="s">
        <v>581</v>
      </c>
      <c r="I71" s="252">
        <v>19</v>
      </c>
      <c r="J71" s="104">
        <v>4180420384.27</v>
      </c>
      <c r="K71" s="104">
        <v>4184432038.6799998</v>
      </c>
      <c r="L71" s="188">
        <v>2.4713731700000002E-2</v>
      </c>
    </row>
    <row r="72" spans="1:12" hidden="1">
      <c r="A72" s="103" t="s">
        <v>1129</v>
      </c>
      <c r="B72" s="103" t="s">
        <v>1078</v>
      </c>
      <c r="C72" s="134" t="s">
        <v>1226</v>
      </c>
      <c r="D72" s="104">
        <v>4181453587.1199999</v>
      </c>
      <c r="E72" s="406">
        <v>41400.871839879997</v>
      </c>
      <c r="F72" s="188">
        <v>100999.16744</v>
      </c>
      <c r="G72" s="103" t="s">
        <v>581</v>
      </c>
      <c r="H72" s="103" t="s">
        <v>581</v>
      </c>
      <c r="I72" s="252">
        <v>19</v>
      </c>
      <c r="J72" s="104">
        <v>4181453587.1199999</v>
      </c>
      <c r="K72" s="104">
        <v>4185717531.3499999</v>
      </c>
      <c r="L72" s="188">
        <v>2.4715285900000002E-2</v>
      </c>
    </row>
    <row r="73" spans="1:12" hidden="1">
      <c r="A73" s="103" t="s">
        <v>1129</v>
      </c>
      <c r="B73" s="103" t="s">
        <v>1078</v>
      </c>
      <c r="C73" s="134" t="s">
        <v>1227</v>
      </c>
      <c r="D73" s="104">
        <v>4184554884.3000002</v>
      </c>
      <c r="E73" s="406">
        <v>41400.871839879997</v>
      </c>
      <c r="F73" s="188">
        <v>101074.076422</v>
      </c>
      <c r="G73" s="103" t="s">
        <v>581</v>
      </c>
      <c r="H73" s="103" t="s">
        <v>581</v>
      </c>
      <c r="I73" s="252">
        <v>19</v>
      </c>
      <c r="J73" s="104">
        <v>4184554884.3000002</v>
      </c>
      <c r="K73" s="104">
        <v>4189576395.7600002</v>
      </c>
      <c r="L73" s="188">
        <v>7.4167920299999995E-2</v>
      </c>
    </row>
    <row r="74" spans="1:12" hidden="1">
      <c r="A74" s="103" t="s">
        <v>1129</v>
      </c>
      <c r="B74" s="103" t="s">
        <v>1078</v>
      </c>
      <c r="C74" s="134" t="s">
        <v>1228</v>
      </c>
      <c r="D74" s="104">
        <v>4185789602.2800002</v>
      </c>
      <c r="E74" s="406">
        <v>41400.871839879997</v>
      </c>
      <c r="F74" s="188">
        <v>101103.8999</v>
      </c>
      <c r="G74" s="103" t="s">
        <v>581</v>
      </c>
      <c r="H74" s="103" t="s">
        <v>581</v>
      </c>
      <c r="I74" s="252">
        <v>19</v>
      </c>
      <c r="J74" s="104">
        <v>4185789602.2800002</v>
      </c>
      <c r="K74" s="104">
        <v>4191063725.8000002</v>
      </c>
      <c r="L74" s="188">
        <v>2.9506555E-2</v>
      </c>
    </row>
    <row r="75" spans="1:12" hidden="1">
      <c r="A75" s="103" t="s">
        <v>1129</v>
      </c>
      <c r="B75" s="103" t="s">
        <v>1078</v>
      </c>
      <c r="C75" s="134" t="s">
        <v>1229</v>
      </c>
      <c r="D75" s="104">
        <v>4186824394.9099998</v>
      </c>
      <c r="E75" s="406">
        <v>41400.871839879997</v>
      </c>
      <c r="F75" s="188">
        <v>101128.894365</v>
      </c>
      <c r="G75" s="103" t="s">
        <v>581</v>
      </c>
      <c r="H75" s="103" t="s">
        <v>581</v>
      </c>
      <c r="I75" s="252">
        <v>19</v>
      </c>
      <c r="J75" s="104">
        <v>4186824394.9099998</v>
      </c>
      <c r="K75" s="104">
        <v>4192351208.0900002</v>
      </c>
      <c r="L75" s="188">
        <v>2.4721563700000001E-2</v>
      </c>
    </row>
    <row r="76" spans="1:12" hidden="1">
      <c r="A76" s="103" t="s">
        <v>1129</v>
      </c>
      <c r="B76" s="103" t="s">
        <v>1078</v>
      </c>
      <c r="C76" s="134" t="s">
        <v>1230</v>
      </c>
      <c r="D76" s="104">
        <v>4187859508.27</v>
      </c>
      <c r="E76" s="406">
        <v>41400.871839879997</v>
      </c>
      <c r="F76" s="188">
        <v>101153.89657700001</v>
      </c>
      <c r="G76" s="103" t="s">
        <v>581</v>
      </c>
      <c r="H76" s="103" t="s">
        <v>581</v>
      </c>
      <c r="I76" s="252">
        <v>19</v>
      </c>
      <c r="J76" s="104">
        <v>4187859508.27</v>
      </c>
      <c r="K76" s="104">
        <v>4193639088.73</v>
      </c>
      <c r="L76" s="188">
        <v>2.47231142E-2</v>
      </c>
    </row>
    <row r="77" spans="1:12" hidden="1">
      <c r="A77" s="103" t="s">
        <v>1129</v>
      </c>
      <c r="B77" s="103" t="s">
        <v>1078</v>
      </c>
      <c r="C77" s="134" t="s">
        <v>1231</v>
      </c>
      <c r="D77" s="104">
        <v>4198894942.46</v>
      </c>
      <c r="E77" s="406">
        <v>41499.706669610001</v>
      </c>
      <c r="F77" s="188">
        <v>101178.906538</v>
      </c>
      <c r="G77" s="103" t="s">
        <v>581</v>
      </c>
      <c r="H77" s="103" t="s">
        <v>581</v>
      </c>
      <c r="I77" s="252">
        <v>20</v>
      </c>
      <c r="J77" s="104">
        <v>4188894942.46</v>
      </c>
      <c r="K77" s="104">
        <v>4194927367.8499999</v>
      </c>
      <c r="L77" s="188">
        <v>2.4724663899999999E-2</v>
      </c>
    </row>
    <row r="78" spans="1:12" hidden="1">
      <c r="A78" s="103" t="s">
        <v>1129</v>
      </c>
      <c r="B78" s="103" t="s">
        <v>1078</v>
      </c>
      <c r="C78" s="134" t="s">
        <v>1232</v>
      </c>
      <c r="D78" s="104">
        <v>4351994835.2200003</v>
      </c>
      <c r="E78" s="406">
        <v>42981.135430119997</v>
      </c>
      <c r="F78" s="188">
        <v>101253.603277</v>
      </c>
      <c r="G78" s="103" t="s">
        <v>581</v>
      </c>
      <c r="H78" s="103" t="s">
        <v>581</v>
      </c>
      <c r="I78" s="252">
        <v>21</v>
      </c>
      <c r="J78" s="104">
        <v>4201994835.2199998</v>
      </c>
      <c r="K78" s="104">
        <v>4208788301.77</v>
      </c>
      <c r="L78" s="188">
        <v>7.38263948E-2</v>
      </c>
    </row>
    <row r="79" spans="1:12" hidden="1">
      <c r="A79" s="103" t="s">
        <v>1129</v>
      </c>
      <c r="B79" s="103" t="s">
        <v>1078</v>
      </c>
      <c r="C79" s="134" t="s">
        <v>1233</v>
      </c>
      <c r="D79" s="104">
        <v>4353016453.5600004</v>
      </c>
      <c r="E79" s="406">
        <v>42981.135430119997</v>
      </c>
      <c r="F79" s="188">
        <v>101277.37227000001</v>
      </c>
      <c r="G79" s="103" t="s">
        <v>581</v>
      </c>
      <c r="H79" s="103" t="s">
        <v>581</v>
      </c>
      <c r="I79" s="252">
        <v>21</v>
      </c>
      <c r="J79" s="104">
        <v>4353016453.5600004</v>
      </c>
      <c r="K79" s="104">
        <v>4360072719.0100002</v>
      </c>
      <c r="L79" s="188">
        <v>2.34747132E-2</v>
      </c>
    </row>
    <row r="80" spans="1:12" hidden="1">
      <c r="A80" s="103" t="s">
        <v>1129</v>
      </c>
      <c r="B80" s="103" t="s">
        <v>1078</v>
      </c>
      <c r="C80" s="134" t="s">
        <v>1234</v>
      </c>
      <c r="D80" s="104">
        <v>4353996356.4799995</v>
      </c>
      <c r="E80" s="406">
        <v>42981.135430119997</v>
      </c>
      <c r="F80" s="188">
        <v>101300.17071200001</v>
      </c>
      <c r="G80" s="103" t="s">
        <v>581</v>
      </c>
      <c r="H80" s="103" t="s">
        <v>581</v>
      </c>
      <c r="I80" s="252">
        <v>21</v>
      </c>
      <c r="J80" s="104">
        <v>4353996356.4799995</v>
      </c>
      <c r="K80" s="104">
        <v>4361315495.7399998</v>
      </c>
      <c r="L80" s="188">
        <v>2.2510894100000001E-2</v>
      </c>
    </row>
    <row r="81" spans="1:12" hidden="1">
      <c r="A81" s="103" t="s">
        <v>1129</v>
      </c>
      <c r="B81" s="103" t="s">
        <v>1078</v>
      </c>
      <c r="C81" s="134" t="s">
        <v>1235</v>
      </c>
      <c r="D81" s="104">
        <v>4368062171.1999998</v>
      </c>
      <c r="E81" s="406">
        <v>43109.435495340003</v>
      </c>
      <c r="F81" s="188">
        <v>101324.96798</v>
      </c>
      <c r="G81" s="103" t="s">
        <v>581</v>
      </c>
      <c r="H81" s="103" t="s">
        <v>581</v>
      </c>
      <c r="I81" s="252">
        <v>22</v>
      </c>
      <c r="J81" s="104">
        <v>4355062171.1999998</v>
      </c>
      <c r="K81" s="104">
        <v>4362644264.3599997</v>
      </c>
      <c r="L81" s="188">
        <v>2.44789992E-2</v>
      </c>
    </row>
    <row r="82" spans="1:12" hidden="1">
      <c r="A82" s="103" t="s">
        <v>1129</v>
      </c>
      <c r="B82" s="103" t="s">
        <v>1078</v>
      </c>
      <c r="C82" s="134" t="s">
        <v>1236</v>
      </c>
      <c r="D82" s="104">
        <v>4369127989.0500002</v>
      </c>
      <c r="E82" s="406">
        <v>43109.435495340003</v>
      </c>
      <c r="F82" s="188">
        <v>101349.69151999999</v>
      </c>
      <c r="G82" s="103" t="s">
        <v>581</v>
      </c>
      <c r="H82" s="103" t="s">
        <v>581</v>
      </c>
      <c r="I82" s="252">
        <v>22</v>
      </c>
      <c r="J82" s="104">
        <v>4369127989.0500002</v>
      </c>
      <c r="K82" s="104">
        <v>4369391349.6199999</v>
      </c>
      <c r="L82" s="188">
        <v>2.4400244599999999E-2</v>
      </c>
    </row>
    <row r="83" spans="1:12" hidden="1">
      <c r="A83" s="103" t="s">
        <v>1129</v>
      </c>
      <c r="B83" s="103" t="s">
        <v>1078</v>
      </c>
      <c r="C83" s="134" t="s">
        <v>1237</v>
      </c>
      <c r="D83" s="104">
        <v>4372477181.04</v>
      </c>
      <c r="E83" s="406">
        <v>43110.914436660001</v>
      </c>
      <c r="F83" s="188">
        <v>101423.902466</v>
      </c>
      <c r="G83" s="103" t="s">
        <v>581</v>
      </c>
      <c r="H83" s="103" t="s">
        <v>581</v>
      </c>
      <c r="I83" s="252">
        <v>22</v>
      </c>
      <c r="J83" s="104">
        <v>4372327181.04</v>
      </c>
      <c r="K83" s="104">
        <v>4373381344.8000002</v>
      </c>
      <c r="L83" s="188">
        <v>7.3222665899999997E-2</v>
      </c>
    </row>
    <row r="84" spans="1:12" hidden="1">
      <c r="A84" s="103" t="s">
        <v>1129</v>
      </c>
      <c r="B84" s="103" t="s">
        <v>1078</v>
      </c>
      <c r="C84" s="134" t="s">
        <v>1238</v>
      </c>
      <c r="D84" s="104">
        <v>4373544309.6499996</v>
      </c>
      <c r="E84" s="406">
        <v>43110.914436660001</v>
      </c>
      <c r="F84" s="188">
        <v>101448.655562</v>
      </c>
      <c r="G84" s="103" t="s">
        <v>581</v>
      </c>
      <c r="H84" s="103" t="s">
        <v>581</v>
      </c>
      <c r="I84" s="252">
        <v>22</v>
      </c>
      <c r="J84" s="104">
        <v>4373544309.6499996</v>
      </c>
      <c r="K84" s="104">
        <v>4374862163.7299995</v>
      </c>
      <c r="L84" s="188">
        <v>2.4405584300000002E-2</v>
      </c>
    </row>
    <row r="85" spans="1:12" hidden="1">
      <c r="A85" s="103" t="s">
        <v>1129</v>
      </c>
      <c r="B85" s="103" t="s">
        <v>1078</v>
      </c>
      <c r="C85" s="134" t="s">
        <v>1239</v>
      </c>
      <c r="D85" s="104">
        <v>4374611768.5500002</v>
      </c>
      <c r="E85" s="406">
        <v>43110.914436660001</v>
      </c>
      <c r="F85" s="188">
        <v>101473.41632</v>
      </c>
      <c r="G85" s="103" t="s">
        <v>581</v>
      </c>
      <c r="H85" s="103" t="s">
        <v>581</v>
      </c>
      <c r="I85" s="252">
        <v>22</v>
      </c>
      <c r="J85" s="104">
        <v>4374611768.5500002</v>
      </c>
      <c r="K85" s="104">
        <v>4376193393.1899996</v>
      </c>
      <c r="L85" s="188">
        <v>2.4407181999999999E-2</v>
      </c>
    </row>
    <row r="86" spans="1:12" hidden="1">
      <c r="A86" s="103" t="s">
        <v>1129</v>
      </c>
      <c r="B86" s="103" t="s">
        <v>1078</v>
      </c>
      <c r="C86" s="134" t="s">
        <v>1240</v>
      </c>
      <c r="D86" s="104">
        <v>4375679557.6400003</v>
      </c>
      <c r="E86" s="406">
        <v>43110.914436660001</v>
      </c>
      <c r="F86" s="188">
        <v>101498.184736</v>
      </c>
      <c r="G86" s="103" t="s">
        <v>581</v>
      </c>
      <c r="H86" s="103" t="s">
        <v>581</v>
      </c>
      <c r="I86" s="252">
        <v>22</v>
      </c>
      <c r="J86" s="104">
        <v>4375679557.6400003</v>
      </c>
      <c r="K86" s="104">
        <v>4377525033.1000004</v>
      </c>
      <c r="L86" s="188">
        <v>2.4408773200000001E-2</v>
      </c>
    </row>
    <row r="87" spans="1:12" hidden="1">
      <c r="A87" s="103" t="s">
        <v>1129</v>
      </c>
      <c r="B87" s="103" t="s">
        <v>1078</v>
      </c>
      <c r="C87" s="134" t="s">
        <v>1241</v>
      </c>
      <c r="D87" s="104">
        <v>4376747676.9799995</v>
      </c>
      <c r="E87" s="406">
        <v>43110.914436660001</v>
      </c>
      <c r="F87" s="188">
        <v>101522.960813</v>
      </c>
      <c r="G87" s="103" t="s">
        <v>581</v>
      </c>
      <c r="H87" s="103" t="s">
        <v>581</v>
      </c>
      <c r="I87" s="252">
        <v>22</v>
      </c>
      <c r="J87" s="104">
        <v>4376747676.9799995</v>
      </c>
      <c r="K87" s="104">
        <v>4378857083.5500002</v>
      </c>
      <c r="L87" s="188">
        <v>2.4410364600000001E-2</v>
      </c>
    </row>
    <row r="88" spans="1:12" hidden="1">
      <c r="A88" s="103" t="s">
        <v>1129</v>
      </c>
      <c r="B88" s="103" t="s">
        <v>1078</v>
      </c>
      <c r="C88" s="134" t="s">
        <v>1242</v>
      </c>
      <c r="D88" s="104">
        <v>4381953777.8999996</v>
      </c>
      <c r="E88" s="406">
        <v>43130.599993459997</v>
      </c>
      <c r="F88" s="188">
        <v>101597.32947300001</v>
      </c>
      <c r="G88" s="103" t="s">
        <v>581</v>
      </c>
      <c r="H88" s="103" t="s">
        <v>581</v>
      </c>
      <c r="I88" s="252">
        <v>22</v>
      </c>
      <c r="J88" s="104">
        <v>4379953777.8999996</v>
      </c>
      <c r="K88" s="104">
        <v>4382855700.8299999</v>
      </c>
      <c r="L88" s="188">
        <v>7.32530448E-2</v>
      </c>
    </row>
    <row r="89" spans="1:12" hidden="1">
      <c r="A89" s="103" t="s">
        <v>1129</v>
      </c>
      <c r="B89" s="103" t="s">
        <v>1078</v>
      </c>
      <c r="C89" s="134" t="s">
        <v>1243</v>
      </c>
      <c r="D89" s="104">
        <v>4383022758.6599998</v>
      </c>
      <c r="E89" s="406">
        <v>43130.599993459997</v>
      </c>
      <c r="F89" s="188">
        <v>101622.114214</v>
      </c>
      <c r="G89" s="103" t="s">
        <v>581</v>
      </c>
      <c r="H89" s="103" t="s">
        <v>581</v>
      </c>
      <c r="I89" s="252">
        <v>22</v>
      </c>
      <c r="J89" s="104">
        <v>4383022758.6599998</v>
      </c>
      <c r="K89" s="104">
        <v>4386189054.6199999</v>
      </c>
      <c r="L89" s="188">
        <v>2.4395071300000001E-2</v>
      </c>
    </row>
    <row r="90" spans="1:12" hidden="1">
      <c r="A90" s="103" t="s">
        <v>1129</v>
      </c>
      <c r="B90" s="103" t="s">
        <v>1078</v>
      </c>
      <c r="C90" s="134" t="s">
        <v>1244</v>
      </c>
      <c r="D90" s="104">
        <v>4414092070.1700001</v>
      </c>
      <c r="E90" s="406">
        <v>43425.739324269998</v>
      </c>
      <c r="F90" s="188">
        <v>101646.906624</v>
      </c>
      <c r="G90" s="103" t="s">
        <v>581</v>
      </c>
      <c r="H90" s="103" t="s">
        <v>581</v>
      </c>
      <c r="I90" s="252">
        <v>22</v>
      </c>
      <c r="J90" s="104">
        <v>4384092070.1700001</v>
      </c>
      <c r="K90" s="104">
        <v>4387522819.5600004</v>
      </c>
      <c r="L90" s="188">
        <v>2.4396668199999999E-2</v>
      </c>
    </row>
    <row r="91" spans="1:12" hidden="1">
      <c r="A91" s="103" t="s">
        <v>1129</v>
      </c>
      <c r="B91" s="103" t="s">
        <v>1078</v>
      </c>
      <c r="C91" s="134" t="s">
        <v>1245</v>
      </c>
      <c r="D91" s="104">
        <v>4475201245.8699999</v>
      </c>
      <c r="E91" s="406">
        <v>44015.86968761</v>
      </c>
      <c r="F91" s="188">
        <v>101672.44854300001</v>
      </c>
      <c r="G91" s="103" t="s">
        <v>581</v>
      </c>
      <c r="H91" s="103" t="s">
        <v>581</v>
      </c>
      <c r="I91" s="252">
        <v>25</v>
      </c>
      <c r="J91" s="104">
        <v>4415201246.8699999</v>
      </c>
      <c r="K91" s="104">
        <v>4418898340.8100004</v>
      </c>
      <c r="L91" s="188">
        <v>2.5128082900000001E-2</v>
      </c>
    </row>
    <row r="92" spans="1:12" hidden="1">
      <c r="A92" s="103" t="s">
        <v>1129</v>
      </c>
      <c r="B92" s="103" t="s">
        <v>1078</v>
      </c>
      <c r="C92" s="134" t="s">
        <v>1246</v>
      </c>
      <c r="D92" s="104">
        <v>4476304157.5500002</v>
      </c>
      <c r="E92" s="406">
        <v>44015.86968761</v>
      </c>
      <c r="F92" s="188">
        <v>101697.50568</v>
      </c>
      <c r="G92" s="103" t="s">
        <v>581</v>
      </c>
      <c r="H92" s="103" t="s">
        <v>581</v>
      </c>
      <c r="I92" s="252">
        <v>25</v>
      </c>
      <c r="J92" s="104">
        <v>4476304157.5500002</v>
      </c>
      <c r="K92" s="104">
        <v>4480271295.2399998</v>
      </c>
      <c r="L92" s="188">
        <v>2.4644962699999998E-2</v>
      </c>
    </row>
    <row r="93" spans="1:12" hidden="1">
      <c r="A93" s="103" t="s">
        <v>1129</v>
      </c>
      <c r="B93" s="103" t="s">
        <v>1078</v>
      </c>
      <c r="C93" s="134" t="s">
        <v>1247</v>
      </c>
      <c r="D93" s="104">
        <v>4479626623.71</v>
      </c>
      <c r="E93" s="406">
        <v>44015.86968761</v>
      </c>
      <c r="F93" s="188">
        <v>101772.989049</v>
      </c>
      <c r="G93" s="103" t="s">
        <v>581</v>
      </c>
      <c r="H93" s="103" t="s">
        <v>581</v>
      </c>
      <c r="I93" s="252">
        <v>25</v>
      </c>
      <c r="J93" s="104">
        <v>4479626623.71</v>
      </c>
      <c r="K93" s="104">
        <v>4484404640.04</v>
      </c>
      <c r="L93" s="188">
        <v>7.42234222E-2</v>
      </c>
    </row>
    <row r="94" spans="1:12" hidden="1">
      <c r="A94" s="103" t="s">
        <v>1129</v>
      </c>
      <c r="B94" s="103" t="s">
        <v>1078</v>
      </c>
      <c r="C94" s="134" t="s">
        <v>1248</v>
      </c>
      <c r="D94" s="104">
        <v>4487253744.3299999</v>
      </c>
      <c r="E94" s="406">
        <v>44079.94595678</v>
      </c>
      <c r="F94" s="188">
        <v>101798.077265</v>
      </c>
      <c r="G94" s="103" t="s">
        <v>581</v>
      </c>
      <c r="H94" s="103" t="s">
        <v>581</v>
      </c>
      <c r="I94" s="252">
        <v>26</v>
      </c>
      <c r="J94" s="104">
        <v>4480730903.3299999</v>
      </c>
      <c r="K94" s="104">
        <v>4485779295.3900003</v>
      </c>
      <c r="L94" s="188">
        <v>2.4651153700000001E-2</v>
      </c>
    </row>
    <row r="95" spans="1:12" hidden="1">
      <c r="A95" s="103" t="s">
        <v>1129</v>
      </c>
      <c r="B95" s="103" t="s">
        <v>1078</v>
      </c>
      <c r="C95" s="134" t="s">
        <v>1249</v>
      </c>
      <c r="D95" s="104">
        <v>4488362452.8400002</v>
      </c>
      <c r="E95" s="406">
        <v>44079.94595678</v>
      </c>
      <c r="F95" s="188">
        <v>101823.229485</v>
      </c>
      <c r="G95" s="103" t="s">
        <v>581</v>
      </c>
      <c r="H95" s="103" t="s">
        <v>581</v>
      </c>
      <c r="I95" s="252">
        <v>26</v>
      </c>
      <c r="J95" s="104">
        <v>4488362452.8400002</v>
      </c>
      <c r="K95" s="104">
        <v>4493681696.9399996</v>
      </c>
      <c r="L95" s="188">
        <v>2.47079519E-2</v>
      </c>
    </row>
    <row r="96" spans="1:12" hidden="1">
      <c r="A96" s="103" t="s">
        <v>1129</v>
      </c>
      <c r="B96" s="103" t="s">
        <v>1078</v>
      </c>
      <c r="C96" s="134" t="s">
        <v>1250</v>
      </c>
      <c r="D96" s="104">
        <v>4489471490.3400002</v>
      </c>
      <c r="E96" s="406">
        <v>44079.94595678</v>
      </c>
      <c r="F96" s="188">
        <v>101848.389169</v>
      </c>
      <c r="G96" s="103" t="s">
        <v>581</v>
      </c>
      <c r="H96" s="103" t="s">
        <v>581</v>
      </c>
      <c r="I96" s="252">
        <v>26</v>
      </c>
      <c r="J96" s="104">
        <v>4489471490.3400002</v>
      </c>
      <c r="K96" s="104">
        <v>4495061669.6700001</v>
      </c>
      <c r="L96" s="188">
        <v>2.4709179000000001E-2</v>
      </c>
    </row>
    <row r="97" spans="1:12" hidden="1">
      <c r="A97" s="103" t="s">
        <v>1129</v>
      </c>
      <c r="B97" s="103" t="s">
        <v>1078</v>
      </c>
      <c r="C97" s="134" t="s">
        <v>1251</v>
      </c>
      <c r="D97" s="104">
        <v>4590605702.1899996</v>
      </c>
      <c r="E97" s="406">
        <v>45061.549528329997</v>
      </c>
      <c r="F97" s="188">
        <v>101874.119959</v>
      </c>
      <c r="G97" s="103" t="s">
        <v>581</v>
      </c>
      <c r="H97" s="103" t="s">
        <v>581</v>
      </c>
      <c r="I97" s="252">
        <v>27</v>
      </c>
      <c r="J97" s="104">
        <v>4490605702.1899996</v>
      </c>
      <c r="K97" s="104">
        <v>4496466901.4499998</v>
      </c>
      <c r="L97" s="188">
        <v>2.52638164E-2</v>
      </c>
    </row>
    <row r="98" spans="1:12" hidden="1">
      <c r="A98" s="103" t="s">
        <v>1129</v>
      </c>
      <c r="B98" s="103" t="s">
        <v>1078</v>
      </c>
      <c r="C98" s="134" t="s">
        <v>1252</v>
      </c>
      <c r="D98" s="104">
        <v>4594024947.5200005</v>
      </c>
      <c r="E98" s="406">
        <v>45061.549528329997</v>
      </c>
      <c r="F98" s="188">
        <v>101949.99940299999</v>
      </c>
      <c r="G98" s="103" t="s">
        <v>581</v>
      </c>
      <c r="H98" s="103" t="s">
        <v>581</v>
      </c>
      <c r="I98" s="252">
        <v>27</v>
      </c>
      <c r="J98" s="104">
        <v>4594024947.5200005</v>
      </c>
      <c r="K98" s="104">
        <v>4600718057.4300003</v>
      </c>
      <c r="L98" s="188">
        <v>7.4483533199999993E-2</v>
      </c>
    </row>
    <row r="99" spans="1:12" hidden="1">
      <c r="A99" s="103" t="s">
        <v>1129</v>
      </c>
      <c r="B99" s="103" t="s">
        <v>1078</v>
      </c>
      <c r="C99" s="134" t="s">
        <v>1253</v>
      </c>
      <c r="D99" s="104">
        <v>4595147229.3900003</v>
      </c>
      <c r="E99" s="406">
        <v>45061.549528329997</v>
      </c>
      <c r="F99" s="188">
        <v>101974.904935</v>
      </c>
      <c r="G99" s="103" t="s">
        <v>581</v>
      </c>
      <c r="H99" s="103" t="s">
        <v>581</v>
      </c>
      <c r="I99" s="252">
        <v>27</v>
      </c>
      <c r="J99" s="104">
        <v>4595147229.3900003</v>
      </c>
      <c r="K99" s="104">
        <v>4602117727.21</v>
      </c>
      <c r="L99" s="188">
        <v>2.44291635E-2</v>
      </c>
    </row>
    <row r="100" spans="1:12" hidden="1">
      <c r="A100" s="103" t="s">
        <v>1129</v>
      </c>
      <c r="B100" s="103" t="s">
        <v>1078</v>
      </c>
      <c r="C100" s="134" t="s">
        <v>1128</v>
      </c>
      <c r="D100" s="104">
        <v>4596285013.3999996</v>
      </c>
      <c r="E100" s="406">
        <v>45061.549528329997</v>
      </c>
      <c r="F100" s="188">
        <v>102000.15448899999</v>
      </c>
      <c r="G100" s="103" t="s">
        <v>581</v>
      </c>
      <c r="H100" s="103" t="s">
        <v>581</v>
      </c>
      <c r="I100" s="252">
        <v>27</v>
      </c>
      <c r="J100" s="104">
        <v>4596285013.3999996</v>
      </c>
      <c r="K100" s="104">
        <v>4603532984.4399996</v>
      </c>
      <c r="L100" s="188">
        <v>2.4760556499999999E-2</v>
      </c>
    </row>
    <row r="101" spans="1:12" hidden="1">
      <c r="A101" s="103" t="s">
        <v>1129</v>
      </c>
      <c r="B101" s="103" t="s">
        <v>1078</v>
      </c>
      <c r="C101" s="134" t="s">
        <v>1130</v>
      </c>
      <c r="D101" s="104">
        <v>4750231005.1300001</v>
      </c>
      <c r="E101" s="406">
        <v>46558.873073969997</v>
      </c>
      <c r="F101" s="188">
        <v>102026.331213</v>
      </c>
      <c r="G101" s="103" t="s">
        <v>581</v>
      </c>
      <c r="H101" s="103" t="s">
        <v>581</v>
      </c>
      <c r="I101" s="252">
        <v>29</v>
      </c>
      <c r="J101" s="104">
        <v>4597464577.1300001</v>
      </c>
      <c r="K101" s="104">
        <v>4604990109.21</v>
      </c>
      <c r="L101" s="188">
        <v>2.5663416000000001E-2</v>
      </c>
    </row>
    <row r="102" spans="1:12" hidden="1">
      <c r="A102" s="103" t="s">
        <v>1129</v>
      </c>
      <c r="B102" s="103" t="s">
        <v>1078</v>
      </c>
      <c r="C102" s="134" t="s">
        <v>1113</v>
      </c>
      <c r="D102" s="104">
        <v>4751410449.1300001</v>
      </c>
      <c r="E102" s="406">
        <v>46558.873073969997</v>
      </c>
      <c r="F102" s="188">
        <v>102051.663527</v>
      </c>
      <c r="G102" s="103" t="s">
        <v>581</v>
      </c>
      <c r="H102" s="103" t="s">
        <v>581</v>
      </c>
      <c r="I102" s="252">
        <v>29</v>
      </c>
      <c r="J102" s="104">
        <v>4751410449.1300001</v>
      </c>
      <c r="K102" s="104">
        <v>4759222838.4700003</v>
      </c>
      <c r="L102" s="188">
        <v>2.48291923E-2</v>
      </c>
    </row>
    <row r="103" spans="1:12" hidden="1">
      <c r="A103" s="103" t="s">
        <v>1129</v>
      </c>
      <c r="B103" s="103" t="s">
        <v>1078</v>
      </c>
      <c r="C103" s="134" t="s">
        <v>1131</v>
      </c>
      <c r="D103" s="104">
        <v>4754954222.3400002</v>
      </c>
      <c r="E103" s="406">
        <v>46558.873073969997</v>
      </c>
      <c r="F103" s="188">
        <v>102127.77733700001</v>
      </c>
      <c r="G103" s="103" t="s">
        <v>581</v>
      </c>
      <c r="H103" s="103" t="s">
        <v>581</v>
      </c>
      <c r="I103" s="252">
        <v>29</v>
      </c>
      <c r="J103" s="104">
        <v>4754954222.3400002</v>
      </c>
      <c r="K103" s="104">
        <v>4755811827.75</v>
      </c>
      <c r="L103" s="188">
        <v>7.4583605400000003E-2</v>
      </c>
    </row>
    <row r="104" spans="1:12" hidden="1">
      <c r="A104" s="103" t="s">
        <v>1129</v>
      </c>
      <c r="B104" s="103" t="s">
        <v>1078</v>
      </c>
      <c r="C104" s="134" t="s">
        <v>1254</v>
      </c>
      <c r="D104" s="104">
        <v>4756041818.54</v>
      </c>
      <c r="E104" s="406">
        <v>46558.873073969997</v>
      </c>
      <c r="F104" s="188">
        <v>102151.136927</v>
      </c>
      <c r="G104" s="103" t="s">
        <v>581</v>
      </c>
      <c r="H104" s="103" t="s">
        <v>581</v>
      </c>
      <c r="I104" s="252">
        <v>29</v>
      </c>
      <c r="J104" s="104">
        <v>4756041818.54</v>
      </c>
      <c r="K104" s="104">
        <v>4757185374.9799995</v>
      </c>
      <c r="L104" s="188">
        <v>2.2872905499999999E-2</v>
      </c>
    </row>
    <row r="105" spans="1:12" hidden="1">
      <c r="A105" s="103" t="s">
        <v>1129</v>
      </c>
      <c r="B105" s="103" t="s">
        <v>1078</v>
      </c>
      <c r="C105" s="134" t="s">
        <v>1255</v>
      </c>
      <c r="D105" s="104">
        <v>4856843241.9099998</v>
      </c>
      <c r="E105" s="406">
        <v>47537.649769060001</v>
      </c>
      <c r="F105" s="188">
        <v>102168.350045</v>
      </c>
      <c r="G105" s="103" t="s">
        <v>581</v>
      </c>
      <c r="H105" s="103" t="s">
        <v>581</v>
      </c>
      <c r="I105" s="252">
        <v>30</v>
      </c>
      <c r="J105" s="104">
        <v>4756843241.9099998</v>
      </c>
      <c r="K105" s="104">
        <v>4758272814.7399998</v>
      </c>
      <c r="L105" s="188">
        <v>1.6850637700000001E-2</v>
      </c>
    </row>
    <row r="106" spans="1:12" hidden="1">
      <c r="A106" s="103" t="s">
        <v>1129</v>
      </c>
      <c r="B106" s="103" t="s">
        <v>1078</v>
      </c>
      <c r="C106" s="134" t="s">
        <v>1256</v>
      </c>
      <c r="D106" s="104">
        <v>4858031327.3999996</v>
      </c>
      <c r="E106" s="406">
        <v>47537.649769060001</v>
      </c>
      <c r="F106" s="188">
        <v>102193.342561</v>
      </c>
      <c r="G106" s="103" t="s">
        <v>581</v>
      </c>
      <c r="H106" s="103" t="s">
        <v>581</v>
      </c>
      <c r="I106" s="252">
        <v>30</v>
      </c>
      <c r="J106" s="104">
        <v>4858031327.3999996</v>
      </c>
      <c r="K106" s="104">
        <v>4859753016.5299997</v>
      </c>
      <c r="L106" s="188">
        <v>2.44620922E-2</v>
      </c>
    </row>
    <row r="107" spans="1:12" hidden="1">
      <c r="A107" s="103" t="s">
        <v>1129</v>
      </c>
      <c r="B107" s="103" t="s">
        <v>1078</v>
      </c>
      <c r="C107" s="134" t="s">
        <v>1257</v>
      </c>
      <c r="D107" s="104">
        <v>4859219778.1300001</v>
      </c>
      <c r="E107" s="406">
        <v>47537.649769060001</v>
      </c>
      <c r="F107" s="188">
        <v>102218.34276100001</v>
      </c>
      <c r="G107" s="103" t="s">
        <v>581</v>
      </c>
      <c r="H107" s="103" t="s">
        <v>581</v>
      </c>
      <c r="I107" s="252">
        <v>30</v>
      </c>
      <c r="J107" s="104">
        <v>4859219778.1300001</v>
      </c>
      <c r="K107" s="104">
        <v>4861233672.5600004</v>
      </c>
      <c r="L107" s="188">
        <v>2.4463628800000001E-2</v>
      </c>
    </row>
    <row r="108" spans="1:12" hidden="1">
      <c r="A108" s="103" t="s">
        <v>1129</v>
      </c>
      <c r="B108" s="103" t="s">
        <v>1078</v>
      </c>
      <c r="C108" s="134" t="s">
        <v>1258</v>
      </c>
      <c r="D108" s="104">
        <v>4862787056.1999998</v>
      </c>
      <c r="E108" s="406">
        <v>47537.649769060001</v>
      </c>
      <c r="F108" s="188">
        <v>102293.38387200001</v>
      </c>
      <c r="G108" s="103" t="s">
        <v>581</v>
      </c>
      <c r="H108" s="103" t="s">
        <v>581</v>
      </c>
      <c r="I108" s="252">
        <v>30</v>
      </c>
      <c r="J108" s="104">
        <v>4862787056.1999998</v>
      </c>
      <c r="K108" s="104">
        <v>4865678368.04</v>
      </c>
      <c r="L108" s="188">
        <v>7.3412568600000006E-2</v>
      </c>
    </row>
    <row r="109" spans="1:12" hidden="1">
      <c r="A109" s="103" t="s">
        <v>1129</v>
      </c>
      <c r="B109" s="103" t="s">
        <v>1078</v>
      </c>
      <c r="C109" s="134" t="s">
        <v>1259</v>
      </c>
      <c r="D109" s="104">
        <v>4863976628.4099998</v>
      </c>
      <c r="E109" s="406">
        <v>47537.649769060001</v>
      </c>
      <c r="F109" s="188">
        <v>102318.40766300001</v>
      </c>
      <c r="G109" s="103" t="s">
        <v>581</v>
      </c>
      <c r="H109" s="103" t="s">
        <v>581</v>
      </c>
      <c r="I109" s="252">
        <v>30</v>
      </c>
      <c r="J109" s="104">
        <v>4863976628.4099998</v>
      </c>
      <c r="K109" s="104">
        <v>4867160501.8100004</v>
      </c>
      <c r="L109" s="188">
        <v>2.4462765899999999E-2</v>
      </c>
    </row>
    <row r="110" spans="1:12" hidden="1">
      <c r="A110" s="103" t="s">
        <v>1129</v>
      </c>
      <c r="B110" s="103" t="s">
        <v>1078</v>
      </c>
      <c r="C110" s="134" t="s">
        <v>1260</v>
      </c>
      <c r="D110" s="104">
        <v>4865166566.4300003</v>
      </c>
      <c r="E110" s="406">
        <v>47537.649769060001</v>
      </c>
      <c r="F110" s="188">
        <v>102343.439149</v>
      </c>
      <c r="G110" s="103" t="s">
        <v>581</v>
      </c>
      <c r="H110" s="103" t="s">
        <v>581</v>
      </c>
      <c r="I110" s="252">
        <v>30</v>
      </c>
      <c r="J110" s="104">
        <v>4865166566.4300003</v>
      </c>
      <c r="K110" s="104">
        <v>4868643090.5100002</v>
      </c>
      <c r="L110" s="188">
        <v>2.4464303699999999E-2</v>
      </c>
    </row>
    <row r="111" spans="1:12" hidden="1">
      <c r="A111" s="103" t="s">
        <v>1129</v>
      </c>
      <c r="B111" s="103" t="s">
        <v>1078</v>
      </c>
      <c r="C111" s="134" t="s">
        <v>1261</v>
      </c>
      <c r="D111" s="104">
        <v>5066410505.1800003</v>
      </c>
      <c r="E111" s="406">
        <v>49491.354649430003</v>
      </c>
      <c r="F111" s="188">
        <v>102369.606592</v>
      </c>
      <c r="G111" s="103" t="s">
        <v>581</v>
      </c>
      <c r="H111" s="103" t="s">
        <v>581</v>
      </c>
      <c r="I111" s="252">
        <v>31</v>
      </c>
      <c r="J111" s="104">
        <v>4866410505.1800003</v>
      </c>
      <c r="K111" s="104">
        <v>4870179772.3000002</v>
      </c>
      <c r="L111" s="188">
        <v>2.5568266199999998E-2</v>
      </c>
    </row>
    <row r="112" spans="1:12" hidden="1">
      <c r="A112" s="103" t="s">
        <v>1129</v>
      </c>
      <c r="B112" s="103" t="s">
        <v>1078</v>
      </c>
      <c r="C112" s="134" t="s">
        <v>1262</v>
      </c>
      <c r="D112" s="104">
        <v>5092659008.8100004</v>
      </c>
      <c r="E112" s="406">
        <v>49735.507593440001</v>
      </c>
      <c r="F112" s="188">
        <v>102394.833294</v>
      </c>
      <c r="G112" s="103" t="s">
        <v>581</v>
      </c>
      <c r="H112" s="103" t="s">
        <v>581</v>
      </c>
      <c r="I112" s="252">
        <v>32</v>
      </c>
      <c r="J112" s="104">
        <v>5067659008.8100004</v>
      </c>
      <c r="K112" s="104">
        <v>5071733134.1999998</v>
      </c>
      <c r="L112" s="188">
        <v>2.4642765399999999E-2</v>
      </c>
    </row>
    <row r="113" spans="1:12" hidden="1">
      <c r="A113" s="103" t="s">
        <v>1129</v>
      </c>
      <c r="B113" s="103" t="s">
        <v>1078</v>
      </c>
      <c r="C113" s="134" t="s">
        <v>1263</v>
      </c>
      <c r="D113" s="104">
        <v>5096401903.5200005</v>
      </c>
      <c r="E113" s="406">
        <v>49735.507593440001</v>
      </c>
      <c r="F113" s="188">
        <v>102470.08928099999</v>
      </c>
      <c r="G113" s="103" t="s">
        <v>581</v>
      </c>
      <c r="H113" s="103" t="s">
        <v>581</v>
      </c>
      <c r="I113" s="252">
        <v>32</v>
      </c>
      <c r="J113" s="104">
        <v>5096401903.5200005</v>
      </c>
      <c r="K113" s="104">
        <v>5101395952.7700005</v>
      </c>
      <c r="L113" s="188">
        <v>7.3495883100000006E-2</v>
      </c>
    </row>
    <row r="114" spans="1:12" hidden="1">
      <c r="A114" s="103" t="s">
        <v>1129</v>
      </c>
      <c r="B114" s="103" t="s">
        <v>1078</v>
      </c>
      <c r="C114" s="134" t="s">
        <v>1264</v>
      </c>
      <c r="D114" s="104">
        <v>5097650352.9399996</v>
      </c>
      <c r="E114" s="406">
        <v>49735.507593440001</v>
      </c>
      <c r="F114" s="188">
        <v>102495.191054</v>
      </c>
      <c r="G114" s="103" t="s">
        <v>581</v>
      </c>
      <c r="H114" s="103" t="s">
        <v>581</v>
      </c>
      <c r="I114" s="252">
        <v>32</v>
      </c>
      <c r="J114" s="104">
        <v>5097650352.9399996</v>
      </c>
      <c r="K114" s="104">
        <v>5102951136.96</v>
      </c>
      <c r="L114" s="188">
        <v>2.44966831E-2</v>
      </c>
    </row>
    <row r="115" spans="1:12" hidden="1">
      <c r="A115" s="103" t="s">
        <v>1129</v>
      </c>
      <c r="B115" s="103" t="s">
        <v>1078</v>
      </c>
      <c r="C115" s="134" t="s">
        <v>1265</v>
      </c>
      <c r="D115" s="104">
        <v>5124899164.8500004</v>
      </c>
      <c r="E115" s="406">
        <v>49989.115902930003</v>
      </c>
      <c r="F115" s="188">
        <v>102520.30011500001</v>
      </c>
      <c r="G115" s="103" t="s">
        <v>581</v>
      </c>
      <c r="H115" s="103" t="s">
        <v>581</v>
      </c>
      <c r="I115" s="252">
        <v>34</v>
      </c>
      <c r="J115" s="104">
        <v>5098899164.8500004</v>
      </c>
      <c r="K115" s="104">
        <v>5104506777.1400003</v>
      </c>
      <c r="L115" s="188">
        <v>2.4497794199999999E-2</v>
      </c>
    </row>
    <row r="116" spans="1:12" hidden="1">
      <c r="A116" s="103" t="s">
        <v>1129</v>
      </c>
      <c r="B116" s="103" t="s">
        <v>1078</v>
      </c>
      <c r="C116" s="134" t="s">
        <v>1266</v>
      </c>
      <c r="D116" s="104">
        <v>5126141436.9200001</v>
      </c>
      <c r="E116" s="406">
        <v>49989.115902930003</v>
      </c>
      <c r="F116" s="188">
        <v>102545.150966</v>
      </c>
      <c r="G116" s="103" t="s">
        <v>581</v>
      </c>
      <c r="H116" s="103" t="s">
        <v>581</v>
      </c>
      <c r="I116" s="252">
        <v>34</v>
      </c>
      <c r="J116" s="104">
        <v>5126141436.9200001</v>
      </c>
      <c r="K116" s="104">
        <v>5132057533.54</v>
      </c>
      <c r="L116" s="188">
        <v>2.4239931999999999E-2</v>
      </c>
    </row>
    <row r="117" spans="1:12" hidden="1">
      <c r="A117" s="103" t="s">
        <v>1129</v>
      </c>
      <c r="B117" s="103" t="s">
        <v>1078</v>
      </c>
      <c r="C117" s="134" t="s">
        <v>1267</v>
      </c>
      <c r="D117" s="104">
        <v>5129403587.8999996</v>
      </c>
      <c r="E117" s="406">
        <v>50008.614705799999</v>
      </c>
      <c r="F117" s="188">
        <v>102570.39948199999</v>
      </c>
      <c r="G117" s="103" t="s">
        <v>581</v>
      </c>
      <c r="H117" s="103" t="s">
        <v>581</v>
      </c>
      <c r="I117" s="252">
        <v>34</v>
      </c>
      <c r="J117" s="104">
        <v>5127403587.8999996</v>
      </c>
      <c r="K117" s="104">
        <v>5133628263.2600002</v>
      </c>
      <c r="L117" s="188">
        <v>2.4621852699999999E-2</v>
      </c>
    </row>
    <row r="118" spans="1:12" hidden="1">
      <c r="A118" s="103" t="s">
        <v>1129</v>
      </c>
      <c r="B118" s="103" t="s">
        <v>1078</v>
      </c>
      <c r="C118" s="134" t="s">
        <v>1268</v>
      </c>
      <c r="D118" s="104">
        <v>5133191568.2799997</v>
      </c>
      <c r="E118" s="406">
        <v>50008.614705799999</v>
      </c>
      <c r="F118" s="188">
        <v>102646.146039</v>
      </c>
      <c r="G118" s="103" t="s">
        <v>581</v>
      </c>
      <c r="H118" s="103" t="s">
        <v>581</v>
      </c>
      <c r="I118" s="252">
        <v>34</v>
      </c>
      <c r="J118" s="104">
        <v>5133191568.2799997</v>
      </c>
      <c r="K118" s="104">
        <v>5140343190.7700005</v>
      </c>
      <c r="L118" s="188">
        <v>7.3848359200000005E-2</v>
      </c>
    </row>
    <row r="119" spans="1:12" hidden="1">
      <c r="A119" s="103" t="s">
        <v>1129</v>
      </c>
      <c r="B119" s="103" t="s">
        <v>1078</v>
      </c>
      <c r="C119" s="134" t="s">
        <v>1269</v>
      </c>
      <c r="D119" s="104">
        <v>5134455047.3500004</v>
      </c>
      <c r="E119" s="406">
        <v>50008.614705799999</v>
      </c>
      <c r="F119" s="188">
        <v>102671.411267</v>
      </c>
      <c r="G119" s="103" t="s">
        <v>581</v>
      </c>
      <c r="H119" s="103" t="s">
        <v>581</v>
      </c>
      <c r="I119" s="252">
        <v>34</v>
      </c>
      <c r="J119" s="104">
        <v>5134455047.3500004</v>
      </c>
      <c r="K119" s="104">
        <v>5141915746.7399998</v>
      </c>
      <c r="L119" s="188">
        <v>2.4613908E-2</v>
      </c>
    </row>
    <row r="120" spans="1:12" hidden="1">
      <c r="A120" s="103" t="s">
        <v>1129</v>
      </c>
      <c r="B120" s="103" t="s">
        <v>1078</v>
      </c>
      <c r="C120" s="134" t="s">
        <v>1270</v>
      </c>
      <c r="D120" s="104">
        <v>5135712141.5699997</v>
      </c>
      <c r="E120" s="406">
        <v>50008.614705799999</v>
      </c>
      <c r="F120" s="188">
        <v>102696.54882</v>
      </c>
      <c r="G120" s="103" t="s">
        <v>581</v>
      </c>
      <c r="H120" s="103" t="s">
        <v>581</v>
      </c>
      <c r="I120" s="252">
        <v>34</v>
      </c>
      <c r="J120" s="104">
        <v>5135712141.5699997</v>
      </c>
      <c r="K120" s="104">
        <v>5143482012.0100002</v>
      </c>
      <c r="L120" s="188">
        <v>2.4483498100000001E-2</v>
      </c>
    </row>
    <row r="121" spans="1:12" hidden="1">
      <c r="A121" s="103" t="s">
        <v>1129</v>
      </c>
      <c r="B121" s="103" t="s">
        <v>1078</v>
      </c>
      <c r="C121" s="134" t="s">
        <v>1271</v>
      </c>
      <c r="D121" s="104">
        <v>5136950238.2799997</v>
      </c>
      <c r="E121" s="406">
        <v>50008.614705799999</v>
      </c>
      <c r="F121" s="188">
        <v>102721.306489</v>
      </c>
      <c r="G121" s="103" t="s">
        <v>581</v>
      </c>
      <c r="H121" s="103" t="s">
        <v>581</v>
      </c>
      <c r="I121" s="252">
        <v>34</v>
      </c>
      <c r="J121" s="104">
        <v>5136950238.2799997</v>
      </c>
      <c r="K121" s="104">
        <v>5145029372.7700005</v>
      </c>
      <c r="L121" s="188">
        <v>2.4107595900000001E-2</v>
      </c>
    </row>
    <row r="122" spans="1:12" hidden="1">
      <c r="A122" s="103" t="s">
        <v>1129</v>
      </c>
      <c r="B122" s="103" t="s">
        <v>1078</v>
      </c>
      <c r="C122" s="134" t="s">
        <v>1272</v>
      </c>
      <c r="D122" s="104">
        <v>5138193017.8900003</v>
      </c>
      <c r="E122" s="406">
        <v>50008.614705799999</v>
      </c>
      <c r="F122" s="188">
        <v>102746.15779899999</v>
      </c>
      <c r="G122" s="103" t="s">
        <v>581</v>
      </c>
      <c r="H122" s="103" t="s">
        <v>581</v>
      </c>
      <c r="I122" s="252">
        <v>34</v>
      </c>
      <c r="J122" s="104">
        <v>5138193017.8900003</v>
      </c>
      <c r="K122" s="104">
        <v>5146581509.7399998</v>
      </c>
      <c r="L122" s="188">
        <v>2.4192945800000001E-2</v>
      </c>
    </row>
    <row r="123" spans="1:12" hidden="1">
      <c r="A123" s="103" t="s">
        <v>1129</v>
      </c>
      <c r="B123" s="103" t="s">
        <v>1078</v>
      </c>
      <c r="C123" s="134" t="s">
        <v>1273</v>
      </c>
      <c r="D123" s="104">
        <v>5141913147.1599998</v>
      </c>
      <c r="E123" s="406">
        <v>50008.614705799999</v>
      </c>
      <c r="F123" s="188">
        <v>102820.54756799999</v>
      </c>
      <c r="G123" s="103" t="s">
        <v>581</v>
      </c>
      <c r="H123" s="103" t="s">
        <v>581</v>
      </c>
      <c r="I123" s="252">
        <v>34</v>
      </c>
      <c r="J123" s="104">
        <v>5141913147.1599998</v>
      </c>
      <c r="K123" s="104">
        <v>5151230549.4300003</v>
      </c>
      <c r="L123" s="188">
        <v>7.24015093E-2</v>
      </c>
    </row>
    <row r="124" spans="1:12" hidden="1">
      <c r="A124" s="103" t="s">
        <v>1129</v>
      </c>
      <c r="B124" s="103" t="s">
        <v>1078</v>
      </c>
      <c r="C124" s="134" t="s">
        <v>1274</v>
      </c>
      <c r="D124" s="104">
        <v>5148153996.5699997</v>
      </c>
      <c r="E124" s="406">
        <v>50057.231386090003</v>
      </c>
      <c r="F124" s="188">
        <v>102845.360281</v>
      </c>
      <c r="G124" s="103" t="s">
        <v>581</v>
      </c>
      <c r="H124" s="103" t="s">
        <v>581</v>
      </c>
      <c r="I124" s="252">
        <v>35</v>
      </c>
      <c r="J124" s="104">
        <v>5143153996.5699997</v>
      </c>
      <c r="K124" s="104">
        <v>5152781128.8500004</v>
      </c>
      <c r="L124" s="188">
        <v>2.4132056900000001E-2</v>
      </c>
    </row>
    <row r="125" spans="1:12" hidden="1">
      <c r="A125" s="103" t="s">
        <v>1129</v>
      </c>
      <c r="B125" s="103" t="s">
        <v>1078</v>
      </c>
      <c r="C125" s="134" t="s">
        <v>1275</v>
      </c>
      <c r="D125" s="104">
        <v>5149394902.1199999</v>
      </c>
      <c r="E125" s="406">
        <v>50057.231386090003</v>
      </c>
      <c r="F125" s="188">
        <v>102870.15001700001</v>
      </c>
      <c r="G125" s="103" t="s">
        <v>581</v>
      </c>
      <c r="H125" s="103" t="s">
        <v>581</v>
      </c>
      <c r="I125" s="252">
        <v>35</v>
      </c>
      <c r="J125" s="104">
        <v>5149394902.1199999</v>
      </c>
      <c r="K125" s="104">
        <v>5159332158.1899996</v>
      </c>
      <c r="L125" s="188">
        <v>2.41038934E-2</v>
      </c>
    </row>
    <row r="126" spans="1:12" hidden="1">
      <c r="A126" s="103" t="s">
        <v>1129</v>
      </c>
      <c r="B126" s="103" t="s">
        <v>1078</v>
      </c>
      <c r="C126" s="134" t="s">
        <v>1276</v>
      </c>
      <c r="D126" s="104">
        <v>5152617356.0100002</v>
      </c>
      <c r="E126" s="406">
        <v>50076.668757549996</v>
      </c>
      <c r="F126" s="188">
        <v>102894.571142</v>
      </c>
      <c r="G126" s="103" t="s">
        <v>581</v>
      </c>
      <c r="H126" s="103" t="s">
        <v>581</v>
      </c>
      <c r="I126" s="252">
        <v>35</v>
      </c>
      <c r="J126" s="104">
        <v>5150617356.0100002</v>
      </c>
      <c r="K126" s="104">
        <v>5150926974.5699997</v>
      </c>
      <c r="L126" s="188">
        <v>2.37397583E-2</v>
      </c>
    </row>
    <row r="127" spans="1:12" hidden="1">
      <c r="A127" s="103" t="s">
        <v>1129</v>
      </c>
      <c r="B127" s="103" t="s">
        <v>1078</v>
      </c>
      <c r="C127" s="134" t="s">
        <v>1277</v>
      </c>
      <c r="D127" s="104">
        <v>5153859658.6099997</v>
      </c>
      <c r="E127" s="406">
        <v>50076.668757549996</v>
      </c>
      <c r="F127" s="188">
        <v>102919.37915399999</v>
      </c>
      <c r="G127" s="103" t="s">
        <v>581</v>
      </c>
      <c r="H127" s="103" t="s">
        <v>581</v>
      </c>
      <c r="I127" s="252">
        <v>35</v>
      </c>
      <c r="J127" s="104">
        <v>5153859658.6099997</v>
      </c>
      <c r="K127" s="104">
        <v>5154479109.2399998</v>
      </c>
      <c r="L127" s="188">
        <v>2.4110127200000001E-2</v>
      </c>
    </row>
    <row r="128" spans="1:12" hidden="1">
      <c r="A128" s="103" t="s">
        <v>1129</v>
      </c>
      <c r="B128" s="103" t="s">
        <v>1078</v>
      </c>
      <c r="C128" s="134" t="s">
        <v>1278</v>
      </c>
      <c r="D128" s="104">
        <v>5157588429.0299997</v>
      </c>
      <c r="E128" s="406">
        <v>50076.668757549996</v>
      </c>
      <c r="F128" s="188">
        <v>102993.840385</v>
      </c>
      <c r="G128" s="103" t="s">
        <v>581</v>
      </c>
      <c r="H128" s="103" t="s">
        <v>581</v>
      </c>
      <c r="I128" s="252">
        <v>35</v>
      </c>
      <c r="J128" s="104">
        <v>5157588429.0299997</v>
      </c>
      <c r="K128" s="104">
        <v>5159138216.0600004</v>
      </c>
      <c r="L128" s="188">
        <v>7.2349086800000004E-2</v>
      </c>
    </row>
    <row r="129" spans="1:12" hidden="1">
      <c r="A129" s="103" t="s">
        <v>1129</v>
      </c>
      <c r="B129" s="103" t="s">
        <v>1078</v>
      </c>
      <c r="C129" s="134" t="s">
        <v>1279</v>
      </c>
      <c r="D129" s="104">
        <v>5158831819.5699997</v>
      </c>
      <c r="E129" s="406">
        <v>50076.668757549996</v>
      </c>
      <c r="F129" s="188">
        <v>103018.670123</v>
      </c>
      <c r="G129" s="103" t="s">
        <v>581</v>
      </c>
      <c r="H129" s="103" t="s">
        <v>581</v>
      </c>
      <c r="I129" s="252">
        <v>35</v>
      </c>
      <c r="J129" s="104">
        <v>5158831819.5699997</v>
      </c>
      <c r="K129" s="104">
        <v>5160691812.1099997</v>
      </c>
      <c r="L129" s="188">
        <v>2.4107983499999999E-2</v>
      </c>
    </row>
    <row r="130" spans="1:12" hidden="1">
      <c r="A130" s="103" t="s">
        <v>1129</v>
      </c>
      <c r="B130" s="103" t="s">
        <v>1078</v>
      </c>
      <c r="C130" s="134" t="s">
        <v>1280</v>
      </c>
      <c r="D130" s="104">
        <v>5160089528.5600004</v>
      </c>
      <c r="E130" s="406">
        <v>50076.668757549996</v>
      </c>
      <c r="F130" s="188">
        <v>103043.785791</v>
      </c>
      <c r="G130" s="103" t="s">
        <v>581</v>
      </c>
      <c r="H130" s="103" t="s">
        <v>581</v>
      </c>
      <c r="I130" s="252">
        <v>35</v>
      </c>
      <c r="J130" s="104">
        <v>5160089528.5600004</v>
      </c>
      <c r="K130" s="104">
        <v>5162259820.8699999</v>
      </c>
      <c r="L130" s="188">
        <v>2.4379724500000002E-2</v>
      </c>
    </row>
    <row r="131" spans="1:12" hidden="1">
      <c r="A131" s="103" t="s">
        <v>1129</v>
      </c>
      <c r="B131" s="103" t="s">
        <v>1078</v>
      </c>
      <c r="C131" s="134" t="s">
        <v>1281</v>
      </c>
      <c r="D131" s="104">
        <v>5161328443.4399996</v>
      </c>
      <c r="E131" s="406">
        <v>50076.668757549996</v>
      </c>
      <c r="F131" s="188">
        <v>103068.52615200001</v>
      </c>
      <c r="G131" s="103" t="s">
        <v>581</v>
      </c>
      <c r="H131" s="103" t="s">
        <v>581</v>
      </c>
      <c r="I131" s="252">
        <v>35</v>
      </c>
      <c r="J131" s="104">
        <v>5161328443.4399996</v>
      </c>
      <c r="K131" s="104">
        <v>5163809128.6499996</v>
      </c>
      <c r="L131" s="188">
        <v>2.4009561400000001E-2</v>
      </c>
    </row>
    <row r="132" spans="1:12" hidden="1">
      <c r="A132" s="103" t="s">
        <v>1129</v>
      </c>
      <c r="B132" s="103" t="s">
        <v>1078</v>
      </c>
      <c r="C132" s="134" t="s">
        <v>1282</v>
      </c>
      <c r="D132" s="104">
        <v>5162590497.3900003</v>
      </c>
      <c r="E132" s="406">
        <v>50076.668757549996</v>
      </c>
      <c r="F132" s="188">
        <v>103093.728586</v>
      </c>
      <c r="G132" s="103" t="s">
        <v>581</v>
      </c>
      <c r="H132" s="103" t="s">
        <v>581</v>
      </c>
      <c r="I132" s="252">
        <v>35</v>
      </c>
      <c r="J132" s="104">
        <v>5162590497.3900003</v>
      </c>
      <c r="K132" s="104">
        <v>5165381670.0200005</v>
      </c>
      <c r="L132" s="188">
        <v>2.44521145E-2</v>
      </c>
    </row>
    <row r="133" spans="1:12" hidden="1">
      <c r="A133" s="103" t="s">
        <v>1129</v>
      </c>
      <c r="B133" s="103" t="s">
        <v>1078</v>
      </c>
      <c r="C133" s="134" t="s">
        <v>1283</v>
      </c>
      <c r="D133" s="104">
        <v>5166362194.9899998</v>
      </c>
      <c r="E133" s="406">
        <v>50076.668757549996</v>
      </c>
      <c r="F133" s="188">
        <v>103169.047047</v>
      </c>
      <c r="G133" s="103" t="s">
        <v>581</v>
      </c>
      <c r="H133" s="103" t="s">
        <v>581</v>
      </c>
      <c r="I133" s="252">
        <v>35</v>
      </c>
      <c r="J133" s="104">
        <v>5166362194.9899998</v>
      </c>
      <c r="K133" s="104">
        <v>5170085678.1499996</v>
      </c>
      <c r="L133" s="188">
        <v>7.3058237400000003E-2</v>
      </c>
    </row>
    <row r="134" spans="1:12" hidden="1">
      <c r="A134" s="103" t="s">
        <v>1129</v>
      </c>
      <c r="B134" s="103" t="s">
        <v>1078</v>
      </c>
      <c r="C134" s="134" t="s">
        <v>1284</v>
      </c>
      <c r="D134" s="104">
        <v>5167637558.75</v>
      </c>
      <c r="E134" s="406">
        <v>50076.668757549996</v>
      </c>
      <c r="F134" s="188">
        <v>103194.51527</v>
      </c>
      <c r="G134" s="103" t="s">
        <v>581</v>
      </c>
      <c r="H134" s="103" t="s">
        <v>581</v>
      </c>
      <c r="I134" s="252">
        <v>35</v>
      </c>
      <c r="J134" s="104">
        <v>5167637558.75</v>
      </c>
      <c r="K134" s="104">
        <v>5171671907.4300003</v>
      </c>
      <c r="L134" s="188">
        <v>2.4685914699999999E-2</v>
      </c>
    </row>
    <row r="135" spans="1:12" hidden="1">
      <c r="A135" s="103" t="s">
        <v>1129</v>
      </c>
      <c r="B135" s="103" t="s">
        <v>1078</v>
      </c>
      <c r="C135" s="134" t="s">
        <v>1285</v>
      </c>
      <c r="D135" s="104">
        <v>5208923806.2700005</v>
      </c>
      <c r="E135" s="406">
        <v>50464.189801660003</v>
      </c>
      <c r="F135" s="188">
        <v>103220.200834</v>
      </c>
      <c r="G135" s="103" t="s">
        <v>581</v>
      </c>
      <c r="H135" s="103" t="s">
        <v>581</v>
      </c>
      <c r="I135" s="252">
        <v>36</v>
      </c>
      <c r="J135" s="104">
        <v>5168923806.2700005</v>
      </c>
      <c r="K135" s="104">
        <v>5173269116.4799995</v>
      </c>
      <c r="L135" s="188">
        <v>2.4890435200000002E-2</v>
      </c>
    </row>
    <row r="136" spans="1:12" hidden="1">
      <c r="A136" s="103" t="s">
        <v>1129</v>
      </c>
      <c r="B136" s="103" t="s">
        <v>1078</v>
      </c>
      <c r="C136" s="134" t="s">
        <v>1286</v>
      </c>
      <c r="D136" s="104">
        <v>5210186122.1899996</v>
      </c>
      <c r="E136" s="406">
        <v>50464.189801660003</v>
      </c>
      <c r="F136" s="188">
        <v>103245.21492699999</v>
      </c>
      <c r="G136" s="103" t="s">
        <v>581</v>
      </c>
      <c r="H136" s="103" t="s">
        <v>581</v>
      </c>
      <c r="I136" s="252">
        <v>36</v>
      </c>
      <c r="J136" s="104">
        <v>5210186122.1899996</v>
      </c>
      <c r="K136" s="104">
        <v>5214844893.0200005</v>
      </c>
      <c r="L136" s="188">
        <v>2.4233718599999999E-2</v>
      </c>
    </row>
    <row r="137" spans="1:12" hidden="1">
      <c r="A137" s="103" t="s">
        <v>1129</v>
      </c>
      <c r="B137" s="103" t="s">
        <v>1078</v>
      </c>
      <c r="C137" s="134" t="s">
        <v>1287</v>
      </c>
      <c r="D137" s="104">
        <v>5211470965.9099998</v>
      </c>
      <c r="E137" s="406">
        <v>50464.189801660003</v>
      </c>
      <c r="F137" s="188">
        <v>103270.675431</v>
      </c>
      <c r="G137" s="103" t="s">
        <v>581</v>
      </c>
      <c r="H137" s="103" t="s">
        <v>581</v>
      </c>
      <c r="I137" s="252">
        <v>36</v>
      </c>
      <c r="J137" s="104">
        <v>5211470965.9099998</v>
      </c>
      <c r="K137" s="104">
        <v>5216443293.4300003</v>
      </c>
      <c r="L137" s="188">
        <v>2.4660226600000001E-2</v>
      </c>
    </row>
    <row r="138" spans="1:12" hidden="1">
      <c r="A138" s="103" t="s">
        <v>1129</v>
      </c>
      <c r="B138" s="103" t="s">
        <v>1078</v>
      </c>
      <c r="C138" s="134" t="s">
        <v>1288</v>
      </c>
      <c r="D138" s="104">
        <v>5225326642.0200005</v>
      </c>
      <c r="E138" s="406">
        <v>50560.951123179999</v>
      </c>
      <c r="F138" s="188">
        <v>103347.07963199999</v>
      </c>
      <c r="G138" s="103" t="s">
        <v>581</v>
      </c>
      <c r="H138" s="103" t="s">
        <v>581</v>
      </c>
      <c r="I138" s="252">
        <v>37</v>
      </c>
      <c r="J138" s="104">
        <v>5215326642.0200005</v>
      </c>
      <c r="K138" s="104">
        <v>5221240504.7200003</v>
      </c>
      <c r="L138" s="188">
        <v>7.3984411E-2</v>
      </c>
    </row>
    <row r="139" spans="1:12" hidden="1">
      <c r="A139" s="103" t="s">
        <v>1129</v>
      </c>
      <c r="B139" s="103" t="s">
        <v>1078</v>
      </c>
      <c r="C139" s="134" t="s">
        <v>1289</v>
      </c>
      <c r="D139" s="104">
        <v>5226613267.1999998</v>
      </c>
      <c r="E139" s="406">
        <v>50560.951123179999</v>
      </c>
      <c r="F139" s="188">
        <v>103372.52664500001</v>
      </c>
      <c r="G139" s="103" t="s">
        <v>581</v>
      </c>
      <c r="H139" s="103" t="s">
        <v>581</v>
      </c>
      <c r="I139" s="252">
        <v>37</v>
      </c>
      <c r="J139" s="104">
        <v>5226613267.1999998</v>
      </c>
      <c r="K139" s="104">
        <v>5232841672.29</v>
      </c>
      <c r="L139" s="188">
        <v>2.4622866100000002E-2</v>
      </c>
    </row>
    <row r="140" spans="1:12" hidden="1">
      <c r="A140" s="103" t="s">
        <v>1129</v>
      </c>
      <c r="B140" s="103" t="s">
        <v>1078</v>
      </c>
      <c r="C140" s="134" t="s">
        <v>1290</v>
      </c>
      <c r="D140" s="104">
        <v>5248900249.6499996</v>
      </c>
      <c r="E140" s="406">
        <v>50764.049867009999</v>
      </c>
      <c r="F140" s="188">
        <v>103397.980725</v>
      </c>
      <c r="G140" s="103" t="s">
        <v>581</v>
      </c>
      <c r="H140" s="103" t="s">
        <v>581</v>
      </c>
      <c r="I140" s="252">
        <v>40</v>
      </c>
      <c r="J140" s="104">
        <v>5227900249.6499996</v>
      </c>
      <c r="K140" s="104">
        <v>5234443293.4099998</v>
      </c>
      <c r="L140" s="188">
        <v>2.46236411E-2</v>
      </c>
    </row>
    <row r="141" spans="1:12" hidden="1">
      <c r="A141" s="103" t="s">
        <v>1129</v>
      </c>
      <c r="B141" s="103" t="s">
        <v>1078</v>
      </c>
      <c r="C141" s="134" t="s">
        <v>1291</v>
      </c>
      <c r="D141" s="104">
        <v>5890312916.29</v>
      </c>
      <c r="E141" s="406">
        <v>56952.060454760001</v>
      </c>
      <c r="F141" s="188">
        <v>103425.808816</v>
      </c>
      <c r="G141" s="103" t="s">
        <v>581</v>
      </c>
      <c r="H141" s="103" t="s">
        <v>581</v>
      </c>
      <c r="I141" s="252">
        <v>41</v>
      </c>
      <c r="J141" s="104">
        <v>5250312916.29</v>
      </c>
      <c r="K141" s="104">
        <v>5257171964.9200001</v>
      </c>
      <c r="L141" s="188">
        <v>2.6913573E-2</v>
      </c>
    </row>
    <row r="142" spans="1:12" hidden="1">
      <c r="A142" s="103" t="s">
        <v>1129</v>
      </c>
      <c r="B142" s="103" t="s">
        <v>1078</v>
      </c>
      <c r="C142" s="134" t="s">
        <v>1292</v>
      </c>
      <c r="D142" s="104">
        <v>5896377736.3900003</v>
      </c>
      <c r="E142" s="406">
        <v>57000.395549710003</v>
      </c>
      <c r="F142" s="188">
        <v>103444.505596</v>
      </c>
      <c r="G142" s="103" t="s">
        <v>581</v>
      </c>
      <c r="H142" s="103" t="s">
        <v>581</v>
      </c>
      <c r="I142" s="252">
        <v>42</v>
      </c>
      <c r="J142" s="104">
        <v>5891377736.3900003</v>
      </c>
      <c r="K142" s="104">
        <v>5898591345.1499996</v>
      </c>
      <c r="L142" s="188">
        <v>1.8077480100000001E-2</v>
      </c>
    </row>
    <row r="143" spans="1:12" hidden="1">
      <c r="A143" s="103" t="s">
        <v>1129</v>
      </c>
      <c r="B143" s="103" t="s">
        <v>1078</v>
      </c>
      <c r="C143" s="134" t="s">
        <v>1293</v>
      </c>
      <c r="D143" s="104">
        <v>5915638521.1599998</v>
      </c>
      <c r="E143" s="406">
        <v>57145.296127870002</v>
      </c>
      <c r="F143" s="188">
        <v>103519.255687</v>
      </c>
      <c r="G143" s="103" t="s">
        <v>581</v>
      </c>
      <c r="H143" s="103" t="s">
        <v>581</v>
      </c>
      <c r="I143" s="252">
        <v>43</v>
      </c>
      <c r="J143" s="104">
        <v>5900638521.1599998</v>
      </c>
      <c r="K143" s="104">
        <v>5908917672.4499998</v>
      </c>
      <c r="L143" s="188">
        <v>7.2261054899999996E-2</v>
      </c>
    </row>
    <row r="144" spans="1:12" hidden="1">
      <c r="A144" s="103" t="s">
        <v>1129</v>
      </c>
      <c r="B144" s="103" t="s">
        <v>1078</v>
      </c>
      <c r="C144" s="134" t="s">
        <v>1294</v>
      </c>
      <c r="D144" s="104">
        <v>5919076072.1899996</v>
      </c>
      <c r="E144" s="406">
        <v>57164.611511149997</v>
      </c>
      <c r="F144" s="188">
        <v>103544.411756</v>
      </c>
      <c r="G144" s="103" t="s">
        <v>581</v>
      </c>
      <c r="H144" s="103" t="s">
        <v>581</v>
      </c>
      <c r="I144" s="252">
        <v>43</v>
      </c>
      <c r="J144" s="104">
        <v>5917076072.1899996</v>
      </c>
      <c r="K144" s="104">
        <v>5925711413.7799997</v>
      </c>
      <c r="L144" s="188">
        <v>2.4300859599999999E-2</v>
      </c>
    </row>
    <row r="145" spans="1:12" hidden="1">
      <c r="A145" s="103" t="s">
        <v>1129</v>
      </c>
      <c r="B145" s="103" t="s">
        <v>1078</v>
      </c>
      <c r="C145" s="134" t="s">
        <v>1295</v>
      </c>
      <c r="D145" s="104">
        <v>6220582394.25</v>
      </c>
      <c r="E145" s="406">
        <v>60061.18186715</v>
      </c>
      <c r="F145" s="188">
        <v>103570.76235999999</v>
      </c>
      <c r="G145" s="103" t="s">
        <v>581</v>
      </c>
      <c r="H145" s="103" t="s">
        <v>581</v>
      </c>
      <c r="I145" s="252">
        <v>44</v>
      </c>
      <c r="J145" s="104">
        <v>5920582394.25</v>
      </c>
      <c r="K145" s="104">
        <v>5929574158.3199997</v>
      </c>
      <c r="L145" s="188">
        <v>2.5448600799999999E-2</v>
      </c>
    </row>
    <row r="146" spans="1:12" hidden="1">
      <c r="A146" s="103" t="s">
        <v>1129</v>
      </c>
      <c r="B146" s="103" t="s">
        <v>1078</v>
      </c>
      <c r="C146" s="134" t="s">
        <v>1296</v>
      </c>
      <c r="D146" s="104">
        <v>6226055824.8400002</v>
      </c>
      <c r="E146" s="406">
        <v>60099.793659490002</v>
      </c>
      <c r="F146" s="188">
        <v>103595.294522</v>
      </c>
      <c r="G146" s="103" t="s">
        <v>581</v>
      </c>
      <c r="H146" s="103" t="s">
        <v>581</v>
      </c>
      <c r="I146" s="252">
        <v>45</v>
      </c>
      <c r="J146" s="104">
        <v>6222055824.8400002</v>
      </c>
      <c r="K146" s="104">
        <v>6231422155.2700005</v>
      </c>
      <c r="L146" s="188">
        <v>2.36863777E-2</v>
      </c>
    </row>
    <row r="147" spans="1:12" hidden="1">
      <c r="A147" s="103" t="s">
        <v>1129</v>
      </c>
      <c r="B147" s="103" t="s">
        <v>1078</v>
      </c>
      <c r="C147" s="134" t="s">
        <v>1297</v>
      </c>
      <c r="D147" s="104">
        <v>6227545890.5799999</v>
      </c>
      <c r="E147" s="406">
        <v>60099.793659490002</v>
      </c>
      <c r="F147" s="188">
        <v>103620.08771399999</v>
      </c>
      <c r="G147" s="103" t="s">
        <v>581</v>
      </c>
      <c r="H147" s="103" t="s">
        <v>581</v>
      </c>
      <c r="I147" s="252">
        <v>45</v>
      </c>
      <c r="J147" s="104">
        <v>6227545890.5799999</v>
      </c>
      <c r="K147" s="104">
        <v>6227920246.4399996</v>
      </c>
      <c r="L147" s="188">
        <v>2.3932739500000001E-2</v>
      </c>
    </row>
    <row r="148" spans="1:12" hidden="1">
      <c r="A148" s="103" t="s">
        <v>1129</v>
      </c>
      <c r="B148" s="103" t="s">
        <v>1078</v>
      </c>
      <c r="C148" s="134" t="s">
        <v>1298</v>
      </c>
      <c r="D148" s="104">
        <v>6232018192.0500002</v>
      </c>
      <c r="E148" s="406">
        <v>60099.793659490002</v>
      </c>
      <c r="F148" s="188">
        <v>103694.502303</v>
      </c>
      <c r="G148" s="103" t="s">
        <v>581</v>
      </c>
      <c r="H148" s="103" t="s">
        <v>581</v>
      </c>
      <c r="I148" s="252">
        <v>45</v>
      </c>
      <c r="J148" s="104">
        <v>6232018192.0500002</v>
      </c>
      <c r="K148" s="104">
        <v>6233516624.6800003</v>
      </c>
      <c r="L148" s="188">
        <v>7.1814829199999999E-2</v>
      </c>
    </row>
    <row r="149" spans="1:12" hidden="1">
      <c r="A149" s="103" t="s">
        <v>1129</v>
      </c>
      <c r="B149" s="103" t="s">
        <v>1078</v>
      </c>
      <c r="C149" s="134" t="s">
        <v>1299</v>
      </c>
      <c r="D149" s="104">
        <v>6233509544.5</v>
      </c>
      <c r="E149" s="406">
        <v>60099.793659490002</v>
      </c>
      <c r="F149" s="188">
        <v>103719.316905</v>
      </c>
      <c r="G149" s="103" t="s">
        <v>581</v>
      </c>
      <c r="H149" s="103" t="s">
        <v>581</v>
      </c>
      <c r="I149" s="252">
        <v>45</v>
      </c>
      <c r="J149" s="104">
        <v>6233509544.5</v>
      </c>
      <c r="K149" s="104">
        <v>6235382781.5500002</v>
      </c>
      <c r="L149" s="188">
        <v>2.3930489499999999E-2</v>
      </c>
    </row>
    <row r="150" spans="1:12" hidden="1">
      <c r="A150" s="103" t="s">
        <v>1129</v>
      </c>
      <c r="B150" s="103" t="s">
        <v>1078</v>
      </c>
      <c r="C150" s="134" t="s">
        <v>1300</v>
      </c>
      <c r="D150" s="104">
        <v>6235036896.9799995</v>
      </c>
      <c r="E150" s="406">
        <v>60099.793659490002</v>
      </c>
      <c r="F150" s="188">
        <v>103744.730511</v>
      </c>
      <c r="G150" s="103" t="s">
        <v>581</v>
      </c>
      <c r="H150" s="103" t="s">
        <v>581</v>
      </c>
      <c r="I150" s="252">
        <v>45</v>
      </c>
      <c r="J150" s="104">
        <v>6235036896.9799995</v>
      </c>
      <c r="K150" s="104">
        <v>6237285052.79</v>
      </c>
      <c r="L150" s="188">
        <v>2.4502288300000001E-2</v>
      </c>
    </row>
    <row r="151" spans="1:12" hidden="1">
      <c r="A151" s="103" t="s">
        <v>1129</v>
      </c>
      <c r="B151" s="103" t="s">
        <v>1078</v>
      </c>
      <c r="C151" s="134" t="s">
        <v>1301</v>
      </c>
      <c r="D151" s="104">
        <v>6236177508.9799995</v>
      </c>
      <c r="E151" s="406">
        <v>60099.793659490002</v>
      </c>
      <c r="F151" s="188">
        <v>103763.709145</v>
      </c>
      <c r="G151" s="103" t="s">
        <v>581</v>
      </c>
      <c r="H151" s="103" t="s">
        <v>581</v>
      </c>
      <c r="I151" s="252">
        <v>45</v>
      </c>
      <c r="J151" s="104">
        <v>6236177508.9799995</v>
      </c>
      <c r="K151" s="104">
        <v>6238800674.6700001</v>
      </c>
      <c r="L151" s="188">
        <v>1.8293588400000001E-2</v>
      </c>
    </row>
    <row r="152" spans="1:12" hidden="1">
      <c r="A152" s="103" t="s">
        <v>1129</v>
      </c>
      <c r="B152" s="103" t="s">
        <v>1078</v>
      </c>
      <c r="C152" s="134" t="s">
        <v>1302</v>
      </c>
      <c r="D152" s="104">
        <v>6785263288.8599997</v>
      </c>
      <c r="E152" s="406">
        <v>65374.421126230001</v>
      </c>
      <c r="F152" s="188">
        <v>103790.79725600001</v>
      </c>
      <c r="G152" s="103" t="s">
        <v>581</v>
      </c>
      <c r="H152" s="103" t="s">
        <v>581</v>
      </c>
      <c r="I152" s="252">
        <v>47</v>
      </c>
      <c r="J152" s="104">
        <v>6237805498.8599997</v>
      </c>
      <c r="K152" s="104">
        <v>6240803794.8299999</v>
      </c>
      <c r="L152" s="188">
        <v>2.6105573199999999E-2</v>
      </c>
    </row>
    <row r="153" spans="1:12" hidden="1">
      <c r="A153" s="103" t="s">
        <v>1129</v>
      </c>
      <c r="B153" s="103" t="s">
        <v>1078</v>
      </c>
      <c r="C153" s="134" t="s">
        <v>1303</v>
      </c>
      <c r="D153" s="104">
        <v>6820890874.3800001</v>
      </c>
      <c r="E153" s="406">
        <v>65671.34671564</v>
      </c>
      <c r="F153" s="188">
        <v>103864.032268</v>
      </c>
      <c r="G153" s="103" t="s">
        <v>581</v>
      </c>
      <c r="H153" s="103" t="s">
        <v>581</v>
      </c>
      <c r="I153" s="252">
        <v>48</v>
      </c>
      <c r="J153" s="104">
        <v>6790050985.3800001</v>
      </c>
      <c r="K153" s="104">
        <v>6794274478.3900003</v>
      </c>
      <c r="L153" s="188">
        <v>7.0560217199999997E-2</v>
      </c>
    </row>
    <row r="154" spans="1:12" hidden="1">
      <c r="A154" s="103" t="s">
        <v>1129</v>
      </c>
      <c r="B154" s="103" t="s">
        <v>1078</v>
      </c>
      <c r="C154" s="134" t="s">
        <v>1304</v>
      </c>
      <c r="D154" s="104">
        <v>6837799265.6499996</v>
      </c>
      <c r="E154" s="406">
        <v>65818.972811950007</v>
      </c>
      <c r="F154" s="188">
        <v>103887.966851</v>
      </c>
      <c r="G154" s="103" t="s">
        <v>581</v>
      </c>
      <c r="H154" s="103" t="s">
        <v>581</v>
      </c>
      <c r="I154" s="252">
        <v>49</v>
      </c>
      <c r="J154" s="104">
        <v>6822462690.6499996</v>
      </c>
      <c r="K154" s="104">
        <v>6827096555.5799999</v>
      </c>
      <c r="L154" s="188">
        <v>2.3044149600000001E-2</v>
      </c>
    </row>
    <row r="155" spans="1:12" hidden="1">
      <c r="A155" s="103" t="s">
        <v>1129</v>
      </c>
      <c r="B155" s="103" t="s">
        <v>1078</v>
      </c>
      <c r="C155" s="134" t="s">
        <v>1305</v>
      </c>
      <c r="D155" s="104">
        <v>6839475728.2299995</v>
      </c>
      <c r="E155" s="406">
        <v>65818.972811950007</v>
      </c>
      <c r="F155" s="188">
        <v>103913.437661</v>
      </c>
      <c r="G155" s="103" t="s">
        <v>581</v>
      </c>
      <c r="H155" s="103" t="s">
        <v>581</v>
      </c>
      <c r="I155" s="252">
        <v>49</v>
      </c>
      <c r="J155" s="104">
        <v>6839475728.2299995</v>
      </c>
      <c r="K155" s="104">
        <v>6844521012.4499998</v>
      </c>
      <c r="L155" s="188">
        <v>2.4517574800000001E-2</v>
      </c>
    </row>
    <row r="156" spans="1:12" hidden="1">
      <c r="A156" s="103" t="s">
        <v>1129</v>
      </c>
      <c r="B156" s="103" t="s">
        <v>1078</v>
      </c>
      <c r="C156" s="134" t="s">
        <v>1306</v>
      </c>
      <c r="D156" s="104">
        <v>8241553357.5500002</v>
      </c>
      <c r="E156" s="406">
        <v>79287.633673210003</v>
      </c>
      <c r="F156" s="188">
        <v>103945.003473</v>
      </c>
      <c r="G156" s="103" t="s">
        <v>581</v>
      </c>
      <c r="H156" s="103" t="s">
        <v>581</v>
      </c>
      <c r="I156" s="252">
        <v>49</v>
      </c>
      <c r="J156" s="104">
        <v>6841553357.5500002</v>
      </c>
      <c r="K156" s="104">
        <v>6847010210.6899996</v>
      </c>
      <c r="L156" s="188">
        <v>3.0377026000000001E-2</v>
      </c>
    </row>
    <row r="157" spans="1:12" hidden="1">
      <c r="A157" s="103" t="s">
        <v>1129</v>
      </c>
      <c r="B157" s="103" t="s">
        <v>1078</v>
      </c>
      <c r="C157" s="134" t="s">
        <v>1183</v>
      </c>
      <c r="D157" s="104">
        <v>8243561141.29</v>
      </c>
      <c r="E157" s="406">
        <v>79287.633673210003</v>
      </c>
      <c r="F157" s="188">
        <v>103970.32625899999</v>
      </c>
      <c r="G157" s="103" t="s">
        <v>581</v>
      </c>
      <c r="H157" s="103" t="s">
        <v>581</v>
      </c>
      <c r="I157" s="252">
        <v>49</v>
      </c>
      <c r="J157" s="104">
        <v>8243561141.29</v>
      </c>
      <c r="K157" s="104">
        <v>8249513866.8400002</v>
      </c>
      <c r="L157" s="188">
        <v>2.4361715499999999E-2</v>
      </c>
    </row>
    <row r="158" spans="1:12" hidden="1">
      <c r="A158" s="103" t="s">
        <v>1129</v>
      </c>
      <c r="B158" s="103" t="s">
        <v>1078</v>
      </c>
      <c r="C158" s="134" t="s">
        <v>1184</v>
      </c>
      <c r="D158" s="104">
        <v>8249620322.8800001</v>
      </c>
      <c r="E158" s="406">
        <v>79287.633673210003</v>
      </c>
      <c r="F158" s="188">
        <v>104046.74651899999</v>
      </c>
      <c r="G158" s="103" t="s">
        <v>581</v>
      </c>
      <c r="H158" s="103" t="s">
        <v>581</v>
      </c>
      <c r="I158" s="252">
        <v>49</v>
      </c>
      <c r="J158" s="104">
        <v>8249620322.8800001</v>
      </c>
      <c r="K158" s="104">
        <v>8257062026.8199997</v>
      </c>
      <c r="L158" s="188">
        <v>7.3501991099999997E-2</v>
      </c>
    </row>
    <row r="159" spans="1:12" hidden="1">
      <c r="A159" s="103" t="s">
        <v>1129</v>
      </c>
      <c r="B159" s="103" t="s">
        <v>1078</v>
      </c>
      <c r="C159" s="134" t="s">
        <v>1185</v>
      </c>
      <c r="D159" s="104">
        <v>8253641079.5500002</v>
      </c>
      <c r="E159" s="406">
        <v>79306.851095029997</v>
      </c>
      <c r="F159" s="188">
        <v>104072.232923</v>
      </c>
      <c r="G159" s="103" t="s">
        <v>581</v>
      </c>
      <c r="H159" s="103" t="s">
        <v>581</v>
      </c>
      <c r="I159" s="252">
        <v>49</v>
      </c>
      <c r="J159" s="104">
        <v>8251641079.5500002</v>
      </c>
      <c r="K159" s="104">
        <v>8259579260.9200001</v>
      </c>
      <c r="L159" s="188">
        <v>2.4495147500000002E-2</v>
      </c>
    </row>
    <row r="160" spans="1:12" hidden="1">
      <c r="A160" s="103" t="s">
        <v>1129</v>
      </c>
      <c r="B160" s="103" t="s">
        <v>1078</v>
      </c>
      <c r="C160" s="134" t="s">
        <v>1186</v>
      </c>
      <c r="D160" s="104">
        <v>8255662155.1899996</v>
      </c>
      <c r="E160" s="406">
        <v>79306.851095029997</v>
      </c>
      <c r="F160" s="188">
        <v>104097.717173</v>
      </c>
      <c r="G160" s="103" t="s">
        <v>581</v>
      </c>
      <c r="H160" s="103" t="s">
        <v>581</v>
      </c>
      <c r="I160" s="252">
        <v>49</v>
      </c>
      <c r="J160" s="104">
        <v>8255662155.1899996</v>
      </c>
      <c r="K160" s="104">
        <v>8264097085.5600004</v>
      </c>
      <c r="L160" s="188">
        <v>2.44870791E-2</v>
      </c>
    </row>
    <row r="161" spans="1:12" hidden="1">
      <c r="A161" s="103" t="s">
        <v>1129</v>
      </c>
      <c r="B161" s="103" t="s">
        <v>1078</v>
      </c>
      <c r="C161" s="134" t="s">
        <v>1187</v>
      </c>
      <c r="D161" s="104">
        <v>8257719851.6499996</v>
      </c>
      <c r="E161" s="406">
        <v>79306.851095029997</v>
      </c>
      <c r="F161" s="188">
        <v>104123.663185</v>
      </c>
      <c r="G161" s="103" t="s">
        <v>581</v>
      </c>
      <c r="H161" s="103" t="s">
        <v>581</v>
      </c>
      <c r="I161" s="252">
        <v>49</v>
      </c>
      <c r="J161" s="104">
        <v>8257719851.6499996</v>
      </c>
      <c r="K161" s="104">
        <v>8266651684.5699997</v>
      </c>
      <c r="L161" s="188">
        <v>2.49246695E-2</v>
      </c>
    </row>
    <row r="162" spans="1:12" hidden="1">
      <c r="A162" s="103" t="s">
        <v>1129</v>
      </c>
      <c r="B162" s="103" t="s">
        <v>1078</v>
      </c>
      <c r="C162" s="134" t="s">
        <v>1188</v>
      </c>
      <c r="D162" s="104">
        <v>8259802846.21</v>
      </c>
      <c r="E162" s="406">
        <v>79306.851095029997</v>
      </c>
      <c r="F162" s="188">
        <v>104149.928186</v>
      </c>
      <c r="G162" s="103" t="s">
        <v>581</v>
      </c>
      <c r="H162" s="103" t="s">
        <v>581</v>
      </c>
      <c r="I162" s="252">
        <v>49</v>
      </c>
      <c r="J162" s="104">
        <v>8259802846.21</v>
      </c>
      <c r="K162" s="104">
        <v>8269231736.7700005</v>
      </c>
      <c r="L162" s="188">
        <v>2.5224814599999999E-2</v>
      </c>
    </row>
    <row r="163" spans="1:12" hidden="1">
      <c r="A163" s="103" t="s">
        <v>1129</v>
      </c>
      <c r="B163" s="103" t="s">
        <v>1078</v>
      </c>
      <c r="C163" s="134" t="s">
        <v>1189</v>
      </c>
      <c r="D163" s="104">
        <v>8265990765.46</v>
      </c>
      <c r="E163" s="406">
        <v>79306.851095029997</v>
      </c>
      <c r="F163" s="188">
        <v>104227.95321399999</v>
      </c>
      <c r="G163" s="103" t="s">
        <v>581</v>
      </c>
      <c r="H163" s="103" t="s">
        <v>581</v>
      </c>
      <c r="I163" s="252">
        <v>49</v>
      </c>
      <c r="J163" s="104">
        <v>8265990765.46</v>
      </c>
      <c r="K163" s="104">
        <v>8276912213.96</v>
      </c>
      <c r="L163" s="188">
        <v>7.4916065099999998E-2</v>
      </c>
    </row>
    <row r="164" spans="1:12" hidden="1">
      <c r="A164" s="103" t="s">
        <v>1129</v>
      </c>
      <c r="B164" s="103" t="s">
        <v>1078</v>
      </c>
      <c r="C164" s="134" t="s">
        <v>1190</v>
      </c>
      <c r="D164" s="104">
        <v>8318047515.3500004</v>
      </c>
      <c r="E164" s="406">
        <v>79786.449518640002</v>
      </c>
      <c r="F164" s="188">
        <v>104253.88729</v>
      </c>
      <c r="G164" s="103" t="s">
        <v>581</v>
      </c>
      <c r="H164" s="103" t="s">
        <v>581</v>
      </c>
      <c r="I164" s="252">
        <v>49</v>
      </c>
      <c r="J164" s="104">
        <v>8268047515.3500004</v>
      </c>
      <c r="K164" s="104">
        <v>8279466636.6999998</v>
      </c>
      <c r="L164" s="188">
        <v>2.4882073599999999E-2</v>
      </c>
    </row>
    <row r="165" spans="1:12" hidden="1">
      <c r="A165" s="103" t="s">
        <v>1129</v>
      </c>
      <c r="B165" s="103" t="s">
        <v>1078</v>
      </c>
      <c r="C165" s="134" t="s">
        <v>1191</v>
      </c>
      <c r="D165" s="104">
        <v>8320098557.8500004</v>
      </c>
      <c r="E165" s="406">
        <v>79786.449518640002</v>
      </c>
      <c r="F165" s="188">
        <v>104279.59394200001</v>
      </c>
      <c r="G165" s="103" t="s">
        <v>581</v>
      </c>
      <c r="H165" s="103" t="s">
        <v>581</v>
      </c>
      <c r="I165" s="252">
        <v>49</v>
      </c>
      <c r="J165" s="104">
        <v>8320098557.8500004</v>
      </c>
      <c r="K165" s="104">
        <v>8332018510.9099998</v>
      </c>
      <c r="L165" s="188">
        <v>2.4657739599999999E-2</v>
      </c>
    </row>
    <row r="166" spans="1:12" hidden="1">
      <c r="A166" s="103" t="s">
        <v>1129</v>
      </c>
      <c r="B166" s="103" t="s">
        <v>1078</v>
      </c>
      <c r="C166" s="134" t="s">
        <v>1192</v>
      </c>
      <c r="D166" s="104">
        <v>8322150038.1199999</v>
      </c>
      <c r="E166" s="406">
        <v>79786.449518640002</v>
      </c>
      <c r="F166" s="188">
        <v>104305.306081</v>
      </c>
      <c r="G166" s="103" t="s">
        <v>581</v>
      </c>
      <c r="H166" s="103" t="s">
        <v>581</v>
      </c>
      <c r="I166" s="252">
        <v>49</v>
      </c>
      <c r="J166" s="104">
        <v>8322150038.1199999</v>
      </c>
      <c r="K166" s="104">
        <v>8334570976.3100004</v>
      </c>
      <c r="L166" s="188">
        <v>2.4656922800000002E-2</v>
      </c>
    </row>
    <row r="167" spans="1:12" hidden="1">
      <c r="A167" s="103" t="s">
        <v>1129</v>
      </c>
      <c r="B167" s="103" t="s">
        <v>1078</v>
      </c>
      <c r="C167" s="134" t="s">
        <v>1148</v>
      </c>
      <c r="D167" s="104">
        <v>8324201956.1800003</v>
      </c>
      <c r="E167" s="406">
        <v>79786.449518640002</v>
      </c>
      <c r="F167" s="188">
        <v>104331.02370600001</v>
      </c>
      <c r="G167" s="103" t="s">
        <v>581</v>
      </c>
      <c r="H167" s="103" t="s">
        <v>581</v>
      </c>
      <c r="I167" s="252">
        <v>49</v>
      </c>
      <c r="J167" s="104">
        <v>8324201956.1800003</v>
      </c>
      <c r="K167" s="104">
        <v>8337124032.96</v>
      </c>
      <c r="L167" s="188">
        <v>2.4656104200000001E-2</v>
      </c>
    </row>
    <row r="168" spans="1:12" hidden="1">
      <c r="A168" s="103" t="s">
        <v>1077</v>
      </c>
      <c r="B168" s="103" t="s">
        <v>1078</v>
      </c>
      <c r="C168" s="134" t="s">
        <v>1307</v>
      </c>
      <c r="D168" s="104">
        <v>108579372465.42999</v>
      </c>
      <c r="E168" s="406">
        <v>105223.96388700001</v>
      </c>
      <c r="F168" s="188">
        <v>1031888.254866</v>
      </c>
      <c r="G168" s="103" t="s">
        <v>581</v>
      </c>
      <c r="H168" s="103" t="s">
        <v>581</v>
      </c>
      <c r="I168" s="252">
        <v>121</v>
      </c>
      <c r="J168" s="104">
        <v>106466154473.57001</v>
      </c>
      <c r="K168" s="104">
        <v>107126656842.16</v>
      </c>
      <c r="L168" s="188">
        <v>1.0772910700000001E-2</v>
      </c>
    </row>
    <row r="169" spans="1:12" hidden="1">
      <c r="A169" s="103" t="s">
        <v>1077</v>
      </c>
      <c r="B169" s="103" t="s">
        <v>1078</v>
      </c>
      <c r="C169" s="134" t="s">
        <v>1308</v>
      </c>
      <c r="D169" s="104">
        <v>108553589032.56</v>
      </c>
      <c r="E169" s="406">
        <v>105188.781724</v>
      </c>
      <c r="F169" s="188">
        <v>1031988.2715</v>
      </c>
      <c r="G169" s="103" t="s">
        <v>581</v>
      </c>
      <c r="H169" s="103" t="s">
        <v>581</v>
      </c>
      <c r="I169" s="252">
        <v>121</v>
      </c>
      <c r="J169" s="104">
        <v>108589896612.14</v>
      </c>
      <c r="K169" s="104">
        <v>109256984333.14</v>
      </c>
      <c r="L169" s="188">
        <v>9.6925837999999997E-3</v>
      </c>
    </row>
    <row r="170" spans="1:12" hidden="1">
      <c r="A170" s="103" t="s">
        <v>1077</v>
      </c>
      <c r="B170" s="103" t="s">
        <v>1078</v>
      </c>
      <c r="C170" s="134" t="s">
        <v>1309</v>
      </c>
      <c r="D170" s="104">
        <v>110186773831.94</v>
      </c>
      <c r="E170" s="406">
        <v>106761.011787</v>
      </c>
      <c r="F170" s="188">
        <v>1032088.137679</v>
      </c>
      <c r="G170" s="103" t="s">
        <v>581</v>
      </c>
      <c r="H170" s="103" t="s">
        <v>581</v>
      </c>
      <c r="I170" s="252">
        <v>123</v>
      </c>
      <c r="J170" s="104">
        <v>108564093834.21001</v>
      </c>
      <c r="K170" s="104">
        <v>109237765749.24001</v>
      </c>
      <c r="L170" s="188">
        <v>9.6770653000000009E-3</v>
      </c>
    </row>
    <row r="171" spans="1:12" hidden="1">
      <c r="A171" s="103" t="s">
        <v>1077</v>
      </c>
      <c r="B171" s="103" t="s">
        <v>1078</v>
      </c>
      <c r="C171" s="134" t="s">
        <v>1310</v>
      </c>
      <c r="D171" s="104">
        <v>110180945781.12</v>
      </c>
      <c r="E171" s="406">
        <v>106720.330942</v>
      </c>
      <c r="F171" s="188">
        <v>1032426.950035</v>
      </c>
      <c r="G171" s="103" t="s">
        <v>581</v>
      </c>
      <c r="H171" s="103" t="s">
        <v>581</v>
      </c>
      <c r="I171" s="252">
        <v>123</v>
      </c>
      <c r="J171" s="104">
        <v>110222945781.85001</v>
      </c>
      <c r="K171" s="104">
        <v>110916673862.36</v>
      </c>
      <c r="L171" s="188">
        <v>3.2827850999999998E-2</v>
      </c>
    </row>
    <row r="172" spans="1:12" hidden="1">
      <c r="A172" s="103" t="s">
        <v>1077</v>
      </c>
      <c r="B172" s="103" t="s">
        <v>1078</v>
      </c>
      <c r="C172" s="134" t="s">
        <v>1311</v>
      </c>
      <c r="D172" s="104">
        <v>105724515591.28</v>
      </c>
      <c r="E172" s="406">
        <v>102392.67312599999</v>
      </c>
      <c r="F172" s="188">
        <v>1032539.852351</v>
      </c>
      <c r="G172" s="103" t="s">
        <v>581</v>
      </c>
      <c r="H172" s="103" t="s">
        <v>581</v>
      </c>
      <c r="I172" s="252">
        <v>125</v>
      </c>
      <c r="J172" s="104">
        <v>110192994753.64999</v>
      </c>
      <c r="K172" s="104">
        <v>110893406820.25999</v>
      </c>
      <c r="L172" s="188">
        <v>1.09356227E-2</v>
      </c>
    </row>
    <row r="173" spans="1:12" hidden="1">
      <c r="A173" s="103" t="s">
        <v>1077</v>
      </c>
      <c r="B173" s="103" t="s">
        <v>1078</v>
      </c>
      <c r="C173" s="134" t="s">
        <v>1312</v>
      </c>
      <c r="D173" s="104">
        <v>100869609012.97</v>
      </c>
      <c r="E173" s="406">
        <v>97680.905167999998</v>
      </c>
      <c r="F173" s="188">
        <v>1032644.085756</v>
      </c>
      <c r="G173" s="103" t="s">
        <v>581</v>
      </c>
      <c r="H173" s="103" t="s">
        <v>581</v>
      </c>
      <c r="I173" s="252">
        <v>124</v>
      </c>
      <c r="J173" s="104">
        <v>105735188328.27</v>
      </c>
      <c r="K173" s="104">
        <v>106442016077.98</v>
      </c>
      <c r="L173" s="188">
        <v>1.00948554E-2</v>
      </c>
    </row>
    <row r="174" spans="1:12" hidden="1">
      <c r="A174" s="103" t="s">
        <v>1077</v>
      </c>
      <c r="B174" s="103" t="s">
        <v>1078</v>
      </c>
      <c r="C174" s="134" t="s">
        <v>1313</v>
      </c>
      <c r="D174" s="104">
        <v>100271932591.95</v>
      </c>
      <c r="E174" s="406">
        <v>97091.565356000006</v>
      </c>
      <c r="F174" s="188">
        <v>1032756.369972</v>
      </c>
      <c r="G174" s="103" t="s">
        <v>581</v>
      </c>
      <c r="H174" s="103" t="s">
        <v>581</v>
      </c>
      <c r="I174" s="252">
        <v>125</v>
      </c>
      <c r="J174" s="104">
        <v>100880577036.86</v>
      </c>
      <c r="K174" s="104">
        <v>101593528232.03999</v>
      </c>
      <c r="L174" s="188">
        <v>1.08734672E-2</v>
      </c>
    </row>
    <row r="175" spans="1:12" hidden="1">
      <c r="A175" s="103" t="s">
        <v>1077</v>
      </c>
      <c r="B175" s="103" t="s">
        <v>1078</v>
      </c>
      <c r="C175" s="134" t="s">
        <v>1314</v>
      </c>
      <c r="D175" s="104">
        <v>96087823980.690002</v>
      </c>
      <c r="E175" s="406">
        <v>93029.954098999995</v>
      </c>
      <c r="F175" s="188">
        <v>1032869.734391</v>
      </c>
      <c r="G175" s="103" t="s">
        <v>581</v>
      </c>
      <c r="H175" s="103" t="s">
        <v>581</v>
      </c>
      <c r="I175" s="252">
        <v>126</v>
      </c>
      <c r="J175" s="104">
        <v>100282939320.89999</v>
      </c>
      <c r="K175" s="104">
        <v>101001978306.49001</v>
      </c>
      <c r="L175" s="188">
        <v>1.0976879199999999E-2</v>
      </c>
    </row>
    <row r="176" spans="1:12" hidden="1">
      <c r="A176" s="103" t="s">
        <v>1077</v>
      </c>
      <c r="B176" s="103" t="s">
        <v>1078</v>
      </c>
      <c r="C176" s="134" t="s">
        <v>1315</v>
      </c>
      <c r="D176" s="104">
        <v>95975137834.899994</v>
      </c>
      <c r="E176" s="406">
        <v>92888.098696000001</v>
      </c>
      <c r="F176" s="188">
        <v>1033233.957657</v>
      </c>
      <c r="G176" s="103" t="s">
        <v>581</v>
      </c>
      <c r="H176" s="103" t="s">
        <v>581</v>
      </c>
      <c r="I176" s="252">
        <v>126</v>
      </c>
      <c r="J176" s="104">
        <v>96121707654.360001</v>
      </c>
      <c r="K176" s="104">
        <v>96858260736.240005</v>
      </c>
      <c r="L176" s="188">
        <v>3.5263233499999998E-2</v>
      </c>
    </row>
    <row r="177" spans="1:12" hidden="1">
      <c r="A177" s="103" t="s">
        <v>1077</v>
      </c>
      <c r="B177" s="103" t="s">
        <v>1078</v>
      </c>
      <c r="C177" s="134" t="s">
        <v>1316</v>
      </c>
      <c r="D177" s="104">
        <v>91605028269.610001</v>
      </c>
      <c r="E177" s="406">
        <v>88649.695217999993</v>
      </c>
      <c r="F177" s="188">
        <v>1033337.2048750001</v>
      </c>
      <c r="G177" s="103" t="s">
        <v>581</v>
      </c>
      <c r="H177" s="103" t="s">
        <v>581</v>
      </c>
      <c r="I177" s="252">
        <v>130</v>
      </c>
      <c r="J177" s="104">
        <v>95984728272.699997</v>
      </c>
      <c r="K177" s="104">
        <v>96727111481.779999</v>
      </c>
      <c r="L177" s="188">
        <v>9.9926271999999997E-3</v>
      </c>
    </row>
    <row r="178" spans="1:12" hidden="1">
      <c r="A178" s="103" t="s">
        <v>1077</v>
      </c>
      <c r="B178" s="103" t="s">
        <v>1078</v>
      </c>
      <c r="C178" s="134" t="s">
        <v>1317</v>
      </c>
      <c r="D178" s="104">
        <v>91453834431.139999</v>
      </c>
      <c r="E178" s="406">
        <v>88493.687095000001</v>
      </c>
      <c r="F178" s="188">
        <v>1033450.37859</v>
      </c>
      <c r="G178" s="103" t="s">
        <v>581</v>
      </c>
      <c r="H178" s="103" t="s">
        <v>581</v>
      </c>
      <c r="I178" s="252">
        <v>130</v>
      </c>
      <c r="J178" s="104">
        <v>91615061084.919998</v>
      </c>
      <c r="K178" s="104">
        <v>92363011379.559998</v>
      </c>
      <c r="L178" s="188">
        <v>1.0952254E-2</v>
      </c>
    </row>
    <row r="179" spans="1:12" hidden="1">
      <c r="A179" s="103" t="s">
        <v>1077</v>
      </c>
      <c r="B179" s="103" t="s">
        <v>1078</v>
      </c>
      <c r="C179" s="134" t="s">
        <v>1318</v>
      </c>
      <c r="D179" s="104">
        <v>96632182874.210007</v>
      </c>
      <c r="E179" s="406">
        <v>93494.867396999995</v>
      </c>
      <c r="F179" s="188">
        <v>1033556.018256</v>
      </c>
      <c r="G179" s="103" t="s">
        <v>581</v>
      </c>
      <c r="H179" s="103" t="s">
        <v>581</v>
      </c>
      <c r="I179" s="252">
        <v>131</v>
      </c>
      <c r="J179" s="104">
        <v>91463182874.690002</v>
      </c>
      <c r="K179" s="104">
        <v>92198108921.770004</v>
      </c>
      <c r="L179" s="188">
        <v>1.02220356E-2</v>
      </c>
    </row>
    <row r="180" spans="1:12" hidden="1">
      <c r="A180" s="103" t="s">
        <v>1077</v>
      </c>
      <c r="B180" s="103" t="s">
        <v>1078</v>
      </c>
      <c r="C180" s="134" t="s">
        <v>1319</v>
      </c>
      <c r="D180" s="104">
        <v>102442042811.73</v>
      </c>
      <c r="E180" s="406">
        <v>99105.988756999999</v>
      </c>
      <c r="F180" s="188">
        <v>1033661.477945</v>
      </c>
      <c r="G180" s="103" t="s">
        <v>581</v>
      </c>
      <c r="H180" s="103" t="s">
        <v>581</v>
      </c>
      <c r="I180" s="252">
        <v>132</v>
      </c>
      <c r="J180" s="104">
        <v>96642042813.830002</v>
      </c>
      <c r="K180" s="104">
        <v>97382838511.389999</v>
      </c>
      <c r="L180" s="188">
        <v>1.02035775E-2</v>
      </c>
    </row>
    <row r="181" spans="1:12" hidden="1">
      <c r="A181" s="103" t="s">
        <v>1077</v>
      </c>
      <c r="B181" s="103" t="s">
        <v>1078</v>
      </c>
      <c r="C181" s="134" t="s">
        <v>1320</v>
      </c>
      <c r="D181" s="104">
        <v>102372402217.7</v>
      </c>
      <c r="E181" s="406">
        <v>99009.273946999994</v>
      </c>
      <c r="F181" s="188">
        <v>1033967.8106570001</v>
      </c>
      <c r="G181" s="103" t="s">
        <v>581</v>
      </c>
      <c r="H181" s="103" t="s">
        <v>581</v>
      </c>
      <c r="I181" s="252">
        <v>132</v>
      </c>
      <c r="J181" s="104">
        <v>102472402218.05</v>
      </c>
      <c r="K181" s="104">
        <v>103231864499.14</v>
      </c>
      <c r="L181" s="188">
        <v>2.9635690100000001E-2</v>
      </c>
    </row>
    <row r="182" spans="1:12" hidden="1">
      <c r="A182" s="103" t="s">
        <v>1077</v>
      </c>
      <c r="B182" s="103" t="s">
        <v>1078</v>
      </c>
      <c r="C182" s="134" t="s">
        <v>1321</v>
      </c>
      <c r="D182" s="104">
        <v>103506730812.33</v>
      </c>
      <c r="E182" s="406">
        <v>100095.52415899999</v>
      </c>
      <c r="F182" s="188">
        <v>1034079.512366</v>
      </c>
      <c r="G182" s="103" t="s">
        <v>581</v>
      </c>
      <c r="H182" s="103" t="s">
        <v>581</v>
      </c>
      <c r="I182" s="252">
        <v>132</v>
      </c>
      <c r="J182" s="104">
        <v>102383461722.8</v>
      </c>
      <c r="K182" s="104">
        <v>103149141212.34</v>
      </c>
      <c r="L182" s="188">
        <v>1.0803209500000001E-2</v>
      </c>
    </row>
    <row r="183" spans="1:12" hidden="1">
      <c r="A183" s="103" t="s">
        <v>1101</v>
      </c>
      <c r="B183" s="103" t="s">
        <v>1078</v>
      </c>
      <c r="C183" s="134" t="s">
        <v>1322</v>
      </c>
      <c r="D183" s="104">
        <v>1353054.93</v>
      </c>
      <c r="E183" s="406">
        <v>1363</v>
      </c>
      <c r="F183" s="188">
        <v>992.70354399999997</v>
      </c>
      <c r="G183" s="103" t="s">
        <v>581</v>
      </c>
      <c r="H183" s="103" t="s">
        <v>581</v>
      </c>
      <c r="I183" s="252">
        <v>41</v>
      </c>
      <c r="J183" s="104">
        <v>1353054.93</v>
      </c>
      <c r="K183" s="104">
        <v>1353054.93</v>
      </c>
      <c r="L183" s="188">
        <v>2.2922776999999999E-3</v>
      </c>
    </row>
    <row r="184" spans="1:12" hidden="1">
      <c r="A184" s="103" t="s">
        <v>1101</v>
      </c>
      <c r="B184" s="103" t="s">
        <v>1078</v>
      </c>
      <c r="C184" s="134" t="s">
        <v>1323</v>
      </c>
      <c r="D184" s="104">
        <v>1353081.8</v>
      </c>
      <c r="E184" s="406">
        <v>1363</v>
      </c>
      <c r="F184" s="188">
        <v>992.72325799999999</v>
      </c>
      <c r="G184" s="103" t="s">
        <v>581</v>
      </c>
      <c r="H184" s="103" t="s">
        <v>581</v>
      </c>
      <c r="I184" s="252">
        <v>41</v>
      </c>
      <c r="J184" s="104">
        <v>1353081.8</v>
      </c>
      <c r="K184" s="104">
        <v>1353081.8</v>
      </c>
      <c r="L184" s="188">
        <v>1.9858900000000001E-3</v>
      </c>
    </row>
    <row r="185" spans="1:12" hidden="1">
      <c r="A185" s="103" t="s">
        <v>1101</v>
      </c>
      <c r="B185" s="103" t="s">
        <v>1078</v>
      </c>
      <c r="C185" s="134" t="s">
        <v>1324</v>
      </c>
      <c r="D185" s="104">
        <v>1353112.69</v>
      </c>
      <c r="E185" s="406">
        <v>1363</v>
      </c>
      <c r="F185" s="188">
        <v>992.74592099999995</v>
      </c>
      <c r="G185" s="103" t="s">
        <v>581</v>
      </c>
      <c r="H185" s="103" t="s">
        <v>581</v>
      </c>
      <c r="I185" s="252">
        <v>41</v>
      </c>
      <c r="J185" s="104">
        <v>1353112.69</v>
      </c>
      <c r="K185" s="104">
        <v>1353112.69</v>
      </c>
      <c r="L185" s="188">
        <v>2.2829121999999999E-3</v>
      </c>
    </row>
    <row r="186" spans="1:12" hidden="1">
      <c r="A186" s="103" t="s">
        <v>1101</v>
      </c>
      <c r="B186" s="103" t="s">
        <v>1078</v>
      </c>
      <c r="C186" s="134" t="s">
        <v>1325</v>
      </c>
      <c r="D186" s="104">
        <v>1353143.57</v>
      </c>
      <c r="E186" s="406">
        <v>1363</v>
      </c>
      <c r="F186" s="188">
        <v>992.76857700000005</v>
      </c>
      <c r="G186" s="103" t="s">
        <v>581</v>
      </c>
      <c r="H186" s="103" t="s">
        <v>581</v>
      </c>
      <c r="I186" s="252">
        <v>41</v>
      </c>
      <c r="J186" s="104">
        <v>1353143.57</v>
      </c>
      <c r="K186" s="104">
        <v>1353143.57</v>
      </c>
      <c r="L186" s="188">
        <v>2.2821549000000001E-3</v>
      </c>
    </row>
    <row r="187" spans="1:12" hidden="1">
      <c r="A187" s="103" t="s">
        <v>1101</v>
      </c>
      <c r="B187" s="103" t="s">
        <v>1078</v>
      </c>
      <c r="C187" s="134" t="s">
        <v>1326</v>
      </c>
      <c r="D187" s="104">
        <v>1354493.71</v>
      </c>
      <c r="E187" s="406">
        <v>1363</v>
      </c>
      <c r="F187" s="188">
        <v>993.759142</v>
      </c>
      <c r="G187" s="103" t="s">
        <v>581</v>
      </c>
      <c r="H187" s="103" t="s">
        <v>581</v>
      </c>
      <c r="I187" s="252">
        <v>41</v>
      </c>
      <c r="J187" s="104">
        <v>1354493.71</v>
      </c>
      <c r="K187" s="104">
        <v>1354493.71</v>
      </c>
      <c r="L187" s="188">
        <v>9.9778037200000003E-2</v>
      </c>
    </row>
    <row r="188" spans="1:12" hidden="1">
      <c r="A188" s="103" t="s">
        <v>1101</v>
      </c>
      <c r="B188" s="103" t="s">
        <v>1078</v>
      </c>
      <c r="C188" s="134" t="s">
        <v>1327</v>
      </c>
      <c r="D188" s="104">
        <v>1353707.59</v>
      </c>
      <c r="E188" s="406">
        <v>1363</v>
      </c>
      <c r="F188" s="188">
        <v>993.18238399999996</v>
      </c>
      <c r="G188" s="103" t="s">
        <v>581</v>
      </c>
      <c r="H188" s="103" t="s">
        <v>581</v>
      </c>
      <c r="I188" s="252">
        <v>41</v>
      </c>
      <c r="J188" s="104">
        <v>1353707.59</v>
      </c>
      <c r="K188" s="104">
        <v>1353707.59</v>
      </c>
      <c r="L188" s="188">
        <v>-5.8038007000000003E-2</v>
      </c>
    </row>
    <row r="189" spans="1:12" hidden="1">
      <c r="A189" s="103" t="s">
        <v>1101</v>
      </c>
      <c r="B189" s="103" t="s">
        <v>1078</v>
      </c>
      <c r="C189" s="134" t="s">
        <v>1328</v>
      </c>
      <c r="D189" s="104">
        <v>1353737.69</v>
      </c>
      <c r="E189" s="406">
        <v>1363</v>
      </c>
      <c r="F189" s="188">
        <v>993.20446800000002</v>
      </c>
      <c r="G189" s="103" t="s">
        <v>581</v>
      </c>
      <c r="H189" s="103" t="s">
        <v>581</v>
      </c>
      <c r="I189" s="252">
        <v>41</v>
      </c>
      <c r="J189" s="104">
        <v>1353737.69</v>
      </c>
      <c r="K189" s="104">
        <v>1353737.69</v>
      </c>
      <c r="L189" s="188">
        <v>2.2235594000000001E-3</v>
      </c>
    </row>
    <row r="190" spans="1:12" hidden="1">
      <c r="A190" s="103" t="s">
        <v>1101</v>
      </c>
      <c r="B190" s="103" t="s">
        <v>1078</v>
      </c>
      <c r="C190" s="134" t="s">
        <v>1329</v>
      </c>
      <c r="D190" s="104">
        <v>1353737.69</v>
      </c>
      <c r="E190" s="406">
        <v>1363</v>
      </c>
      <c r="F190" s="188">
        <v>993.20446800000002</v>
      </c>
      <c r="G190" s="103" t="s">
        <v>581</v>
      </c>
      <c r="H190" s="103" t="s">
        <v>581</v>
      </c>
      <c r="I190" s="252">
        <v>41</v>
      </c>
      <c r="J190" s="104">
        <v>1353737.69</v>
      </c>
      <c r="K190" s="104">
        <v>1353737.69</v>
      </c>
      <c r="L190" s="188">
        <v>0</v>
      </c>
    </row>
    <row r="191" spans="1:12" hidden="1">
      <c r="A191" s="103" t="s">
        <v>1101</v>
      </c>
      <c r="B191" s="103" t="s">
        <v>1078</v>
      </c>
      <c r="C191" s="134" t="s">
        <v>1102</v>
      </c>
      <c r="D191" s="104">
        <v>1363669.73</v>
      </c>
      <c r="E191" s="406">
        <v>1373</v>
      </c>
      <c r="F191" s="188">
        <v>993.20446800000002</v>
      </c>
      <c r="G191" s="103" t="s">
        <v>581</v>
      </c>
      <c r="H191" s="103" t="s">
        <v>581</v>
      </c>
      <c r="I191" s="252">
        <v>42</v>
      </c>
      <c r="J191" s="104">
        <v>1353737.69</v>
      </c>
      <c r="K191" s="104">
        <v>1353737.69</v>
      </c>
      <c r="L191" s="188">
        <v>0</v>
      </c>
    </row>
    <row r="192" spans="1:12" hidden="1">
      <c r="A192" s="103" t="s">
        <v>1101</v>
      </c>
      <c r="B192" s="103" t="s">
        <v>1078</v>
      </c>
      <c r="C192" s="134" t="s">
        <v>1330</v>
      </c>
      <c r="D192" s="104">
        <v>1363669.73</v>
      </c>
      <c r="E192" s="406">
        <v>1373</v>
      </c>
      <c r="F192" s="188">
        <v>993.20446500000003</v>
      </c>
      <c r="G192" s="103" t="s">
        <v>581</v>
      </c>
      <c r="H192" s="103" t="s">
        <v>581</v>
      </c>
      <c r="I192" s="252">
        <v>42</v>
      </c>
      <c r="J192" s="104">
        <v>1363669.73</v>
      </c>
      <c r="K192" s="104">
        <v>1363669.73</v>
      </c>
      <c r="L192" s="188">
        <v>-3.0209999999999999E-7</v>
      </c>
    </row>
    <row r="193" spans="1:12" hidden="1">
      <c r="A193" s="103" t="s">
        <v>1101</v>
      </c>
      <c r="B193" s="103" t="s">
        <v>1078</v>
      </c>
      <c r="C193" s="134" t="s">
        <v>1331</v>
      </c>
      <c r="D193" s="104">
        <v>1383456.19</v>
      </c>
      <c r="E193" s="406">
        <v>1393</v>
      </c>
      <c r="F193" s="188">
        <v>993.14873999999998</v>
      </c>
      <c r="G193" s="103" t="s">
        <v>581</v>
      </c>
      <c r="H193" s="103" t="s">
        <v>581</v>
      </c>
      <c r="I193" s="252">
        <v>43</v>
      </c>
      <c r="J193" s="104">
        <v>1363593.22</v>
      </c>
      <c r="K193" s="104">
        <v>1363685.07</v>
      </c>
      <c r="L193" s="188">
        <v>-5.6106272E-3</v>
      </c>
    </row>
    <row r="194" spans="1:12" hidden="1">
      <c r="A194" s="103" t="s">
        <v>1101</v>
      </c>
      <c r="B194" s="103" t="s">
        <v>1078</v>
      </c>
      <c r="C194" s="134" t="s">
        <v>1332</v>
      </c>
      <c r="D194" s="104">
        <v>1383473.62</v>
      </c>
      <c r="E194" s="406">
        <v>1393</v>
      </c>
      <c r="F194" s="188">
        <v>993.161249</v>
      </c>
      <c r="G194" s="103" t="s">
        <v>581</v>
      </c>
      <c r="H194" s="103" t="s">
        <v>581</v>
      </c>
      <c r="I194" s="252">
        <v>43</v>
      </c>
      <c r="J194" s="104">
        <v>1383473.62</v>
      </c>
      <c r="K194" s="104">
        <v>1383565.47</v>
      </c>
      <c r="L194" s="188">
        <v>1.2595294E-3</v>
      </c>
    </row>
    <row r="195" spans="1:12" hidden="1">
      <c r="A195" s="103" t="s">
        <v>1101</v>
      </c>
      <c r="B195" s="103" t="s">
        <v>1078</v>
      </c>
      <c r="C195" s="134" t="s">
        <v>1333</v>
      </c>
      <c r="D195" s="104">
        <v>1382791.04</v>
      </c>
      <c r="E195" s="406">
        <v>1393</v>
      </c>
      <c r="F195" s="188">
        <v>992.67124200000001</v>
      </c>
      <c r="G195" s="103" t="s">
        <v>581</v>
      </c>
      <c r="H195" s="103" t="s">
        <v>581</v>
      </c>
      <c r="I195" s="252">
        <v>43</v>
      </c>
      <c r="J195" s="104">
        <v>1382791.04</v>
      </c>
      <c r="K195" s="104">
        <v>1382882.89</v>
      </c>
      <c r="L195" s="188">
        <v>-4.9338111099999998E-2</v>
      </c>
    </row>
    <row r="196" spans="1:12" hidden="1">
      <c r="A196" s="103" t="s">
        <v>1101</v>
      </c>
      <c r="B196" s="103" t="s">
        <v>1078</v>
      </c>
      <c r="C196" s="134" t="s">
        <v>1334</v>
      </c>
      <c r="D196" s="104">
        <v>1382816.97</v>
      </c>
      <c r="E196" s="406">
        <v>1393</v>
      </c>
      <c r="F196" s="188">
        <v>992.68985599999996</v>
      </c>
      <c r="G196" s="103" t="s">
        <v>581</v>
      </c>
      <c r="H196" s="103" t="s">
        <v>581</v>
      </c>
      <c r="I196" s="252">
        <v>43</v>
      </c>
      <c r="J196" s="104">
        <v>1382816.97</v>
      </c>
      <c r="K196" s="104">
        <v>1382908.82</v>
      </c>
      <c r="L196" s="188">
        <v>1.8751425E-3</v>
      </c>
    </row>
    <row r="197" spans="1:12" hidden="1">
      <c r="A197" s="103" t="s">
        <v>1101</v>
      </c>
      <c r="B197" s="103" t="s">
        <v>1078</v>
      </c>
      <c r="C197" s="134" t="s">
        <v>1335</v>
      </c>
      <c r="D197" s="104">
        <v>1382898.33</v>
      </c>
      <c r="E197" s="406">
        <v>1393</v>
      </c>
      <c r="F197" s="188">
        <v>992.74826299999995</v>
      </c>
      <c r="G197" s="103" t="s">
        <v>581</v>
      </c>
      <c r="H197" s="103" t="s">
        <v>581</v>
      </c>
      <c r="I197" s="252">
        <v>43</v>
      </c>
      <c r="J197" s="104">
        <v>1382898.33</v>
      </c>
      <c r="K197" s="104">
        <v>1382990.18</v>
      </c>
      <c r="L197" s="188">
        <v>5.8837107999999997E-3</v>
      </c>
    </row>
    <row r="198" spans="1:12" hidden="1">
      <c r="A198" s="103" t="s">
        <v>1101</v>
      </c>
      <c r="B198" s="103" t="s">
        <v>1078</v>
      </c>
      <c r="C198" s="134" t="s">
        <v>1336</v>
      </c>
      <c r="D198" s="104">
        <v>1382910.62</v>
      </c>
      <c r="E198" s="406">
        <v>1393</v>
      </c>
      <c r="F198" s="188">
        <v>992.75708499999996</v>
      </c>
      <c r="G198" s="103" t="s">
        <v>581</v>
      </c>
      <c r="H198" s="103" t="s">
        <v>581</v>
      </c>
      <c r="I198" s="252">
        <v>43</v>
      </c>
      <c r="J198" s="104">
        <v>1382910.62</v>
      </c>
      <c r="K198" s="104">
        <v>1383002.47</v>
      </c>
      <c r="L198" s="188">
        <v>8.8864420000000003E-4</v>
      </c>
    </row>
    <row r="199" spans="1:12" hidden="1">
      <c r="A199" s="103" t="s">
        <v>1101</v>
      </c>
      <c r="B199" s="103" t="s">
        <v>1078</v>
      </c>
      <c r="C199" s="134" t="s">
        <v>1337</v>
      </c>
      <c r="D199" s="104">
        <v>1382938.27</v>
      </c>
      <c r="E199" s="406">
        <v>1393</v>
      </c>
      <c r="F199" s="188">
        <v>992.77693499999998</v>
      </c>
      <c r="G199" s="103" t="s">
        <v>581</v>
      </c>
      <c r="H199" s="103" t="s">
        <v>581</v>
      </c>
      <c r="I199" s="252">
        <v>43</v>
      </c>
      <c r="J199" s="104">
        <v>1382938.27</v>
      </c>
      <c r="K199" s="104">
        <v>1383030.12</v>
      </c>
      <c r="L199" s="188">
        <v>1.9994820999999999E-3</v>
      </c>
    </row>
    <row r="200" spans="1:12" hidden="1">
      <c r="A200" s="103" t="s">
        <v>1101</v>
      </c>
      <c r="B200" s="103" t="s">
        <v>1078</v>
      </c>
      <c r="C200" s="134" t="s">
        <v>1338</v>
      </c>
      <c r="D200" s="104">
        <v>1382608.53</v>
      </c>
      <c r="E200" s="406">
        <v>1393</v>
      </c>
      <c r="F200" s="188">
        <v>992.54022299999997</v>
      </c>
      <c r="G200" s="103" t="s">
        <v>581</v>
      </c>
      <c r="H200" s="103" t="s">
        <v>581</v>
      </c>
      <c r="I200" s="252">
        <v>43</v>
      </c>
      <c r="J200" s="104">
        <v>1382608.53</v>
      </c>
      <c r="K200" s="104">
        <v>1382700.38</v>
      </c>
      <c r="L200" s="188">
        <v>-2.3843422600000001E-2</v>
      </c>
    </row>
    <row r="201" spans="1:12" hidden="1">
      <c r="A201" s="103" t="s">
        <v>1101</v>
      </c>
      <c r="B201" s="103" t="s">
        <v>1078</v>
      </c>
      <c r="C201" s="134" t="s">
        <v>1339</v>
      </c>
      <c r="D201" s="104">
        <v>1382634.47</v>
      </c>
      <c r="E201" s="406">
        <v>1393</v>
      </c>
      <c r="F201" s="188">
        <v>992.55884400000002</v>
      </c>
      <c r="G201" s="103" t="s">
        <v>581</v>
      </c>
      <c r="H201" s="103" t="s">
        <v>581</v>
      </c>
      <c r="I201" s="252">
        <v>43</v>
      </c>
      <c r="J201" s="104">
        <v>1382634.47</v>
      </c>
      <c r="K201" s="104">
        <v>1382726.32</v>
      </c>
      <c r="L201" s="188">
        <v>1.8760953E-3</v>
      </c>
    </row>
    <row r="202" spans="1:12" hidden="1">
      <c r="A202" s="103" t="s">
        <v>1101</v>
      </c>
      <c r="B202" s="103" t="s">
        <v>1078</v>
      </c>
      <c r="C202" s="134" t="s">
        <v>1340</v>
      </c>
      <c r="D202" s="104">
        <v>1382712.3200000001</v>
      </c>
      <c r="E202" s="406">
        <v>1393</v>
      </c>
      <c r="F202" s="188">
        <v>992.61473100000001</v>
      </c>
      <c r="G202" s="103" t="s">
        <v>581</v>
      </c>
      <c r="H202" s="103" t="s">
        <v>581</v>
      </c>
      <c r="I202" s="252">
        <v>43</v>
      </c>
      <c r="J202" s="104">
        <v>1382712.3200000001</v>
      </c>
      <c r="K202" s="104">
        <v>1382804.17</v>
      </c>
      <c r="L202" s="188">
        <v>5.6305981999999997E-3</v>
      </c>
    </row>
    <row r="203" spans="1:12" hidden="1">
      <c r="A203" s="103" t="s">
        <v>1101</v>
      </c>
      <c r="B203" s="103" t="s">
        <v>1078</v>
      </c>
      <c r="C203" s="134" t="s">
        <v>1341</v>
      </c>
      <c r="D203" s="104">
        <v>1382738.25</v>
      </c>
      <c r="E203" s="406">
        <v>1393</v>
      </c>
      <c r="F203" s="188">
        <v>992.63334499999996</v>
      </c>
      <c r="G203" s="103" t="s">
        <v>581</v>
      </c>
      <c r="H203" s="103" t="s">
        <v>581</v>
      </c>
      <c r="I203" s="252">
        <v>43</v>
      </c>
      <c r="J203" s="104">
        <v>1382738.25</v>
      </c>
      <c r="K203" s="104">
        <v>1382830.1</v>
      </c>
      <c r="L203" s="188">
        <v>1.8752491999999999E-3</v>
      </c>
    </row>
    <row r="204" spans="1:12" hidden="1">
      <c r="A204" s="103" t="s">
        <v>1101</v>
      </c>
      <c r="B204" s="103" t="s">
        <v>1078</v>
      </c>
      <c r="C204" s="134" t="s">
        <v>1342</v>
      </c>
      <c r="D204" s="104">
        <v>1382776.9</v>
      </c>
      <c r="E204" s="406">
        <v>1393</v>
      </c>
      <c r="F204" s="188">
        <v>992.66109100000006</v>
      </c>
      <c r="G204" s="103" t="s">
        <v>581</v>
      </c>
      <c r="H204" s="103" t="s">
        <v>581</v>
      </c>
      <c r="I204" s="252">
        <v>43</v>
      </c>
      <c r="J204" s="104">
        <v>1382776.9</v>
      </c>
      <c r="K204" s="104">
        <v>1382868.75</v>
      </c>
      <c r="L204" s="188">
        <v>2.7951911999999999E-3</v>
      </c>
    </row>
    <row r="205" spans="1:12" hidden="1">
      <c r="A205" s="103" t="s">
        <v>1101</v>
      </c>
      <c r="B205" s="103" t="s">
        <v>1078</v>
      </c>
      <c r="C205" s="134" t="s">
        <v>1343</v>
      </c>
      <c r="D205" s="104">
        <v>1382798.36</v>
      </c>
      <c r="E205" s="406">
        <v>1393</v>
      </c>
      <c r="F205" s="188">
        <v>992.67649700000004</v>
      </c>
      <c r="G205" s="103" t="s">
        <v>581</v>
      </c>
      <c r="H205" s="103" t="s">
        <v>581</v>
      </c>
      <c r="I205" s="252">
        <v>43</v>
      </c>
      <c r="J205" s="104">
        <v>1382798.36</v>
      </c>
      <c r="K205" s="104">
        <v>1382890.21</v>
      </c>
      <c r="L205" s="188">
        <v>1.5519899E-3</v>
      </c>
    </row>
    <row r="206" spans="1:12" hidden="1">
      <c r="A206" s="103" t="s">
        <v>1101</v>
      </c>
      <c r="B206" s="103" t="s">
        <v>1078</v>
      </c>
      <c r="C206" s="134" t="s">
        <v>1344</v>
      </c>
      <c r="D206" s="104">
        <v>1382819.81</v>
      </c>
      <c r="E206" s="406">
        <v>1393</v>
      </c>
      <c r="F206" s="188">
        <v>992.69189500000005</v>
      </c>
      <c r="G206" s="103" t="s">
        <v>581</v>
      </c>
      <c r="H206" s="103" t="s">
        <v>581</v>
      </c>
      <c r="I206" s="252">
        <v>43</v>
      </c>
      <c r="J206" s="104">
        <v>1382819.81</v>
      </c>
      <c r="K206" s="104">
        <v>1382911.66</v>
      </c>
      <c r="L206" s="188">
        <v>1.5511599E-3</v>
      </c>
    </row>
    <row r="207" spans="1:12" hidden="1">
      <c r="A207" s="103" t="s">
        <v>1101</v>
      </c>
      <c r="B207" s="103" t="s">
        <v>1078</v>
      </c>
      <c r="C207" s="134" t="s">
        <v>1345</v>
      </c>
      <c r="D207" s="104">
        <v>1382883.02</v>
      </c>
      <c r="E207" s="406">
        <v>1393</v>
      </c>
      <c r="F207" s="188">
        <v>992.73727199999996</v>
      </c>
      <c r="G207" s="103" t="s">
        <v>581</v>
      </c>
      <c r="H207" s="103" t="s">
        <v>581</v>
      </c>
      <c r="I207" s="252">
        <v>43</v>
      </c>
      <c r="J207" s="104">
        <v>1382883.02</v>
      </c>
      <c r="K207" s="104">
        <v>1382974.87</v>
      </c>
      <c r="L207" s="188">
        <v>4.5711060999999997E-3</v>
      </c>
    </row>
    <row r="208" spans="1:12" hidden="1">
      <c r="A208" s="103" t="s">
        <v>1101</v>
      </c>
      <c r="B208" s="103" t="s">
        <v>1078</v>
      </c>
      <c r="C208" s="134" t="s">
        <v>1346</v>
      </c>
      <c r="D208" s="104">
        <v>1382911.67</v>
      </c>
      <c r="E208" s="406">
        <v>1393</v>
      </c>
      <c r="F208" s="188">
        <v>992.75783899999999</v>
      </c>
      <c r="G208" s="103" t="s">
        <v>581</v>
      </c>
      <c r="H208" s="103" t="s">
        <v>581</v>
      </c>
      <c r="I208" s="252">
        <v>43</v>
      </c>
      <c r="J208" s="104">
        <v>1382911.67</v>
      </c>
      <c r="K208" s="104">
        <v>1383003.52</v>
      </c>
      <c r="L208" s="188">
        <v>2.0717464999999999E-3</v>
      </c>
    </row>
    <row r="209" spans="1:12" hidden="1">
      <c r="A209" s="103" t="s">
        <v>1101</v>
      </c>
      <c r="B209" s="103" t="s">
        <v>1078</v>
      </c>
      <c r="C209" s="134" t="s">
        <v>1347</v>
      </c>
      <c r="D209" s="104">
        <v>1382941.02</v>
      </c>
      <c r="E209" s="406">
        <v>1393</v>
      </c>
      <c r="F209" s="188">
        <v>992.778909</v>
      </c>
      <c r="G209" s="103" t="s">
        <v>581</v>
      </c>
      <c r="H209" s="103" t="s">
        <v>581</v>
      </c>
      <c r="I209" s="252">
        <v>43</v>
      </c>
      <c r="J209" s="104">
        <v>1382941.02</v>
      </c>
      <c r="K209" s="104">
        <v>1383032.87</v>
      </c>
      <c r="L209" s="188">
        <v>2.1223704999999999E-3</v>
      </c>
    </row>
    <row r="210" spans="1:12" hidden="1">
      <c r="A210" s="103" t="s">
        <v>1101</v>
      </c>
      <c r="B210" s="103" t="s">
        <v>1078</v>
      </c>
      <c r="C210" s="134" t="s">
        <v>1348</v>
      </c>
      <c r="D210" s="104">
        <v>1382066.05</v>
      </c>
      <c r="E210" s="406">
        <v>1393</v>
      </c>
      <c r="F210" s="188">
        <v>992.15079000000003</v>
      </c>
      <c r="G210" s="103" t="s">
        <v>581</v>
      </c>
      <c r="H210" s="103" t="s">
        <v>581</v>
      </c>
      <c r="I210" s="252">
        <v>43</v>
      </c>
      <c r="J210" s="104">
        <v>1382066.05</v>
      </c>
      <c r="K210" s="104">
        <v>1383153.08</v>
      </c>
      <c r="L210" s="188">
        <v>-6.3268769500000002E-2</v>
      </c>
    </row>
    <row r="211" spans="1:12" hidden="1">
      <c r="A211" s="103" t="s">
        <v>1101</v>
      </c>
      <c r="B211" s="103" t="s">
        <v>1078</v>
      </c>
      <c r="C211" s="134" t="s">
        <v>1079</v>
      </c>
      <c r="D211" s="104">
        <v>1441596.48</v>
      </c>
      <c r="E211" s="406">
        <v>1453</v>
      </c>
      <c r="F211" s="188">
        <v>992.15174400000001</v>
      </c>
      <c r="G211" s="103" t="s">
        <v>581</v>
      </c>
      <c r="H211" s="103" t="s">
        <v>581</v>
      </c>
      <c r="I211" s="252">
        <v>44</v>
      </c>
      <c r="J211" s="104">
        <v>1382067.38</v>
      </c>
      <c r="K211" s="104">
        <v>1382098.62</v>
      </c>
      <c r="L211" s="188">
        <v>9.6154699999999996E-5</v>
      </c>
    </row>
    <row r="212" spans="1:12" hidden="1">
      <c r="A212" s="103" t="s">
        <v>1101</v>
      </c>
      <c r="B212" s="103" t="s">
        <v>1078</v>
      </c>
      <c r="C212" s="134" t="s">
        <v>1080</v>
      </c>
      <c r="D212" s="104">
        <v>1441596.2</v>
      </c>
      <c r="E212" s="406">
        <v>1453</v>
      </c>
      <c r="F212" s="188">
        <v>992.15154900000005</v>
      </c>
      <c r="G212" s="103" t="s">
        <v>581</v>
      </c>
      <c r="H212" s="103" t="s">
        <v>581</v>
      </c>
      <c r="I212" s="252">
        <v>44</v>
      </c>
      <c r="J212" s="104">
        <v>1441596.2</v>
      </c>
      <c r="K212" s="104">
        <v>1441627.44</v>
      </c>
      <c r="L212" s="188">
        <v>-1.9654299999999999E-5</v>
      </c>
    </row>
    <row r="213" spans="1:12" hidden="1">
      <c r="A213" s="103" t="s">
        <v>1101</v>
      </c>
      <c r="B213" s="103" t="s">
        <v>1078</v>
      </c>
      <c r="C213" s="134" t="s">
        <v>1081</v>
      </c>
      <c r="D213" s="104">
        <v>1441624.29</v>
      </c>
      <c r="E213" s="406">
        <v>1453</v>
      </c>
      <c r="F213" s="188">
        <v>992.17088100000001</v>
      </c>
      <c r="G213" s="103" t="s">
        <v>581</v>
      </c>
      <c r="H213" s="103" t="s">
        <v>581</v>
      </c>
      <c r="I213" s="252">
        <v>44</v>
      </c>
      <c r="J213" s="104">
        <v>1441624.29</v>
      </c>
      <c r="K213" s="104">
        <v>1441655.53</v>
      </c>
      <c r="L213" s="188">
        <v>1.9484926E-3</v>
      </c>
    </row>
    <row r="214" spans="1:12" hidden="1">
      <c r="A214" s="103" t="s">
        <v>1101</v>
      </c>
      <c r="B214" s="103" t="s">
        <v>1078</v>
      </c>
      <c r="C214" s="134" t="s">
        <v>1082</v>
      </c>
      <c r="D214" s="104">
        <v>1467420.73</v>
      </c>
      <c r="E214" s="406">
        <v>1479</v>
      </c>
      <c r="F214" s="188">
        <v>992.17088100000001</v>
      </c>
      <c r="G214" s="103" t="s">
        <v>581</v>
      </c>
      <c r="H214" s="103" t="s">
        <v>581</v>
      </c>
      <c r="I214" s="252">
        <v>45</v>
      </c>
      <c r="J214" s="104">
        <v>1441624.29</v>
      </c>
      <c r="K214" s="104">
        <v>1441655.53</v>
      </c>
      <c r="L214" s="188">
        <v>0</v>
      </c>
    </row>
    <row r="215" spans="1:12" hidden="1">
      <c r="A215" s="103" t="s">
        <v>1101</v>
      </c>
      <c r="B215" s="103" t="s">
        <v>1078</v>
      </c>
      <c r="C215" s="134" t="s">
        <v>1083</v>
      </c>
      <c r="D215" s="104">
        <v>1467420.73</v>
      </c>
      <c r="E215" s="406">
        <v>1479</v>
      </c>
      <c r="F215" s="188">
        <v>992.17087900000001</v>
      </c>
      <c r="G215" s="103" t="s">
        <v>581</v>
      </c>
      <c r="H215" s="103" t="s">
        <v>581</v>
      </c>
      <c r="I215" s="252">
        <v>45</v>
      </c>
      <c r="J215" s="104">
        <v>1467420.73</v>
      </c>
      <c r="K215" s="104">
        <v>1467451.97</v>
      </c>
      <c r="L215" s="188">
        <v>-2.0160000000000001E-7</v>
      </c>
    </row>
    <row r="216" spans="1:12" hidden="1">
      <c r="A216" s="103" t="s">
        <v>1101</v>
      </c>
      <c r="B216" s="103" t="s">
        <v>1078</v>
      </c>
      <c r="C216" s="134" t="s">
        <v>1084</v>
      </c>
      <c r="D216" s="104">
        <v>1477342.44</v>
      </c>
      <c r="E216" s="406">
        <v>1489</v>
      </c>
      <c r="F216" s="188">
        <v>992.17087900000001</v>
      </c>
      <c r="G216" s="103" t="s">
        <v>581</v>
      </c>
      <c r="H216" s="103" t="s">
        <v>581</v>
      </c>
      <c r="I216" s="252">
        <v>46</v>
      </c>
      <c r="J216" s="104">
        <v>1467420.73</v>
      </c>
      <c r="K216" s="104">
        <v>1467451.97</v>
      </c>
      <c r="L216" s="188">
        <v>0</v>
      </c>
    </row>
    <row r="217" spans="1:12" hidden="1">
      <c r="A217" s="103" t="s">
        <v>1101</v>
      </c>
      <c r="B217" s="103" t="s">
        <v>1078</v>
      </c>
      <c r="C217" s="134" t="s">
        <v>1085</v>
      </c>
      <c r="D217" s="104">
        <v>1477342.44</v>
      </c>
      <c r="E217" s="406">
        <v>1489</v>
      </c>
      <c r="F217" s="188">
        <v>992.17088000000001</v>
      </c>
      <c r="G217" s="103" t="s">
        <v>581</v>
      </c>
      <c r="H217" s="103" t="s">
        <v>581</v>
      </c>
      <c r="I217" s="252">
        <v>46</v>
      </c>
      <c r="J217" s="104">
        <v>1477342.44</v>
      </c>
      <c r="K217" s="104">
        <v>1477373.68</v>
      </c>
      <c r="L217" s="188">
        <v>1.008E-7</v>
      </c>
    </row>
    <row r="218" spans="1:12" hidden="1">
      <c r="A218" s="103" t="s">
        <v>1101</v>
      </c>
      <c r="B218" s="103" t="s">
        <v>1078</v>
      </c>
      <c r="C218" s="134" t="s">
        <v>1086</v>
      </c>
      <c r="D218" s="104">
        <v>1477342.44</v>
      </c>
      <c r="E218" s="406">
        <v>1489</v>
      </c>
      <c r="F218" s="188">
        <v>992.17088000000001</v>
      </c>
      <c r="G218" s="103" t="s">
        <v>581</v>
      </c>
      <c r="H218" s="103" t="s">
        <v>581</v>
      </c>
      <c r="I218" s="252">
        <v>46</v>
      </c>
      <c r="J218" s="104">
        <v>1477342.44</v>
      </c>
      <c r="K218" s="104">
        <v>1477373.68</v>
      </c>
      <c r="L218" s="188">
        <v>0</v>
      </c>
    </row>
    <row r="219" spans="1:12" hidden="1">
      <c r="A219" s="103" t="s">
        <v>1101</v>
      </c>
      <c r="B219" s="103" t="s">
        <v>1078</v>
      </c>
      <c r="C219" s="134" t="s">
        <v>1087</v>
      </c>
      <c r="D219" s="104">
        <v>1477376.78</v>
      </c>
      <c r="E219" s="406">
        <v>1489</v>
      </c>
      <c r="F219" s="188">
        <v>992.19394199999999</v>
      </c>
      <c r="G219" s="103" t="s">
        <v>581</v>
      </c>
      <c r="H219" s="103" t="s">
        <v>581</v>
      </c>
      <c r="I219" s="252">
        <v>46</v>
      </c>
      <c r="J219" s="104">
        <v>1477376.78</v>
      </c>
      <c r="K219" s="104">
        <v>1477408.02</v>
      </c>
      <c r="L219" s="188">
        <v>2.3243980000000001E-3</v>
      </c>
    </row>
    <row r="220" spans="1:12" hidden="1">
      <c r="A220" s="103" t="s">
        <v>1101</v>
      </c>
      <c r="B220" s="103" t="s">
        <v>1078</v>
      </c>
      <c r="C220" s="134" t="s">
        <v>1088</v>
      </c>
      <c r="D220" s="104">
        <v>1477376.78</v>
      </c>
      <c r="E220" s="406">
        <v>1489</v>
      </c>
      <c r="F220" s="188">
        <v>992.19394199999999</v>
      </c>
      <c r="G220" s="103" t="s">
        <v>581</v>
      </c>
      <c r="H220" s="103" t="s">
        <v>581</v>
      </c>
      <c r="I220" s="252">
        <v>46</v>
      </c>
      <c r="J220" s="104">
        <v>1477376.78</v>
      </c>
      <c r="K220" s="104">
        <v>1477408.02</v>
      </c>
      <c r="L220" s="188">
        <v>0</v>
      </c>
    </row>
    <row r="221" spans="1:12" hidden="1">
      <c r="A221" s="103" t="s">
        <v>1101</v>
      </c>
      <c r="B221" s="103" t="s">
        <v>1078</v>
      </c>
      <c r="C221" s="134" t="s">
        <v>1089</v>
      </c>
      <c r="D221" s="104">
        <v>1477376.78</v>
      </c>
      <c r="E221" s="406">
        <v>1489</v>
      </c>
      <c r="F221" s="188">
        <v>992.19394199999999</v>
      </c>
      <c r="G221" s="103" t="s">
        <v>581</v>
      </c>
      <c r="H221" s="103" t="s">
        <v>581</v>
      </c>
      <c r="I221" s="252">
        <v>46</v>
      </c>
      <c r="J221" s="104">
        <v>1477376.78</v>
      </c>
      <c r="K221" s="104">
        <v>1477408.02</v>
      </c>
      <c r="L221" s="188">
        <v>0</v>
      </c>
    </row>
    <row r="222" spans="1:12" hidden="1">
      <c r="A222" s="103" t="s">
        <v>1101</v>
      </c>
      <c r="B222" s="103" t="s">
        <v>1078</v>
      </c>
      <c r="C222" s="134" t="s">
        <v>1090</v>
      </c>
      <c r="D222" s="104">
        <v>1477384.19</v>
      </c>
      <c r="E222" s="406">
        <v>1489</v>
      </c>
      <c r="F222" s="188">
        <v>992.19891900000005</v>
      </c>
      <c r="G222" s="103" t="s">
        <v>581</v>
      </c>
      <c r="H222" s="103" t="s">
        <v>581</v>
      </c>
      <c r="I222" s="252">
        <v>46</v>
      </c>
      <c r="J222" s="104">
        <v>1477384.19</v>
      </c>
      <c r="K222" s="104">
        <v>1477415.43</v>
      </c>
      <c r="L222" s="188">
        <v>5.0161559999999995E-4</v>
      </c>
    </row>
    <row r="223" spans="1:12" hidden="1">
      <c r="A223" s="103" t="s">
        <v>1101</v>
      </c>
      <c r="B223" s="103" t="s">
        <v>1078</v>
      </c>
      <c r="C223" s="134" t="s">
        <v>1091</v>
      </c>
      <c r="D223" s="104">
        <v>1477393.04</v>
      </c>
      <c r="E223" s="406">
        <v>1489</v>
      </c>
      <c r="F223" s="188">
        <v>992.20486200000005</v>
      </c>
      <c r="G223" s="103" t="s">
        <v>581</v>
      </c>
      <c r="H223" s="103" t="s">
        <v>581</v>
      </c>
      <c r="I223" s="252">
        <v>46</v>
      </c>
      <c r="J223" s="104">
        <v>1477393.04</v>
      </c>
      <c r="K223" s="104">
        <v>1477424.28</v>
      </c>
      <c r="L223" s="188">
        <v>5.9897260000000001E-4</v>
      </c>
    </row>
    <row r="224" spans="1:12" hidden="1">
      <c r="A224" s="103" t="s">
        <v>1101</v>
      </c>
      <c r="B224" s="103" t="s">
        <v>1078</v>
      </c>
      <c r="C224" s="134" t="s">
        <v>1092</v>
      </c>
      <c r="D224" s="104">
        <v>1487324</v>
      </c>
      <c r="E224" s="406">
        <v>1499</v>
      </c>
      <c r="F224" s="188">
        <v>992.21080600000005</v>
      </c>
      <c r="G224" s="103" t="s">
        <v>581</v>
      </c>
      <c r="H224" s="103" t="s">
        <v>581</v>
      </c>
      <c r="I224" s="252">
        <v>47</v>
      </c>
      <c r="J224" s="104">
        <v>1477401.89</v>
      </c>
      <c r="K224" s="104">
        <v>1477433.13</v>
      </c>
      <c r="L224" s="188">
        <v>5.9906979999999998E-4</v>
      </c>
    </row>
    <row r="225" spans="1:12" hidden="1">
      <c r="A225" s="103" t="s">
        <v>1101</v>
      </c>
      <c r="B225" s="103" t="s">
        <v>1078</v>
      </c>
      <c r="C225" s="134" t="s">
        <v>1093</v>
      </c>
      <c r="D225" s="104">
        <v>1497255.02</v>
      </c>
      <c r="E225" s="406">
        <v>1509</v>
      </c>
      <c r="F225" s="188">
        <v>992.21671100000003</v>
      </c>
      <c r="G225" s="103" t="s">
        <v>581</v>
      </c>
      <c r="H225" s="103" t="s">
        <v>581</v>
      </c>
      <c r="I225" s="252">
        <v>48</v>
      </c>
      <c r="J225" s="104">
        <v>1487332.85</v>
      </c>
      <c r="K225" s="104">
        <v>1487364.09</v>
      </c>
      <c r="L225" s="188">
        <v>5.9513559999999999E-4</v>
      </c>
    </row>
    <row r="226" spans="1:12" hidden="1">
      <c r="A226" s="103" t="s">
        <v>1101</v>
      </c>
      <c r="B226" s="103" t="s">
        <v>1078</v>
      </c>
      <c r="C226" s="134" t="s">
        <v>1094</v>
      </c>
      <c r="D226" s="104">
        <v>1497263.87</v>
      </c>
      <c r="E226" s="406">
        <v>1509</v>
      </c>
      <c r="F226" s="188">
        <v>992.222578</v>
      </c>
      <c r="G226" s="103" t="s">
        <v>581</v>
      </c>
      <c r="H226" s="103" t="s">
        <v>581</v>
      </c>
      <c r="I226" s="252">
        <v>48</v>
      </c>
      <c r="J226" s="104">
        <v>1497263.87</v>
      </c>
      <c r="K226" s="104">
        <v>1497295.11</v>
      </c>
      <c r="L226" s="188">
        <v>5.9130230000000003E-4</v>
      </c>
    </row>
    <row r="227" spans="1:12" hidden="1">
      <c r="A227" s="103" t="s">
        <v>1101</v>
      </c>
      <c r="B227" s="103" t="s">
        <v>1078</v>
      </c>
      <c r="C227" s="134" t="s">
        <v>1095</v>
      </c>
      <c r="D227" s="104">
        <v>1497288.98</v>
      </c>
      <c r="E227" s="406">
        <v>1509</v>
      </c>
      <c r="F227" s="188">
        <v>992.23921800000005</v>
      </c>
      <c r="G227" s="103" t="s">
        <v>581</v>
      </c>
      <c r="H227" s="103" t="s">
        <v>581</v>
      </c>
      <c r="I227" s="252">
        <v>48</v>
      </c>
      <c r="J227" s="104">
        <v>1497288.98</v>
      </c>
      <c r="K227" s="104">
        <v>1497320.22</v>
      </c>
      <c r="L227" s="188">
        <v>1.6770431000000001E-3</v>
      </c>
    </row>
    <row r="228" spans="1:12" hidden="1">
      <c r="A228" s="103" t="s">
        <v>1101</v>
      </c>
      <c r="B228" s="103" t="s">
        <v>1078</v>
      </c>
      <c r="C228" s="134" t="s">
        <v>1096</v>
      </c>
      <c r="D228" s="104">
        <v>1497297.84</v>
      </c>
      <c r="E228" s="406">
        <v>1509</v>
      </c>
      <c r="F228" s="188">
        <v>992.24508900000001</v>
      </c>
      <c r="G228" s="103" t="s">
        <v>581</v>
      </c>
      <c r="H228" s="103" t="s">
        <v>581</v>
      </c>
      <c r="I228" s="252">
        <v>48</v>
      </c>
      <c r="J228" s="104">
        <v>1497297.84</v>
      </c>
      <c r="K228" s="104">
        <v>1497329.08</v>
      </c>
      <c r="L228" s="188">
        <v>5.91692E-4</v>
      </c>
    </row>
    <row r="229" spans="1:12" hidden="1">
      <c r="A229" s="103" t="s">
        <v>1101</v>
      </c>
      <c r="B229" s="103" t="s">
        <v>1078</v>
      </c>
      <c r="C229" s="134" t="s">
        <v>1097</v>
      </c>
      <c r="D229" s="104">
        <v>1496951.01</v>
      </c>
      <c r="E229" s="406">
        <v>1509</v>
      </c>
      <c r="F229" s="188">
        <v>992.01524900000004</v>
      </c>
      <c r="G229" s="103" t="s">
        <v>581</v>
      </c>
      <c r="H229" s="103" t="s">
        <v>581</v>
      </c>
      <c r="I229" s="252">
        <v>48</v>
      </c>
      <c r="J229" s="104">
        <v>1496951.01</v>
      </c>
      <c r="K229" s="104">
        <v>1496982.25</v>
      </c>
      <c r="L229" s="188">
        <v>-2.3163631899999999E-2</v>
      </c>
    </row>
    <row r="230" spans="1:12" hidden="1">
      <c r="A230" s="103" t="s">
        <v>1101</v>
      </c>
      <c r="B230" s="103" t="s">
        <v>1078</v>
      </c>
      <c r="C230" s="134" t="s">
        <v>1098</v>
      </c>
      <c r="D230" s="104">
        <v>1496141.26</v>
      </c>
      <c r="E230" s="406">
        <v>1509</v>
      </c>
      <c r="F230" s="188">
        <v>991.47863500000005</v>
      </c>
      <c r="G230" s="103" t="s">
        <v>581</v>
      </c>
      <c r="H230" s="103" t="s">
        <v>581</v>
      </c>
      <c r="I230" s="252">
        <v>48</v>
      </c>
      <c r="J230" s="104">
        <v>1496141.26</v>
      </c>
      <c r="K230" s="104">
        <v>1497072.97</v>
      </c>
      <c r="L230" s="188">
        <v>-5.4093321700000002E-2</v>
      </c>
    </row>
    <row r="231" spans="1:12" hidden="1">
      <c r="A231" s="103" t="s">
        <v>1101</v>
      </c>
      <c r="B231" s="103" t="s">
        <v>1078</v>
      </c>
      <c r="C231" s="134" t="s">
        <v>1049</v>
      </c>
      <c r="D231" s="104">
        <v>1496150.11</v>
      </c>
      <c r="E231" s="406">
        <v>1509</v>
      </c>
      <c r="F231" s="188">
        <v>991.48450000000003</v>
      </c>
      <c r="G231" s="103" t="s">
        <v>581</v>
      </c>
      <c r="H231" s="103" t="s">
        <v>581</v>
      </c>
      <c r="I231" s="252">
        <v>48</v>
      </c>
      <c r="J231" s="104">
        <v>1496150.11</v>
      </c>
      <c r="K231" s="104">
        <v>1497081.82</v>
      </c>
      <c r="L231" s="188">
        <v>5.9154070000000001E-4</v>
      </c>
    </row>
    <row r="232" spans="1:12" hidden="1">
      <c r="A232" s="103" t="s">
        <v>1101</v>
      </c>
      <c r="B232" s="103" t="s">
        <v>1078</v>
      </c>
      <c r="C232" s="134" t="s">
        <v>1349</v>
      </c>
      <c r="D232" s="104">
        <v>1496177.57</v>
      </c>
      <c r="E232" s="406">
        <v>1509</v>
      </c>
      <c r="F232" s="188">
        <v>991.50269700000001</v>
      </c>
      <c r="G232" s="103" t="s">
        <v>581</v>
      </c>
      <c r="H232" s="103" t="s">
        <v>581</v>
      </c>
      <c r="I232" s="252">
        <v>48</v>
      </c>
      <c r="J232" s="104">
        <v>1496177.57</v>
      </c>
      <c r="K232" s="104">
        <v>1496177.57</v>
      </c>
      <c r="L232" s="188">
        <v>1.8353287E-3</v>
      </c>
    </row>
    <row r="233" spans="1:12" hidden="1">
      <c r="A233" s="103" t="s">
        <v>1101</v>
      </c>
      <c r="B233" s="103" t="s">
        <v>1078</v>
      </c>
      <c r="C233" s="134" t="s">
        <v>1193</v>
      </c>
      <c r="D233" s="104">
        <v>1496096.98</v>
      </c>
      <c r="E233" s="406">
        <v>1509</v>
      </c>
      <c r="F233" s="188">
        <v>991.44929100000002</v>
      </c>
      <c r="G233" s="103" t="s">
        <v>581</v>
      </c>
      <c r="H233" s="103" t="s">
        <v>581</v>
      </c>
      <c r="I233" s="252">
        <v>48</v>
      </c>
      <c r="J233" s="104">
        <v>1496096.98</v>
      </c>
      <c r="K233" s="104">
        <v>1496198.43</v>
      </c>
      <c r="L233" s="188">
        <v>-5.3863696000000004E-3</v>
      </c>
    </row>
    <row r="234" spans="1:12" hidden="1">
      <c r="A234" s="103" t="s">
        <v>1101</v>
      </c>
      <c r="B234" s="103" t="s">
        <v>1078</v>
      </c>
      <c r="C234" s="134" t="s">
        <v>1194</v>
      </c>
      <c r="D234" s="104">
        <v>1496108.62</v>
      </c>
      <c r="E234" s="406">
        <v>1509</v>
      </c>
      <c r="F234" s="188">
        <v>991.45700499999998</v>
      </c>
      <c r="G234" s="103" t="s">
        <v>581</v>
      </c>
      <c r="H234" s="103" t="s">
        <v>581</v>
      </c>
      <c r="I234" s="252">
        <v>48</v>
      </c>
      <c r="J234" s="104">
        <v>1496108.62</v>
      </c>
      <c r="K234" s="104">
        <v>1496210.07</v>
      </c>
      <c r="L234" s="188">
        <v>7.7805289999999998E-4</v>
      </c>
    </row>
    <row r="235" spans="1:12" hidden="1">
      <c r="A235" s="103" t="s">
        <v>1101</v>
      </c>
      <c r="B235" s="103" t="s">
        <v>1078</v>
      </c>
      <c r="C235" s="134" t="s">
        <v>1195</v>
      </c>
      <c r="D235" s="104">
        <v>1496120.26</v>
      </c>
      <c r="E235" s="406">
        <v>1509</v>
      </c>
      <c r="F235" s="188">
        <v>991.46471799999995</v>
      </c>
      <c r="G235" s="103" t="s">
        <v>581</v>
      </c>
      <c r="H235" s="103" t="s">
        <v>581</v>
      </c>
      <c r="I235" s="252">
        <v>48</v>
      </c>
      <c r="J235" s="104">
        <v>1496120.26</v>
      </c>
      <c r="K235" s="104">
        <v>1496221.71</v>
      </c>
      <c r="L235" s="188">
        <v>7.7794599999999995E-4</v>
      </c>
    </row>
    <row r="236" spans="1:12" hidden="1">
      <c r="A236" s="103" t="s">
        <v>1101</v>
      </c>
      <c r="B236" s="103" t="s">
        <v>1078</v>
      </c>
      <c r="C236" s="134" t="s">
        <v>1196</v>
      </c>
      <c r="D236" s="104">
        <v>1496131.9</v>
      </c>
      <c r="E236" s="406">
        <v>1509</v>
      </c>
      <c r="F236" s="188">
        <v>991.47243200000003</v>
      </c>
      <c r="G236" s="103" t="s">
        <v>581</v>
      </c>
      <c r="H236" s="103" t="s">
        <v>581</v>
      </c>
      <c r="I236" s="252">
        <v>48</v>
      </c>
      <c r="J236" s="104">
        <v>1496131.9</v>
      </c>
      <c r="K236" s="104">
        <v>1496233.35</v>
      </c>
      <c r="L236" s="188">
        <v>7.7804079999999997E-4</v>
      </c>
    </row>
    <row r="237" spans="1:12" hidden="1">
      <c r="A237" s="103" t="s">
        <v>1101</v>
      </c>
      <c r="B237" s="103" t="s">
        <v>1078</v>
      </c>
      <c r="C237" s="134" t="s">
        <v>1197</v>
      </c>
      <c r="D237" s="104">
        <v>1496155.16</v>
      </c>
      <c r="E237" s="406">
        <v>1509</v>
      </c>
      <c r="F237" s="188">
        <v>991.48784599999999</v>
      </c>
      <c r="G237" s="103" t="s">
        <v>581</v>
      </c>
      <c r="H237" s="103" t="s">
        <v>581</v>
      </c>
      <c r="I237" s="252">
        <v>48</v>
      </c>
      <c r="J237" s="104">
        <v>1496155.16</v>
      </c>
      <c r="K237" s="104">
        <v>1496256.61</v>
      </c>
      <c r="L237" s="188">
        <v>1.5546574E-3</v>
      </c>
    </row>
    <row r="238" spans="1:12" hidden="1">
      <c r="A238" s="103" t="s">
        <v>1101</v>
      </c>
      <c r="B238" s="103" t="s">
        <v>1078</v>
      </c>
      <c r="C238" s="134" t="s">
        <v>1198</v>
      </c>
      <c r="D238" s="104">
        <v>1496164.92</v>
      </c>
      <c r="E238" s="406">
        <v>1509</v>
      </c>
      <c r="F238" s="188">
        <v>991.49431400000003</v>
      </c>
      <c r="G238" s="103" t="s">
        <v>581</v>
      </c>
      <c r="H238" s="103" t="s">
        <v>581</v>
      </c>
      <c r="I238" s="252">
        <v>48</v>
      </c>
      <c r="J238" s="104">
        <v>1496164.92</v>
      </c>
      <c r="K238" s="104">
        <v>1496266.37</v>
      </c>
      <c r="L238" s="188">
        <v>6.5235290000000001E-4</v>
      </c>
    </row>
    <row r="239" spans="1:12" hidden="1">
      <c r="A239" s="103" t="s">
        <v>1101</v>
      </c>
      <c r="B239" s="103" t="s">
        <v>1078</v>
      </c>
      <c r="C239" s="134" t="s">
        <v>1199</v>
      </c>
      <c r="D239" s="104">
        <v>1496176.57</v>
      </c>
      <c r="E239" s="406">
        <v>1509</v>
      </c>
      <c r="F239" s="188">
        <v>991.50203399999998</v>
      </c>
      <c r="G239" s="103" t="s">
        <v>581</v>
      </c>
      <c r="H239" s="103" t="s">
        <v>581</v>
      </c>
      <c r="I239" s="252">
        <v>48</v>
      </c>
      <c r="J239" s="104">
        <v>1496176.57</v>
      </c>
      <c r="K239" s="104">
        <v>1496278.02</v>
      </c>
      <c r="L239" s="188">
        <v>7.7862269999999999E-4</v>
      </c>
    </row>
    <row r="240" spans="1:12" hidden="1">
      <c r="A240" s="103" t="s">
        <v>1101</v>
      </c>
      <c r="B240" s="103" t="s">
        <v>1078</v>
      </c>
      <c r="C240" s="134" t="s">
        <v>1200</v>
      </c>
      <c r="D240" s="104">
        <v>1496188.22</v>
      </c>
      <c r="E240" s="406">
        <v>1509</v>
      </c>
      <c r="F240" s="188">
        <v>991.50975500000004</v>
      </c>
      <c r="G240" s="103" t="s">
        <v>581</v>
      </c>
      <c r="H240" s="103" t="s">
        <v>581</v>
      </c>
      <c r="I240" s="252">
        <v>48</v>
      </c>
      <c r="J240" s="104">
        <v>1496188.22</v>
      </c>
      <c r="K240" s="104">
        <v>1496289.67</v>
      </c>
      <c r="L240" s="188">
        <v>7.7871750000000001E-4</v>
      </c>
    </row>
    <row r="241" spans="1:12" hidden="1">
      <c r="A241" s="103" t="s">
        <v>1101</v>
      </c>
      <c r="B241" s="103" t="s">
        <v>1078</v>
      </c>
      <c r="C241" s="134" t="s">
        <v>1201</v>
      </c>
      <c r="D241" s="104">
        <v>1496199.88</v>
      </c>
      <c r="E241" s="406">
        <v>1509</v>
      </c>
      <c r="F241" s="188">
        <v>991.51748199999997</v>
      </c>
      <c r="G241" s="103" t="s">
        <v>581</v>
      </c>
      <c r="H241" s="103" t="s">
        <v>581</v>
      </c>
      <c r="I241" s="252">
        <v>48</v>
      </c>
      <c r="J241" s="104">
        <v>1496199.88</v>
      </c>
      <c r="K241" s="104">
        <v>1496301.33</v>
      </c>
      <c r="L241" s="188">
        <v>7.7931660000000005E-4</v>
      </c>
    </row>
    <row r="242" spans="1:12" hidden="1">
      <c r="A242" s="103" t="s">
        <v>1101</v>
      </c>
      <c r="B242" s="103" t="s">
        <v>1078</v>
      </c>
      <c r="C242" s="134" t="s">
        <v>1202</v>
      </c>
      <c r="D242" s="104">
        <v>1496234.83</v>
      </c>
      <c r="E242" s="406">
        <v>1509</v>
      </c>
      <c r="F242" s="188">
        <v>991.54064300000005</v>
      </c>
      <c r="G242" s="103" t="s">
        <v>581</v>
      </c>
      <c r="H242" s="103" t="s">
        <v>581</v>
      </c>
      <c r="I242" s="252">
        <v>48</v>
      </c>
      <c r="J242" s="104">
        <v>1496234.83</v>
      </c>
      <c r="K242" s="104">
        <v>1496336.28</v>
      </c>
      <c r="L242" s="188">
        <v>2.3359143999999998E-3</v>
      </c>
    </row>
    <row r="243" spans="1:12" hidden="1">
      <c r="A243" s="103" t="s">
        <v>1101</v>
      </c>
      <c r="B243" s="103" t="s">
        <v>1078</v>
      </c>
      <c r="C243" s="134" t="s">
        <v>1203</v>
      </c>
      <c r="D243" s="104">
        <v>1496264.04</v>
      </c>
      <c r="E243" s="406">
        <v>1509</v>
      </c>
      <c r="F243" s="188">
        <v>991.56</v>
      </c>
      <c r="G243" s="103" t="s">
        <v>581</v>
      </c>
      <c r="H243" s="103" t="s">
        <v>581</v>
      </c>
      <c r="I243" s="252">
        <v>48</v>
      </c>
      <c r="J243" s="104">
        <v>1496264.04</v>
      </c>
      <c r="K243" s="104">
        <v>1496365.49</v>
      </c>
      <c r="L243" s="188">
        <v>1.9522145E-3</v>
      </c>
    </row>
    <row r="244" spans="1:12" hidden="1">
      <c r="A244" s="103" t="s">
        <v>1101</v>
      </c>
      <c r="B244" s="103" t="s">
        <v>1078</v>
      </c>
      <c r="C244" s="134" t="s">
        <v>1204</v>
      </c>
      <c r="D244" s="104">
        <v>1495920.02</v>
      </c>
      <c r="E244" s="406">
        <v>1509</v>
      </c>
      <c r="F244" s="188">
        <v>991.33202100000005</v>
      </c>
      <c r="G244" s="103" t="s">
        <v>581</v>
      </c>
      <c r="H244" s="103" t="s">
        <v>581</v>
      </c>
      <c r="I244" s="252">
        <v>48</v>
      </c>
      <c r="J244" s="104">
        <v>1495920.02</v>
      </c>
      <c r="K244" s="104">
        <v>1496021.47</v>
      </c>
      <c r="L244" s="188">
        <v>-2.2991952100000001E-2</v>
      </c>
    </row>
    <row r="245" spans="1:12" hidden="1">
      <c r="A245" s="103" t="s">
        <v>1101</v>
      </c>
      <c r="B245" s="103" t="s">
        <v>1078</v>
      </c>
      <c r="C245" s="134" t="s">
        <v>1205</v>
      </c>
      <c r="D245" s="104">
        <v>1495931.68</v>
      </c>
      <c r="E245" s="406">
        <v>1509</v>
      </c>
      <c r="F245" s="188">
        <v>991.33974799999999</v>
      </c>
      <c r="G245" s="103" t="s">
        <v>581</v>
      </c>
      <c r="H245" s="103" t="s">
        <v>581</v>
      </c>
      <c r="I245" s="252">
        <v>48</v>
      </c>
      <c r="J245" s="104">
        <v>1495931.68</v>
      </c>
      <c r="K245" s="104">
        <v>1496033.13</v>
      </c>
      <c r="L245" s="188">
        <v>7.7945629999999998E-4</v>
      </c>
    </row>
    <row r="246" spans="1:12" hidden="1">
      <c r="A246" s="103" t="s">
        <v>1101</v>
      </c>
      <c r="B246" s="103" t="s">
        <v>1078</v>
      </c>
      <c r="C246" s="134" t="s">
        <v>1206</v>
      </c>
      <c r="D246" s="104">
        <v>1495943.35</v>
      </c>
      <c r="E246" s="406">
        <v>1509</v>
      </c>
      <c r="F246" s="188">
        <v>991.34748200000001</v>
      </c>
      <c r="G246" s="103" t="s">
        <v>581</v>
      </c>
      <c r="H246" s="103" t="s">
        <v>581</v>
      </c>
      <c r="I246" s="252">
        <v>48</v>
      </c>
      <c r="J246" s="104">
        <v>1495943.35</v>
      </c>
      <c r="K246" s="104">
        <v>1496044.8</v>
      </c>
      <c r="L246" s="188">
        <v>7.8015639999999998E-4</v>
      </c>
    </row>
    <row r="247" spans="1:12" hidden="1">
      <c r="A247" s="103" t="s">
        <v>1101</v>
      </c>
      <c r="B247" s="103" t="s">
        <v>1078</v>
      </c>
      <c r="C247" s="134" t="s">
        <v>1207</v>
      </c>
      <c r="D247" s="104">
        <v>1495978.32</v>
      </c>
      <c r="E247" s="406">
        <v>1509</v>
      </c>
      <c r="F247" s="188">
        <v>991.37065600000005</v>
      </c>
      <c r="G247" s="103" t="s">
        <v>581</v>
      </c>
      <c r="H247" s="103" t="s">
        <v>581</v>
      </c>
      <c r="I247" s="252">
        <v>48</v>
      </c>
      <c r="J247" s="104">
        <v>1495978.32</v>
      </c>
      <c r="K247" s="104">
        <v>1496079.77</v>
      </c>
      <c r="L247" s="188">
        <v>2.3376263999999999E-3</v>
      </c>
    </row>
    <row r="248" spans="1:12" hidden="1">
      <c r="A248" s="103" t="s">
        <v>1101</v>
      </c>
      <c r="B248" s="103" t="s">
        <v>1078</v>
      </c>
      <c r="C248" s="134" t="s">
        <v>1208</v>
      </c>
      <c r="D248" s="104">
        <v>1495987.99</v>
      </c>
      <c r="E248" s="406">
        <v>1509</v>
      </c>
      <c r="F248" s="188">
        <v>991.37706400000002</v>
      </c>
      <c r="G248" s="103" t="s">
        <v>581</v>
      </c>
      <c r="H248" s="103" t="s">
        <v>581</v>
      </c>
      <c r="I248" s="252">
        <v>48</v>
      </c>
      <c r="J248" s="104">
        <v>1495987.99</v>
      </c>
      <c r="K248" s="104">
        <v>1496089.44</v>
      </c>
      <c r="L248" s="188">
        <v>6.4637780000000001E-4</v>
      </c>
    </row>
    <row r="249" spans="1:12" hidden="1">
      <c r="A249" s="103" t="s">
        <v>1101</v>
      </c>
      <c r="B249" s="103" t="s">
        <v>1078</v>
      </c>
      <c r="C249" s="134" t="s">
        <v>1209</v>
      </c>
      <c r="D249" s="104">
        <v>1495999.55</v>
      </c>
      <c r="E249" s="406">
        <v>1509</v>
      </c>
      <c r="F249" s="188">
        <v>991.384725</v>
      </c>
      <c r="G249" s="103" t="s">
        <v>581</v>
      </c>
      <c r="H249" s="103" t="s">
        <v>581</v>
      </c>
      <c r="I249" s="252">
        <v>48</v>
      </c>
      <c r="J249" s="104">
        <v>1495999.55</v>
      </c>
      <c r="K249" s="104">
        <v>1496101</v>
      </c>
      <c r="L249" s="188">
        <v>7.7276350000000005E-4</v>
      </c>
    </row>
    <row r="250" spans="1:12" hidden="1">
      <c r="A250" s="103" t="s">
        <v>1101</v>
      </c>
      <c r="B250" s="103" t="s">
        <v>1078</v>
      </c>
      <c r="C250" s="134" t="s">
        <v>1210</v>
      </c>
      <c r="D250" s="104">
        <v>1496011.1</v>
      </c>
      <c r="E250" s="406">
        <v>1509</v>
      </c>
      <c r="F250" s="188">
        <v>991.39237900000001</v>
      </c>
      <c r="G250" s="103" t="s">
        <v>581</v>
      </c>
      <c r="H250" s="103" t="s">
        <v>581</v>
      </c>
      <c r="I250" s="252">
        <v>48</v>
      </c>
      <c r="J250" s="104">
        <v>1496011.1</v>
      </c>
      <c r="K250" s="104">
        <v>1496112.55</v>
      </c>
      <c r="L250" s="188">
        <v>7.7205139999999997E-4</v>
      </c>
    </row>
    <row r="251" spans="1:12" hidden="1">
      <c r="A251" s="103" t="s">
        <v>1101</v>
      </c>
      <c r="B251" s="103" t="s">
        <v>1078</v>
      </c>
      <c r="C251" s="134" t="s">
        <v>1211</v>
      </c>
      <c r="D251" s="104">
        <v>1496022.66</v>
      </c>
      <c r="E251" s="406">
        <v>1509</v>
      </c>
      <c r="F251" s="188">
        <v>991.40003999999999</v>
      </c>
      <c r="G251" s="103" t="s">
        <v>581</v>
      </c>
      <c r="H251" s="103" t="s">
        <v>581</v>
      </c>
      <c r="I251" s="252">
        <v>48</v>
      </c>
      <c r="J251" s="104">
        <v>1496022.66</v>
      </c>
      <c r="K251" s="104">
        <v>1496124.11</v>
      </c>
      <c r="L251" s="188">
        <v>7.727516E-4</v>
      </c>
    </row>
    <row r="252" spans="1:12" hidden="1">
      <c r="A252" s="103" t="s">
        <v>1101</v>
      </c>
      <c r="B252" s="103" t="s">
        <v>1078</v>
      </c>
      <c r="C252" s="134" t="s">
        <v>1212</v>
      </c>
      <c r="D252" s="104">
        <v>1496057.31</v>
      </c>
      <c r="E252" s="406">
        <v>1509</v>
      </c>
      <c r="F252" s="188">
        <v>991.423002</v>
      </c>
      <c r="G252" s="103" t="s">
        <v>581</v>
      </c>
      <c r="H252" s="103" t="s">
        <v>581</v>
      </c>
      <c r="I252" s="252">
        <v>48</v>
      </c>
      <c r="J252" s="104">
        <v>1496057.31</v>
      </c>
      <c r="K252" s="104">
        <v>1496158.76</v>
      </c>
      <c r="L252" s="188">
        <v>2.3161185E-3</v>
      </c>
    </row>
    <row r="253" spans="1:12" hidden="1">
      <c r="A253" s="103" t="s">
        <v>1101</v>
      </c>
      <c r="B253" s="103" t="s">
        <v>1078</v>
      </c>
      <c r="C253" s="134" t="s">
        <v>1213</v>
      </c>
      <c r="D253" s="104">
        <v>1494444.71</v>
      </c>
      <c r="E253" s="406">
        <v>1509</v>
      </c>
      <c r="F253" s="188">
        <v>990.35434699999996</v>
      </c>
      <c r="G253" s="103" t="s">
        <v>581</v>
      </c>
      <c r="H253" s="103" t="s">
        <v>581</v>
      </c>
      <c r="I253" s="252">
        <v>48</v>
      </c>
      <c r="J253" s="104">
        <v>1494444.71</v>
      </c>
      <c r="K253" s="104">
        <v>1495560.64</v>
      </c>
      <c r="L253" s="188">
        <v>-0.10779001470000001</v>
      </c>
    </row>
    <row r="254" spans="1:12" hidden="1">
      <c r="A254" s="103" t="s">
        <v>1101</v>
      </c>
      <c r="B254" s="103" t="s">
        <v>1078</v>
      </c>
      <c r="C254" s="134" t="s">
        <v>1214</v>
      </c>
      <c r="D254" s="104">
        <v>1494456.24</v>
      </c>
      <c r="E254" s="406">
        <v>1509</v>
      </c>
      <c r="F254" s="188">
        <v>990.361988</v>
      </c>
      <c r="G254" s="103" t="s">
        <v>581</v>
      </c>
      <c r="H254" s="103" t="s">
        <v>581</v>
      </c>
      <c r="I254" s="252">
        <v>48</v>
      </c>
      <c r="J254" s="104">
        <v>1494456.24</v>
      </c>
      <c r="K254" s="104">
        <v>1494456.24</v>
      </c>
      <c r="L254" s="188">
        <v>7.7154199999999995E-4</v>
      </c>
    </row>
    <row r="255" spans="1:12" hidden="1">
      <c r="A255" s="103" t="s">
        <v>1101</v>
      </c>
      <c r="B255" s="103" t="s">
        <v>1078</v>
      </c>
      <c r="C255" s="134" t="s">
        <v>1215</v>
      </c>
      <c r="D255" s="104">
        <v>1494467.76</v>
      </c>
      <c r="E255" s="406">
        <v>1509</v>
      </c>
      <c r="F255" s="188">
        <v>990.36962200000005</v>
      </c>
      <c r="G255" s="103" t="s">
        <v>581</v>
      </c>
      <c r="H255" s="103" t="s">
        <v>581</v>
      </c>
      <c r="I255" s="252">
        <v>48</v>
      </c>
      <c r="J255" s="104">
        <v>1494467.76</v>
      </c>
      <c r="K255" s="104">
        <v>1494467.76</v>
      </c>
      <c r="L255" s="188">
        <v>7.708293E-4</v>
      </c>
    </row>
    <row r="256" spans="1:12" hidden="1">
      <c r="A256" s="103" t="s">
        <v>1101</v>
      </c>
      <c r="B256" s="103" t="s">
        <v>1078</v>
      </c>
      <c r="C256" s="134" t="s">
        <v>1216</v>
      </c>
      <c r="D256" s="104">
        <v>1494479.29</v>
      </c>
      <c r="E256" s="406">
        <v>1509</v>
      </c>
      <c r="F256" s="188">
        <v>990.37726299999997</v>
      </c>
      <c r="G256" s="103" t="s">
        <v>581</v>
      </c>
      <c r="H256" s="103" t="s">
        <v>581</v>
      </c>
      <c r="I256" s="252">
        <v>48</v>
      </c>
      <c r="J256" s="104">
        <v>1494479.29</v>
      </c>
      <c r="K256" s="104">
        <v>1494479.29</v>
      </c>
      <c r="L256" s="188">
        <v>7.7153010000000001E-4</v>
      </c>
    </row>
    <row r="257" spans="1:12" hidden="1">
      <c r="A257" s="103" t="s">
        <v>1101</v>
      </c>
      <c r="B257" s="103" t="s">
        <v>1078</v>
      </c>
      <c r="C257" s="134" t="s">
        <v>1217</v>
      </c>
      <c r="D257" s="104">
        <v>1494483.16</v>
      </c>
      <c r="E257" s="406">
        <v>1509</v>
      </c>
      <c r="F257" s="188">
        <v>990.37982799999997</v>
      </c>
      <c r="G257" s="103" t="s">
        <v>581</v>
      </c>
      <c r="H257" s="103" t="s">
        <v>581</v>
      </c>
      <c r="I257" s="252">
        <v>48</v>
      </c>
      <c r="J257" s="104">
        <v>1494483.16</v>
      </c>
      <c r="K257" s="104">
        <v>1494516.94</v>
      </c>
      <c r="L257" s="188">
        <v>2.589922E-4</v>
      </c>
    </row>
    <row r="258" spans="1:12" hidden="1">
      <c r="A258" s="103" t="s">
        <v>1101</v>
      </c>
      <c r="B258" s="103" t="s">
        <v>1078</v>
      </c>
      <c r="C258" s="134" t="s">
        <v>1218</v>
      </c>
      <c r="D258" s="104">
        <v>1494492.83</v>
      </c>
      <c r="E258" s="406">
        <v>1509</v>
      </c>
      <c r="F258" s="188">
        <v>990.38623600000005</v>
      </c>
      <c r="G258" s="103" t="s">
        <v>581</v>
      </c>
      <c r="H258" s="103" t="s">
        <v>581</v>
      </c>
      <c r="I258" s="252">
        <v>48</v>
      </c>
      <c r="J258" s="104">
        <v>1494492.83</v>
      </c>
      <c r="K258" s="104">
        <v>1494526.61</v>
      </c>
      <c r="L258" s="188">
        <v>6.4702450000000001E-4</v>
      </c>
    </row>
    <row r="259" spans="1:12" hidden="1">
      <c r="A259" s="103" t="s">
        <v>1101</v>
      </c>
      <c r="B259" s="103" t="s">
        <v>1078</v>
      </c>
      <c r="C259" s="134" t="s">
        <v>1219</v>
      </c>
      <c r="D259" s="104">
        <v>1494504.37</v>
      </c>
      <c r="E259" s="406">
        <v>1509</v>
      </c>
      <c r="F259" s="188">
        <v>990.39388299999996</v>
      </c>
      <c r="G259" s="103" t="s">
        <v>581</v>
      </c>
      <c r="H259" s="103" t="s">
        <v>581</v>
      </c>
      <c r="I259" s="252">
        <v>48</v>
      </c>
      <c r="J259" s="104">
        <v>1494504.37</v>
      </c>
      <c r="K259" s="104">
        <v>1494538.15</v>
      </c>
      <c r="L259" s="188">
        <v>7.7212299999999999E-4</v>
      </c>
    </row>
    <row r="260" spans="1:12" hidden="1">
      <c r="A260" s="103" t="s">
        <v>1101</v>
      </c>
      <c r="B260" s="103" t="s">
        <v>1078</v>
      </c>
      <c r="C260" s="134" t="s">
        <v>1220</v>
      </c>
      <c r="D260" s="104">
        <v>1504419.92</v>
      </c>
      <c r="E260" s="406">
        <v>1519</v>
      </c>
      <c r="F260" s="188">
        <v>990.40152399999999</v>
      </c>
      <c r="G260" s="103" t="s">
        <v>581</v>
      </c>
      <c r="H260" s="103" t="s">
        <v>581</v>
      </c>
      <c r="I260" s="252">
        <v>48</v>
      </c>
      <c r="J260" s="104">
        <v>1494515.9</v>
      </c>
      <c r="K260" s="104">
        <v>1494549.68</v>
      </c>
      <c r="L260" s="188">
        <v>7.7151119999999997E-4</v>
      </c>
    </row>
    <row r="261" spans="1:12" hidden="1">
      <c r="A261" s="103" t="s">
        <v>1101</v>
      </c>
      <c r="B261" s="103" t="s">
        <v>1078</v>
      </c>
      <c r="C261" s="134" t="s">
        <v>1221</v>
      </c>
      <c r="D261" s="104">
        <v>1504431.47</v>
      </c>
      <c r="E261" s="406">
        <v>1519</v>
      </c>
      <c r="F261" s="188">
        <v>990.409131</v>
      </c>
      <c r="G261" s="103" t="s">
        <v>581</v>
      </c>
      <c r="H261" s="103" t="s">
        <v>581</v>
      </c>
      <c r="I261" s="252">
        <v>48</v>
      </c>
      <c r="J261" s="104">
        <v>1504431.47</v>
      </c>
      <c r="K261" s="104">
        <v>1504465.25</v>
      </c>
      <c r="L261" s="188">
        <v>7.6807229999999995E-4</v>
      </c>
    </row>
    <row r="262" spans="1:12" hidden="1">
      <c r="A262" s="103" t="s">
        <v>1101</v>
      </c>
      <c r="B262" s="103" t="s">
        <v>1078</v>
      </c>
      <c r="C262" s="134" t="s">
        <v>1222</v>
      </c>
      <c r="D262" s="104">
        <v>1504466.08</v>
      </c>
      <c r="E262" s="406">
        <v>1519</v>
      </c>
      <c r="F262" s="188">
        <v>990.431916</v>
      </c>
      <c r="G262" s="103" t="s">
        <v>581</v>
      </c>
      <c r="H262" s="103" t="s">
        <v>581</v>
      </c>
      <c r="I262" s="252">
        <v>48</v>
      </c>
      <c r="J262" s="104">
        <v>1504466.08</v>
      </c>
      <c r="K262" s="104">
        <v>1504499.86</v>
      </c>
      <c r="L262" s="188">
        <v>2.3005643999999999E-3</v>
      </c>
    </row>
    <row r="263" spans="1:12" hidden="1">
      <c r="A263" s="103" t="s">
        <v>1101</v>
      </c>
      <c r="B263" s="103" t="s">
        <v>1078</v>
      </c>
      <c r="C263" s="134" t="s">
        <v>1223</v>
      </c>
      <c r="D263" s="104">
        <v>1504481.29</v>
      </c>
      <c r="E263" s="406">
        <v>1519</v>
      </c>
      <c r="F263" s="188">
        <v>990.44192899999996</v>
      </c>
      <c r="G263" s="103" t="s">
        <v>581</v>
      </c>
      <c r="H263" s="103" t="s">
        <v>581</v>
      </c>
      <c r="I263" s="252">
        <v>48</v>
      </c>
      <c r="J263" s="104">
        <v>1504481.29</v>
      </c>
      <c r="K263" s="104">
        <v>1504515.07</v>
      </c>
      <c r="L263" s="188">
        <v>1.0109730999999999E-3</v>
      </c>
    </row>
    <row r="264" spans="1:12" hidden="1">
      <c r="A264" s="103" t="s">
        <v>1101</v>
      </c>
      <c r="B264" s="103" t="s">
        <v>1078</v>
      </c>
      <c r="C264" s="134" t="s">
        <v>1224</v>
      </c>
      <c r="D264" s="104">
        <v>1504136.01</v>
      </c>
      <c r="E264" s="406">
        <v>1519</v>
      </c>
      <c r="F264" s="188">
        <v>990.21462099999997</v>
      </c>
      <c r="G264" s="103" t="s">
        <v>581</v>
      </c>
      <c r="H264" s="103" t="s">
        <v>581</v>
      </c>
      <c r="I264" s="252">
        <v>48</v>
      </c>
      <c r="J264" s="104">
        <v>1504136.01</v>
      </c>
      <c r="K264" s="104">
        <v>1504169.79</v>
      </c>
      <c r="L264" s="188">
        <v>-2.2950159299999998E-2</v>
      </c>
    </row>
    <row r="265" spans="1:12" hidden="1">
      <c r="A265" s="103" t="s">
        <v>1101</v>
      </c>
      <c r="B265" s="103" t="s">
        <v>1078</v>
      </c>
      <c r="C265" s="134" t="s">
        <v>1225</v>
      </c>
      <c r="D265" s="104">
        <v>1504148.45</v>
      </c>
      <c r="E265" s="406">
        <v>1519</v>
      </c>
      <c r="F265" s="188">
        <v>990.22281099999998</v>
      </c>
      <c r="G265" s="103" t="s">
        <v>581</v>
      </c>
      <c r="H265" s="103" t="s">
        <v>581</v>
      </c>
      <c r="I265" s="252">
        <v>48</v>
      </c>
      <c r="J265" s="104">
        <v>1504148.45</v>
      </c>
      <c r="K265" s="104">
        <v>1504182.23</v>
      </c>
      <c r="L265" s="188">
        <v>8.2709340000000002E-4</v>
      </c>
    </row>
    <row r="266" spans="1:12" hidden="1">
      <c r="A266" s="103" t="s">
        <v>1101</v>
      </c>
      <c r="B266" s="103" t="s">
        <v>1078</v>
      </c>
      <c r="C266" s="134" t="s">
        <v>1226</v>
      </c>
      <c r="D266" s="104">
        <v>1504160.88</v>
      </c>
      <c r="E266" s="406">
        <v>1519</v>
      </c>
      <c r="F266" s="188">
        <v>990.23099400000001</v>
      </c>
      <c r="G266" s="103" t="s">
        <v>581</v>
      </c>
      <c r="H266" s="103" t="s">
        <v>581</v>
      </c>
      <c r="I266" s="252">
        <v>48</v>
      </c>
      <c r="J266" s="104">
        <v>1504160.88</v>
      </c>
      <c r="K266" s="104">
        <v>1504194.66</v>
      </c>
      <c r="L266" s="188">
        <v>8.2637970000000005E-4</v>
      </c>
    </row>
    <row r="267" spans="1:12" hidden="1">
      <c r="A267" s="103" t="s">
        <v>1101</v>
      </c>
      <c r="B267" s="103" t="s">
        <v>1078</v>
      </c>
      <c r="C267" s="134" t="s">
        <v>1227</v>
      </c>
      <c r="D267" s="104">
        <v>1504198.18</v>
      </c>
      <c r="E267" s="406">
        <v>1519</v>
      </c>
      <c r="F267" s="188">
        <v>990.25554999999997</v>
      </c>
      <c r="G267" s="103" t="s">
        <v>581</v>
      </c>
      <c r="H267" s="103" t="s">
        <v>581</v>
      </c>
      <c r="I267" s="252">
        <v>48</v>
      </c>
      <c r="J267" s="104">
        <v>1504198.18</v>
      </c>
      <c r="K267" s="104">
        <v>1504231.96</v>
      </c>
      <c r="L267" s="188">
        <v>2.4798253999999999E-3</v>
      </c>
    </row>
    <row r="268" spans="1:12" hidden="1">
      <c r="A268" s="103" t="s">
        <v>1101</v>
      </c>
      <c r="B268" s="103" t="s">
        <v>1078</v>
      </c>
      <c r="C268" s="134" t="s">
        <v>1228</v>
      </c>
      <c r="D268" s="104">
        <v>1504210.6</v>
      </c>
      <c r="E268" s="406">
        <v>1519</v>
      </c>
      <c r="F268" s="188">
        <v>990.26372600000002</v>
      </c>
      <c r="G268" s="103" t="s">
        <v>581</v>
      </c>
      <c r="H268" s="103" t="s">
        <v>581</v>
      </c>
      <c r="I268" s="252">
        <v>48</v>
      </c>
      <c r="J268" s="104">
        <v>1504210.6</v>
      </c>
      <c r="K268" s="104">
        <v>1504244.38</v>
      </c>
      <c r="L268" s="188">
        <v>8.2564550000000002E-4</v>
      </c>
    </row>
    <row r="269" spans="1:12" hidden="1">
      <c r="A269" s="103" t="s">
        <v>1101</v>
      </c>
      <c r="B269" s="103" t="s">
        <v>1078</v>
      </c>
      <c r="C269" s="134" t="s">
        <v>1229</v>
      </c>
      <c r="D269" s="104">
        <v>1504220.56</v>
      </c>
      <c r="E269" s="406">
        <v>1519</v>
      </c>
      <c r="F269" s="188">
        <v>990.27028299999995</v>
      </c>
      <c r="G269" s="103" t="s">
        <v>581</v>
      </c>
      <c r="H269" s="103" t="s">
        <v>581</v>
      </c>
      <c r="I269" s="252">
        <v>48</v>
      </c>
      <c r="J269" s="104">
        <v>1504220.56</v>
      </c>
      <c r="K269" s="104">
        <v>1504254.34</v>
      </c>
      <c r="L269" s="188">
        <v>6.6214680000000001E-4</v>
      </c>
    </row>
    <row r="270" spans="1:12" hidden="1">
      <c r="A270" s="103" t="s">
        <v>1101</v>
      </c>
      <c r="B270" s="103" t="s">
        <v>1078</v>
      </c>
      <c r="C270" s="134" t="s">
        <v>1230</v>
      </c>
      <c r="D270" s="104">
        <v>1504232.47</v>
      </c>
      <c r="E270" s="406">
        <v>1519</v>
      </c>
      <c r="F270" s="188">
        <v>990.27812400000005</v>
      </c>
      <c r="G270" s="103" t="s">
        <v>581</v>
      </c>
      <c r="H270" s="103" t="s">
        <v>581</v>
      </c>
      <c r="I270" s="252">
        <v>48</v>
      </c>
      <c r="J270" s="104">
        <v>1504232.47</v>
      </c>
      <c r="K270" s="104">
        <v>1504266.25</v>
      </c>
      <c r="L270" s="188">
        <v>7.9180400000000001E-4</v>
      </c>
    </row>
    <row r="271" spans="1:12" hidden="1">
      <c r="A271" s="103" t="s">
        <v>1101</v>
      </c>
      <c r="B271" s="103" t="s">
        <v>1078</v>
      </c>
      <c r="C271" s="134" t="s">
        <v>1231</v>
      </c>
      <c r="D271" s="104">
        <v>1504244.36</v>
      </c>
      <c r="E271" s="406">
        <v>1519</v>
      </c>
      <c r="F271" s="188">
        <v>990.28595099999995</v>
      </c>
      <c r="G271" s="103" t="s">
        <v>581</v>
      </c>
      <c r="H271" s="103" t="s">
        <v>581</v>
      </c>
      <c r="I271" s="252">
        <v>48</v>
      </c>
      <c r="J271" s="104">
        <v>1504244.36</v>
      </c>
      <c r="K271" s="104">
        <v>1504278.14</v>
      </c>
      <c r="L271" s="188">
        <v>7.9038399999999999E-4</v>
      </c>
    </row>
    <row r="272" spans="1:12" hidden="1">
      <c r="A272" s="103" t="s">
        <v>1101</v>
      </c>
      <c r="B272" s="103" t="s">
        <v>1078</v>
      </c>
      <c r="C272" s="134" t="s">
        <v>1232</v>
      </c>
      <c r="D272" s="104">
        <v>1504280.07</v>
      </c>
      <c r="E272" s="406">
        <v>1519</v>
      </c>
      <c r="F272" s="188">
        <v>990.30945999999994</v>
      </c>
      <c r="G272" s="103" t="s">
        <v>581</v>
      </c>
      <c r="H272" s="103" t="s">
        <v>581</v>
      </c>
      <c r="I272" s="252">
        <v>48</v>
      </c>
      <c r="J272" s="104">
        <v>1504280.07</v>
      </c>
      <c r="K272" s="104">
        <v>1504313.85</v>
      </c>
      <c r="L272" s="188">
        <v>2.3739607999999999E-3</v>
      </c>
    </row>
    <row r="273" spans="1:12" hidden="1">
      <c r="A273" s="103" t="s">
        <v>1101</v>
      </c>
      <c r="B273" s="103" t="s">
        <v>1078</v>
      </c>
      <c r="C273" s="134" t="s">
        <v>1233</v>
      </c>
      <c r="D273" s="104">
        <v>1504291.96</v>
      </c>
      <c r="E273" s="406">
        <v>1519</v>
      </c>
      <c r="F273" s="188">
        <v>990.31728799999996</v>
      </c>
      <c r="G273" s="103" t="s">
        <v>581</v>
      </c>
      <c r="H273" s="103" t="s">
        <v>581</v>
      </c>
      <c r="I273" s="252">
        <v>48</v>
      </c>
      <c r="J273" s="104">
        <v>1504291.96</v>
      </c>
      <c r="K273" s="104">
        <v>1504325.74</v>
      </c>
      <c r="L273" s="188">
        <v>7.9045999999999999E-4</v>
      </c>
    </row>
    <row r="274" spans="1:12" hidden="1">
      <c r="A274" s="103" t="s">
        <v>1101</v>
      </c>
      <c r="B274" s="103" t="s">
        <v>1078</v>
      </c>
      <c r="C274" s="134" t="s">
        <v>1234</v>
      </c>
      <c r="D274" s="104">
        <v>1504292.23</v>
      </c>
      <c r="E274" s="406">
        <v>1519</v>
      </c>
      <c r="F274" s="188">
        <v>990.31746499999997</v>
      </c>
      <c r="G274" s="103" t="s">
        <v>581</v>
      </c>
      <c r="H274" s="103" t="s">
        <v>581</v>
      </c>
      <c r="I274" s="252">
        <v>48</v>
      </c>
      <c r="J274" s="104">
        <v>1504292.23</v>
      </c>
      <c r="K274" s="104">
        <v>1504326.01</v>
      </c>
      <c r="L274" s="188">
        <v>1.78731E-5</v>
      </c>
    </row>
    <row r="275" spans="1:12" hidden="1">
      <c r="A275" s="103" t="s">
        <v>1101</v>
      </c>
      <c r="B275" s="103" t="s">
        <v>1078</v>
      </c>
      <c r="C275" s="134" t="s">
        <v>1235</v>
      </c>
      <c r="D275" s="104">
        <v>1503405.7</v>
      </c>
      <c r="E275" s="406">
        <v>1519</v>
      </c>
      <c r="F275" s="188">
        <v>989.73383799999999</v>
      </c>
      <c r="G275" s="103" t="s">
        <v>581</v>
      </c>
      <c r="H275" s="103" t="s">
        <v>581</v>
      </c>
      <c r="I275" s="252">
        <v>48</v>
      </c>
      <c r="J275" s="104">
        <v>1503405.7</v>
      </c>
      <c r="K275" s="104">
        <v>1504423.74</v>
      </c>
      <c r="L275" s="188">
        <v>-5.8933324000000002E-2</v>
      </c>
    </row>
    <row r="276" spans="1:12" hidden="1">
      <c r="A276" s="103" t="s">
        <v>1101</v>
      </c>
      <c r="B276" s="103" t="s">
        <v>1078</v>
      </c>
      <c r="C276" s="134" t="s">
        <v>1236</v>
      </c>
      <c r="D276" s="104">
        <v>1503386.73</v>
      </c>
      <c r="E276" s="406">
        <v>1519</v>
      </c>
      <c r="F276" s="188">
        <v>989.72135000000003</v>
      </c>
      <c r="G276" s="103" t="s">
        <v>581</v>
      </c>
      <c r="H276" s="103" t="s">
        <v>581</v>
      </c>
      <c r="I276" s="252">
        <v>48</v>
      </c>
      <c r="J276" s="104">
        <v>1503386.73</v>
      </c>
      <c r="K276" s="104">
        <v>1503420.71</v>
      </c>
      <c r="L276" s="188">
        <v>-1.2617533999999999E-3</v>
      </c>
    </row>
    <row r="277" spans="1:12" hidden="1">
      <c r="A277" s="103" t="s">
        <v>1101</v>
      </c>
      <c r="B277" s="103" t="s">
        <v>1078</v>
      </c>
      <c r="C277" s="134" t="s">
        <v>1237</v>
      </c>
      <c r="D277" s="104">
        <v>1503422.47</v>
      </c>
      <c r="E277" s="406">
        <v>1519</v>
      </c>
      <c r="F277" s="188">
        <v>989.74487799999997</v>
      </c>
      <c r="G277" s="103" t="s">
        <v>581</v>
      </c>
      <c r="H277" s="103" t="s">
        <v>581</v>
      </c>
      <c r="I277" s="252">
        <v>48</v>
      </c>
      <c r="J277" s="104">
        <v>1503422.47</v>
      </c>
      <c r="K277" s="104">
        <v>1503422.47</v>
      </c>
      <c r="L277" s="188">
        <v>2.3772348E-3</v>
      </c>
    </row>
    <row r="278" spans="1:12" hidden="1">
      <c r="A278" s="103" t="s">
        <v>1101</v>
      </c>
      <c r="B278" s="103" t="s">
        <v>1078</v>
      </c>
      <c r="C278" s="134" t="s">
        <v>1238</v>
      </c>
      <c r="D278" s="104">
        <v>1503434.38</v>
      </c>
      <c r="E278" s="406">
        <v>1519</v>
      </c>
      <c r="F278" s="188">
        <v>989.75271899999996</v>
      </c>
      <c r="G278" s="103" t="s">
        <v>581</v>
      </c>
      <c r="H278" s="103" t="s">
        <v>581</v>
      </c>
      <c r="I278" s="252">
        <v>48</v>
      </c>
      <c r="J278" s="104">
        <v>1503434.38</v>
      </c>
      <c r="K278" s="104">
        <v>1503434.38</v>
      </c>
      <c r="L278" s="188">
        <v>7.9222440000000004E-4</v>
      </c>
    </row>
    <row r="279" spans="1:12" hidden="1">
      <c r="A279" s="103" t="s">
        <v>1101</v>
      </c>
      <c r="B279" s="103" t="s">
        <v>1078</v>
      </c>
      <c r="C279" s="134" t="s">
        <v>1239</v>
      </c>
      <c r="D279" s="104">
        <v>1503454.07</v>
      </c>
      <c r="E279" s="406">
        <v>1519</v>
      </c>
      <c r="F279" s="188">
        <v>989.76568099999997</v>
      </c>
      <c r="G279" s="103" t="s">
        <v>581</v>
      </c>
      <c r="H279" s="103" t="s">
        <v>581</v>
      </c>
      <c r="I279" s="252">
        <v>48</v>
      </c>
      <c r="J279" s="104">
        <v>1503454.07</v>
      </c>
      <c r="K279" s="104">
        <v>1503454.07</v>
      </c>
      <c r="L279" s="188">
        <v>1.3096200000000001E-3</v>
      </c>
    </row>
    <row r="280" spans="1:12" hidden="1">
      <c r="A280" s="103" t="s">
        <v>1101</v>
      </c>
      <c r="B280" s="103" t="s">
        <v>1078</v>
      </c>
      <c r="C280" s="134" t="s">
        <v>1240</v>
      </c>
      <c r="D280" s="104">
        <v>1503110.31</v>
      </c>
      <c r="E280" s="406">
        <v>1519</v>
      </c>
      <c r="F280" s="188">
        <v>989.53937499999995</v>
      </c>
      <c r="G280" s="103" t="s">
        <v>581</v>
      </c>
      <c r="H280" s="103" t="s">
        <v>581</v>
      </c>
      <c r="I280" s="252">
        <v>48</v>
      </c>
      <c r="J280" s="104">
        <v>1503110.31</v>
      </c>
      <c r="K280" s="104">
        <v>1503110.31</v>
      </c>
      <c r="L280" s="188">
        <v>-2.2864603599999998E-2</v>
      </c>
    </row>
    <row r="281" spans="1:12" hidden="1">
      <c r="A281" s="103" t="s">
        <v>1101</v>
      </c>
      <c r="B281" s="103" t="s">
        <v>1078</v>
      </c>
      <c r="C281" s="134" t="s">
        <v>1241</v>
      </c>
      <c r="D281" s="104">
        <v>1503122.23</v>
      </c>
      <c r="E281" s="406">
        <v>1519</v>
      </c>
      <c r="F281" s="188">
        <v>989.54722200000003</v>
      </c>
      <c r="G281" s="103" t="s">
        <v>581</v>
      </c>
      <c r="H281" s="103" t="s">
        <v>581</v>
      </c>
      <c r="I281" s="252">
        <v>48</v>
      </c>
      <c r="J281" s="104">
        <v>1503122.23</v>
      </c>
      <c r="K281" s="104">
        <v>1503122.23</v>
      </c>
      <c r="L281" s="188">
        <v>7.9299519999999997E-4</v>
      </c>
    </row>
    <row r="282" spans="1:12" hidden="1">
      <c r="A282" s="103" t="s">
        <v>1101</v>
      </c>
      <c r="B282" s="103" t="s">
        <v>1078</v>
      </c>
      <c r="C282" s="134" t="s">
        <v>1242</v>
      </c>
      <c r="D282" s="104">
        <v>1503158.03</v>
      </c>
      <c r="E282" s="406">
        <v>1519</v>
      </c>
      <c r="F282" s="188">
        <v>989.57078999999999</v>
      </c>
      <c r="G282" s="103" t="s">
        <v>581</v>
      </c>
      <c r="H282" s="103" t="s">
        <v>581</v>
      </c>
      <c r="I282" s="252">
        <v>48</v>
      </c>
      <c r="J282" s="104">
        <v>1503158.03</v>
      </c>
      <c r="K282" s="104">
        <v>1503158.03</v>
      </c>
      <c r="L282" s="188">
        <v>2.3816953000000002E-3</v>
      </c>
    </row>
    <row r="283" spans="1:12" hidden="1">
      <c r="A283" s="103" t="s">
        <v>1101</v>
      </c>
      <c r="B283" s="103" t="s">
        <v>1078</v>
      </c>
      <c r="C283" s="134" t="s">
        <v>1243</v>
      </c>
      <c r="D283" s="104">
        <v>1503169.95</v>
      </c>
      <c r="E283" s="406">
        <v>1519</v>
      </c>
      <c r="F283" s="188">
        <v>989.57863699999996</v>
      </c>
      <c r="G283" s="103" t="s">
        <v>581</v>
      </c>
      <c r="H283" s="103" t="s">
        <v>581</v>
      </c>
      <c r="I283" s="252">
        <v>48</v>
      </c>
      <c r="J283" s="104">
        <v>1503169.95</v>
      </c>
      <c r="K283" s="104">
        <v>1503169.95</v>
      </c>
      <c r="L283" s="188">
        <v>7.9297009999999997E-4</v>
      </c>
    </row>
    <row r="284" spans="1:12" hidden="1">
      <c r="A284" s="103" t="s">
        <v>1101</v>
      </c>
      <c r="B284" s="103" t="s">
        <v>1078</v>
      </c>
      <c r="C284" s="134" t="s">
        <v>1244</v>
      </c>
      <c r="D284" s="104">
        <v>1503179.96</v>
      </c>
      <c r="E284" s="406">
        <v>1519</v>
      </c>
      <c r="F284" s="188">
        <v>989.58522700000003</v>
      </c>
      <c r="G284" s="103" t="s">
        <v>581</v>
      </c>
      <c r="H284" s="103" t="s">
        <v>581</v>
      </c>
      <c r="I284" s="252">
        <v>48</v>
      </c>
      <c r="J284" s="104">
        <v>1503179.96</v>
      </c>
      <c r="K284" s="104">
        <v>1503179.96</v>
      </c>
      <c r="L284" s="188">
        <v>6.6593999999999996E-4</v>
      </c>
    </row>
    <row r="285" spans="1:12" hidden="1">
      <c r="A285" s="103" t="s">
        <v>1101</v>
      </c>
      <c r="B285" s="103" t="s">
        <v>1078</v>
      </c>
      <c r="C285" s="134" t="s">
        <v>1245</v>
      </c>
      <c r="D285" s="104">
        <v>1503191.91</v>
      </c>
      <c r="E285" s="406">
        <v>1519</v>
      </c>
      <c r="F285" s="188">
        <v>989.59309399999995</v>
      </c>
      <c r="G285" s="103" t="s">
        <v>581</v>
      </c>
      <c r="H285" s="103" t="s">
        <v>581</v>
      </c>
      <c r="I285" s="252">
        <v>48</v>
      </c>
      <c r="J285" s="104">
        <v>1503191.91</v>
      </c>
      <c r="K285" s="104">
        <v>1503191.91</v>
      </c>
      <c r="L285" s="188">
        <v>7.9497949999999997E-4</v>
      </c>
    </row>
    <row r="286" spans="1:12" hidden="1">
      <c r="A286" s="103" t="s">
        <v>1101</v>
      </c>
      <c r="B286" s="103" t="s">
        <v>1078</v>
      </c>
      <c r="C286" s="134" t="s">
        <v>1246</v>
      </c>
      <c r="D286" s="104">
        <v>1503203.84</v>
      </c>
      <c r="E286" s="406">
        <v>1519</v>
      </c>
      <c r="F286" s="188">
        <v>989.60094800000002</v>
      </c>
      <c r="G286" s="103" t="s">
        <v>581</v>
      </c>
      <c r="H286" s="103" t="s">
        <v>581</v>
      </c>
      <c r="I286" s="252">
        <v>48</v>
      </c>
      <c r="J286" s="104">
        <v>1503203.84</v>
      </c>
      <c r="K286" s="104">
        <v>1503203.84</v>
      </c>
      <c r="L286" s="188">
        <v>7.9365950000000001E-4</v>
      </c>
    </row>
    <row r="287" spans="1:12" hidden="1">
      <c r="A287" s="103" t="s">
        <v>1101</v>
      </c>
      <c r="B287" s="103" t="s">
        <v>1078</v>
      </c>
      <c r="C287" s="134" t="s">
        <v>1247</v>
      </c>
      <c r="D287" s="104">
        <v>1503239.67</v>
      </c>
      <c r="E287" s="406">
        <v>1519</v>
      </c>
      <c r="F287" s="188">
        <v>989.62453600000003</v>
      </c>
      <c r="G287" s="103" t="s">
        <v>581</v>
      </c>
      <c r="H287" s="103" t="s">
        <v>581</v>
      </c>
      <c r="I287" s="252">
        <v>48</v>
      </c>
      <c r="J287" s="104">
        <v>1503239.67</v>
      </c>
      <c r="K287" s="104">
        <v>1503239.67</v>
      </c>
      <c r="L287" s="188">
        <v>2.3835869999999999E-3</v>
      </c>
    </row>
    <row r="288" spans="1:12" hidden="1">
      <c r="A288" s="103" t="s">
        <v>1101</v>
      </c>
      <c r="B288" s="103" t="s">
        <v>1078</v>
      </c>
      <c r="C288" s="134" t="s">
        <v>1248</v>
      </c>
      <c r="D288" s="104">
        <v>1503240.14</v>
      </c>
      <c r="E288" s="406">
        <v>1519</v>
      </c>
      <c r="F288" s="188">
        <v>989.62484500000005</v>
      </c>
      <c r="G288" s="103" t="s">
        <v>581</v>
      </c>
      <c r="H288" s="103" t="s">
        <v>581</v>
      </c>
      <c r="I288" s="252">
        <v>48</v>
      </c>
      <c r="J288" s="104">
        <v>1503240.14</v>
      </c>
      <c r="K288" s="104">
        <v>1503240.14</v>
      </c>
      <c r="L288" s="188">
        <v>3.1223999999999998E-5</v>
      </c>
    </row>
    <row r="289" spans="1:12" hidden="1">
      <c r="A289" s="103" t="s">
        <v>1101</v>
      </c>
      <c r="B289" s="103" t="s">
        <v>1078</v>
      </c>
      <c r="C289" s="134" t="s">
        <v>1249</v>
      </c>
      <c r="D289" s="104">
        <v>1503250.46</v>
      </c>
      <c r="E289" s="406">
        <v>1519</v>
      </c>
      <c r="F289" s="188">
        <v>989.63163899999995</v>
      </c>
      <c r="G289" s="103" t="s">
        <v>581</v>
      </c>
      <c r="H289" s="103" t="s">
        <v>581</v>
      </c>
      <c r="I289" s="252">
        <v>48</v>
      </c>
      <c r="J289" s="104">
        <v>1503250.46</v>
      </c>
      <c r="K289" s="104">
        <v>1503250.46</v>
      </c>
      <c r="L289" s="188">
        <v>6.8652280000000001E-4</v>
      </c>
    </row>
    <row r="290" spans="1:12" hidden="1">
      <c r="A290" s="103" t="s">
        <v>1101</v>
      </c>
      <c r="B290" s="103" t="s">
        <v>1078</v>
      </c>
      <c r="C290" s="134" t="s">
        <v>1250</v>
      </c>
      <c r="D290" s="104">
        <v>1513159.15</v>
      </c>
      <c r="E290" s="406">
        <v>1529</v>
      </c>
      <c r="F290" s="188">
        <v>989.63972999999999</v>
      </c>
      <c r="G290" s="103" t="s">
        <v>581</v>
      </c>
      <c r="H290" s="103" t="s">
        <v>581</v>
      </c>
      <c r="I290" s="252">
        <v>48</v>
      </c>
      <c r="J290" s="104">
        <v>1503262.75</v>
      </c>
      <c r="K290" s="104">
        <v>1503262.75</v>
      </c>
      <c r="L290" s="188">
        <v>8.1757689999999996E-4</v>
      </c>
    </row>
    <row r="291" spans="1:12" hidden="1">
      <c r="A291" s="103" t="s">
        <v>1101</v>
      </c>
      <c r="B291" s="103" t="s">
        <v>1078</v>
      </c>
      <c r="C291" s="134" t="s">
        <v>1251</v>
      </c>
      <c r="D291" s="104">
        <v>1513171.81</v>
      </c>
      <c r="E291" s="406">
        <v>1529</v>
      </c>
      <c r="F291" s="188">
        <v>989.64801199999999</v>
      </c>
      <c r="G291" s="103" t="s">
        <v>581</v>
      </c>
      <c r="H291" s="103" t="s">
        <v>581</v>
      </c>
      <c r="I291" s="252">
        <v>48</v>
      </c>
      <c r="J291" s="104">
        <v>1513171.81</v>
      </c>
      <c r="K291" s="104">
        <v>1513171.81</v>
      </c>
      <c r="L291" s="188">
        <v>8.3687020000000004E-4</v>
      </c>
    </row>
    <row r="292" spans="1:12" hidden="1">
      <c r="A292" s="103" t="s">
        <v>1101</v>
      </c>
      <c r="B292" s="103" t="s">
        <v>1078</v>
      </c>
      <c r="C292" s="134" t="s">
        <v>1252</v>
      </c>
      <c r="D292" s="104">
        <v>1513209.82</v>
      </c>
      <c r="E292" s="406">
        <v>1529</v>
      </c>
      <c r="F292" s="188">
        <v>989.67287099999999</v>
      </c>
      <c r="G292" s="103" t="s">
        <v>581</v>
      </c>
      <c r="H292" s="103" t="s">
        <v>581</v>
      </c>
      <c r="I292" s="252">
        <v>48</v>
      </c>
      <c r="J292" s="104">
        <v>1513209.82</v>
      </c>
      <c r="K292" s="104">
        <v>1513209.82</v>
      </c>
      <c r="L292" s="188">
        <v>2.5119031999999999E-3</v>
      </c>
    </row>
    <row r="293" spans="1:12" hidden="1">
      <c r="A293" s="103" t="s">
        <v>1101</v>
      </c>
      <c r="B293" s="103" t="s">
        <v>1078</v>
      </c>
      <c r="C293" s="134" t="s">
        <v>1253</v>
      </c>
      <c r="D293" s="104">
        <v>1513222.48</v>
      </c>
      <c r="E293" s="406">
        <v>1529</v>
      </c>
      <c r="F293" s="188">
        <v>989.681151</v>
      </c>
      <c r="G293" s="103" t="s">
        <v>581</v>
      </c>
      <c r="H293" s="103" t="s">
        <v>581</v>
      </c>
      <c r="I293" s="252">
        <v>48</v>
      </c>
      <c r="J293" s="104">
        <v>1513222.48</v>
      </c>
      <c r="K293" s="104">
        <v>1513222.48</v>
      </c>
      <c r="L293" s="188">
        <v>8.3664009999999997E-4</v>
      </c>
    </row>
    <row r="294" spans="1:12" hidden="1">
      <c r="A294" s="103" t="s">
        <v>1101</v>
      </c>
      <c r="B294" s="103" t="s">
        <v>1078</v>
      </c>
      <c r="C294" s="134" t="s">
        <v>1128</v>
      </c>
      <c r="D294" s="104">
        <v>1513235.85</v>
      </c>
      <c r="E294" s="406">
        <v>1529</v>
      </c>
      <c r="F294" s="188">
        <v>989.68989499999998</v>
      </c>
      <c r="G294" s="103" t="s">
        <v>581</v>
      </c>
      <c r="H294" s="103" t="s">
        <v>581</v>
      </c>
      <c r="I294" s="252">
        <v>48</v>
      </c>
      <c r="J294" s="104">
        <v>1513235.85</v>
      </c>
      <c r="K294" s="104">
        <v>1513235.85</v>
      </c>
      <c r="L294" s="188">
        <v>8.8351689999999997E-4</v>
      </c>
    </row>
    <row r="295" spans="1:12" hidden="1">
      <c r="A295" s="103" t="s">
        <v>1101</v>
      </c>
      <c r="B295" s="103" t="s">
        <v>1078</v>
      </c>
      <c r="C295" s="134" t="s">
        <v>1130</v>
      </c>
      <c r="D295" s="104">
        <v>1511872.9</v>
      </c>
      <c r="E295" s="406">
        <v>1529</v>
      </c>
      <c r="F295" s="188">
        <v>988.798496</v>
      </c>
      <c r="G295" s="103" t="s">
        <v>581</v>
      </c>
      <c r="H295" s="103" t="s">
        <v>581</v>
      </c>
      <c r="I295" s="252">
        <v>48</v>
      </c>
      <c r="J295" s="104">
        <v>1511872.9</v>
      </c>
      <c r="K295" s="104">
        <v>1511872.9</v>
      </c>
      <c r="L295" s="188">
        <v>-9.0068515900000007E-2</v>
      </c>
    </row>
    <row r="296" spans="1:12" hidden="1">
      <c r="A296" s="103" t="s">
        <v>1101</v>
      </c>
      <c r="B296" s="103" t="s">
        <v>1078</v>
      </c>
      <c r="C296" s="134" t="s">
        <v>1113</v>
      </c>
      <c r="D296" s="104">
        <v>1510913.2</v>
      </c>
      <c r="E296" s="406">
        <v>1529</v>
      </c>
      <c r="F296" s="188">
        <v>988.17083100000002</v>
      </c>
      <c r="G296" s="103" t="s">
        <v>581</v>
      </c>
      <c r="H296" s="103" t="s">
        <v>581</v>
      </c>
      <c r="I296" s="252">
        <v>48</v>
      </c>
      <c r="J296" s="104">
        <v>1510913.2</v>
      </c>
      <c r="K296" s="104">
        <v>1511968.87</v>
      </c>
      <c r="L296" s="188">
        <v>-6.3477543999999997E-2</v>
      </c>
    </row>
    <row r="297" spans="1:12" hidden="1">
      <c r="A297" s="103" t="s">
        <v>1101</v>
      </c>
      <c r="B297" s="103" t="s">
        <v>1078</v>
      </c>
      <c r="C297" s="134" t="s">
        <v>1131</v>
      </c>
      <c r="D297" s="104">
        <v>1510913.2</v>
      </c>
      <c r="E297" s="406">
        <v>1529</v>
      </c>
      <c r="F297" s="188">
        <v>988.17083100000002</v>
      </c>
      <c r="G297" s="103" t="s">
        <v>581</v>
      </c>
      <c r="H297" s="103" t="s">
        <v>581</v>
      </c>
      <c r="I297" s="252">
        <v>48</v>
      </c>
      <c r="J297" s="104">
        <v>1510913.2</v>
      </c>
      <c r="K297" s="104">
        <v>1511968.87</v>
      </c>
      <c r="L297" s="188">
        <v>0</v>
      </c>
    </row>
    <row r="298" spans="1:12" hidden="1">
      <c r="A298" s="103" t="s">
        <v>1101</v>
      </c>
      <c r="B298" s="103" t="s">
        <v>1078</v>
      </c>
      <c r="C298" s="134" t="s">
        <v>1254</v>
      </c>
      <c r="D298" s="104">
        <v>1510913.27</v>
      </c>
      <c r="E298" s="406">
        <v>1529</v>
      </c>
      <c r="F298" s="188">
        <v>988.17087600000002</v>
      </c>
      <c r="G298" s="103" t="s">
        <v>581</v>
      </c>
      <c r="H298" s="103" t="s">
        <v>581</v>
      </c>
      <c r="I298" s="252">
        <v>48</v>
      </c>
      <c r="J298" s="104">
        <v>1510913.27</v>
      </c>
      <c r="K298" s="104">
        <v>1510981.57</v>
      </c>
      <c r="L298" s="188">
        <v>4.5538999999999997E-6</v>
      </c>
    </row>
    <row r="299" spans="1:12" hidden="1">
      <c r="A299" s="103" t="s">
        <v>1101</v>
      </c>
      <c r="B299" s="103" t="s">
        <v>1078</v>
      </c>
      <c r="C299" s="134" t="s">
        <v>1255</v>
      </c>
      <c r="D299" s="104">
        <v>1510913.27</v>
      </c>
      <c r="E299" s="406">
        <v>1529</v>
      </c>
      <c r="F299" s="188">
        <v>988.17087600000002</v>
      </c>
      <c r="G299" s="103" t="s">
        <v>581</v>
      </c>
      <c r="H299" s="103" t="s">
        <v>581</v>
      </c>
      <c r="I299" s="252">
        <v>48</v>
      </c>
      <c r="J299" s="104">
        <v>1510913.27</v>
      </c>
      <c r="K299" s="104">
        <v>1510981.57</v>
      </c>
      <c r="L299" s="188">
        <v>0</v>
      </c>
    </row>
    <row r="300" spans="1:12" hidden="1">
      <c r="A300" s="103" t="s">
        <v>1101</v>
      </c>
      <c r="B300" s="103" t="s">
        <v>1078</v>
      </c>
      <c r="C300" s="134" t="s">
        <v>1256</v>
      </c>
      <c r="D300" s="104">
        <v>1510913.27</v>
      </c>
      <c r="E300" s="406">
        <v>1529</v>
      </c>
      <c r="F300" s="188">
        <v>988.17087600000002</v>
      </c>
      <c r="G300" s="103" t="s">
        <v>581</v>
      </c>
      <c r="H300" s="103" t="s">
        <v>581</v>
      </c>
      <c r="I300" s="252">
        <v>48</v>
      </c>
      <c r="J300" s="104">
        <v>1510913.27</v>
      </c>
      <c r="K300" s="104">
        <v>1510981.57</v>
      </c>
      <c r="L300" s="188">
        <v>0</v>
      </c>
    </row>
    <row r="301" spans="1:12" hidden="1">
      <c r="A301" s="103" t="s">
        <v>1101</v>
      </c>
      <c r="B301" s="103" t="s">
        <v>1078</v>
      </c>
      <c r="C301" s="134" t="s">
        <v>1257</v>
      </c>
      <c r="D301" s="104">
        <v>1510913.27</v>
      </c>
      <c r="E301" s="406">
        <v>1529</v>
      </c>
      <c r="F301" s="188">
        <v>988.17087600000002</v>
      </c>
      <c r="G301" s="103" t="s">
        <v>581</v>
      </c>
      <c r="H301" s="103" t="s">
        <v>581</v>
      </c>
      <c r="I301" s="252">
        <v>48</v>
      </c>
      <c r="J301" s="104">
        <v>1510913.27</v>
      </c>
      <c r="K301" s="104">
        <v>1510981.57</v>
      </c>
      <c r="L301" s="188">
        <v>0</v>
      </c>
    </row>
    <row r="302" spans="1:12" hidden="1">
      <c r="A302" s="103" t="s">
        <v>1101</v>
      </c>
      <c r="B302" s="103" t="s">
        <v>1078</v>
      </c>
      <c r="C302" s="134" t="s">
        <v>1258</v>
      </c>
      <c r="D302" s="104">
        <v>1510925.09</v>
      </c>
      <c r="E302" s="406">
        <v>1529</v>
      </c>
      <c r="F302" s="188">
        <v>988.17860700000006</v>
      </c>
      <c r="G302" s="103" t="s">
        <v>581</v>
      </c>
      <c r="H302" s="103" t="s">
        <v>581</v>
      </c>
      <c r="I302" s="252">
        <v>48</v>
      </c>
      <c r="J302" s="104">
        <v>1510925.09</v>
      </c>
      <c r="K302" s="104">
        <v>1510993.39</v>
      </c>
      <c r="L302" s="188">
        <v>7.8235459999999996E-4</v>
      </c>
    </row>
    <row r="303" spans="1:12" hidden="1">
      <c r="A303" s="103" t="s">
        <v>1101</v>
      </c>
      <c r="B303" s="103" t="s">
        <v>1078</v>
      </c>
      <c r="C303" s="134" t="s">
        <v>1259</v>
      </c>
      <c r="D303" s="104">
        <v>1510938.91</v>
      </c>
      <c r="E303" s="406">
        <v>1529</v>
      </c>
      <c r="F303" s="188">
        <v>988.18764599999997</v>
      </c>
      <c r="G303" s="103" t="s">
        <v>581</v>
      </c>
      <c r="H303" s="103" t="s">
        <v>581</v>
      </c>
      <c r="I303" s="252">
        <v>48</v>
      </c>
      <c r="J303" s="104">
        <v>1510938.91</v>
      </c>
      <c r="K303" s="104">
        <v>1511007.21</v>
      </c>
      <c r="L303" s="188">
        <v>9.1471320000000001E-4</v>
      </c>
    </row>
    <row r="304" spans="1:12" hidden="1">
      <c r="A304" s="103" t="s">
        <v>1101</v>
      </c>
      <c r="B304" s="103" t="s">
        <v>1078</v>
      </c>
      <c r="C304" s="134" t="s">
        <v>1260</v>
      </c>
      <c r="D304" s="104">
        <v>1510596.98</v>
      </c>
      <c r="E304" s="406">
        <v>1529</v>
      </c>
      <c r="F304" s="188">
        <v>987.96401600000002</v>
      </c>
      <c r="G304" s="103" t="s">
        <v>581</v>
      </c>
      <c r="H304" s="103" t="s">
        <v>581</v>
      </c>
      <c r="I304" s="252">
        <v>48</v>
      </c>
      <c r="J304" s="104">
        <v>1510596.98</v>
      </c>
      <c r="K304" s="104">
        <v>1510665.28</v>
      </c>
      <c r="L304" s="188">
        <v>-2.2630317300000001E-2</v>
      </c>
    </row>
    <row r="305" spans="1:12" hidden="1">
      <c r="A305" s="103" t="s">
        <v>1101</v>
      </c>
      <c r="B305" s="103" t="s">
        <v>1078</v>
      </c>
      <c r="C305" s="134" t="s">
        <v>1261</v>
      </c>
      <c r="D305" s="104">
        <v>1510610.8</v>
      </c>
      <c r="E305" s="406">
        <v>1529</v>
      </c>
      <c r="F305" s="188">
        <v>987.97305400000005</v>
      </c>
      <c r="G305" s="103" t="s">
        <v>581</v>
      </c>
      <c r="H305" s="103" t="s">
        <v>581</v>
      </c>
      <c r="I305" s="252">
        <v>48</v>
      </c>
      <c r="J305" s="104">
        <v>1510610.8</v>
      </c>
      <c r="K305" s="104">
        <v>1510679.1</v>
      </c>
      <c r="L305" s="188">
        <v>9.1481060000000005E-4</v>
      </c>
    </row>
    <row r="306" spans="1:12" hidden="1">
      <c r="A306" s="103" t="s">
        <v>1101</v>
      </c>
      <c r="B306" s="103" t="s">
        <v>1078</v>
      </c>
      <c r="C306" s="134" t="s">
        <v>1262</v>
      </c>
      <c r="D306" s="104">
        <v>1510623.5</v>
      </c>
      <c r="E306" s="406">
        <v>1529</v>
      </c>
      <c r="F306" s="188">
        <v>987.98136</v>
      </c>
      <c r="G306" s="103" t="s">
        <v>581</v>
      </c>
      <c r="H306" s="103" t="s">
        <v>581</v>
      </c>
      <c r="I306" s="252">
        <v>48</v>
      </c>
      <c r="J306" s="104">
        <v>1510623.5</v>
      </c>
      <c r="K306" s="104">
        <v>1510691.8</v>
      </c>
      <c r="L306" s="188">
        <v>8.4071120000000002E-4</v>
      </c>
    </row>
    <row r="307" spans="1:12" hidden="1">
      <c r="A307" s="103" t="s">
        <v>1101</v>
      </c>
      <c r="B307" s="103" t="s">
        <v>1078</v>
      </c>
      <c r="C307" s="134" t="s">
        <v>1263</v>
      </c>
      <c r="D307" s="104">
        <v>1510648.91</v>
      </c>
      <c r="E307" s="406">
        <v>1529</v>
      </c>
      <c r="F307" s="188">
        <v>987.99797899999999</v>
      </c>
      <c r="G307" s="103" t="s">
        <v>581</v>
      </c>
      <c r="H307" s="103" t="s">
        <v>581</v>
      </c>
      <c r="I307" s="252">
        <v>48</v>
      </c>
      <c r="J307" s="104">
        <v>1510648.91</v>
      </c>
      <c r="K307" s="104">
        <v>1510717.21</v>
      </c>
      <c r="L307" s="188">
        <v>1.6821168E-3</v>
      </c>
    </row>
    <row r="308" spans="1:12" hidden="1">
      <c r="A308" s="103" t="s">
        <v>1101</v>
      </c>
      <c r="B308" s="103" t="s">
        <v>1078</v>
      </c>
      <c r="C308" s="134" t="s">
        <v>1264</v>
      </c>
      <c r="D308" s="104">
        <v>1510652.56</v>
      </c>
      <c r="E308" s="406">
        <v>1529</v>
      </c>
      <c r="F308" s="188">
        <v>988.00036599999999</v>
      </c>
      <c r="G308" s="103" t="s">
        <v>581</v>
      </c>
      <c r="H308" s="103" t="s">
        <v>581</v>
      </c>
      <c r="I308" s="252">
        <v>48</v>
      </c>
      <c r="J308" s="104">
        <v>1510652.56</v>
      </c>
      <c r="K308" s="104">
        <v>1510720.86</v>
      </c>
      <c r="L308" s="188">
        <v>2.415997E-4</v>
      </c>
    </row>
    <row r="309" spans="1:12" hidden="1">
      <c r="A309" s="103" t="s">
        <v>1101</v>
      </c>
      <c r="B309" s="103" t="s">
        <v>1078</v>
      </c>
      <c r="C309" s="134" t="s">
        <v>1265</v>
      </c>
      <c r="D309" s="104">
        <v>1510658.38</v>
      </c>
      <c r="E309" s="406">
        <v>1529</v>
      </c>
      <c r="F309" s="188">
        <v>988.00417300000004</v>
      </c>
      <c r="G309" s="103" t="s">
        <v>581</v>
      </c>
      <c r="H309" s="103" t="s">
        <v>581</v>
      </c>
      <c r="I309" s="252">
        <v>48</v>
      </c>
      <c r="J309" s="104">
        <v>1510658.38</v>
      </c>
      <c r="K309" s="104">
        <v>1510726.68</v>
      </c>
      <c r="L309" s="188">
        <v>3.8532369999999999E-4</v>
      </c>
    </row>
    <row r="310" spans="1:12" hidden="1">
      <c r="A310" s="103" t="s">
        <v>1101</v>
      </c>
      <c r="B310" s="103" t="s">
        <v>1078</v>
      </c>
      <c r="C310" s="134" t="s">
        <v>1266</v>
      </c>
      <c r="D310" s="104">
        <v>1510664.91</v>
      </c>
      <c r="E310" s="406">
        <v>1529</v>
      </c>
      <c r="F310" s="188">
        <v>988.00844300000006</v>
      </c>
      <c r="G310" s="103" t="s">
        <v>581</v>
      </c>
      <c r="H310" s="103" t="s">
        <v>581</v>
      </c>
      <c r="I310" s="252">
        <v>48</v>
      </c>
      <c r="J310" s="104">
        <v>1510664.91</v>
      </c>
      <c r="K310" s="104">
        <v>1510733.21</v>
      </c>
      <c r="L310" s="188">
        <v>4.3218439999999998E-4</v>
      </c>
    </row>
    <row r="311" spans="1:12" hidden="1">
      <c r="A311" s="103" t="s">
        <v>1101</v>
      </c>
      <c r="B311" s="103" t="s">
        <v>1078</v>
      </c>
      <c r="C311" s="134" t="s">
        <v>1267</v>
      </c>
      <c r="D311" s="104">
        <v>1510671.44</v>
      </c>
      <c r="E311" s="406">
        <v>1529</v>
      </c>
      <c r="F311" s="188">
        <v>988.01271399999996</v>
      </c>
      <c r="G311" s="103" t="s">
        <v>581</v>
      </c>
      <c r="H311" s="103" t="s">
        <v>581</v>
      </c>
      <c r="I311" s="252">
        <v>48</v>
      </c>
      <c r="J311" s="104">
        <v>1510671.44</v>
      </c>
      <c r="K311" s="104">
        <v>1510739.74</v>
      </c>
      <c r="L311" s="188">
        <v>4.322838E-4</v>
      </c>
    </row>
    <row r="312" spans="1:12" hidden="1">
      <c r="A312" s="103" t="s">
        <v>1101</v>
      </c>
      <c r="B312" s="103" t="s">
        <v>1078</v>
      </c>
      <c r="C312" s="134" t="s">
        <v>1268</v>
      </c>
      <c r="D312" s="104">
        <v>1510691.04</v>
      </c>
      <c r="E312" s="406">
        <v>1529</v>
      </c>
      <c r="F312" s="188">
        <v>988.025533</v>
      </c>
      <c r="G312" s="103" t="s">
        <v>581</v>
      </c>
      <c r="H312" s="103" t="s">
        <v>581</v>
      </c>
      <c r="I312" s="252">
        <v>48</v>
      </c>
      <c r="J312" s="104">
        <v>1510691.04</v>
      </c>
      <c r="K312" s="104">
        <v>1510759.34</v>
      </c>
      <c r="L312" s="188">
        <v>1.2974529E-3</v>
      </c>
    </row>
    <row r="313" spans="1:12" hidden="1">
      <c r="A313" s="103" t="s">
        <v>1101</v>
      </c>
      <c r="B313" s="103" t="s">
        <v>1078</v>
      </c>
      <c r="C313" s="134" t="s">
        <v>1269</v>
      </c>
      <c r="D313" s="104">
        <v>1510697.57</v>
      </c>
      <c r="E313" s="406">
        <v>1529</v>
      </c>
      <c r="F313" s="188">
        <v>988.02980400000001</v>
      </c>
      <c r="G313" s="103" t="s">
        <v>581</v>
      </c>
      <c r="H313" s="103" t="s">
        <v>581</v>
      </c>
      <c r="I313" s="252">
        <v>48</v>
      </c>
      <c r="J313" s="104">
        <v>1510697.57</v>
      </c>
      <c r="K313" s="104">
        <v>1510765.87</v>
      </c>
      <c r="L313" s="188">
        <v>4.3227629999999999E-4</v>
      </c>
    </row>
    <row r="314" spans="1:12" hidden="1">
      <c r="A314" s="103" t="s">
        <v>1101</v>
      </c>
      <c r="B314" s="103" t="s">
        <v>1078</v>
      </c>
      <c r="C314" s="134" t="s">
        <v>1270</v>
      </c>
      <c r="D314" s="104">
        <v>1510701.46</v>
      </c>
      <c r="E314" s="406">
        <v>1529</v>
      </c>
      <c r="F314" s="188">
        <v>988.03234799999996</v>
      </c>
      <c r="G314" s="103" t="s">
        <v>581</v>
      </c>
      <c r="H314" s="103" t="s">
        <v>581</v>
      </c>
      <c r="I314" s="252">
        <v>48</v>
      </c>
      <c r="J314" s="104">
        <v>1510701.46</v>
      </c>
      <c r="K314" s="104">
        <v>1510769.76</v>
      </c>
      <c r="L314" s="188">
        <v>2.5748209999999999E-4</v>
      </c>
    </row>
    <row r="315" spans="1:12" hidden="1">
      <c r="A315" s="103" t="s">
        <v>1101</v>
      </c>
      <c r="B315" s="103" t="s">
        <v>1078</v>
      </c>
      <c r="C315" s="134" t="s">
        <v>1271</v>
      </c>
      <c r="D315" s="104">
        <v>1510717.14</v>
      </c>
      <c r="E315" s="406">
        <v>1529</v>
      </c>
      <c r="F315" s="188">
        <v>988.04260299999999</v>
      </c>
      <c r="G315" s="103" t="s">
        <v>581</v>
      </c>
      <c r="H315" s="103" t="s">
        <v>581</v>
      </c>
      <c r="I315" s="252">
        <v>48</v>
      </c>
      <c r="J315" s="104">
        <v>1510717.14</v>
      </c>
      <c r="K315" s="104">
        <v>1510785.44</v>
      </c>
      <c r="L315" s="188">
        <v>1.0379215E-3</v>
      </c>
    </row>
    <row r="316" spans="1:12" hidden="1">
      <c r="A316" s="103" t="s">
        <v>1101</v>
      </c>
      <c r="B316" s="103" t="s">
        <v>1078</v>
      </c>
      <c r="C316" s="134" t="s">
        <v>1272</v>
      </c>
      <c r="D316" s="104">
        <v>1520615.07</v>
      </c>
      <c r="E316" s="406">
        <v>1539</v>
      </c>
      <c r="F316" s="188">
        <v>988.05397600000003</v>
      </c>
      <c r="G316" s="103" t="s">
        <v>581</v>
      </c>
      <c r="H316" s="103" t="s">
        <v>581</v>
      </c>
      <c r="I316" s="252">
        <v>49</v>
      </c>
      <c r="J316" s="104">
        <v>1510734.53</v>
      </c>
      <c r="K316" s="104">
        <v>1510802.83</v>
      </c>
      <c r="L316" s="188">
        <v>1.1510636999999999E-3</v>
      </c>
    </row>
    <row r="317" spans="1:12" hidden="1">
      <c r="A317" s="103" t="s">
        <v>1101</v>
      </c>
      <c r="B317" s="103" t="s">
        <v>1078</v>
      </c>
      <c r="C317" s="134" t="s">
        <v>1273</v>
      </c>
      <c r="D317" s="104">
        <v>1520667.25</v>
      </c>
      <c r="E317" s="406">
        <v>1539</v>
      </c>
      <c r="F317" s="188">
        <v>988.08788200000004</v>
      </c>
      <c r="G317" s="103" t="s">
        <v>581</v>
      </c>
      <c r="H317" s="103" t="s">
        <v>581</v>
      </c>
      <c r="I317" s="252">
        <v>49</v>
      </c>
      <c r="J317" s="104">
        <v>1520667.25</v>
      </c>
      <c r="K317" s="104">
        <v>1520735.55</v>
      </c>
      <c r="L317" s="188">
        <v>3.4315939E-3</v>
      </c>
    </row>
    <row r="318" spans="1:12" hidden="1">
      <c r="A318" s="103" t="s">
        <v>1101</v>
      </c>
      <c r="B318" s="103" t="s">
        <v>1078</v>
      </c>
      <c r="C318" s="134" t="s">
        <v>1274</v>
      </c>
      <c r="D318" s="104">
        <v>1520684.63</v>
      </c>
      <c r="E318" s="406">
        <v>1539</v>
      </c>
      <c r="F318" s="188">
        <v>988.09917499999995</v>
      </c>
      <c r="G318" s="103" t="s">
        <v>581</v>
      </c>
      <c r="H318" s="103" t="s">
        <v>581</v>
      </c>
      <c r="I318" s="252">
        <v>49</v>
      </c>
      <c r="J318" s="104">
        <v>1520684.63</v>
      </c>
      <c r="K318" s="104">
        <v>1520752.93</v>
      </c>
      <c r="L318" s="188">
        <v>1.1429145E-3</v>
      </c>
    </row>
    <row r="319" spans="1:12" hidden="1">
      <c r="A319" s="103" t="s">
        <v>1101</v>
      </c>
      <c r="B319" s="103" t="s">
        <v>1078</v>
      </c>
      <c r="C319" s="134" t="s">
        <v>1275</v>
      </c>
      <c r="D319" s="104">
        <v>1519684.1</v>
      </c>
      <c r="E319" s="406">
        <v>1539</v>
      </c>
      <c r="F319" s="188">
        <v>987.44905800000004</v>
      </c>
      <c r="G319" s="103" t="s">
        <v>581</v>
      </c>
      <c r="H319" s="103" t="s">
        <v>581</v>
      </c>
      <c r="I319" s="252">
        <v>49</v>
      </c>
      <c r="J319" s="104">
        <v>1519684.1</v>
      </c>
      <c r="K319" s="104">
        <v>1520777.71</v>
      </c>
      <c r="L319" s="188">
        <v>-6.5794711300000003E-2</v>
      </c>
    </row>
    <row r="320" spans="1:12" hidden="1">
      <c r="A320" s="103" t="s">
        <v>1101</v>
      </c>
      <c r="B320" s="103" t="s">
        <v>1078</v>
      </c>
      <c r="C320" s="134" t="s">
        <v>1276</v>
      </c>
      <c r="D320" s="104">
        <v>1519671.61</v>
      </c>
      <c r="E320" s="406">
        <v>1539</v>
      </c>
      <c r="F320" s="188">
        <v>987.44094199999995</v>
      </c>
      <c r="G320" s="103" t="s">
        <v>581</v>
      </c>
      <c r="H320" s="103" t="s">
        <v>581</v>
      </c>
      <c r="I320" s="252">
        <v>49</v>
      </c>
      <c r="J320" s="104">
        <v>1519671.61</v>
      </c>
      <c r="K320" s="104">
        <v>1519705.96</v>
      </c>
      <c r="L320" s="188">
        <v>-8.2191580000000005E-4</v>
      </c>
    </row>
    <row r="321" spans="1:12" hidden="1">
      <c r="A321" s="103" t="s">
        <v>1101</v>
      </c>
      <c r="B321" s="103" t="s">
        <v>1078</v>
      </c>
      <c r="C321" s="134" t="s">
        <v>1277</v>
      </c>
      <c r="D321" s="104">
        <v>1519688.84</v>
      </c>
      <c r="E321" s="406">
        <v>1539</v>
      </c>
      <c r="F321" s="188">
        <v>987.45213799999999</v>
      </c>
      <c r="G321" s="103" t="s">
        <v>581</v>
      </c>
      <c r="H321" s="103" t="s">
        <v>581</v>
      </c>
      <c r="I321" s="252">
        <v>49</v>
      </c>
      <c r="J321" s="104">
        <v>1519688.84</v>
      </c>
      <c r="K321" s="104">
        <v>1519723.19</v>
      </c>
      <c r="L321" s="188">
        <v>1.1338400000000001E-3</v>
      </c>
    </row>
    <row r="322" spans="1:12" hidden="1">
      <c r="A322" s="103" t="s">
        <v>1101</v>
      </c>
      <c r="B322" s="103" t="s">
        <v>1078</v>
      </c>
      <c r="C322" s="134" t="s">
        <v>1278</v>
      </c>
      <c r="D322" s="104">
        <v>1519746.02</v>
      </c>
      <c r="E322" s="406">
        <v>1539</v>
      </c>
      <c r="F322" s="188">
        <v>987.48929199999998</v>
      </c>
      <c r="G322" s="103" t="s">
        <v>581</v>
      </c>
      <c r="H322" s="103" t="s">
        <v>581</v>
      </c>
      <c r="I322" s="252">
        <v>49</v>
      </c>
      <c r="J322" s="104">
        <v>1519746.02</v>
      </c>
      <c r="K322" s="104">
        <v>1519780.37</v>
      </c>
      <c r="L322" s="188">
        <v>3.7626127000000001E-3</v>
      </c>
    </row>
    <row r="323" spans="1:12" hidden="1">
      <c r="A323" s="103" t="s">
        <v>1101</v>
      </c>
      <c r="B323" s="103" t="s">
        <v>1078</v>
      </c>
      <c r="C323" s="134" t="s">
        <v>1279</v>
      </c>
      <c r="D323" s="104">
        <v>1519765.08</v>
      </c>
      <c r="E323" s="406">
        <v>1539</v>
      </c>
      <c r="F323" s="188">
        <v>987.50167599999997</v>
      </c>
      <c r="G323" s="103" t="s">
        <v>581</v>
      </c>
      <c r="H323" s="103" t="s">
        <v>581</v>
      </c>
      <c r="I323" s="252">
        <v>49</v>
      </c>
      <c r="J323" s="104">
        <v>1519765.08</v>
      </c>
      <c r="K323" s="104">
        <v>1519799.43</v>
      </c>
      <c r="L323" s="188">
        <v>1.2540895000000001E-3</v>
      </c>
    </row>
    <row r="324" spans="1:12" hidden="1">
      <c r="A324" s="103" t="s">
        <v>1101</v>
      </c>
      <c r="B324" s="103" t="s">
        <v>1078</v>
      </c>
      <c r="C324" s="134" t="s">
        <v>1280</v>
      </c>
      <c r="D324" s="104">
        <v>1519783.68</v>
      </c>
      <c r="E324" s="406">
        <v>1539</v>
      </c>
      <c r="F324" s="188">
        <v>987.51376200000004</v>
      </c>
      <c r="G324" s="103" t="s">
        <v>581</v>
      </c>
      <c r="H324" s="103" t="s">
        <v>581</v>
      </c>
      <c r="I324" s="252">
        <v>49</v>
      </c>
      <c r="J324" s="104">
        <v>1519783.68</v>
      </c>
      <c r="K324" s="104">
        <v>1519818.03</v>
      </c>
      <c r="L324" s="188">
        <v>1.2238966999999999E-3</v>
      </c>
    </row>
    <row r="325" spans="1:12" hidden="1">
      <c r="A325" s="103" t="s">
        <v>1101</v>
      </c>
      <c r="B325" s="103" t="s">
        <v>1078</v>
      </c>
      <c r="C325" s="134" t="s">
        <v>1281</v>
      </c>
      <c r="D325" s="104">
        <v>1519802.75</v>
      </c>
      <c r="E325" s="406">
        <v>1539</v>
      </c>
      <c r="F325" s="188">
        <v>987.52615300000002</v>
      </c>
      <c r="G325" s="103" t="s">
        <v>581</v>
      </c>
      <c r="H325" s="103" t="s">
        <v>581</v>
      </c>
      <c r="I325" s="252">
        <v>49</v>
      </c>
      <c r="J325" s="104">
        <v>1519802.75</v>
      </c>
      <c r="K325" s="104">
        <v>1519837.1</v>
      </c>
      <c r="L325" s="188">
        <v>1.2547673000000001E-3</v>
      </c>
    </row>
    <row r="326" spans="1:12" hidden="1">
      <c r="A326" s="103" t="s">
        <v>1101</v>
      </c>
      <c r="B326" s="103" t="s">
        <v>1078</v>
      </c>
      <c r="C326" s="134" t="s">
        <v>1282</v>
      </c>
      <c r="D326" s="104">
        <v>1519819.48</v>
      </c>
      <c r="E326" s="406">
        <v>1539</v>
      </c>
      <c r="F326" s="188">
        <v>987.53702399999997</v>
      </c>
      <c r="G326" s="103" t="s">
        <v>581</v>
      </c>
      <c r="H326" s="103" t="s">
        <v>581</v>
      </c>
      <c r="I326" s="252">
        <v>49</v>
      </c>
      <c r="J326" s="104">
        <v>1519819.48</v>
      </c>
      <c r="K326" s="104">
        <v>1519853.83</v>
      </c>
      <c r="L326" s="188">
        <v>1.1008316E-3</v>
      </c>
    </row>
    <row r="327" spans="1:12" hidden="1">
      <c r="A327" s="103" t="s">
        <v>1101</v>
      </c>
      <c r="B327" s="103" t="s">
        <v>1078</v>
      </c>
      <c r="C327" s="134" t="s">
        <v>1283</v>
      </c>
      <c r="D327" s="104">
        <v>1519873.32</v>
      </c>
      <c r="E327" s="406">
        <v>1539</v>
      </c>
      <c r="F327" s="188">
        <v>987.57200799999998</v>
      </c>
      <c r="G327" s="103" t="s">
        <v>581</v>
      </c>
      <c r="H327" s="103" t="s">
        <v>581</v>
      </c>
      <c r="I327" s="252">
        <v>49</v>
      </c>
      <c r="J327" s="104">
        <v>1519873.32</v>
      </c>
      <c r="K327" s="104">
        <v>1519907.67</v>
      </c>
      <c r="L327" s="188">
        <v>3.5425507E-3</v>
      </c>
    </row>
    <row r="328" spans="1:12" hidden="1">
      <c r="A328" s="103" t="s">
        <v>1101</v>
      </c>
      <c r="B328" s="103" t="s">
        <v>1078</v>
      </c>
      <c r="C328" s="134" t="s">
        <v>1284</v>
      </c>
      <c r="D328" s="104">
        <v>1519891.81</v>
      </c>
      <c r="E328" s="406">
        <v>1539</v>
      </c>
      <c r="F328" s="188">
        <v>987.584022</v>
      </c>
      <c r="G328" s="103" t="s">
        <v>581</v>
      </c>
      <c r="H328" s="103" t="s">
        <v>581</v>
      </c>
      <c r="I328" s="252">
        <v>49</v>
      </c>
      <c r="J328" s="104">
        <v>1519891.81</v>
      </c>
      <c r="K328" s="104">
        <v>1519926.16</v>
      </c>
      <c r="L328" s="188">
        <v>1.2165189000000001E-3</v>
      </c>
    </row>
    <row r="329" spans="1:12" hidden="1">
      <c r="A329" s="103" t="s">
        <v>1101</v>
      </c>
      <c r="B329" s="103" t="s">
        <v>1078</v>
      </c>
      <c r="C329" s="134" t="s">
        <v>1285</v>
      </c>
      <c r="D329" s="104">
        <v>1519554.16</v>
      </c>
      <c r="E329" s="406">
        <v>1539</v>
      </c>
      <c r="F329" s="188">
        <v>987.36462600000004</v>
      </c>
      <c r="G329" s="103" t="s">
        <v>581</v>
      </c>
      <c r="H329" s="103" t="s">
        <v>581</v>
      </c>
      <c r="I329" s="252">
        <v>49</v>
      </c>
      <c r="J329" s="104">
        <v>1519554.16</v>
      </c>
      <c r="K329" s="104">
        <v>1519588.51</v>
      </c>
      <c r="L329" s="188">
        <v>-2.2215426199999999E-2</v>
      </c>
    </row>
    <row r="330" spans="1:12" hidden="1">
      <c r="A330" s="103" t="s">
        <v>1101</v>
      </c>
      <c r="B330" s="103" t="s">
        <v>1078</v>
      </c>
      <c r="C330" s="134" t="s">
        <v>1286</v>
      </c>
      <c r="D330" s="104">
        <v>1519572.67</v>
      </c>
      <c r="E330" s="406">
        <v>1539</v>
      </c>
      <c r="F330" s="188">
        <v>987.37665400000003</v>
      </c>
      <c r="G330" s="103" t="s">
        <v>581</v>
      </c>
      <c r="H330" s="103" t="s">
        <v>581</v>
      </c>
      <c r="I330" s="252">
        <v>49</v>
      </c>
      <c r="J330" s="104">
        <v>1519572.67</v>
      </c>
      <c r="K330" s="104">
        <v>1519607.02</v>
      </c>
      <c r="L330" s="188">
        <v>1.2181923E-3</v>
      </c>
    </row>
    <row r="331" spans="1:12" hidden="1">
      <c r="A331" s="103" t="s">
        <v>1101</v>
      </c>
      <c r="B331" s="103" t="s">
        <v>1078</v>
      </c>
      <c r="C331" s="134" t="s">
        <v>1287</v>
      </c>
      <c r="D331" s="104">
        <v>1519589.87</v>
      </c>
      <c r="E331" s="406">
        <v>1539</v>
      </c>
      <c r="F331" s="188">
        <v>987.38783000000001</v>
      </c>
      <c r="G331" s="103" t="s">
        <v>581</v>
      </c>
      <c r="H331" s="103" t="s">
        <v>581</v>
      </c>
      <c r="I331" s="252">
        <v>49</v>
      </c>
      <c r="J331" s="104">
        <v>1519589.87</v>
      </c>
      <c r="K331" s="104">
        <v>1519624.22</v>
      </c>
      <c r="L331" s="188">
        <v>1.1318882E-3</v>
      </c>
    </row>
    <row r="332" spans="1:12" hidden="1">
      <c r="A332" s="103" t="s">
        <v>1101</v>
      </c>
      <c r="B332" s="103" t="s">
        <v>1078</v>
      </c>
      <c r="C332" s="134" t="s">
        <v>1288</v>
      </c>
      <c r="D332" s="104">
        <v>1519646.93</v>
      </c>
      <c r="E332" s="406">
        <v>1539</v>
      </c>
      <c r="F332" s="188">
        <v>987.42490599999996</v>
      </c>
      <c r="G332" s="103" t="s">
        <v>581</v>
      </c>
      <c r="H332" s="103" t="s">
        <v>581</v>
      </c>
      <c r="I332" s="252">
        <v>49</v>
      </c>
      <c r="J332" s="104">
        <v>1519646.93</v>
      </c>
      <c r="K332" s="104">
        <v>1519681.28</v>
      </c>
      <c r="L332" s="188">
        <v>3.7549582000000001E-3</v>
      </c>
    </row>
    <row r="333" spans="1:12" hidden="1">
      <c r="A333" s="103" t="s">
        <v>1101</v>
      </c>
      <c r="B333" s="103" t="s">
        <v>1078</v>
      </c>
      <c r="C333" s="134" t="s">
        <v>1289</v>
      </c>
      <c r="D333" s="104">
        <v>1519665.93</v>
      </c>
      <c r="E333" s="406">
        <v>1539</v>
      </c>
      <c r="F333" s="188">
        <v>987.43725099999995</v>
      </c>
      <c r="G333" s="103" t="s">
        <v>581</v>
      </c>
      <c r="H333" s="103" t="s">
        <v>581</v>
      </c>
      <c r="I333" s="252">
        <v>49</v>
      </c>
      <c r="J333" s="104">
        <v>1519665.93</v>
      </c>
      <c r="K333" s="104">
        <v>1519700.28</v>
      </c>
      <c r="L333" s="188">
        <v>1.2502216999999999E-3</v>
      </c>
    </row>
    <row r="334" spans="1:12" hidden="1">
      <c r="A334" s="103" t="s">
        <v>1101</v>
      </c>
      <c r="B334" s="103" t="s">
        <v>1078</v>
      </c>
      <c r="C334" s="134" t="s">
        <v>1290</v>
      </c>
      <c r="D334" s="104">
        <v>1519684.49</v>
      </c>
      <c r="E334" s="406">
        <v>1539</v>
      </c>
      <c r="F334" s="188">
        <v>987.44931099999997</v>
      </c>
      <c r="G334" s="103" t="s">
        <v>581</v>
      </c>
      <c r="H334" s="103" t="s">
        <v>581</v>
      </c>
      <c r="I334" s="252">
        <v>49</v>
      </c>
      <c r="J334" s="104">
        <v>1519684.49</v>
      </c>
      <c r="K334" s="104">
        <v>1519718.84</v>
      </c>
      <c r="L334" s="188">
        <v>1.2213434000000001E-3</v>
      </c>
    </row>
    <row r="335" spans="1:12" hidden="1">
      <c r="A335" s="103" t="s">
        <v>1101</v>
      </c>
      <c r="B335" s="103" t="s">
        <v>1078</v>
      </c>
      <c r="C335" s="134" t="s">
        <v>1291</v>
      </c>
      <c r="D335" s="104">
        <v>1519703.5</v>
      </c>
      <c r="E335" s="406">
        <v>1539</v>
      </c>
      <c r="F335" s="188">
        <v>987.46166300000004</v>
      </c>
      <c r="G335" s="103" t="s">
        <v>581</v>
      </c>
      <c r="H335" s="103" t="s">
        <v>581</v>
      </c>
      <c r="I335" s="252">
        <v>49</v>
      </c>
      <c r="J335" s="104">
        <v>1519703.5</v>
      </c>
      <c r="K335" s="104">
        <v>1519737.85</v>
      </c>
      <c r="L335" s="188">
        <v>1.2508997E-3</v>
      </c>
    </row>
    <row r="336" spans="1:12" hidden="1">
      <c r="A336" s="103" t="s">
        <v>1101</v>
      </c>
      <c r="B336" s="103" t="s">
        <v>1078</v>
      </c>
      <c r="C336" s="134" t="s">
        <v>1292</v>
      </c>
      <c r="D336" s="104">
        <v>1519720.99</v>
      </c>
      <c r="E336" s="406">
        <v>1539</v>
      </c>
      <c r="F336" s="188">
        <v>987.473028</v>
      </c>
      <c r="G336" s="103" t="s">
        <v>581</v>
      </c>
      <c r="H336" s="103" t="s">
        <v>581</v>
      </c>
      <c r="I336" s="252">
        <v>49</v>
      </c>
      <c r="J336" s="104">
        <v>1519720.99</v>
      </c>
      <c r="K336" s="104">
        <v>1519755.34</v>
      </c>
      <c r="L336" s="188">
        <v>1.1509307999999999E-3</v>
      </c>
    </row>
    <row r="337" spans="1:12" hidden="1">
      <c r="A337" s="103" t="s">
        <v>1101</v>
      </c>
      <c r="B337" s="103" t="s">
        <v>1078</v>
      </c>
      <c r="C337" s="134" t="s">
        <v>1293</v>
      </c>
      <c r="D337" s="104">
        <v>1519778.09</v>
      </c>
      <c r="E337" s="406">
        <v>1539</v>
      </c>
      <c r="F337" s="188">
        <v>987.51013</v>
      </c>
      <c r="G337" s="103" t="s">
        <v>581</v>
      </c>
      <c r="H337" s="103" t="s">
        <v>581</v>
      </c>
      <c r="I337" s="252">
        <v>49</v>
      </c>
      <c r="J337" s="104">
        <v>1519778.09</v>
      </c>
      <c r="K337" s="104">
        <v>1519812.44</v>
      </c>
      <c r="L337" s="188">
        <v>3.7572672E-3</v>
      </c>
    </row>
    <row r="338" spans="1:12" hidden="1">
      <c r="A338" s="103" t="s">
        <v>1101</v>
      </c>
      <c r="B338" s="103" t="s">
        <v>1078</v>
      </c>
      <c r="C338" s="134" t="s">
        <v>1294</v>
      </c>
      <c r="D338" s="104">
        <v>1559298.03</v>
      </c>
      <c r="E338" s="406">
        <v>1579</v>
      </c>
      <c r="F338" s="188">
        <v>987.52250200000003</v>
      </c>
      <c r="G338" s="103" t="s">
        <v>581</v>
      </c>
      <c r="H338" s="103" t="s">
        <v>581</v>
      </c>
      <c r="I338" s="252">
        <v>50</v>
      </c>
      <c r="J338" s="104">
        <v>1519797.13</v>
      </c>
      <c r="K338" s="104">
        <v>1519831.48</v>
      </c>
      <c r="L338" s="188">
        <v>1.2528478999999999E-3</v>
      </c>
    </row>
    <row r="339" spans="1:12" hidden="1">
      <c r="A339" s="103" t="s">
        <v>1101</v>
      </c>
      <c r="B339" s="103" t="s">
        <v>1078</v>
      </c>
      <c r="C339" s="134" t="s">
        <v>1295</v>
      </c>
      <c r="D339" s="104">
        <v>1559316.99</v>
      </c>
      <c r="E339" s="406">
        <v>1579</v>
      </c>
      <c r="F339" s="188">
        <v>987.53450899999996</v>
      </c>
      <c r="G339" s="103" t="s">
        <v>581</v>
      </c>
      <c r="H339" s="103" t="s">
        <v>581</v>
      </c>
      <c r="I339" s="252">
        <v>50</v>
      </c>
      <c r="J339" s="104">
        <v>1559316.99</v>
      </c>
      <c r="K339" s="104">
        <v>1559351.34</v>
      </c>
      <c r="L339" s="188">
        <v>1.2158710000000001E-3</v>
      </c>
    </row>
    <row r="340" spans="1:12" hidden="1">
      <c r="A340" s="103" t="s">
        <v>1101</v>
      </c>
      <c r="B340" s="103" t="s">
        <v>1078</v>
      </c>
      <c r="C340" s="134" t="s">
        <v>1296</v>
      </c>
      <c r="D340" s="104">
        <v>1558348.94</v>
      </c>
      <c r="E340" s="406">
        <v>1579</v>
      </c>
      <c r="F340" s="188">
        <v>986.92143099999998</v>
      </c>
      <c r="G340" s="103" t="s">
        <v>581</v>
      </c>
      <c r="H340" s="103" t="s">
        <v>581</v>
      </c>
      <c r="I340" s="252">
        <v>50</v>
      </c>
      <c r="J340" s="104">
        <v>1558348.94</v>
      </c>
      <c r="K340" s="104">
        <v>1559345.99</v>
      </c>
      <c r="L340" s="188">
        <v>-6.2081678600000002E-2</v>
      </c>
    </row>
    <row r="341" spans="1:12" hidden="1">
      <c r="A341" s="103" t="s">
        <v>1101</v>
      </c>
      <c r="B341" s="103" t="s">
        <v>1078</v>
      </c>
      <c r="C341" s="134" t="s">
        <v>1297</v>
      </c>
      <c r="D341" s="104">
        <v>1558348.94</v>
      </c>
      <c r="E341" s="406">
        <v>1579</v>
      </c>
      <c r="F341" s="188">
        <v>986.92143099999998</v>
      </c>
      <c r="G341" s="103" t="s">
        <v>581</v>
      </c>
      <c r="H341" s="103" t="s">
        <v>581</v>
      </c>
      <c r="I341" s="252">
        <v>50</v>
      </c>
      <c r="J341" s="104">
        <v>1558348.94</v>
      </c>
      <c r="K341" s="104">
        <v>1559345.99</v>
      </c>
      <c r="L341" s="188">
        <v>0</v>
      </c>
    </row>
    <row r="342" spans="1:12" hidden="1">
      <c r="A342" s="103" t="s">
        <v>1101</v>
      </c>
      <c r="B342" s="103" t="s">
        <v>1078</v>
      </c>
      <c r="C342" s="134" t="s">
        <v>1298</v>
      </c>
      <c r="D342" s="104">
        <v>1568185.93</v>
      </c>
      <c r="E342" s="406">
        <v>1589</v>
      </c>
      <c r="F342" s="188">
        <v>986.90115300000002</v>
      </c>
      <c r="G342" s="103" t="s">
        <v>581</v>
      </c>
      <c r="H342" s="103" t="s">
        <v>581</v>
      </c>
      <c r="I342" s="252">
        <v>51</v>
      </c>
      <c r="J342" s="104">
        <v>1558316.92</v>
      </c>
      <c r="K342" s="104">
        <v>1558352.14</v>
      </c>
      <c r="L342" s="188">
        <v>-2.0546722000000001E-3</v>
      </c>
    </row>
    <row r="343" spans="1:12" hidden="1">
      <c r="A343" s="103" t="s">
        <v>1101</v>
      </c>
      <c r="B343" s="103" t="s">
        <v>1078</v>
      </c>
      <c r="C343" s="134" t="s">
        <v>1299</v>
      </c>
      <c r="D343" s="104">
        <v>1568185.93</v>
      </c>
      <c r="E343" s="406">
        <v>1589</v>
      </c>
      <c r="F343" s="188">
        <v>986.90115200000002</v>
      </c>
      <c r="G343" s="103" t="s">
        <v>581</v>
      </c>
      <c r="H343" s="103" t="s">
        <v>581</v>
      </c>
      <c r="I343" s="252">
        <v>51</v>
      </c>
      <c r="J343" s="104">
        <v>1568185.93</v>
      </c>
      <c r="K343" s="104">
        <v>1568221.15</v>
      </c>
      <c r="L343" s="188">
        <v>-1.013E-7</v>
      </c>
    </row>
    <row r="344" spans="1:12" hidden="1">
      <c r="A344" s="103" t="s">
        <v>1101</v>
      </c>
      <c r="B344" s="103" t="s">
        <v>1078</v>
      </c>
      <c r="C344" s="134" t="s">
        <v>1300</v>
      </c>
      <c r="D344" s="104">
        <v>1568185.93</v>
      </c>
      <c r="E344" s="406">
        <v>1589</v>
      </c>
      <c r="F344" s="188">
        <v>986.90115200000002</v>
      </c>
      <c r="G344" s="103" t="s">
        <v>581</v>
      </c>
      <c r="H344" s="103" t="s">
        <v>581</v>
      </c>
      <c r="I344" s="252">
        <v>51</v>
      </c>
      <c r="J344" s="104">
        <v>1568185.93</v>
      </c>
      <c r="K344" s="104">
        <v>1568221.15</v>
      </c>
      <c r="L344" s="188">
        <v>0</v>
      </c>
    </row>
    <row r="345" spans="1:12" hidden="1">
      <c r="A345" s="103" t="s">
        <v>1101</v>
      </c>
      <c r="B345" s="103" t="s">
        <v>1078</v>
      </c>
      <c r="C345" s="134" t="s">
        <v>1301</v>
      </c>
      <c r="D345" s="104">
        <v>1568185.93</v>
      </c>
      <c r="E345" s="406">
        <v>1589</v>
      </c>
      <c r="F345" s="188">
        <v>986.90115200000002</v>
      </c>
      <c r="G345" s="103" t="s">
        <v>581</v>
      </c>
      <c r="H345" s="103" t="s">
        <v>581</v>
      </c>
      <c r="I345" s="252">
        <v>51</v>
      </c>
      <c r="J345" s="104">
        <v>1568185.93</v>
      </c>
      <c r="K345" s="104">
        <v>1568221.15</v>
      </c>
      <c r="L345" s="188">
        <v>0</v>
      </c>
    </row>
    <row r="346" spans="1:12" hidden="1">
      <c r="A346" s="103" t="s">
        <v>1101</v>
      </c>
      <c r="B346" s="103" t="s">
        <v>1078</v>
      </c>
      <c r="C346" s="134" t="s">
        <v>1302</v>
      </c>
      <c r="D346" s="104">
        <v>1568185.93</v>
      </c>
      <c r="E346" s="406">
        <v>1589</v>
      </c>
      <c r="F346" s="188">
        <v>986.90115200000002</v>
      </c>
      <c r="G346" s="103" t="s">
        <v>581</v>
      </c>
      <c r="H346" s="103" t="s">
        <v>581</v>
      </c>
      <c r="I346" s="252">
        <v>51</v>
      </c>
      <c r="J346" s="104">
        <v>1568185.93</v>
      </c>
      <c r="K346" s="104">
        <v>1568221.15</v>
      </c>
      <c r="L346" s="188">
        <v>0</v>
      </c>
    </row>
    <row r="347" spans="1:12" hidden="1">
      <c r="A347" s="103" t="s">
        <v>1101</v>
      </c>
      <c r="B347" s="103" t="s">
        <v>1078</v>
      </c>
      <c r="C347" s="134" t="s">
        <v>1303</v>
      </c>
      <c r="D347" s="104">
        <v>1587923.95</v>
      </c>
      <c r="E347" s="406">
        <v>1609</v>
      </c>
      <c r="F347" s="188">
        <v>986.90115200000002</v>
      </c>
      <c r="G347" s="103" t="s">
        <v>581</v>
      </c>
      <c r="H347" s="103" t="s">
        <v>581</v>
      </c>
      <c r="I347" s="252">
        <v>52</v>
      </c>
      <c r="J347" s="104">
        <v>1568185.93</v>
      </c>
      <c r="K347" s="104">
        <v>1568221.15</v>
      </c>
      <c r="L347" s="188">
        <v>0</v>
      </c>
    </row>
    <row r="348" spans="1:12" hidden="1">
      <c r="A348" s="103" t="s">
        <v>1101</v>
      </c>
      <c r="B348" s="103" t="s">
        <v>1078</v>
      </c>
      <c r="C348" s="134" t="s">
        <v>1304</v>
      </c>
      <c r="D348" s="104">
        <v>1597792.96</v>
      </c>
      <c r="E348" s="406">
        <v>1619</v>
      </c>
      <c r="F348" s="188">
        <v>986.90115000000003</v>
      </c>
      <c r="G348" s="103" t="s">
        <v>581</v>
      </c>
      <c r="H348" s="103" t="s">
        <v>581</v>
      </c>
      <c r="I348" s="252">
        <v>53</v>
      </c>
      <c r="J348" s="104">
        <v>1587923.95</v>
      </c>
      <c r="K348" s="104">
        <v>1587959.17</v>
      </c>
      <c r="L348" s="188">
        <v>-2.0270000000000001E-7</v>
      </c>
    </row>
    <row r="349" spans="1:12" hidden="1">
      <c r="A349" s="103" t="s">
        <v>1101</v>
      </c>
      <c r="B349" s="103" t="s">
        <v>1078</v>
      </c>
      <c r="C349" s="134" t="s">
        <v>1305</v>
      </c>
      <c r="D349" s="104">
        <v>1597792.96</v>
      </c>
      <c r="E349" s="406">
        <v>1619</v>
      </c>
      <c r="F349" s="188">
        <v>986.90114900000003</v>
      </c>
      <c r="G349" s="103" t="s">
        <v>581</v>
      </c>
      <c r="H349" s="103" t="s">
        <v>581</v>
      </c>
      <c r="I349" s="252">
        <v>53</v>
      </c>
      <c r="J349" s="104">
        <v>1597792.96</v>
      </c>
      <c r="K349" s="104">
        <v>1597828.18</v>
      </c>
      <c r="L349" s="188">
        <v>-1.013E-7</v>
      </c>
    </row>
    <row r="350" spans="1:12" hidden="1">
      <c r="A350" s="103" t="s">
        <v>1101</v>
      </c>
      <c r="B350" s="103" t="s">
        <v>1078</v>
      </c>
      <c r="C350" s="134" t="s">
        <v>1306</v>
      </c>
      <c r="D350" s="104">
        <v>1597792.96</v>
      </c>
      <c r="E350" s="406">
        <v>1619</v>
      </c>
      <c r="F350" s="188">
        <v>986.90114900000003</v>
      </c>
      <c r="G350" s="103" t="s">
        <v>581</v>
      </c>
      <c r="H350" s="103" t="s">
        <v>581</v>
      </c>
      <c r="I350" s="252">
        <v>53</v>
      </c>
      <c r="J350" s="104">
        <v>1597792.96</v>
      </c>
      <c r="K350" s="104">
        <v>1597828.18</v>
      </c>
      <c r="L350" s="188">
        <v>0</v>
      </c>
    </row>
    <row r="351" spans="1:12" hidden="1">
      <c r="A351" s="103" t="s">
        <v>1077</v>
      </c>
      <c r="B351" s="103" t="s">
        <v>1078</v>
      </c>
      <c r="C351" s="134" t="s">
        <v>1350</v>
      </c>
      <c r="D351" s="104">
        <v>16809463349.700001</v>
      </c>
      <c r="E351" s="406">
        <v>16746.930511999999</v>
      </c>
      <c r="F351" s="188">
        <v>1003733.988008</v>
      </c>
      <c r="G351" s="103" t="s">
        <v>581</v>
      </c>
      <c r="H351" s="103" t="s">
        <v>581</v>
      </c>
      <c r="I351" s="252">
        <v>14</v>
      </c>
      <c r="J351" s="104">
        <v>16809463349.700001</v>
      </c>
      <c r="K351" s="104">
        <v>16815424443.43</v>
      </c>
      <c r="L351" s="188">
        <v>1.3012328599999999E-2</v>
      </c>
    </row>
    <row r="352" spans="1:12" hidden="1">
      <c r="A352" s="103" t="s">
        <v>1077</v>
      </c>
      <c r="B352" s="103" t="s">
        <v>1078</v>
      </c>
      <c r="C352" s="134" t="s">
        <v>1351</v>
      </c>
      <c r="D352" s="104">
        <v>17086650793.59</v>
      </c>
      <c r="E352" s="406">
        <v>17020.871835999998</v>
      </c>
      <c r="F352" s="188">
        <v>1003864.605657</v>
      </c>
      <c r="G352" s="103" t="s">
        <v>581</v>
      </c>
      <c r="H352" s="103" t="s">
        <v>581</v>
      </c>
      <c r="I352" s="252">
        <v>16</v>
      </c>
      <c r="J352" s="104">
        <v>16811650794.4</v>
      </c>
      <c r="K352" s="104">
        <v>16818723945.809999</v>
      </c>
      <c r="L352" s="188">
        <v>1.3013173899999999E-2</v>
      </c>
    </row>
    <row r="353" spans="1:12" hidden="1">
      <c r="A353" s="103" t="s">
        <v>1077</v>
      </c>
      <c r="B353" s="103" t="s">
        <v>1078</v>
      </c>
      <c r="C353" s="134" t="s">
        <v>1352</v>
      </c>
      <c r="D353" s="104">
        <v>17298701404.18</v>
      </c>
      <c r="E353" s="406">
        <v>17229.918229999999</v>
      </c>
      <c r="F353" s="188">
        <v>1003992.077807</v>
      </c>
      <c r="G353" s="103" t="s">
        <v>581</v>
      </c>
      <c r="H353" s="103" t="s">
        <v>581</v>
      </c>
      <c r="I353" s="252">
        <v>16</v>
      </c>
      <c r="J353" s="104">
        <v>17088820480.709999</v>
      </c>
      <c r="K353" s="104">
        <v>17097024091.08</v>
      </c>
      <c r="L353" s="188">
        <v>1.26981417E-2</v>
      </c>
    </row>
    <row r="354" spans="1:12" hidden="1">
      <c r="A354" s="103" t="s">
        <v>1077</v>
      </c>
      <c r="B354" s="103" t="s">
        <v>1078</v>
      </c>
      <c r="C354" s="134" t="s">
        <v>1353</v>
      </c>
      <c r="D354" s="104">
        <v>17790943918.200001</v>
      </c>
      <c r="E354" s="406">
        <v>17717.906627</v>
      </c>
      <c r="F354" s="188">
        <v>1004122.23028</v>
      </c>
      <c r="G354" s="103" t="s">
        <v>581</v>
      </c>
      <c r="H354" s="103" t="s">
        <v>581</v>
      </c>
      <c r="I354" s="252">
        <v>17</v>
      </c>
      <c r="J354" s="104">
        <v>17300943920.650002</v>
      </c>
      <c r="K354" s="104">
        <v>17310292091.310001</v>
      </c>
      <c r="L354" s="188">
        <v>1.2963496E-2</v>
      </c>
    </row>
    <row r="355" spans="1:12" hidden="1">
      <c r="A355" s="103" t="s">
        <v>1077</v>
      </c>
      <c r="B355" s="103" t="s">
        <v>1078</v>
      </c>
      <c r="C355" s="134" t="s">
        <v>1354</v>
      </c>
      <c r="D355" s="104">
        <v>18832576249.450001</v>
      </c>
      <c r="E355" s="406">
        <v>18748.273518000002</v>
      </c>
      <c r="F355" s="188">
        <v>1004496.559717</v>
      </c>
      <c r="G355" s="103" t="s">
        <v>581</v>
      </c>
      <c r="H355" s="103" t="s">
        <v>581</v>
      </c>
      <c r="I355" s="252">
        <v>21</v>
      </c>
      <c r="J355" s="104">
        <v>17797576252.200001</v>
      </c>
      <c r="K355" s="104">
        <v>17810457316.849998</v>
      </c>
      <c r="L355" s="188">
        <v>3.7279270000000003E-2</v>
      </c>
    </row>
    <row r="356" spans="1:12" hidden="1">
      <c r="A356" s="103" t="s">
        <v>1077</v>
      </c>
      <c r="B356" s="103" t="s">
        <v>1078</v>
      </c>
      <c r="C356" s="134" t="s">
        <v>1355</v>
      </c>
      <c r="D356" s="104">
        <v>18829978563.549999</v>
      </c>
      <c r="E356" s="406">
        <v>18743.296534000001</v>
      </c>
      <c r="F356" s="188">
        <v>1004624.694989</v>
      </c>
      <c r="G356" s="103" t="s">
        <v>581</v>
      </c>
      <c r="H356" s="103" t="s">
        <v>581</v>
      </c>
      <c r="I356" s="252">
        <v>21</v>
      </c>
      <c r="J356" s="104">
        <v>18834978564.59</v>
      </c>
      <c r="K356" s="104">
        <v>18849105936.23</v>
      </c>
      <c r="L356" s="188">
        <v>1.2756168300000001E-2</v>
      </c>
    </row>
    <row r="357" spans="1:12" hidden="1">
      <c r="A357" s="103" t="s">
        <v>1077</v>
      </c>
      <c r="B357" s="103" t="s">
        <v>1078</v>
      </c>
      <c r="C357" s="134" t="s">
        <v>1356</v>
      </c>
      <c r="D357" s="104">
        <v>18832381671.43</v>
      </c>
      <c r="E357" s="406">
        <v>18743.296534000001</v>
      </c>
      <c r="F357" s="188">
        <v>1004752.90658</v>
      </c>
      <c r="G357" s="103" t="s">
        <v>581</v>
      </c>
      <c r="H357" s="103" t="s">
        <v>581</v>
      </c>
      <c r="I357" s="252">
        <v>21</v>
      </c>
      <c r="J357" s="104">
        <v>18832381671.43</v>
      </c>
      <c r="K357" s="104">
        <v>18847755260.75</v>
      </c>
      <c r="L357" s="188">
        <v>1.2762138100000001E-2</v>
      </c>
    </row>
    <row r="358" spans="1:12" hidden="1">
      <c r="A358" s="103" t="s">
        <v>1077</v>
      </c>
      <c r="B358" s="103" t="s">
        <v>1078</v>
      </c>
      <c r="C358" s="134" t="s">
        <v>1357</v>
      </c>
      <c r="D358" s="104">
        <v>18834785241.400002</v>
      </c>
      <c r="E358" s="406">
        <v>18743.296534000001</v>
      </c>
      <c r="F358" s="188">
        <v>1004881.142825</v>
      </c>
      <c r="G358" s="103" t="s">
        <v>581</v>
      </c>
      <c r="H358" s="103" t="s">
        <v>581</v>
      </c>
      <c r="I358" s="252">
        <v>21</v>
      </c>
      <c r="J358" s="104">
        <v>18834785241.400002</v>
      </c>
      <c r="K358" s="104">
        <v>18851405289.740002</v>
      </c>
      <c r="L358" s="188">
        <v>1.2762963299999999E-2</v>
      </c>
    </row>
    <row r="359" spans="1:12" hidden="1">
      <c r="A359" s="103" t="s">
        <v>1077</v>
      </c>
      <c r="B359" s="103" t="s">
        <v>1078</v>
      </c>
      <c r="C359" s="134" t="s">
        <v>1358</v>
      </c>
      <c r="D359" s="104">
        <v>18987189273.080002</v>
      </c>
      <c r="E359" s="406">
        <v>18892.548868000002</v>
      </c>
      <c r="F359" s="188">
        <v>1005009.403747</v>
      </c>
      <c r="G359" s="103" t="s">
        <v>581</v>
      </c>
      <c r="H359" s="103" t="s">
        <v>581</v>
      </c>
      <c r="I359" s="252">
        <v>22</v>
      </c>
      <c r="J359" s="104">
        <v>18837189273.880001</v>
      </c>
      <c r="K359" s="104">
        <v>18855056022.630001</v>
      </c>
      <c r="L359" s="188">
        <v>1.2763790299999999E-2</v>
      </c>
    </row>
    <row r="360" spans="1:12" hidden="1">
      <c r="A360" s="103" t="s">
        <v>1077</v>
      </c>
      <c r="B360" s="103" t="s">
        <v>1078</v>
      </c>
      <c r="C360" s="134" t="s">
        <v>1359</v>
      </c>
      <c r="D360" s="104">
        <v>19194373708.66</v>
      </c>
      <c r="E360" s="406">
        <v>19091.476709999999</v>
      </c>
      <c r="F360" s="188">
        <v>1005389.6825380001</v>
      </c>
      <c r="G360" s="103" t="s">
        <v>581</v>
      </c>
      <c r="H360" s="103" t="s">
        <v>581</v>
      </c>
      <c r="I360" s="252">
        <v>22</v>
      </c>
      <c r="J360" s="104">
        <v>18994373708.740002</v>
      </c>
      <c r="K360" s="104">
        <v>19016012486.189999</v>
      </c>
      <c r="L360" s="188">
        <v>3.7838331599999997E-2</v>
      </c>
    </row>
    <row r="361" spans="1:12" hidden="1">
      <c r="A361" s="103" t="s">
        <v>1077</v>
      </c>
      <c r="B361" s="103" t="s">
        <v>1078</v>
      </c>
      <c r="C361" s="134" t="s">
        <v>1360</v>
      </c>
      <c r="D361" s="104">
        <v>19196756448.860001</v>
      </c>
      <c r="E361" s="406">
        <v>19091.476709999999</v>
      </c>
      <c r="F361" s="188">
        <v>1005514.489029</v>
      </c>
      <c r="G361" s="103" t="s">
        <v>581</v>
      </c>
      <c r="H361" s="103" t="s">
        <v>581</v>
      </c>
      <c r="I361" s="252">
        <v>22</v>
      </c>
      <c r="J361" s="104">
        <v>19196756448.860001</v>
      </c>
      <c r="K361" s="104">
        <v>19219666034.82</v>
      </c>
      <c r="L361" s="188">
        <v>1.2413743E-2</v>
      </c>
    </row>
    <row r="362" spans="1:12" hidden="1">
      <c r="A362" s="103" t="s">
        <v>1077</v>
      </c>
      <c r="B362" s="103" t="s">
        <v>1078</v>
      </c>
      <c r="C362" s="134" t="s">
        <v>1361</v>
      </c>
      <c r="D362" s="104">
        <v>19196405614.549999</v>
      </c>
      <c r="E362" s="406">
        <v>19091.476709999999</v>
      </c>
      <c r="F362" s="188">
        <v>1005496.11254</v>
      </c>
      <c r="G362" s="103" t="s">
        <v>581</v>
      </c>
      <c r="H362" s="103" t="s">
        <v>581</v>
      </c>
      <c r="I362" s="252">
        <v>22</v>
      </c>
      <c r="J362" s="104">
        <v>19196405614.549999</v>
      </c>
      <c r="K362" s="104">
        <v>19220586069.849998</v>
      </c>
      <c r="L362" s="188">
        <v>-1.8275708E-3</v>
      </c>
    </row>
    <row r="363" spans="1:12" hidden="1">
      <c r="A363" s="103" t="s">
        <v>1077</v>
      </c>
      <c r="B363" s="103" t="s">
        <v>1078</v>
      </c>
      <c r="C363" s="134" t="s">
        <v>1362</v>
      </c>
      <c r="D363" s="104">
        <v>14698444912.76</v>
      </c>
      <c r="E363" s="406">
        <v>14616.549413000001</v>
      </c>
      <c r="F363" s="188">
        <v>1005602.929764</v>
      </c>
      <c r="G363" s="103" t="s">
        <v>581</v>
      </c>
      <c r="H363" s="103" t="s">
        <v>581</v>
      </c>
      <c r="I363" s="252">
        <v>23</v>
      </c>
      <c r="J363" s="104">
        <v>19198444913.099998</v>
      </c>
      <c r="K363" s="104">
        <v>19223896456.610001</v>
      </c>
      <c r="L363" s="188">
        <v>1.06233354E-2</v>
      </c>
    </row>
    <row r="364" spans="1:12" hidden="1">
      <c r="A364" s="103" t="s">
        <v>1077</v>
      </c>
      <c r="B364" s="103" t="s">
        <v>1078</v>
      </c>
      <c r="C364" s="134" t="s">
        <v>1363</v>
      </c>
      <c r="D364" s="104">
        <v>14945935283.610001</v>
      </c>
      <c r="E364" s="406">
        <v>14860.14307</v>
      </c>
      <c r="F364" s="188">
        <v>1005773.310069</v>
      </c>
      <c r="G364" s="103" t="s">
        <v>581</v>
      </c>
      <c r="H364" s="103" t="s">
        <v>581</v>
      </c>
      <c r="I364" s="252">
        <v>24</v>
      </c>
      <c r="J364" s="104">
        <v>14700935284.9</v>
      </c>
      <c r="K364" s="104">
        <v>14727360604.700001</v>
      </c>
      <c r="L364" s="188">
        <v>1.6943099499999999E-2</v>
      </c>
    </row>
    <row r="365" spans="1:12" hidden="1">
      <c r="A365" s="103" t="s">
        <v>1077</v>
      </c>
      <c r="B365" s="103" t="s">
        <v>1078</v>
      </c>
      <c r="C365" s="134" t="s">
        <v>1364</v>
      </c>
      <c r="D365" s="104">
        <v>14950823845.620001</v>
      </c>
      <c r="E365" s="406">
        <v>14860.14307</v>
      </c>
      <c r="F365" s="188">
        <v>1006102.281465</v>
      </c>
      <c r="G365" s="103" t="s">
        <v>581</v>
      </c>
      <c r="H365" s="103" t="s">
        <v>581</v>
      </c>
      <c r="I365" s="252">
        <v>24</v>
      </c>
      <c r="J365" s="104">
        <v>14950823845.620001</v>
      </c>
      <c r="K365" s="104">
        <v>14980220651.809999</v>
      </c>
      <c r="L365" s="188">
        <v>3.2708304399999999E-2</v>
      </c>
    </row>
    <row r="366" spans="1:12" hidden="1">
      <c r="A366" s="103" t="s">
        <v>1100</v>
      </c>
      <c r="B366" s="103" t="s">
        <v>1078</v>
      </c>
      <c r="C366" s="134" t="s">
        <v>1221</v>
      </c>
      <c r="D366" s="104">
        <v>1231084.27</v>
      </c>
      <c r="E366" s="406">
        <v>1174</v>
      </c>
      <c r="F366" s="188">
        <v>1048.6237389999999</v>
      </c>
      <c r="G366" s="103" t="s">
        <v>581</v>
      </c>
      <c r="H366" s="103" t="s">
        <v>581</v>
      </c>
      <c r="I366" s="252">
        <v>47</v>
      </c>
      <c r="J366" s="104">
        <v>1231084.27</v>
      </c>
      <c r="K366" s="104">
        <v>1231711.94</v>
      </c>
      <c r="L366" s="188">
        <v>1.8357732E-3</v>
      </c>
    </row>
    <row r="367" spans="1:12" hidden="1">
      <c r="A367" s="103" t="s">
        <v>1100</v>
      </c>
      <c r="B367" s="103" t="s">
        <v>1078</v>
      </c>
      <c r="C367" s="134" t="s">
        <v>1222</v>
      </c>
      <c r="D367" s="104">
        <v>1231152.0900000001</v>
      </c>
      <c r="E367" s="406">
        <v>1174</v>
      </c>
      <c r="F367" s="188">
        <v>1048.6815079999999</v>
      </c>
      <c r="G367" s="103" t="s">
        <v>581</v>
      </c>
      <c r="H367" s="103" t="s">
        <v>581</v>
      </c>
      <c r="I367" s="252">
        <v>47</v>
      </c>
      <c r="J367" s="104">
        <v>1231152.0900000001</v>
      </c>
      <c r="K367" s="104">
        <v>1231779.76</v>
      </c>
      <c r="L367" s="188">
        <v>5.5090303000000004E-3</v>
      </c>
    </row>
    <row r="368" spans="1:12" hidden="1">
      <c r="A368" s="103" t="s">
        <v>1100</v>
      </c>
      <c r="B368" s="103" t="s">
        <v>1078</v>
      </c>
      <c r="C368" s="134" t="s">
        <v>1223</v>
      </c>
      <c r="D368" s="104">
        <v>1231174.68</v>
      </c>
      <c r="E368" s="406">
        <v>1174</v>
      </c>
      <c r="F368" s="188">
        <v>1048.70075</v>
      </c>
      <c r="G368" s="103" t="s">
        <v>581</v>
      </c>
      <c r="H368" s="103" t="s">
        <v>581</v>
      </c>
      <c r="I368" s="252">
        <v>47</v>
      </c>
      <c r="J368" s="104">
        <v>1231174.68</v>
      </c>
      <c r="K368" s="104">
        <v>1231802.3500000001</v>
      </c>
      <c r="L368" s="188">
        <v>1.8348755000000001E-3</v>
      </c>
    </row>
    <row r="369" spans="1:12" hidden="1">
      <c r="A369" s="103" t="s">
        <v>1100</v>
      </c>
      <c r="B369" s="103" t="s">
        <v>1078</v>
      </c>
      <c r="C369" s="134" t="s">
        <v>1224</v>
      </c>
      <c r="D369" s="104">
        <v>1231196.05</v>
      </c>
      <c r="E369" s="406">
        <v>1174</v>
      </c>
      <c r="F369" s="188">
        <v>1048.7189519999999</v>
      </c>
      <c r="G369" s="103" t="s">
        <v>581</v>
      </c>
      <c r="H369" s="103" t="s">
        <v>581</v>
      </c>
      <c r="I369" s="252">
        <v>47</v>
      </c>
      <c r="J369" s="104">
        <v>1231196.05</v>
      </c>
      <c r="K369" s="104">
        <v>1231286.33</v>
      </c>
      <c r="L369" s="188">
        <v>1.7356715E-3</v>
      </c>
    </row>
    <row r="370" spans="1:12" hidden="1">
      <c r="A370" s="103" t="s">
        <v>1100</v>
      </c>
      <c r="B370" s="103" t="s">
        <v>1078</v>
      </c>
      <c r="C370" s="134" t="s">
        <v>1225</v>
      </c>
      <c r="D370" s="104">
        <v>1231220.02</v>
      </c>
      <c r="E370" s="406">
        <v>1174</v>
      </c>
      <c r="F370" s="188">
        <v>1048.73937</v>
      </c>
      <c r="G370" s="103" t="s">
        <v>581</v>
      </c>
      <c r="H370" s="103" t="s">
        <v>581</v>
      </c>
      <c r="I370" s="252">
        <v>47</v>
      </c>
      <c r="J370" s="104">
        <v>1231220.02</v>
      </c>
      <c r="K370" s="104">
        <v>1231310.3</v>
      </c>
      <c r="L370" s="188">
        <v>1.9469468E-3</v>
      </c>
    </row>
    <row r="371" spans="1:12" hidden="1">
      <c r="A371" s="103" t="s">
        <v>1100</v>
      </c>
      <c r="B371" s="103" t="s">
        <v>1078</v>
      </c>
      <c r="C371" s="134" t="s">
        <v>1226</v>
      </c>
      <c r="D371" s="104">
        <v>1231243.99</v>
      </c>
      <c r="E371" s="406">
        <v>1174</v>
      </c>
      <c r="F371" s="188">
        <v>1048.759787</v>
      </c>
      <c r="G371" s="103" t="s">
        <v>581</v>
      </c>
      <c r="H371" s="103" t="s">
        <v>581</v>
      </c>
      <c r="I371" s="252">
        <v>47</v>
      </c>
      <c r="J371" s="104">
        <v>1231243.99</v>
      </c>
      <c r="K371" s="104">
        <v>1231334.27</v>
      </c>
      <c r="L371" s="188">
        <v>1.9468135000000001E-3</v>
      </c>
    </row>
    <row r="372" spans="1:12" hidden="1">
      <c r="A372" s="103" t="s">
        <v>1100</v>
      </c>
      <c r="B372" s="103" t="s">
        <v>1078</v>
      </c>
      <c r="C372" s="134" t="s">
        <v>1227</v>
      </c>
      <c r="D372" s="104">
        <v>1231315.8999999999</v>
      </c>
      <c r="E372" s="406">
        <v>1174</v>
      </c>
      <c r="F372" s="188">
        <v>1048.8210389999999</v>
      </c>
      <c r="G372" s="103" t="s">
        <v>581</v>
      </c>
      <c r="H372" s="103" t="s">
        <v>581</v>
      </c>
      <c r="I372" s="252">
        <v>47</v>
      </c>
      <c r="J372" s="104">
        <v>1231315.8999999999</v>
      </c>
      <c r="K372" s="104">
        <v>1231406.18</v>
      </c>
      <c r="L372" s="188">
        <v>5.8404223000000002E-3</v>
      </c>
    </row>
    <row r="373" spans="1:12" hidden="1">
      <c r="A373" s="103" t="s">
        <v>1100</v>
      </c>
      <c r="B373" s="103" t="s">
        <v>1078</v>
      </c>
      <c r="C373" s="134" t="s">
        <v>1228</v>
      </c>
      <c r="D373" s="104">
        <v>1231339.8600000001</v>
      </c>
      <c r="E373" s="406">
        <v>1174</v>
      </c>
      <c r="F373" s="188">
        <v>1048.8414479999999</v>
      </c>
      <c r="G373" s="103" t="s">
        <v>581</v>
      </c>
      <c r="H373" s="103" t="s">
        <v>581</v>
      </c>
      <c r="I373" s="252">
        <v>47</v>
      </c>
      <c r="J373" s="104">
        <v>1231339.8600000001</v>
      </c>
      <c r="K373" s="104">
        <v>1231430.1399999999</v>
      </c>
      <c r="L373" s="188">
        <v>1.9458991999999999E-3</v>
      </c>
    </row>
    <row r="374" spans="1:12" hidden="1">
      <c r="A374" s="103" t="s">
        <v>1100</v>
      </c>
      <c r="B374" s="103" t="s">
        <v>1078</v>
      </c>
      <c r="C374" s="134" t="s">
        <v>1229</v>
      </c>
      <c r="D374" s="104">
        <v>1231097.77</v>
      </c>
      <c r="E374" s="406">
        <v>1174</v>
      </c>
      <c r="F374" s="188">
        <v>1048.635239</v>
      </c>
      <c r="G374" s="103" t="s">
        <v>581</v>
      </c>
      <c r="H374" s="103" t="s">
        <v>581</v>
      </c>
      <c r="I374" s="252">
        <v>47</v>
      </c>
      <c r="J374" s="104">
        <v>1231097.77</v>
      </c>
      <c r="K374" s="104">
        <v>1231188.05</v>
      </c>
      <c r="L374" s="188">
        <v>-1.9660645599999999E-2</v>
      </c>
    </row>
    <row r="375" spans="1:12" hidden="1">
      <c r="A375" s="103" t="s">
        <v>1100</v>
      </c>
      <c r="B375" s="103" t="s">
        <v>1078</v>
      </c>
      <c r="C375" s="134" t="s">
        <v>1230</v>
      </c>
      <c r="D375" s="104">
        <v>1231121.78</v>
      </c>
      <c r="E375" s="406">
        <v>1174</v>
      </c>
      <c r="F375" s="188">
        <v>1048.65569</v>
      </c>
      <c r="G375" s="103" t="s">
        <v>581</v>
      </c>
      <c r="H375" s="103" t="s">
        <v>581</v>
      </c>
      <c r="I375" s="252">
        <v>47</v>
      </c>
      <c r="J375" s="104">
        <v>1231121.78</v>
      </c>
      <c r="K375" s="104">
        <v>1231212.06</v>
      </c>
      <c r="L375" s="188">
        <v>1.9502492000000001E-3</v>
      </c>
    </row>
    <row r="376" spans="1:12" hidden="1">
      <c r="A376" s="103" t="s">
        <v>1100</v>
      </c>
      <c r="B376" s="103" t="s">
        <v>1078</v>
      </c>
      <c r="C376" s="134" t="s">
        <v>1231</v>
      </c>
      <c r="D376" s="104">
        <v>1231145.78</v>
      </c>
      <c r="E376" s="406">
        <v>1174</v>
      </c>
      <c r="F376" s="188">
        <v>1048.6761329999999</v>
      </c>
      <c r="G376" s="103" t="s">
        <v>581</v>
      </c>
      <c r="H376" s="103" t="s">
        <v>581</v>
      </c>
      <c r="I376" s="252">
        <v>47</v>
      </c>
      <c r="J376" s="104">
        <v>1231145.78</v>
      </c>
      <c r="K376" s="104">
        <v>1231236.06</v>
      </c>
      <c r="L376" s="188">
        <v>1.9494483E-3</v>
      </c>
    </row>
    <row r="377" spans="1:12" hidden="1">
      <c r="A377" s="103" t="s">
        <v>1100</v>
      </c>
      <c r="B377" s="103" t="s">
        <v>1078</v>
      </c>
      <c r="C377" s="134" t="s">
        <v>1232</v>
      </c>
      <c r="D377" s="104">
        <v>1231217.79</v>
      </c>
      <c r="E377" s="406">
        <v>1174</v>
      </c>
      <c r="F377" s="188">
        <v>1048.73747</v>
      </c>
      <c r="G377" s="103" t="s">
        <v>581</v>
      </c>
      <c r="H377" s="103" t="s">
        <v>581</v>
      </c>
      <c r="I377" s="252">
        <v>47</v>
      </c>
      <c r="J377" s="104">
        <v>1231217.79</v>
      </c>
      <c r="K377" s="104">
        <v>1231308.07</v>
      </c>
      <c r="L377" s="188">
        <v>5.8489935999999996E-3</v>
      </c>
    </row>
    <row r="378" spans="1:12" hidden="1">
      <c r="A378" s="103" t="s">
        <v>1100</v>
      </c>
      <c r="B378" s="103" t="s">
        <v>1078</v>
      </c>
      <c r="C378" s="134" t="s">
        <v>1233</v>
      </c>
      <c r="D378" s="104">
        <v>1231241.77</v>
      </c>
      <c r="E378" s="406">
        <v>1174</v>
      </c>
      <c r="F378" s="188">
        <v>1048.7578960000001</v>
      </c>
      <c r="G378" s="103" t="s">
        <v>581</v>
      </c>
      <c r="H378" s="103" t="s">
        <v>581</v>
      </c>
      <c r="I378" s="252">
        <v>47</v>
      </c>
      <c r="J378" s="104">
        <v>1231241.77</v>
      </c>
      <c r="K378" s="104">
        <v>1231332.05</v>
      </c>
      <c r="L378" s="188">
        <v>1.9476751999999999E-3</v>
      </c>
    </row>
    <row r="379" spans="1:12" hidden="1">
      <c r="A379" s="103" t="s">
        <v>1100</v>
      </c>
      <c r="B379" s="103" t="s">
        <v>1078</v>
      </c>
      <c r="C379" s="134" t="s">
        <v>1234</v>
      </c>
      <c r="D379" s="104">
        <v>1231263.19</v>
      </c>
      <c r="E379" s="406">
        <v>1174</v>
      </c>
      <c r="F379" s="188">
        <v>1048.7761410000001</v>
      </c>
      <c r="G379" s="103" t="s">
        <v>581</v>
      </c>
      <c r="H379" s="103" t="s">
        <v>581</v>
      </c>
      <c r="I379" s="252">
        <v>47</v>
      </c>
      <c r="J379" s="104">
        <v>1231263.19</v>
      </c>
      <c r="K379" s="104">
        <v>1231353.47</v>
      </c>
      <c r="L379" s="188">
        <v>1.739677E-3</v>
      </c>
    </row>
    <row r="380" spans="1:12" hidden="1">
      <c r="A380" s="103" t="s">
        <v>1100</v>
      </c>
      <c r="B380" s="103" t="s">
        <v>1078</v>
      </c>
      <c r="C380" s="134" t="s">
        <v>1235</v>
      </c>
      <c r="D380" s="104">
        <v>1230016.73</v>
      </c>
      <c r="E380" s="406">
        <v>1174</v>
      </c>
      <c r="F380" s="188">
        <v>1047.7144209999999</v>
      </c>
      <c r="G380" s="103" t="s">
        <v>581</v>
      </c>
      <c r="H380" s="103" t="s">
        <v>581</v>
      </c>
      <c r="I380" s="252">
        <v>47</v>
      </c>
      <c r="J380" s="104">
        <v>1230016.73</v>
      </c>
      <c r="K380" s="104">
        <v>1231450.8400000001</v>
      </c>
      <c r="L380" s="188">
        <v>-0.101234187</v>
      </c>
    </row>
    <row r="381" spans="1:12" hidden="1">
      <c r="A381" s="103" t="s">
        <v>1100</v>
      </c>
      <c r="B381" s="103" t="s">
        <v>1078</v>
      </c>
      <c r="C381" s="134" t="s">
        <v>1236</v>
      </c>
      <c r="D381" s="104">
        <v>1230015.49</v>
      </c>
      <c r="E381" s="406">
        <v>1174</v>
      </c>
      <c r="F381" s="188">
        <v>1047.7133650000001</v>
      </c>
      <c r="G381" s="103" t="s">
        <v>581</v>
      </c>
      <c r="H381" s="103" t="s">
        <v>581</v>
      </c>
      <c r="I381" s="252">
        <v>47</v>
      </c>
      <c r="J381" s="104">
        <v>1230015.49</v>
      </c>
      <c r="K381" s="104">
        <v>1230643.28</v>
      </c>
      <c r="L381" s="188">
        <v>-1.007908E-4</v>
      </c>
    </row>
    <row r="382" spans="1:12" hidden="1">
      <c r="A382" s="103" t="s">
        <v>1100</v>
      </c>
      <c r="B382" s="103" t="s">
        <v>1078</v>
      </c>
      <c r="C382" s="134" t="s">
        <v>1237</v>
      </c>
      <c r="D382" s="104">
        <v>1230087.6000000001</v>
      </c>
      <c r="E382" s="406">
        <v>1174</v>
      </c>
      <c r="F382" s="188">
        <v>1047.7747870000001</v>
      </c>
      <c r="G382" s="103" t="s">
        <v>581</v>
      </c>
      <c r="H382" s="103" t="s">
        <v>581</v>
      </c>
      <c r="I382" s="252">
        <v>47</v>
      </c>
      <c r="J382" s="104">
        <v>1230087.6000000001</v>
      </c>
      <c r="K382" s="104">
        <v>1230687.5900000001</v>
      </c>
      <c r="L382" s="188">
        <v>5.8624812999999998E-3</v>
      </c>
    </row>
    <row r="383" spans="1:12" hidden="1">
      <c r="A383" s="103" t="s">
        <v>1100</v>
      </c>
      <c r="B383" s="103" t="s">
        <v>1078</v>
      </c>
      <c r="C383" s="134" t="s">
        <v>1238</v>
      </c>
      <c r="D383" s="104">
        <v>1235781.6100000001</v>
      </c>
      <c r="E383" s="406">
        <v>1174</v>
      </c>
      <c r="F383" s="188">
        <v>1052.624881</v>
      </c>
      <c r="G383" s="103" t="s">
        <v>581</v>
      </c>
      <c r="H383" s="103" t="s">
        <v>581</v>
      </c>
      <c r="I383" s="252">
        <v>47</v>
      </c>
      <c r="J383" s="104">
        <v>1235781.6100000001</v>
      </c>
      <c r="K383" s="104">
        <v>1236381.6000000001</v>
      </c>
      <c r="L383" s="188">
        <v>0.4628947041</v>
      </c>
    </row>
    <row r="384" spans="1:12" hidden="1">
      <c r="A384" s="103" t="s">
        <v>1100</v>
      </c>
      <c r="B384" s="103" t="s">
        <v>1078</v>
      </c>
      <c r="C384" s="134" t="s">
        <v>1239</v>
      </c>
      <c r="D384" s="104">
        <v>1235803</v>
      </c>
      <c r="E384" s="406">
        <v>1174</v>
      </c>
      <c r="F384" s="188">
        <v>1052.6431009999999</v>
      </c>
      <c r="G384" s="103" t="s">
        <v>581</v>
      </c>
      <c r="H384" s="103" t="s">
        <v>581</v>
      </c>
      <c r="I384" s="252">
        <v>47</v>
      </c>
      <c r="J384" s="104">
        <v>1235803</v>
      </c>
      <c r="K384" s="104">
        <v>1236402.99</v>
      </c>
      <c r="L384" s="188">
        <v>1.7309109999999999E-3</v>
      </c>
    </row>
    <row r="385" spans="1:12" hidden="1">
      <c r="A385" s="103" t="s">
        <v>1100</v>
      </c>
      <c r="B385" s="103" t="s">
        <v>1078</v>
      </c>
      <c r="C385" s="134" t="s">
        <v>1240</v>
      </c>
      <c r="D385" s="104">
        <v>1235540.6299999999</v>
      </c>
      <c r="E385" s="406">
        <v>1174</v>
      </c>
      <c r="F385" s="188">
        <v>1052.419617</v>
      </c>
      <c r="G385" s="103" t="s">
        <v>581</v>
      </c>
      <c r="H385" s="103" t="s">
        <v>581</v>
      </c>
      <c r="I385" s="252">
        <v>47</v>
      </c>
      <c r="J385" s="104">
        <v>1235540.6299999999</v>
      </c>
      <c r="K385" s="104">
        <v>1236140.6200000001</v>
      </c>
      <c r="L385" s="188">
        <v>-2.1230747599999999E-2</v>
      </c>
    </row>
    <row r="386" spans="1:12" hidden="1">
      <c r="A386" s="103" t="s">
        <v>1100</v>
      </c>
      <c r="B386" s="103" t="s">
        <v>1078</v>
      </c>
      <c r="C386" s="134" t="s">
        <v>1241</v>
      </c>
      <c r="D386" s="104">
        <v>1235564.6200000001</v>
      </c>
      <c r="E386" s="406">
        <v>1174</v>
      </c>
      <c r="F386" s="188">
        <v>1052.440051</v>
      </c>
      <c r="G386" s="103" t="s">
        <v>581</v>
      </c>
      <c r="H386" s="103" t="s">
        <v>581</v>
      </c>
      <c r="I386" s="252">
        <v>47</v>
      </c>
      <c r="J386" s="104">
        <v>1235564.6200000001</v>
      </c>
      <c r="K386" s="104">
        <v>1236164.6100000001</v>
      </c>
      <c r="L386" s="188">
        <v>1.9416209999999999E-3</v>
      </c>
    </row>
    <row r="387" spans="1:12" hidden="1">
      <c r="A387" s="103" t="s">
        <v>1100</v>
      </c>
      <c r="B387" s="103" t="s">
        <v>1078</v>
      </c>
      <c r="C387" s="134" t="s">
        <v>1242</v>
      </c>
      <c r="D387" s="104">
        <v>1235636.58</v>
      </c>
      <c r="E387" s="406">
        <v>1174</v>
      </c>
      <c r="F387" s="188">
        <v>1052.501346</v>
      </c>
      <c r="G387" s="103" t="s">
        <v>581</v>
      </c>
      <c r="H387" s="103" t="s">
        <v>581</v>
      </c>
      <c r="I387" s="252">
        <v>47</v>
      </c>
      <c r="J387" s="104">
        <v>1235636.58</v>
      </c>
      <c r="K387" s="104">
        <v>1236236.57</v>
      </c>
      <c r="L387" s="188">
        <v>5.8240847E-3</v>
      </c>
    </row>
    <row r="388" spans="1:12" hidden="1">
      <c r="A388" s="103" t="s">
        <v>1100</v>
      </c>
      <c r="B388" s="103" t="s">
        <v>1078</v>
      </c>
      <c r="C388" s="134" t="s">
        <v>1243</v>
      </c>
      <c r="D388" s="104">
        <v>1235660.54</v>
      </c>
      <c r="E388" s="406">
        <v>1174</v>
      </c>
      <c r="F388" s="188">
        <v>1052.521755</v>
      </c>
      <c r="G388" s="103" t="s">
        <v>581</v>
      </c>
      <c r="H388" s="103" t="s">
        <v>581</v>
      </c>
      <c r="I388" s="252">
        <v>47</v>
      </c>
      <c r="J388" s="104">
        <v>1235660.54</v>
      </c>
      <c r="K388" s="104">
        <v>1236260.53</v>
      </c>
      <c r="L388" s="188">
        <v>1.9390949E-3</v>
      </c>
    </row>
    <row r="389" spans="1:12" hidden="1">
      <c r="A389" s="103" t="s">
        <v>1100</v>
      </c>
      <c r="B389" s="103" t="s">
        <v>1078</v>
      </c>
      <c r="C389" s="134" t="s">
        <v>1244</v>
      </c>
      <c r="D389" s="104">
        <v>1236578.83</v>
      </c>
      <c r="E389" s="406">
        <v>1174</v>
      </c>
      <c r="F389" s="188">
        <v>1053.303944</v>
      </c>
      <c r="G389" s="103" t="s">
        <v>581</v>
      </c>
      <c r="H389" s="103" t="s">
        <v>581</v>
      </c>
      <c r="I389" s="252">
        <v>47</v>
      </c>
      <c r="J389" s="104">
        <v>1236578.83</v>
      </c>
      <c r="K389" s="104">
        <v>1237178.82</v>
      </c>
      <c r="L389" s="188">
        <v>7.4315708600000002E-2</v>
      </c>
    </row>
    <row r="390" spans="1:12" hidden="1">
      <c r="A390" s="103" t="s">
        <v>1100</v>
      </c>
      <c r="B390" s="103" t="s">
        <v>1078</v>
      </c>
      <c r="C390" s="134" t="s">
        <v>1245</v>
      </c>
      <c r="D390" s="104">
        <v>1236602.8600000001</v>
      </c>
      <c r="E390" s="406">
        <v>1174</v>
      </c>
      <c r="F390" s="188">
        <v>1053.3244119999999</v>
      </c>
      <c r="G390" s="103" t="s">
        <v>581</v>
      </c>
      <c r="H390" s="103" t="s">
        <v>581</v>
      </c>
      <c r="I390" s="252">
        <v>47</v>
      </c>
      <c r="J390" s="104">
        <v>1236602.8600000001</v>
      </c>
      <c r="K390" s="104">
        <v>1237202.8500000001</v>
      </c>
      <c r="L390" s="188">
        <v>1.9432188000000001E-3</v>
      </c>
    </row>
    <row r="391" spans="1:12" hidden="1">
      <c r="A391" s="103" t="s">
        <v>1100</v>
      </c>
      <c r="B391" s="103" t="s">
        <v>1078</v>
      </c>
      <c r="C391" s="134" t="s">
        <v>1246</v>
      </c>
      <c r="D391" s="104">
        <v>1236626.8600000001</v>
      </c>
      <c r="E391" s="406">
        <v>1174</v>
      </c>
      <c r="F391" s="188">
        <v>1053.3448550000001</v>
      </c>
      <c r="G391" s="103" t="s">
        <v>581</v>
      </c>
      <c r="H391" s="103" t="s">
        <v>581</v>
      </c>
      <c r="I391" s="252">
        <v>47</v>
      </c>
      <c r="J391" s="104">
        <v>1236626.8600000001</v>
      </c>
      <c r="K391" s="104">
        <v>1237226.8500000001</v>
      </c>
      <c r="L391" s="188">
        <v>1.9408075999999999E-3</v>
      </c>
    </row>
    <row r="392" spans="1:12" hidden="1">
      <c r="A392" s="103" t="s">
        <v>1100</v>
      </c>
      <c r="B392" s="103" t="s">
        <v>1078</v>
      </c>
      <c r="C392" s="134" t="s">
        <v>1247</v>
      </c>
      <c r="D392" s="104">
        <v>1236698.92</v>
      </c>
      <c r="E392" s="406">
        <v>1174</v>
      </c>
      <c r="F392" s="188">
        <v>1053.4062349999999</v>
      </c>
      <c r="G392" s="103" t="s">
        <v>581</v>
      </c>
      <c r="H392" s="103" t="s">
        <v>581</v>
      </c>
      <c r="I392" s="252">
        <v>47</v>
      </c>
      <c r="J392" s="104">
        <v>1236698.92</v>
      </c>
      <c r="K392" s="104">
        <v>1237298.9099999999</v>
      </c>
      <c r="L392" s="188">
        <v>5.8271514999999998E-3</v>
      </c>
    </row>
    <row r="393" spans="1:12" hidden="1">
      <c r="A393" s="103" t="s">
        <v>1100</v>
      </c>
      <c r="B393" s="103" t="s">
        <v>1078</v>
      </c>
      <c r="C393" s="134" t="s">
        <v>1248</v>
      </c>
      <c r="D393" s="104">
        <v>1236722.17</v>
      </c>
      <c r="E393" s="406">
        <v>1174</v>
      </c>
      <c r="F393" s="188">
        <v>1053.4260389999999</v>
      </c>
      <c r="G393" s="103" t="s">
        <v>581</v>
      </c>
      <c r="H393" s="103" t="s">
        <v>581</v>
      </c>
      <c r="I393" s="252">
        <v>47</v>
      </c>
      <c r="J393" s="104">
        <v>1236722.17</v>
      </c>
      <c r="K393" s="104">
        <v>1237322.1599999999</v>
      </c>
      <c r="L393" s="188">
        <v>1.8799965000000001E-3</v>
      </c>
    </row>
    <row r="394" spans="1:12" hidden="1">
      <c r="A394" s="103" t="s">
        <v>1100</v>
      </c>
      <c r="B394" s="103" t="s">
        <v>1078</v>
      </c>
      <c r="C394" s="134" t="s">
        <v>1249</v>
      </c>
      <c r="D394" s="104">
        <v>1236744.55</v>
      </c>
      <c r="E394" s="406">
        <v>1174</v>
      </c>
      <c r="F394" s="188">
        <v>1053.4451019999999</v>
      </c>
      <c r="G394" s="103" t="s">
        <v>581</v>
      </c>
      <c r="H394" s="103" t="s">
        <v>581</v>
      </c>
      <c r="I394" s="252">
        <v>47</v>
      </c>
      <c r="J394" s="104">
        <v>1236744.55</v>
      </c>
      <c r="K394" s="104">
        <v>1237344.54</v>
      </c>
      <c r="L394" s="188">
        <v>1.8096192E-3</v>
      </c>
    </row>
    <row r="395" spans="1:12" hidden="1">
      <c r="A395" s="103" t="s">
        <v>1100</v>
      </c>
      <c r="B395" s="103" t="s">
        <v>1078</v>
      </c>
      <c r="C395" s="134" t="s">
        <v>1250</v>
      </c>
      <c r="D395" s="104">
        <v>1236767.94</v>
      </c>
      <c r="E395" s="406">
        <v>1174</v>
      </c>
      <c r="F395" s="188">
        <v>1053.4650260000001</v>
      </c>
      <c r="G395" s="103" t="s">
        <v>581</v>
      </c>
      <c r="H395" s="103" t="s">
        <v>581</v>
      </c>
      <c r="I395" s="252">
        <v>47</v>
      </c>
      <c r="J395" s="104">
        <v>1236767.94</v>
      </c>
      <c r="K395" s="104">
        <v>1237367.93</v>
      </c>
      <c r="L395" s="188">
        <v>1.8913183E-3</v>
      </c>
    </row>
    <row r="396" spans="1:12" hidden="1">
      <c r="A396" s="103" t="s">
        <v>1100</v>
      </c>
      <c r="B396" s="103" t="s">
        <v>1078</v>
      </c>
      <c r="C396" s="134" t="s">
        <v>1251</v>
      </c>
      <c r="D396" s="104">
        <v>1236792.6000000001</v>
      </c>
      <c r="E396" s="406">
        <v>1174</v>
      </c>
      <c r="F396" s="188">
        <v>1053.4860309999999</v>
      </c>
      <c r="G396" s="103" t="s">
        <v>581</v>
      </c>
      <c r="H396" s="103" t="s">
        <v>581</v>
      </c>
      <c r="I396" s="252">
        <v>47</v>
      </c>
      <c r="J396" s="104">
        <v>1236792.6000000001</v>
      </c>
      <c r="K396" s="104">
        <v>1237392.5900000001</v>
      </c>
      <c r="L396" s="188">
        <v>1.9938962999999999E-3</v>
      </c>
    </row>
    <row r="397" spans="1:12" hidden="1">
      <c r="A397" s="103" t="s">
        <v>1100</v>
      </c>
      <c r="B397" s="103" t="s">
        <v>1078</v>
      </c>
      <c r="C397" s="134" t="s">
        <v>1252</v>
      </c>
      <c r="D397" s="104">
        <v>1236866.6299999999</v>
      </c>
      <c r="E397" s="406">
        <v>1174</v>
      </c>
      <c r="F397" s="188">
        <v>1053.5490890000001</v>
      </c>
      <c r="G397" s="103" t="s">
        <v>581</v>
      </c>
      <c r="H397" s="103" t="s">
        <v>581</v>
      </c>
      <c r="I397" s="252">
        <v>47</v>
      </c>
      <c r="J397" s="104">
        <v>1236866.6299999999</v>
      </c>
      <c r="K397" s="104">
        <v>1237466.6200000001</v>
      </c>
      <c r="L397" s="188">
        <v>5.9856513000000004E-3</v>
      </c>
    </row>
    <row r="398" spans="1:12" hidden="1">
      <c r="A398" s="103" t="s">
        <v>1100</v>
      </c>
      <c r="B398" s="103" t="s">
        <v>1078</v>
      </c>
      <c r="C398" s="134" t="s">
        <v>1253</v>
      </c>
      <c r="D398" s="104">
        <v>1236891.29</v>
      </c>
      <c r="E398" s="406">
        <v>1174</v>
      </c>
      <c r="F398" s="188">
        <v>1053.5700939999999</v>
      </c>
      <c r="G398" s="103" t="s">
        <v>581</v>
      </c>
      <c r="H398" s="103" t="s">
        <v>581</v>
      </c>
      <c r="I398" s="252">
        <v>47</v>
      </c>
      <c r="J398" s="104">
        <v>1236891.29</v>
      </c>
      <c r="K398" s="104">
        <v>1236929.51</v>
      </c>
      <c r="L398" s="188">
        <v>1.9937371999999998E-3</v>
      </c>
    </row>
    <row r="399" spans="1:12" hidden="1">
      <c r="A399" s="103" t="s">
        <v>1100</v>
      </c>
      <c r="B399" s="103" t="s">
        <v>1078</v>
      </c>
      <c r="C399" s="134" t="s">
        <v>1128</v>
      </c>
      <c r="D399" s="104">
        <v>1236914.8999999999</v>
      </c>
      <c r="E399" s="406">
        <v>1174</v>
      </c>
      <c r="F399" s="188">
        <v>1053.5902040000001</v>
      </c>
      <c r="G399" s="103" t="s">
        <v>581</v>
      </c>
      <c r="H399" s="103" t="s">
        <v>581</v>
      </c>
      <c r="I399" s="252">
        <v>47</v>
      </c>
      <c r="J399" s="104">
        <v>1236914.8999999999</v>
      </c>
      <c r="K399" s="104">
        <v>1236953.1200000001</v>
      </c>
      <c r="L399" s="188">
        <v>1.9087481999999999E-3</v>
      </c>
    </row>
    <row r="400" spans="1:12" hidden="1">
      <c r="A400" s="103" t="s">
        <v>1100</v>
      </c>
      <c r="B400" s="103" t="s">
        <v>1078</v>
      </c>
      <c r="C400" s="134" t="s">
        <v>1130</v>
      </c>
      <c r="D400" s="104">
        <v>1236881.1399999999</v>
      </c>
      <c r="E400" s="406">
        <v>1174</v>
      </c>
      <c r="F400" s="188">
        <v>1053.5614479999999</v>
      </c>
      <c r="G400" s="103" t="s">
        <v>581</v>
      </c>
      <c r="H400" s="103" t="s">
        <v>581</v>
      </c>
      <c r="I400" s="252">
        <v>47</v>
      </c>
      <c r="J400" s="104">
        <v>1236881.1399999999</v>
      </c>
      <c r="K400" s="104">
        <v>1236919.3600000001</v>
      </c>
      <c r="L400" s="188">
        <v>-2.7293344000000001E-3</v>
      </c>
    </row>
    <row r="401" spans="1:12" hidden="1">
      <c r="A401" s="103" t="s">
        <v>1100</v>
      </c>
      <c r="B401" s="103" t="s">
        <v>1078</v>
      </c>
      <c r="C401" s="134" t="s">
        <v>1113</v>
      </c>
      <c r="D401" s="104">
        <v>1235556.3700000001</v>
      </c>
      <c r="E401" s="406">
        <v>1174</v>
      </c>
      <c r="F401" s="188">
        <v>1052.4330239999999</v>
      </c>
      <c r="G401" s="103" t="s">
        <v>581</v>
      </c>
      <c r="H401" s="103" t="s">
        <v>581</v>
      </c>
      <c r="I401" s="252">
        <v>47</v>
      </c>
      <c r="J401" s="104">
        <v>1235556.3700000001</v>
      </c>
      <c r="K401" s="104">
        <v>1237022.1399999999</v>
      </c>
      <c r="L401" s="188">
        <v>-0.1071056655</v>
      </c>
    </row>
    <row r="402" spans="1:12" hidden="1">
      <c r="A402" s="103" t="s">
        <v>1100</v>
      </c>
      <c r="B402" s="103" t="s">
        <v>1078</v>
      </c>
      <c r="C402" s="134" t="s">
        <v>1131</v>
      </c>
      <c r="D402" s="104">
        <v>1235628.6100000001</v>
      </c>
      <c r="E402" s="406">
        <v>1174</v>
      </c>
      <c r="F402" s="188">
        <v>1052.494557</v>
      </c>
      <c r="G402" s="103" t="s">
        <v>581</v>
      </c>
      <c r="H402" s="103" t="s">
        <v>581</v>
      </c>
      <c r="I402" s="252">
        <v>47</v>
      </c>
      <c r="J402" s="104">
        <v>1235628.6100000001</v>
      </c>
      <c r="K402" s="104">
        <v>1237094.3799999999</v>
      </c>
      <c r="L402" s="188">
        <v>5.8467379000000002E-3</v>
      </c>
    </row>
    <row r="403" spans="1:12" hidden="1">
      <c r="A403" s="103" t="s">
        <v>1100</v>
      </c>
      <c r="B403" s="103" t="s">
        <v>1078</v>
      </c>
      <c r="C403" s="134" t="s">
        <v>1254</v>
      </c>
      <c r="D403" s="104">
        <v>1235652.75</v>
      </c>
      <c r="E403" s="406">
        <v>1174</v>
      </c>
      <c r="F403" s="188">
        <v>1052.5151189999999</v>
      </c>
      <c r="G403" s="103" t="s">
        <v>581</v>
      </c>
      <c r="H403" s="103" t="s">
        <v>581</v>
      </c>
      <c r="I403" s="252">
        <v>47</v>
      </c>
      <c r="J403" s="104">
        <v>1235652.75</v>
      </c>
      <c r="K403" s="104">
        <v>1236308.6100000001</v>
      </c>
      <c r="L403" s="188">
        <v>1.9536443000000001E-3</v>
      </c>
    </row>
    <row r="404" spans="1:12" hidden="1">
      <c r="A404" s="103" t="s">
        <v>1100</v>
      </c>
      <c r="B404" s="103" t="s">
        <v>1078</v>
      </c>
      <c r="C404" s="134" t="s">
        <v>1255</v>
      </c>
      <c r="D404" s="104">
        <v>1235674.54</v>
      </c>
      <c r="E404" s="406">
        <v>1174</v>
      </c>
      <c r="F404" s="188">
        <v>1052.53368</v>
      </c>
      <c r="G404" s="103" t="s">
        <v>581</v>
      </c>
      <c r="H404" s="103" t="s">
        <v>581</v>
      </c>
      <c r="I404" s="252">
        <v>47</v>
      </c>
      <c r="J404" s="104">
        <v>1235674.54</v>
      </c>
      <c r="K404" s="104">
        <v>1236330.3999999999</v>
      </c>
      <c r="L404" s="188">
        <v>1.7634901E-3</v>
      </c>
    </row>
    <row r="405" spans="1:12" hidden="1">
      <c r="A405" s="103" t="s">
        <v>1100</v>
      </c>
      <c r="B405" s="103" t="s">
        <v>1078</v>
      </c>
      <c r="C405" s="134" t="s">
        <v>1256</v>
      </c>
      <c r="D405" s="104">
        <v>1241369.67</v>
      </c>
      <c r="E405" s="406">
        <v>1174</v>
      </c>
      <c r="F405" s="188">
        <v>1057.3847270000001</v>
      </c>
      <c r="G405" s="103" t="s">
        <v>581</v>
      </c>
      <c r="H405" s="103" t="s">
        <v>581</v>
      </c>
      <c r="I405" s="252">
        <v>47</v>
      </c>
      <c r="J405" s="104">
        <v>1241369.67</v>
      </c>
      <c r="K405" s="104">
        <v>1242025.53</v>
      </c>
      <c r="L405" s="188">
        <v>0.4608923298</v>
      </c>
    </row>
    <row r="406" spans="1:12" hidden="1">
      <c r="A406" s="103" t="s">
        <v>1100</v>
      </c>
      <c r="B406" s="103" t="s">
        <v>1078</v>
      </c>
      <c r="C406" s="134" t="s">
        <v>1257</v>
      </c>
      <c r="D406" s="104">
        <v>1241394.1100000001</v>
      </c>
      <c r="E406" s="406">
        <v>1174</v>
      </c>
      <c r="F406" s="188">
        <v>1057.4055450000001</v>
      </c>
      <c r="G406" s="103" t="s">
        <v>581</v>
      </c>
      <c r="H406" s="103" t="s">
        <v>581</v>
      </c>
      <c r="I406" s="252">
        <v>47</v>
      </c>
      <c r="J406" s="104">
        <v>1241394.1100000001</v>
      </c>
      <c r="K406" s="104">
        <v>1242049.97</v>
      </c>
      <c r="L406" s="188">
        <v>1.9688198E-3</v>
      </c>
    </row>
    <row r="407" spans="1:12" hidden="1">
      <c r="A407" s="103" t="s">
        <v>1100</v>
      </c>
      <c r="B407" s="103" t="s">
        <v>1078</v>
      </c>
      <c r="C407" s="134" t="s">
        <v>1258</v>
      </c>
      <c r="D407" s="104">
        <v>1241467.44</v>
      </c>
      <c r="E407" s="406">
        <v>1174</v>
      </c>
      <c r="F407" s="188">
        <v>1057.4680069999999</v>
      </c>
      <c r="G407" s="103" t="s">
        <v>581</v>
      </c>
      <c r="H407" s="103" t="s">
        <v>581</v>
      </c>
      <c r="I407" s="252">
        <v>47</v>
      </c>
      <c r="J407" s="104">
        <v>1241467.44</v>
      </c>
      <c r="K407" s="104">
        <v>1242123.3</v>
      </c>
      <c r="L407" s="188">
        <v>5.9070996999999997E-3</v>
      </c>
    </row>
    <row r="408" spans="1:12" hidden="1">
      <c r="A408" s="103" t="s">
        <v>1100</v>
      </c>
      <c r="B408" s="103" t="s">
        <v>1078</v>
      </c>
      <c r="C408" s="134" t="s">
        <v>1259</v>
      </c>
      <c r="D408" s="104">
        <v>1241425.29</v>
      </c>
      <c r="E408" s="406">
        <v>1174</v>
      </c>
      <c r="F408" s="188">
        <v>1057.432104</v>
      </c>
      <c r="G408" s="103" t="s">
        <v>581</v>
      </c>
      <c r="H408" s="103" t="s">
        <v>581</v>
      </c>
      <c r="I408" s="252">
        <v>47</v>
      </c>
      <c r="J408" s="104">
        <v>1241425.29</v>
      </c>
      <c r="K408" s="104">
        <v>1241481.1499999999</v>
      </c>
      <c r="L408" s="188">
        <v>-3.3951855E-3</v>
      </c>
    </row>
    <row r="409" spans="1:12" hidden="1">
      <c r="A409" s="103" t="s">
        <v>1100</v>
      </c>
      <c r="B409" s="103" t="s">
        <v>1078</v>
      </c>
      <c r="C409" s="134" t="s">
        <v>1260</v>
      </c>
      <c r="D409" s="104">
        <v>1241446.1200000001</v>
      </c>
      <c r="E409" s="406">
        <v>1174</v>
      </c>
      <c r="F409" s="188">
        <v>1057.4498470000001</v>
      </c>
      <c r="G409" s="103" t="s">
        <v>581</v>
      </c>
      <c r="H409" s="103" t="s">
        <v>581</v>
      </c>
      <c r="I409" s="252">
        <v>47</v>
      </c>
      <c r="J409" s="104">
        <v>1241446.1200000001</v>
      </c>
      <c r="K409" s="104">
        <v>1241501.98</v>
      </c>
      <c r="L409" s="188">
        <v>1.6779328000000001E-3</v>
      </c>
    </row>
    <row r="410" spans="1:12" hidden="1">
      <c r="A410" s="103" t="s">
        <v>1100</v>
      </c>
      <c r="B410" s="103" t="s">
        <v>1078</v>
      </c>
      <c r="C410" s="134" t="s">
        <v>1261</v>
      </c>
      <c r="D410" s="104">
        <v>1241469.27</v>
      </c>
      <c r="E410" s="406">
        <v>1174</v>
      </c>
      <c r="F410" s="188">
        <v>1057.469566</v>
      </c>
      <c r="G410" s="103" t="s">
        <v>581</v>
      </c>
      <c r="H410" s="103" t="s">
        <v>581</v>
      </c>
      <c r="I410" s="252">
        <v>47</v>
      </c>
      <c r="J410" s="104">
        <v>1241469.27</v>
      </c>
      <c r="K410" s="104">
        <v>1241525.1299999999</v>
      </c>
      <c r="L410" s="188">
        <v>1.8647692999999999E-3</v>
      </c>
    </row>
    <row r="411" spans="1:12" hidden="1">
      <c r="A411" s="103" t="s">
        <v>1100</v>
      </c>
      <c r="B411" s="103" t="s">
        <v>1078</v>
      </c>
      <c r="C411" s="134" t="s">
        <v>1262</v>
      </c>
      <c r="D411" s="104">
        <v>1242386.67</v>
      </c>
      <c r="E411" s="406">
        <v>1174</v>
      </c>
      <c r="F411" s="188">
        <v>1058.2509970000001</v>
      </c>
      <c r="G411" s="103" t="s">
        <v>581</v>
      </c>
      <c r="H411" s="103" t="s">
        <v>581</v>
      </c>
      <c r="I411" s="252">
        <v>47</v>
      </c>
      <c r="J411" s="104">
        <v>1242386.67</v>
      </c>
      <c r="K411" s="104">
        <v>1242442.53</v>
      </c>
      <c r="L411" s="188">
        <v>7.3896311100000001E-2</v>
      </c>
    </row>
    <row r="412" spans="1:12" hidden="1">
      <c r="A412" s="103" t="s">
        <v>1100</v>
      </c>
      <c r="B412" s="103" t="s">
        <v>1078</v>
      </c>
      <c r="C412" s="134" t="s">
        <v>1263</v>
      </c>
      <c r="D412" s="104">
        <v>1242448.17</v>
      </c>
      <c r="E412" s="406">
        <v>1174</v>
      </c>
      <c r="F412" s="188">
        <v>1058.3033820000001</v>
      </c>
      <c r="G412" s="103" t="s">
        <v>581</v>
      </c>
      <c r="H412" s="103" t="s">
        <v>581</v>
      </c>
      <c r="I412" s="252">
        <v>47</v>
      </c>
      <c r="J412" s="104">
        <v>1242448.17</v>
      </c>
      <c r="K412" s="104">
        <v>1242504.03</v>
      </c>
      <c r="L412" s="188">
        <v>4.9501488999999996E-3</v>
      </c>
    </row>
    <row r="413" spans="1:12" hidden="1">
      <c r="A413" s="103" t="s">
        <v>1100</v>
      </c>
      <c r="B413" s="103" t="s">
        <v>1078</v>
      </c>
      <c r="C413" s="134" t="s">
        <v>1264</v>
      </c>
      <c r="D413" s="104">
        <v>1242467.6599999999</v>
      </c>
      <c r="E413" s="406">
        <v>1174</v>
      </c>
      <c r="F413" s="188">
        <v>1058.3199830000001</v>
      </c>
      <c r="G413" s="103" t="s">
        <v>581</v>
      </c>
      <c r="H413" s="103" t="s">
        <v>581</v>
      </c>
      <c r="I413" s="252">
        <v>47</v>
      </c>
      <c r="J413" s="104">
        <v>1242467.6599999999</v>
      </c>
      <c r="K413" s="104">
        <v>1242523.52</v>
      </c>
      <c r="L413" s="188">
        <v>1.5686427999999999E-3</v>
      </c>
    </row>
    <row r="414" spans="1:12" hidden="1">
      <c r="A414" s="103" t="s">
        <v>1100</v>
      </c>
      <c r="B414" s="103" t="s">
        <v>1078</v>
      </c>
      <c r="C414" s="134" t="s">
        <v>1265</v>
      </c>
      <c r="D414" s="104">
        <v>1242480.1299999999</v>
      </c>
      <c r="E414" s="406">
        <v>1174</v>
      </c>
      <c r="F414" s="188">
        <v>1058.3306050000001</v>
      </c>
      <c r="G414" s="103" t="s">
        <v>581</v>
      </c>
      <c r="H414" s="103" t="s">
        <v>581</v>
      </c>
      <c r="I414" s="252">
        <v>47</v>
      </c>
      <c r="J414" s="104">
        <v>1242480.1299999999</v>
      </c>
      <c r="K414" s="104">
        <v>1242535.99</v>
      </c>
      <c r="L414" s="188">
        <v>1.0036661999999999E-3</v>
      </c>
    </row>
    <row r="415" spans="1:12" hidden="1">
      <c r="A415" s="103" t="s">
        <v>1100</v>
      </c>
      <c r="B415" s="103" t="s">
        <v>1078</v>
      </c>
      <c r="C415" s="134" t="s">
        <v>1266</v>
      </c>
      <c r="D415" s="104">
        <v>1242494.1299999999</v>
      </c>
      <c r="E415" s="406">
        <v>1174</v>
      </c>
      <c r="F415" s="188">
        <v>1058.3425299999999</v>
      </c>
      <c r="G415" s="103" t="s">
        <v>581</v>
      </c>
      <c r="H415" s="103" t="s">
        <v>581</v>
      </c>
      <c r="I415" s="252">
        <v>47</v>
      </c>
      <c r="J415" s="104">
        <v>1242494.1299999999</v>
      </c>
      <c r="K415" s="104">
        <v>1242549.99</v>
      </c>
      <c r="L415" s="188">
        <v>1.1267746000000001E-3</v>
      </c>
    </row>
    <row r="416" spans="1:12" hidden="1">
      <c r="A416" s="103" t="s">
        <v>1100</v>
      </c>
      <c r="B416" s="103" t="s">
        <v>1078</v>
      </c>
      <c r="C416" s="134" t="s">
        <v>1267</v>
      </c>
      <c r="D416" s="104">
        <v>1242508.1200000001</v>
      </c>
      <c r="E416" s="406">
        <v>1174</v>
      </c>
      <c r="F416" s="188">
        <v>1058.3544460000001</v>
      </c>
      <c r="G416" s="103" t="s">
        <v>581</v>
      </c>
      <c r="H416" s="103" t="s">
        <v>581</v>
      </c>
      <c r="I416" s="252">
        <v>47</v>
      </c>
      <c r="J416" s="104">
        <v>1242508.1200000001</v>
      </c>
      <c r="K416" s="104">
        <v>1242563.98</v>
      </c>
      <c r="L416" s="188">
        <v>1.1259115E-3</v>
      </c>
    </row>
    <row r="417" spans="1:12" hidden="1">
      <c r="A417" s="103" t="s">
        <v>1100</v>
      </c>
      <c r="B417" s="103" t="s">
        <v>1078</v>
      </c>
      <c r="C417" s="134" t="s">
        <v>1268</v>
      </c>
      <c r="D417" s="104">
        <v>1242550.1100000001</v>
      </c>
      <c r="E417" s="406">
        <v>1174</v>
      </c>
      <c r="F417" s="188">
        <v>1058.3902129999999</v>
      </c>
      <c r="G417" s="103" t="s">
        <v>581</v>
      </c>
      <c r="H417" s="103" t="s">
        <v>581</v>
      </c>
      <c r="I417" s="252">
        <v>47</v>
      </c>
      <c r="J417" s="104">
        <v>1242550.1100000001</v>
      </c>
      <c r="K417" s="104">
        <v>1242605.97</v>
      </c>
      <c r="L417" s="188">
        <v>3.3794915999999999E-3</v>
      </c>
    </row>
    <row r="418" spans="1:12" hidden="1">
      <c r="A418" s="103" t="s">
        <v>1100</v>
      </c>
      <c r="B418" s="103" t="s">
        <v>1078</v>
      </c>
      <c r="C418" s="134" t="s">
        <v>1269</v>
      </c>
      <c r="D418" s="104">
        <v>1242564.1000000001</v>
      </c>
      <c r="E418" s="406">
        <v>1174</v>
      </c>
      <c r="F418" s="188">
        <v>1058.4021290000001</v>
      </c>
      <c r="G418" s="103" t="s">
        <v>581</v>
      </c>
      <c r="H418" s="103" t="s">
        <v>581</v>
      </c>
      <c r="I418" s="252">
        <v>47</v>
      </c>
      <c r="J418" s="104">
        <v>1242564.1000000001</v>
      </c>
      <c r="K418" s="104">
        <v>1242619.96</v>
      </c>
      <c r="L418" s="188">
        <v>1.1258608000000001E-3</v>
      </c>
    </row>
    <row r="419" spans="1:12" hidden="1">
      <c r="A419" s="103" t="s">
        <v>1100</v>
      </c>
      <c r="B419" s="103" t="s">
        <v>1078</v>
      </c>
      <c r="C419" s="134" t="s">
        <v>1270</v>
      </c>
      <c r="D419" s="104">
        <v>1242573.17</v>
      </c>
      <c r="E419" s="406">
        <v>1174</v>
      </c>
      <c r="F419" s="188">
        <v>1058.4098550000001</v>
      </c>
      <c r="G419" s="103" t="s">
        <v>581</v>
      </c>
      <c r="H419" s="103" t="s">
        <v>581</v>
      </c>
      <c r="I419" s="252">
        <v>47</v>
      </c>
      <c r="J419" s="104">
        <v>1242573.17</v>
      </c>
      <c r="K419" s="104">
        <v>1242629.03</v>
      </c>
      <c r="L419" s="188">
        <v>7.299683E-4</v>
      </c>
    </row>
    <row r="420" spans="1:12" hidden="1">
      <c r="A420" s="103" t="s">
        <v>1100</v>
      </c>
      <c r="B420" s="103" t="s">
        <v>1078</v>
      </c>
      <c r="C420" s="134" t="s">
        <v>1271</v>
      </c>
      <c r="D420" s="104">
        <v>1242595.3</v>
      </c>
      <c r="E420" s="406">
        <v>1174</v>
      </c>
      <c r="F420" s="188">
        <v>1058.428705</v>
      </c>
      <c r="G420" s="103" t="s">
        <v>581</v>
      </c>
      <c r="H420" s="103" t="s">
        <v>581</v>
      </c>
      <c r="I420" s="252">
        <v>47</v>
      </c>
      <c r="J420" s="104">
        <v>1242595.3</v>
      </c>
      <c r="K420" s="104">
        <v>1242651.1599999999</v>
      </c>
      <c r="L420" s="188">
        <v>1.7809735999999999E-3</v>
      </c>
    </row>
    <row r="421" spans="1:12" hidden="1">
      <c r="A421" s="103" t="s">
        <v>1100</v>
      </c>
      <c r="B421" s="103" t="s">
        <v>1078</v>
      </c>
      <c r="C421" s="134" t="s">
        <v>1272</v>
      </c>
      <c r="D421" s="104">
        <v>1242619.22</v>
      </c>
      <c r="E421" s="406">
        <v>1174</v>
      </c>
      <c r="F421" s="188">
        <v>1058.4490800000001</v>
      </c>
      <c r="G421" s="103" t="s">
        <v>581</v>
      </c>
      <c r="H421" s="103" t="s">
        <v>581</v>
      </c>
      <c r="I421" s="252">
        <v>47</v>
      </c>
      <c r="J421" s="104">
        <v>1242619.22</v>
      </c>
      <c r="K421" s="104">
        <v>1242675.08</v>
      </c>
      <c r="L421" s="188">
        <v>1.9250234E-3</v>
      </c>
    </row>
    <row r="422" spans="1:12" hidden="1">
      <c r="A422" s="103" t="s">
        <v>1100</v>
      </c>
      <c r="B422" s="103" t="s">
        <v>1078</v>
      </c>
      <c r="C422" s="134" t="s">
        <v>1273</v>
      </c>
      <c r="D422" s="104">
        <v>1242691.01</v>
      </c>
      <c r="E422" s="406">
        <v>1174</v>
      </c>
      <c r="F422" s="188">
        <v>1058.5102300000001</v>
      </c>
      <c r="G422" s="103" t="s">
        <v>581</v>
      </c>
      <c r="H422" s="103" t="s">
        <v>581</v>
      </c>
      <c r="I422" s="252">
        <v>47</v>
      </c>
      <c r="J422" s="104">
        <v>1242691.01</v>
      </c>
      <c r="K422" s="104">
        <v>1242746.8700000001</v>
      </c>
      <c r="L422" s="188">
        <v>5.7773208999999997E-3</v>
      </c>
    </row>
    <row r="423" spans="1:12" hidden="1">
      <c r="A423" s="103" t="s">
        <v>1100</v>
      </c>
      <c r="B423" s="103" t="s">
        <v>1078</v>
      </c>
      <c r="C423" s="134" t="s">
        <v>1274</v>
      </c>
      <c r="D423" s="104">
        <v>1242714.93</v>
      </c>
      <c r="E423" s="406">
        <v>1174</v>
      </c>
      <c r="F423" s="188">
        <v>1058.5306049999999</v>
      </c>
      <c r="G423" s="103" t="s">
        <v>581</v>
      </c>
      <c r="H423" s="103" t="s">
        <v>581</v>
      </c>
      <c r="I423" s="252">
        <v>47</v>
      </c>
      <c r="J423" s="104">
        <v>1242714.93</v>
      </c>
      <c r="K423" s="104">
        <v>1242770.79</v>
      </c>
      <c r="L423" s="188">
        <v>1.9248751E-3</v>
      </c>
    </row>
    <row r="424" spans="1:12" s="151" customFormat="1">
      <c r="A424" s="143" t="s">
        <v>1100</v>
      </c>
      <c r="B424" s="143" t="s">
        <v>1078</v>
      </c>
      <c r="C424" s="316" t="s">
        <v>1275</v>
      </c>
      <c r="D424" s="150">
        <v>1241365.1100000001</v>
      </c>
      <c r="E424" s="501">
        <v>1174</v>
      </c>
      <c r="F424" s="315">
        <v>1057.3808429999999</v>
      </c>
      <c r="G424" s="143" t="s">
        <v>581</v>
      </c>
      <c r="H424" s="143" t="s">
        <v>581</v>
      </c>
      <c r="I424" s="502">
        <v>47</v>
      </c>
      <c r="J424" s="150">
        <v>1241365.1100000001</v>
      </c>
      <c r="K424" s="150">
        <v>1242862.8500000001</v>
      </c>
      <c r="L424" s="315">
        <v>-0.1086186828</v>
      </c>
    </row>
    <row r="425" spans="1:12" hidden="1">
      <c r="A425" s="103" t="s">
        <v>1100</v>
      </c>
      <c r="B425" s="103" t="s">
        <v>1078</v>
      </c>
      <c r="C425" s="134" t="s">
        <v>1276</v>
      </c>
      <c r="D425" s="104">
        <v>1241363.25</v>
      </c>
      <c r="E425" s="406">
        <v>1174</v>
      </c>
      <c r="F425" s="188">
        <v>1057.379259</v>
      </c>
      <c r="G425" s="103" t="s">
        <v>581</v>
      </c>
      <c r="H425" s="103" t="s">
        <v>581</v>
      </c>
      <c r="I425" s="252">
        <v>47</v>
      </c>
      <c r="J425" s="104">
        <v>1241363.25</v>
      </c>
      <c r="K425" s="104">
        <v>1241991.31</v>
      </c>
      <c r="L425" s="188">
        <v>-1.498041E-4</v>
      </c>
    </row>
    <row r="426" spans="1:12" hidden="1">
      <c r="A426" s="103" t="s">
        <v>1100</v>
      </c>
      <c r="B426" s="103" t="s">
        <v>1078</v>
      </c>
      <c r="C426" s="134" t="s">
        <v>1277</v>
      </c>
      <c r="D426" s="104">
        <v>1241385.6000000001</v>
      </c>
      <c r="E426" s="406">
        <v>1174</v>
      </c>
      <c r="F426" s="188">
        <v>1057.3982960000001</v>
      </c>
      <c r="G426" s="103" t="s">
        <v>581</v>
      </c>
      <c r="H426" s="103" t="s">
        <v>581</v>
      </c>
      <c r="I426" s="252">
        <v>47</v>
      </c>
      <c r="J426" s="104">
        <v>1241385.6000000001</v>
      </c>
      <c r="K426" s="104">
        <v>1242013.6599999999</v>
      </c>
      <c r="L426" s="188">
        <v>1.8003947000000001E-3</v>
      </c>
    </row>
    <row r="427" spans="1:12" hidden="1">
      <c r="A427" s="103" t="s">
        <v>1100</v>
      </c>
      <c r="B427" s="103" t="s">
        <v>1078</v>
      </c>
      <c r="C427" s="134" t="s">
        <v>1278</v>
      </c>
      <c r="D427" s="104">
        <v>1241457.8799999999</v>
      </c>
      <c r="E427" s="406">
        <v>1174</v>
      </c>
      <c r="F427" s="188">
        <v>1057.4598639999999</v>
      </c>
      <c r="G427" s="103" t="s">
        <v>581</v>
      </c>
      <c r="H427" s="103" t="s">
        <v>581</v>
      </c>
      <c r="I427" s="252">
        <v>47</v>
      </c>
      <c r="J427" s="104">
        <v>1241457.8799999999</v>
      </c>
      <c r="K427" s="104">
        <v>1242085.94</v>
      </c>
      <c r="L427" s="188">
        <v>5.8225930999999996E-3</v>
      </c>
    </row>
    <row r="428" spans="1:12" hidden="1">
      <c r="A428" s="103" t="s">
        <v>1100</v>
      </c>
      <c r="B428" s="103" t="s">
        <v>1078</v>
      </c>
      <c r="C428" s="134" t="s">
        <v>1279</v>
      </c>
      <c r="D428" s="104">
        <v>1247151.96</v>
      </c>
      <c r="E428" s="406">
        <v>1174</v>
      </c>
      <c r="F428" s="188">
        <v>1062.310017</v>
      </c>
      <c r="G428" s="103" t="s">
        <v>581</v>
      </c>
      <c r="H428" s="103" t="s">
        <v>581</v>
      </c>
      <c r="I428" s="252">
        <v>47</v>
      </c>
      <c r="J428" s="104">
        <v>1247151.96</v>
      </c>
      <c r="K428" s="104">
        <v>1247780.02</v>
      </c>
      <c r="L428" s="188">
        <v>0.45866071749999998</v>
      </c>
    </row>
    <row r="429" spans="1:12" hidden="1">
      <c r="A429" s="103" t="s">
        <v>1100</v>
      </c>
      <c r="B429" s="103" t="s">
        <v>1078</v>
      </c>
      <c r="C429" s="134" t="s">
        <v>1280</v>
      </c>
      <c r="D429" s="104">
        <v>1247174.98</v>
      </c>
      <c r="E429" s="406">
        <v>1174</v>
      </c>
      <c r="F429" s="188">
        <v>1062.3296250000001</v>
      </c>
      <c r="G429" s="103" t="s">
        <v>581</v>
      </c>
      <c r="H429" s="103" t="s">
        <v>581</v>
      </c>
      <c r="I429" s="252">
        <v>47</v>
      </c>
      <c r="J429" s="104">
        <v>1247174.98</v>
      </c>
      <c r="K429" s="104">
        <v>1247803.04</v>
      </c>
      <c r="L429" s="188">
        <v>1.8457889E-3</v>
      </c>
    </row>
    <row r="430" spans="1:12" hidden="1">
      <c r="A430" s="103" t="s">
        <v>1100</v>
      </c>
      <c r="B430" s="103" t="s">
        <v>1078</v>
      </c>
      <c r="C430" s="134" t="s">
        <v>1281</v>
      </c>
      <c r="D430" s="104">
        <v>1247199.08</v>
      </c>
      <c r="E430" s="406">
        <v>1174</v>
      </c>
      <c r="F430" s="188">
        <v>1062.3501530000001</v>
      </c>
      <c r="G430" s="103" t="s">
        <v>581</v>
      </c>
      <c r="H430" s="103" t="s">
        <v>581</v>
      </c>
      <c r="I430" s="252">
        <v>47</v>
      </c>
      <c r="J430" s="104">
        <v>1247199.08</v>
      </c>
      <c r="K430" s="104">
        <v>1247827.1399999999</v>
      </c>
      <c r="L430" s="188">
        <v>1.9323569E-3</v>
      </c>
    </row>
    <row r="431" spans="1:12" hidden="1">
      <c r="A431" s="103" t="s">
        <v>1100</v>
      </c>
      <c r="B431" s="103" t="s">
        <v>1078</v>
      </c>
      <c r="C431" s="134" t="s">
        <v>1282</v>
      </c>
      <c r="D431" s="104">
        <v>1248322.0900000001</v>
      </c>
      <c r="E431" s="406">
        <v>1174</v>
      </c>
      <c r="F431" s="188">
        <v>1063.3067209999999</v>
      </c>
      <c r="G431" s="103" t="s">
        <v>581</v>
      </c>
      <c r="H431" s="103" t="s">
        <v>581</v>
      </c>
      <c r="I431" s="252">
        <v>47</v>
      </c>
      <c r="J431" s="104">
        <v>1248322.0900000001</v>
      </c>
      <c r="K431" s="104">
        <v>1248950.1499999999</v>
      </c>
      <c r="L431" s="188">
        <v>9.0042628299999997E-2</v>
      </c>
    </row>
    <row r="432" spans="1:12" hidden="1">
      <c r="A432" s="103" t="s">
        <v>1100</v>
      </c>
      <c r="B432" s="103" t="s">
        <v>1078</v>
      </c>
      <c r="C432" s="134" t="s">
        <v>1283</v>
      </c>
      <c r="D432" s="104">
        <v>1248396.1299999999</v>
      </c>
      <c r="E432" s="406">
        <v>1174</v>
      </c>
      <c r="F432" s="188">
        <v>1063.3697870000001</v>
      </c>
      <c r="G432" s="103" t="s">
        <v>581</v>
      </c>
      <c r="H432" s="103" t="s">
        <v>581</v>
      </c>
      <c r="I432" s="252">
        <v>47</v>
      </c>
      <c r="J432" s="104">
        <v>1248396.1299999999</v>
      </c>
      <c r="K432" s="104">
        <v>1248424.19</v>
      </c>
      <c r="L432" s="188">
        <v>5.9311201999999999E-3</v>
      </c>
    </row>
    <row r="433" spans="1:12" hidden="1">
      <c r="A433" s="103" t="s">
        <v>1100</v>
      </c>
      <c r="B433" s="103" t="s">
        <v>1078</v>
      </c>
      <c r="C433" s="134" t="s">
        <v>1284</v>
      </c>
      <c r="D433" s="104">
        <v>1248420.96</v>
      </c>
      <c r="E433" s="406">
        <v>1174</v>
      </c>
      <c r="F433" s="188">
        <v>1063.3909369999999</v>
      </c>
      <c r="G433" s="103" t="s">
        <v>581</v>
      </c>
      <c r="H433" s="103" t="s">
        <v>581</v>
      </c>
      <c r="I433" s="252">
        <v>47</v>
      </c>
      <c r="J433" s="104">
        <v>1248420.96</v>
      </c>
      <c r="K433" s="104">
        <v>1248449.02</v>
      </c>
      <c r="L433" s="188">
        <v>1.9889600000000001E-3</v>
      </c>
    </row>
    <row r="434" spans="1:12" hidden="1">
      <c r="A434" s="103" t="s">
        <v>1100</v>
      </c>
      <c r="B434" s="103" t="s">
        <v>1078</v>
      </c>
      <c r="C434" s="134" t="s">
        <v>1285</v>
      </c>
      <c r="D434" s="104">
        <v>1248241.6299999999</v>
      </c>
      <c r="E434" s="406">
        <v>1174</v>
      </c>
      <c r="F434" s="188">
        <v>1063.238186</v>
      </c>
      <c r="G434" s="103" t="s">
        <v>581</v>
      </c>
      <c r="H434" s="103" t="s">
        <v>581</v>
      </c>
      <c r="I434" s="252">
        <v>47</v>
      </c>
      <c r="J434" s="104">
        <v>1248241.6299999999</v>
      </c>
      <c r="K434" s="104">
        <v>1248269.69</v>
      </c>
      <c r="L434" s="188">
        <v>-1.43645196E-2</v>
      </c>
    </row>
    <row r="435" spans="1:12" hidden="1">
      <c r="A435" s="103" t="s">
        <v>1100</v>
      </c>
      <c r="B435" s="103" t="s">
        <v>1078</v>
      </c>
      <c r="C435" s="134" t="s">
        <v>1286</v>
      </c>
      <c r="D435" s="104">
        <v>1248266.48</v>
      </c>
      <c r="E435" s="406">
        <v>1174</v>
      </c>
      <c r="F435" s="188">
        <v>1063.2593529999999</v>
      </c>
      <c r="G435" s="103" t="s">
        <v>581</v>
      </c>
      <c r="H435" s="103" t="s">
        <v>581</v>
      </c>
      <c r="I435" s="252">
        <v>47</v>
      </c>
      <c r="J435" s="104">
        <v>1248266.48</v>
      </c>
      <c r="K435" s="104">
        <v>1248294.54</v>
      </c>
      <c r="L435" s="188">
        <v>1.9908051E-3</v>
      </c>
    </row>
    <row r="436" spans="1:12" hidden="1">
      <c r="A436" s="103" t="s">
        <v>1100</v>
      </c>
      <c r="B436" s="103" t="s">
        <v>1078</v>
      </c>
      <c r="C436" s="134" t="s">
        <v>1287</v>
      </c>
      <c r="D436" s="104">
        <v>1248289.52</v>
      </c>
      <c r="E436" s="406">
        <v>1174</v>
      </c>
      <c r="F436" s="188">
        <v>1063.2789780000001</v>
      </c>
      <c r="G436" s="103" t="s">
        <v>581</v>
      </c>
      <c r="H436" s="103" t="s">
        <v>581</v>
      </c>
      <c r="I436" s="252">
        <v>47</v>
      </c>
      <c r="J436" s="104">
        <v>1248289.52</v>
      </c>
      <c r="K436" s="104">
        <v>1248317.58</v>
      </c>
      <c r="L436" s="188">
        <v>1.8457396999999999E-3</v>
      </c>
    </row>
    <row r="437" spans="1:12" hidden="1">
      <c r="A437" s="103" t="s">
        <v>1100</v>
      </c>
      <c r="B437" s="103" t="s">
        <v>1078</v>
      </c>
      <c r="C437" s="134" t="s">
        <v>1288</v>
      </c>
      <c r="D437" s="104">
        <v>1248364.1200000001</v>
      </c>
      <c r="E437" s="406">
        <v>1174</v>
      </c>
      <c r="F437" s="188">
        <v>1063.342521</v>
      </c>
      <c r="G437" s="103" t="s">
        <v>581</v>
      </c>
      <c r="H437" s="103" t="s">
        <v>581</v>
      </c>
      <c r="I437" s="252">
        <v>47</v>
      </c>
      <c r="J437" s="104">
        <v>1248364.1200000001</v>
      </c>
      <c r="K437" s="104">
        <v>1248392.18</v>
      </c>
      <c r="L437" s="188">
        <v>5.9761362E-3</v>
      </c>
    </row>
    <row r="438" spans="1:12" hidden="1">
      <c r="A438" s="103" t="s">
        <v>1100</v>
      </c>
      <c r="B438" s="103" t="s">
        <v>1078</v>
      </c>
      <c r="C438" s="134" t="s">
        <v>1289</v>
      </c>
      <c r="D438" s="104">
        <v>1248388.97</v>
      </c>
      <c r="E438" s="406">
        <v>1174</v>
      </c>
      <c r="F438" s="188">
        <v>1063.3636879999999</v>
      </c>
      <c r="G438" s="103" t="s">
        <v>581</v>
      </c>
      <c r="H438" s="103" t="s">
        <v>581</v>
      </c>
      <c r="I438" s="252">
        <v>47</v>
      </c>
      <c r="J438" s="104">
        <v>1248388.97</v>
      </c>
      <c r="K438" s="104">
        <v>1248417.03</v>
      </c>
      <c r="L438" s="188">
        <v>1.9906097999999998E-3</v>
      </c>
    </row>
    <row r="439" spans="1:12" hidden="1">
      <c r="A439" s="103" t="s">
        <v>1100</v>
      </c>
      <c r="B439" s="103" t="s">
        <v>1078</v>
      </c>
      <c r="C439" s="134" t="s">
        <v>1290</v>
      </c>
      <c r="D439" s="104">
        <v>1248413.05</v>
      </c>
      <c r="E439" s="406">
        <v>1174</v>
      </c>
      <c r="F439" s="188">
        <v>1063.3841990000001</v>
      </c>
      <c r="G439" s="103" t="s">
        <v>581</v>
      </c>
      <c r="H439" s="103" t="s">
        <v>581</v>
      </c>
      <c r="I439" s="252">
        <v>47</v>
      </c>
      <c r="J439" s="104">
        <v>1248413.05</v>
      </c>
      <c r="K439" s="104">
        <v>1248441.1100000001</v>
      </c>
      <c r="L439" s="188">
        <v>1.9288790999999999E-3</v>
      </c>
    </row>
    <row r="440" spans="1:12" hidden="1">
      <c r="A440" s="103" t="s">
        <v>1100</v>
      </c>
      <c r="B440" s="103" t="s">
        <v>1078</v>
      </c>
      <c r="C440" s="134" t="s">
        <v>1291</v>
      </c>
      <c r="D440" s="104">
        <v>1248438.25</v>
      </c>
      <c r="E440" s="406">
        <v>1174</v>
      </c>
      <c r="F440" s="188">
        <v>1063.4056639999999</v>
      </c>
      <c r="G440" s="103" t="s">
        <v>581</v>
      </c>
      <c r="H440" s="103" t="s">
        <v>581</v>
      </c>
      <c r="I440" s="252">
        <v>47</v>
      </c>
      <c r="J440" s="104">
        <v>1248438.25</v>
      </c>
      <c r="K440" s="104">
        <v>1248466.31</v>
      </c>
      <c r="L440" s="188">
        <v>2.0185555000000002E-3</v>
      </c>
    </row>
    <row r="441" spans="1:12" hidden="1">
      <c r="A441" s="103" t="s">
        <v>1100</v>
      </c>
      <c r="B441" s="103" t="s">
        <v>1078</v>
      </c>
      <c r="C441" s="134" t="s">
        <v>1292</v>
      </c>
      <c r="D441" s="104">
        <v>1248461.53</v>
      </c>
      <c r="E441" s="406">
        <v>1174</v>
      </c>
      <c r="F441" s="188">
        <v>1063.4254940000001</v>
      </c>
      <c r="G441" s="103" t="s">
        <v>581</v>
      </c>
      <c r="H441" s="103" t="s">
        <v>581</v>
      </c>
      <c r="I441" s="252">
        <v>47</v>
      </c>
      <c r="J441" s="104">
        <v>1248461.53</v>
      </c>
      <c r="K441" s="104">
        <v>1248489.5900000001</v>
      </c>
      <c r="L441" s="188">
        <v>1.8647634000000001E-3</v>
      </c>
    </row>
    <row r="442" spans="1:12" hidden="1">
      <c r="A442" s="103" t="s">
        <v>1100</v>
      </c>
      <c r="B442" s="103" t="s">
        <v>1078</v>
      </c>
      <c r="C442" s="134" t="s">
        <v>1293</v>
      </c>
      <c r="D442" s="104">
        <v>1248537.18</v>
      </c>
      <c r="E442" s="406">
        <v>1174</v>
      </c>
      <c r="F442" s="188">
        <v>1063.489932</v>
      </c>
      <c r="G442" s="103" t="s">
        <v>581</v>
      </c>
      <c r="H442" s="103" t="s">
        <v>581</v>
      </c>
      <c r="I442" s="252">
        <v>47</v>
      </c>
      <c r="J442" s="104">
        <v>1248537.18</v>
      </c>
      <c r="K442" s="104">
        <v>1248565.24</v>
      </c>
      <c r="L442" s="188">
        <v>6.0594747999999999E-3</v>
      </c>
    </row>
    <row r="443" spans="1:12" hidden="1">
      <c r="A443" s="103" t="s">
        <v>1100</v>
      </c>
      <c r="B443" s="103" t="s">
        <v>1078</v>
      </c>
      <c r="C443" s="134" t="s">
        <v>1294</v>
      </c>
      <c r="D443" s="104">
        <v>1248562.3999999999</v>
      </c>
      <c r="E443" s="406">
        <v>1174</v>
      </c>
      <c r="F443" s="188">
        <v>1063.5114140000001</v>
      </c>
      <c r="G443" s="103" t="s">
        <v>581</v>
      </c>
      <c r="H443" s="103" t="s">
        <v>581</v>
      </c>
      <c r="I443" s="252">
        <v>47</v>
      </c>
      <c r="J443" s="104">
        <v>1248562.3999999999</v>
      </c>
      <c r="K443" s="104">
        <v>1248590.46</v>
      </c>
      <c r="L443" s="188">
        <v>2.0199533000000002E-3</v>
      </c>
    </row>
    <row r="444" spans="1:12" hidden="1">
      <c r="A444" s="103" t="s">
        <v>1100</v>
      </c>
      <c r="B444" s="103" t="s">
        <v>1078</v>
      </c>
      <c r="C444" s="134" t="s">
        <v>1295</v>
      </c>
      <c r="D444" s="104">
        <v>1248586.49</v>
      </c>
      <c r="E444" s="406">
        <v>1174</v>
      </c>
      <c r="F444" s="188">
        <v>1063.5319340000001</v>
      </c>
      <c r="G444" s="103" t="s">
        <v>581</v>
      </c>
      <c r="H444" s="103" t="s">
        <v>581</v>
      </c>
      <c r="I444" s="252">
        <v>47</v>
      </c>
      <c r="J444" s="104">
        <v>1248586.49</v>
      </c>
      <c r="K444" s="104">
        <v>1248614.55</v>
      </c>
      <c r="L444" s="188">
        <v>1.9294574E-3</v>
      </c>
    </row>
    <row r="445" spans="1:12" s="151" customFormat="1">
      <c r="A445" s="143" t="s">
        <v>1100</v>
      </c>
      <c r="B445" s="143" t="s">
        <v>1078</v>
      </c>
      <c r="C445" s="316" t="s">
        <v>1296</v>
      </c>
      <c r="D445" s="150">
        <v>1247272.55</v>
      </c>
      <c r="E445" s="501">
        <v>1174</v>
      </c>
      <c r="F445" s="315">
        <v>1062.412734</v>
      </c>
      <c r="G445" s="143" t="s">
        <v>581</v>
      </c>
      <c r="H445" s="143" t="s">
        <v>581</v>
      </c>
      <c r="I445" s="502">
        <v>47</v>
      </c>
      <c r="J445" s="150">
        <v>1247272.55</v>
      </c>
      <c r="K445" s="150">
        <v>1248689.83</v>
      </c>
      <c r="L445" s="315">
        <v>-0.1052342637</v>
      </c>
    </row>
    <row r="446" spans="1:12" hidden="1">
      <c r="A446" s="103" t="s">
        <v>1100</v>
      </c>
      <c r="B446" s="103" t="s">
        <v>1078</v>
      </c>
      <c r="C446" s="134" t="s">
        <v>1297</v>
      </c>
      <c r="D446" s="104">
        <v>1247282.96</v>
      </c>
      <c r="E446" s="406">
        <v>1174</v>
      </c>
      <c r="F446" s="188">
        <v>1062.421601</v>
      </c>
      <c r="G446" s="103" t="s">
        <v>581</v>
      </c>
      <c r="H446" s="103" t="s">
        <v>581</v>
      </c>
      <c r="I446" s="252">
        <v>47</v>
      </c>
      <c r="J446" s="104">
        <v>1247282.96</v>
      </c>
      <c r="K446" s="104">
        <v>1248700.24</v>
      </c>
      <c r="L446" s="188">
        <v>8.3460969999999996E-4</v>
      </c>
    </row>
    <row r="447" spans="1:12" hidden="1">
      <c r="A447" s="103" t="s">
        <v>1100</v>
      </c>
      <c r="B447" s="103" t="s">
        <v>1078</v>
      </c>
      <c r="C447" s="134" t="s">
        <v>1298</v>
      </c>
      <c r="D447" s="104">
        <v>1247288.58</v>
      </c>
      <c r="E447" s="406">
        <v>1174</v>
      </c>
      <c r="F447" s="188">
        <v>1062.4263880000001</v>
      </c>
      <c r="G447" s="103" t="s">
        <v>581</v>
      </c>
      <c r="H447" s="103" t="s">
        <v>581</v>
      </c>
      <c r="I447" s="252">
        <v>47</v>
      </c>
      <c r="J447" s="104">
        <v>1247288.58</v>
      </c>
      <c r="K447" s="104">
        <v>1247916.77</v>
      </c>
      <c r="L447" s="188">
        <v>4.505744E-4</v>
      </c>
    </row>
    <row r="448" spans="1:12" hidden="1">
      <c r="A448" s="103" t="s">
        <v>1100</v>
      </c>
      <c r="B448" s="103" t="s">
        <v>1078</v>
      </c>
      <c r="C448" s="134" t="s">
        <v>1299</v>
      </c>
      <c r="D448" s="104">
        <v>1252968.99</v>
      </c>
      <c r="E448" s="406">
        <v>1174</v>
      </c>
      <c r="F448" s="188">
        <v>1067.2648979999999</v>
      </c>
      <c r="G448" s="103" t="s">
        <v>581</v>
      </c>
      <c r="H448" s="103" t="s">
        <v>581</v>
      </c>
      <c r="I448" s="252">
        <v>47</v>
      </c>
      <c r="J448" s="104">
        <v>1252968.99</v>
      </c>
      <c r="K448" s="104">
        <v>1253597.18</v>
      </c>
      <c r="L448" s="188">
        <v>0.45542072890000002</v>
      </c>
    </row>
    <row r="449" spans="1:12" hidden="1">
      <c r="A449" s="103" t="s">
        <v>1100</v>
      </c>
      <c r="B449" s="103" t="s">
        <v>1078</v>
      </c>
      <c r="C449" s="134" t="s">
        <v>1300</v>
      </c>
      <c r="D449" s="104">
        <v>1252979.1000000001</v>
      </c>
      <c r="E449" s="406">
        <v>1174</v>
      </c>
      <c r="F449" s="188">
        <v>1067.2735090000001</v>
      </c>
      <c r="G449" s="103" t="s">
        <v>581</v>
      </c>
      <c r="H449" s="103" t="s">
        <v>581</v>
      </c>
      <c r="I449" s="252">
        <v>47</v>
      </c>
      <c r="J449" s="104">
        <v>1252979.1000000001</v>
      </c>
      <c r="K449" s="104">
        <v>1253607.29</v>
      </c>
      <c r="L449" s="188">
        <v>8.0682870000000002E-4</v>
      </c>
    </row>
    <row r="450" spans="1:12" hidden="1">
      <c r="A450" s="103" t="s">
        <v>1100</v>
      </c>
      <c r="B450" s="103" t="s">
        <v>1078</v>
      </c>
      <c r="C450" s="134" t="s">
        <v>1301</v>
      </c>
      <c r="D450" s="104">
        <v>1252989.52</v>
      </c>
      <c r="E450" s="406">
        <v>1174</v>
      </c>
      <c r="F450" s="188">
        <v>1067.282385</v>
      </c>
      <c r="G450" s="103" t="s">
        <v>581</v>
      </c>
      <c r="H450" s="103" t="s">
        <v>581</v>
      </c>
      <c r="I450" s="252">
        <v>47</v>
      </c>
      <c r="J450" s="104">
        <v>1252989.52</v>
      </c>
      <c r="K450" s="104">
        <v>1253617.71</v>
      </c>
      <c r="L450" s="188">
        <v>8.3165189999999996E-4</v>
      </c>
    </row>
    <row r="451" spans="1:12" hidden="1">
      <c r="A451" s="103" t="s">
        <v>1100</v>
      </c>
      <c r="B451" s="103" t="s">
        <v>1078</v>
      </c>
      <c r="C451" s="134" t="s">
        <v>1302</v>
      </c>
      <c r="D451" s="104">
        <v>1252989.52</v>
      </c>
      <c r="E451" s="406">
        <v>1174</v>
      </c>
      <c r="F451" s="188">
        <v>1067.282385</v>
      </c>
      <c r="G451" s="103" t="s">
        <v>581</v>
      </c>
      <c r="H451" s="103" t="s">
        <v>581</v>
      </c>
      <c r="I451" s="252">
        <v>47</v>
      </c>
      <c r="J451" s="104">
        <v>1252989.52</v>
      </c>
      <c r="K451" s="104">
        <v>1253617.71</v>
      </c>
      <c r="L451" s="188">
        <v>0</v>
      </c>
    </row>
    <row r="452" spans="1:12" hidden="1">
      <c r="A452" s="103" t="s">
        <v>1100</v>
      </c>
      <c r="B452" s="103" t="s">
        <v>1078</v>
      </c>
      <c r="C452" s="134" t="s">
        <v>1303</v>
      </c>
      <c r="D452" s="104">
        <v>1252999.1100000001</v>
      </c>
      <c r="E452" s="406">
        <v>1174</v>
      </c>
      <c r="F452" s="188">
        <v>1067.2905539999999</v>
      </c>
      <c r="G452" s="103" t="s">
        <v>581</v>
      </c>
      <c r="H452" s="103" t="s">
        <v>581</v>
      </c>
      <c r="I452" s="252">
        <v>47</v>
      </c>
      <c r="J452" s="104">
        <v>1252999.1100000001</v>
      </c>
      <c r="K452" s="104">
        <v>1253627.3</v>
      </c>
      <c r="L452" s="188">
        <v>7.6540189999999995E-4</v>
      </c>
    </row>
    <row r="453" spans="1:12" hidden="1">
      <c r="A453" s="103" t="s">
        <v>1100</v>
      </c>
      <c r="B453" s="103" t="s">
        <v>1078</v>
      </c>
      <c r="C453" s="134" t="s">
        <v>1304</v>
      </c>
      <c r="D453" s="104">
        <v>1253009.8799999999</v>
      </c>
      <c r="E453" s="406">
        <v>1174</v>
      </c>
      <c r="F453" s="188">
        <v>1067.2997270000001</v>
      </c>
      <c r="G453" s="103" t="s">
        <v>581</v>
      </c>
      <c r="H453" s="103" t="s">
        <v>581</v>
      </c>
      <c r="I453" s="252">
        <v>47</v>
      </c>
      <c r="J453" s="104">
        <v>1253009.8799999999</v>
      </c>
      <c r="K453" s="104">
        <v>1253638.07</v>
      </c>
      <c r="L453" s="188">
        <v>8.5946609999999995E-4</v>
      </c>
    </row>
    <row r="454" spans="1:12" hidden="1">
      <c r="A454" s="103" t="s">
        <v>1100</v>
      </c>
      <c r="B454" s="103" t="s">
        <v>1078</v>
      </c>
      <c r="C454" s="134" t="s">
        <v>1305</v>
      </c>
      <c r="D454" s="104">
        <v>1253020.6399999999</v>
      </c>
      <c r="E454" s="406">
        <v>1174</v>
      </c>
      <c r="F454" s="188">
        <v>1067.3088929999999</v>
      </c>
      <c r="G454" s="103" t="s">
        <v>581</v>
      </c>
      <c r="H454" s="103" t="s">
        <v>581</v>
      </c>
      <c r="I454" s="252">
        <v>47</v>
      </c>
      <c r="J454" s="104">
        <v>1253020.6399999999</v>
      </c>
      <c r="K454" s="104">
        <v>1253648.83</v>
      </c>
      <c r="L454" s="188">
        <v>8.5880280000000004E-4</v>
      </c>
    </row>
    <row r="455" spans="1:12" hidden="1">
      <c r="A455" s="103" t="s">
        <v>1100</v>
      </c>
      <c r="B455" s="103" t="s">
        <v>1078</v>
      </c>
      <c r="C455" s="134" t="s">
        <v>1306</v>
      </c>
      <c r="D455" s="104">
        <v>1253031.4099999999</v>
      </c>
      <c r="E455" s="406">
        <v>1174</v>
      </c>
      <c r="F455" s="188">
        <v>1067.318066</v>
      </c>
      <c r="G455" s="103" t="s">
        <v>581</v>
      </c>
      <c r="H455" s="103" t="s">
        <v>581</v>
      </c>
      <c r="I455" s="252">
        <v>47</v>
      </c>
      <c r="J455" s="104">
        <v>1253031.4099999999</v>
      </c>
      <c r="K455" s="104">
        <v>1253659.6000000001</v>
      </c>
      <c r="L455" s="188">
        <v>8.594513E-4</v>
      </c>
    </row>
    <row r="456" spans="1:12" hidden="1">
      <c r="A456" s="103" t="s">
        <v>1100</v>
      </c>
      <c r="B456" s="103" t="s">
        <v>1078</v>
      </c>
      <c r="C456" s="134" t="s">
        <v>1183</v>
      </c>
      <c r="D456" s="104">
        <v>1254003.46</v>
      </c>
      <c r="E456" s="406">
        <v>1174</v>
      </c>
      <c r="F456" s="188">
        <v>1068.1460480000001</v>
      </c>
      <c r="G456" s="103" t="s">
        <v>581</v>
      </c>
      <c r="H456" s="103" t="s">
        <v>581</v>
      </c>
      <c r="I456" s="252">
        <v>47</v>
      </c>
      <c r="J456" s="104">
        <v>1254003.46</v>
      </c>
      <c r="K456" s="104">
        <v>1254031.6499999999</v>
      </c>
      <c r="L456" s="188">
        <v>7.7575937900000003E-2</v>
      </c>
    </row>
    <row r="457" spans="1:12" hidden="1">
      <c r="A457" s="103" t="s">
        <v>1100</v>
      </c>
      <c r="B457" s="103" t="s">
        <v>1078</v>
      </c>
      <c r="C457" s="134" t="s">
        <v>1184</v>
      </c>
      <c r="D457" s="104">
        <v>1254035.27</v>
      </c>
      <c r="E457" s="406">
        <v>1174</v>
      </c>
      <c r="F457" s="188">
        <v>1068.173143</v>
      </c>
      <c r="G457" s="103" t="s">
        <v>581</v>
      </c>
      <c r="H457" s="103" t="s">
        <v>581</v>
      </c>
      <c r="I457" s="252">
        <v>47</v>
      </c>
      <c r="J457" s="104">
        <v>1254035.27</v>
      </c>
      <c r="K457" s="104">
        <v>1254063.46</v>
      </c>
      <c r="L457" s="188">
        <v>2.5366380999999999E-3</v>
      </c>
    </row>
    <row r="458" spans="1:12" hidden="1">
      <c r="A458" s="103" t="s">
        <v>1100</v>
      </c>
      <c r="B458" s="103" t="s">
        <v>1078</v>
      </c>
      <c r="C458" s="134" t="s">
        <v>1185</v>
      </c>
      <c r="D458" s="104">
        <v>1253842.95</v>
      </c>
      <c r="E458" s="406">
        <v>1174</v>
      </c>
      <c r="F458" s="188">
        <v>1068.009327</v>
      </c>
      <c r="G458" s="103" t="s">
        <v>581</v>
      </c>
      <c r="H458" s="103" t="s">
        <v>581</v>
      </c>
      <c r="I458" s="252">
        <v>47</v>
      </c>
      <c r="J458" s="104">
        <v>1253842.95</v>
      </c>
      <c r="K458" s="104">
        <v>1253871.1399999999</v>
      </c>
      <c r="L458" s="188">
        <v>-1.53360905E-2</v>
      </c>
    </row>
    <row r="459" spans="1:12" hidden="1">
      <c r="A459" s="103" t="s">
        <v>1100</v>
      </c>
      <c r="B459" s="103" t="s">
        <v>1078</v>
      </c>
      <c r="C459" s="134" t="s">
        <v>1186</v>
      </c>
      <c r="D459" s="104">
        <v>1253852.8799999999</v>
      </c>
      <c r="E459" s="406">
        <v>1174</v>
      </c>
      <c r="F459" s="188">
        <v>1068.017785</v>
      </c>
      <c r="G459" s="103" t="s">
        <v>581</v>
      </c>
      <c r="H459" s="103" t="s">
        <v>581</v>
      </c>
      <c r="I459" s="252">
        <v>47</v>
      </c>
      <c r="J459" s="104">
        <v>1253852.8799999999</v>
      </c>
      <c r="K459" s="104">
        <v>1253881.07</v>
      </c>
      <c r="L459" s="188">
        <v>7.9194059999999997E-4</v>
      </c>
    </row>
    <row r="460" spans="1:12" hidden="1">
      <c r="A460" s="103" t="s">
        <v>1100</v>
      </c>
      <c r="B460" s="103" t="s">
        <v>1078</v>
      </c>
      <c r="C460" s="134" t="s">
        <v>1187</v>
      </c>
      <c r="D460" s="104">
        <v>1253862.6299999999</v>
      </c>
      <c r="E460" s="406">
        <v>1174</v>
      </c>
      <c r="F460" s="188">
        <v>1068.0260900000001</v>
      </c>
      <c r="G460" s="103" t="s">
        <v>581</v>
      </c>
      <c r="H460" s="103" t="s">
        <v>581</v>
      </c>
      <c r="I460" s="252">
        <v>47</v>
      </c>
      <c r="J460" s="104">
        <v>1253862.6299999999</v>
      </c>
      <c r="K460" s="104">
        <v>1253890.82</v>
      </c>
      <c r="L460" s="188">
        <v>7.776088E-4</v>
      </c>
    </row>
    <row r="461" spans="1:12" hidden="1">
      <c r="A461" s="103" t="s">
        <v>1100</v>
      </c>
      <c r="B461" s="103" t="s">
        <v>1078</v>
      </c>
      <c r="C461" s="134" t="s">
        <v>1188</v>
      </c>
      <c r="D461" s="104">
        <v>1253873.4099999999</v>
      </c>
      <c r="E461" s="406">
        <v>1174</v>
      </c>
      <c r="F461" s="188">
        <v>1068.035273</v>
      </c>
      <c r="G461" s="103" t="s">
        <v>581</v>
      </c>
      <c r="H461" s="103" t="s">
        <v>581</v>
      </c>
      <c r="I461" s="252">
        <v>47</v>
      </c>
      <c r="J461" s="104">
        <v>1253873.4099999999</v>
      </c>
      <c r="K461" s="104">
        <v>1253901.6000000001</v>
      </c>
      <c r="L461" s="188">
        <v>8.5981049999999998E-4</v>
      </c>
    </row>
    <row r="462" spans="1:12" hidden="1">
      <c r="A462" s="103" t="s">
        <v>1100</v>
      </c>
      <c r="B462" s="103" t="s">
        <v>1078</v>
      </c>
      <c r="C462" s="134" t="s">
        <v>1189</v>
      </c>
      <c r="D462" s="104">
        <v>1253905.76</v>
      </c>
      <c r="E462" s="406">
        <v>1174</v>
      </c>
      <c r="F462" s="188">
        <v>1068.0628280000001</v>
      </c>
      <c r="G462" s="103" t="s">
        <v>581</v>
      </c>
      <c r="H462" s="103" t="s">
        <v>581</v>
      </c>
      <c r="I462" s="252">
        <v>47</v>
      </c>
      <c r="J462" s="104">
        <v>1253905.76</v>
      </c>
      <c r="K462" s="104">
        <v>1253933.95</v>
      </c>
      <c r="L462" s="188">
        <v>2.5799709999999999E-3</v>
      </c>
    </row>
    <row r="463" spans="1:12" hidden="1">
      <c r="A463" s="103" t="s">
        <v>1100</v>
      </c>
      <c r="B463" s="103" t="s">
        <v>1078</v>
      </c>
      <c r="C463" s="134" t="s">
        <v>1190</v>
      </c>
      <c r="D463" s="104">
        <v>1253920.6100000001</v>
      </c>
      <c r="E463" s="406">
        <v>1174</v>
      </c>
      <c r="F463" s="188">
        <v>1068.0754770000001</v>
      </c>
      <c r="G463" s="103" t="s">
        <v>581</v>
      </c>
      <c r="H463" s="103" t="s">
        <v>581</v>
      </c>
      <c r="I463" s="252">
        <v>47</v>
      </c>
      <c r="J463" s="104">
        <v>1253920.6100000001</v>
      </c>
      <c r="K463" s="104">
        <v>1253948.8</v>
      </c>
      <c r="L463" s="188">
        <v>1.1842936000000001E-3</v>
      </c>
    </row>
    <row r="464" spans="1:12" hidden="1">
      <c r="A464" s="103" t="s">
        <v>1100</v>
      </c>
      <c r="B464" s="103" t="s">
        <v>1078</v>
      </c>
      <c r="C464" s="134" t="s">
        <v>1191</v>
      </c>
      <c r="D464" s="104">
        <v>1252661.23</v>
      </c>
      <c r="E464" s="406">
        <v>1174</v>
      </c>
      <c r="F464" s="188">
        <v>1067.002751</v>
      </c>
      <c r="G464" s="103" t="s">
        <v>581</v>
      </c>
      <c r="H464" s="103" t="s">
        <v>581</v>
      </c>
      <c r="I464" s="252">
        <v>47</v>
      </c>
      <c r="J464" s="104">
        <v>1252661.23</v>
      </c>
      <c r="K464" s="104">
        <v>1254025.51</v>
      </c>
      <c r="L464" s="188">
        <v>-0.1004354115</v>
      </c>
    </row>
    <row r="465" spans="1:12" hidden="1">
      <c r="A465" s="103" t="s">
        <v>1100</v>
      </c>
      <c r="B465" s="103" t="s">
        <v>1078</v>
      </c>
      <c r="C465" s="134" t="s">
        <v>1192</v>
      </c>
      <c r="D465" s="104">
        <v>1252677.8899999999</v>
      </c>
      <c r="E465" s="406">
        <v>1174</v>
      </c>
      <c r="F465" s="188">
        <v>1067.016942</v>
      </c>
      <c r="G465" s="103" t="s">
        <v>581</v>
      </c>
      <c r="H465" s="103" t="s">
        <v>581</v>
      </c>
      <c r="I465" s="252">
        <v>47</v>
      </c>
      <c r="J465" s="104">
        <v>1252677.8899999999</v>
      </c>
      <c r="K465" s="104">
        <v>1254042.17</v>
      </c>
      <c r="L465" s="188">
        <v>1.3299872E-3</v>
      </c>
    </row>
    <row r="466" spans="1:12" s="151" customFormat="1">
      <c r="A466" s="143" t="s">
        <v>1100</v>
      </c>
      <c r="B466" s="143" t="s">
        <v>1078</v>
      </c>
      <c r="C466" s="316" t="s">
        <v>1148</v>
      </c>
      <c r="D466" s="150">
        <v>1252694.56</v>
      </c>
      <c r="E466" s="501">
        <v>1174</v>
      </c>
      <c r="F466" s="315">
        <v>1067.0311409999999</v>
      </c>
      <c r="G466" s="143" t="s">
        <v>581</v>
      </c>
      <c r="H466" s="143" t="s">
        <v>581</v>
      </c>
      <c r="I466" s="502">
        <v>47</v>
      </c>
      <c r="J466" s="150">
        <v>1252694.56</v>
      </c>
      <c r="K466" s="150">
        <v>1254058.8400000001</v>
      </c>
      <c r="L466" s="315">
        <v>1.3307193000000001E-3</v>
      </c>
    </row>
    <row r="467" spans="1:12" hidden="1">
      <c r="A467" s="103" t="s">
        <v>1100</v>
      </c>
      <c r="B467" s="134" t="s">
        <v>1365</v>
      </c>
      <c r="C467" s="134" t="s">
        <v>1366</v>
      </c>
      <c r="D467" s="104">
        <v>0</v>
      </c>
      <c r="E467" s="406">
        <v>0</v>
      </c>
      <c r="F467" s="188">
        <v>999.93981599999995</v>
      </c>
      <c r="G467" s="103" t="s">
        <v>581</v>
      </c>
      <c r="H467" s="103" t="s">
        <v>581</v>
      </c>
      <c r="I467" s="103" t="s">
        <v>581</v>
      </c>
      <c r="J467" s="103" t="s">
        <v>581</v>
      </c>
      <c r="K467" s="103" t="s">
        <v>581</v>
      </c>
      <c r="L467" s="103" t="s">
        <v>581</v>
      </c>
    </row>
    <row r="468" spans="1:12" hidden="1">
      <c r="A468" s="103" t="s">
        <v>1101</v>
      </c>
      <c r="B468" s="103" t="s">
        <v>1078</v>
      </c>
      <c r="C468" s="134" t="s">
        <v>569</v>
      </c>
      <c r="D468" s="104">
        <v>933000</v>
      </c>
      <c r="E468" s="406">
        <v>933</v>
      </c>
      <c r="F468" s="188">
        <v>1000</v>
      </c>
      <c r="G468" s="103" t="s">
        <v>581</v>
      </c>
      <c r="H468" s="103" t="s">
        <v>581</v>
      </c>
      <c r="I468" s="252">
        <v>29</v>
      </c>
      <c r="J468" s="103" t="s">
        <v>581</v>
      </c>
      <c r="K468" s="103" t="s">
        <v>581</v>
      </c>
      <c r="L468" s="103" t="s">
        <v>581</v>
      </c>
    </row>
    <row r="469" spans="1:12" hidden="1">
      <c r="A469" s="103" t="s">
        <v>1101</v>
      </c>
      <c r="B469" s="103" t="s">
        <v>1078</v>
      </c>
      <c r="C469" s="134" t="s">
        <v>1367</v>
      </c>
      <c r="D469" s="104">
        <v>933200.69</v>
      </c>
      <c r="E469" s="406">
        <v>933</v>
      </c>
      <c r="F469" s="188">
        <v>1000.215102</v>
      </c>
      <c r="G469" s="103" t="s">
        <v>581</v>
      </c>
      <c r="H469" s="103" t="s">
        <v>581</v>
      </c>
      <c r="I469" s="252">
        <v>29</v>
      </c>
      <c r="J469" s="104">
        <v>933200.69</v>
      </c>
      <c r="K469" s="104">
        <v>933200.69</v>
      </c>
      <c r="L469" s="188">
        <v>2.15102E-2</v>
      </c>
    </row>
    <row r="470" spans="1:12" hidden="1">
      <c r="A470" s="103" t="s">
        <v>1101</v>
      </c>
      <c r="B470" s="103" t="s">
        <v>1078</v>
      </c>
      <c r="C470" s="134" t="s">
        <v>1368</v>
      </c>
      <c r="D470" s="104">
        <v>933269.75</v>
      </c>
      <c r="E470" s="406">
        <v>933</v>
      </c>
      <c r="F470" s="188">
        <v>1000.289121</v>
      </c>
      <c r="G470" s="103" t="s">
        <v>581</v>
      </c>
      <c r="H470" s="103" t="s">
        <v>581</v>
      </c>
      <c r="I470" s="252">
        <v>29</v>
      </c>
      <c r="J470" s="104">
        <v>933269.75</v>
      </c>
      <c r="K470" s="104">
        <v>933269.75</v>
      </c>
      <c r="L470" s="188">
        <v>7.4003081999999996E-3</v>
      </c>
    </row>
    <row r="471" spans="1:12" hidden="1">
      <c r="A471" s="103" t="s">
        <v>1101</v>
      </c>
      <c r="B471" s="103" t="s">
        <v>1078</v>
      </c>
      <c r="C471" s="134" t="s">
        <v>1369</v>
      </c>
      <c r="D471" s="104">
        <v>943350.94</v>
      </c>
      <c r="E471" s="406">
        <v>943</v>
      </c>
      <c r="F471" s="188">
        <v>1000.372154</v>
      </c>
      <c r="G471" s="103" t="s">
        <v>581</v>
      </c>
      <c r="H471" s="103" t="s">
        <v>581</v>
      </c>
      <c r="I471" s="252">
        <v>30</v>
      </c>
      <c r="J471" s="104">
        <v>933347.22</v>
      </c>
      <c r="K471" s="104">
        <v>933347.22</v>
      </c>
      <c r="L471" s="188">
        <v>8.3008999999999999E-3</v>
      </c>
    </row>
    <row r="472" spans="1:12" hidden="1">
      <c r="A472" s="103" t="s">
        <v>1101</v>
      </c>
      <c r="B472" s="103" t="s">
        <v>1078</v>
      </c>
      <c r="C472" s="134" t="s">
        <v>1370</v>
      </c>
      <c r="D472" s="104">
        <v>943420.73</v>
      </c>
      <c r="E472" s="406">
        <v>943</v>
      </c>
      <c r="F472" s="188">
        <v>1000.446161</v>
      </c>
      <c r="G472" s="103" t="s">
        <v>581</v>
      </c>
      <c r="H472" s="103" t="s">
        <v>581</v>
      </c>
      <c r="I472" s="252">
        <v>30</v>
      </c>
      <c r="J472" s="104">
        <v>943420.73</v>
      </c>
      <c r="K472" s="104">
        <v>943420.73</v>
      </c>
      <c r="L472" s="188">
        <v>7.3979468000000001E-3</v>
      </c>
    </row>
    <row r="473" spans="1:12" hidden="1">
      <c r="A473" s="103" t="s">
        <v>1101</v>
      </c>
      <c r="B473" s="103" t="s">
        <v>1078</v>
      </c>
      <c r="C473" s="134" t="s">
        <v>1371</v>
      </c>
      <c r="D473" s="104">
        <v>943490.53</v>
      </c>
      <c r="E473" s="406">
        <v>943</v>
      </c>
      <c r="F473" s="188">
        <v>1000.52018</v>
      </c>
      <c r="G473" s="103" t="s">
        <v>581</v>
      </c>
      <c r="H473" s="103" t="s">
        <v>581</v>
      </c>
      <c r="I473" s="252">
        <v>30</v>
      </c>
      <c r="J473" s="104">
        <v>943490.53</v>
      </c>
      <c r="K473" s="104">
        <v>943490.53</v>
      </c>
      <c r="L473" s="188">
        <v>7.3985989999999996E-3</v>
      </c>
    </row>
    <row r="474" spans="1:12" hidden="1">
      <c r="A474" s="103" t="s">
        <v>1101</v>
      </c>
      <c r="B474" s="103" t="s">
        <v>1078</v>
      </c>
      <c r="C474" s="134" t="s">
        <v>1372</v>
      </c>
      <c r="D474" s="104">
        <v>943693.71</v>
      </c>
      <c r="E474" s="406">
        <v>943</v>
      </c>
      <c r="F474" s="188">
        <v>1000.735642</v>
      </c>
      <c r="G474" s="103" t="s">
        <v>581</v>
      </c>
      <c r="H474" s="103" t="s">
        <v>581</v>
      </c>
      <c r="I474" s="252">
        <v>30</v>
      </c>
      <c r="J474" s="104">
        <v>943693.71</v>
      </c>
      <c r="K474" s="104">
        <v>943693.71</v>
      </c>
      <c r="L474" s="188">
        <v>2.1534997899999998E-2</v>
      </c>
    </row>
    <row r="475" spans="1:12" hidden="1">
      <c r="A475" s="103" t="s">
        <v>1101</v>
      </c>
      <c r="B475" s="103" t="s">
        <v>1078</v>
      </c>
      <c r="C475" s="134" t="s">
        <v>1373</v>
      </c>
      <c r="D475" s="104">
        <v>943764.68</v>
      </c>
      <c r="E475" s="406">
        <v>943</v>
      </c>
      <c r="F475" s="188">
        <v>1000.8109009999999</v>
      </c>
      <c r="G475" s="103" t="s">
        <v>581</v>
      </c>
      <c r="H475" s="103" t="s">
        <v>581</v>
      </c>
      <c r="I475" s="252">
        <v>30</v>
      </c>
      <c r="J475" s="104">
        <v>943764.68</v>
      </c>
      <c r="K475" s="104">
        <v>943764.68</v>
      </c>
      <c r="L475" s="188">
        <v>7.5203676999999998E-3</v>
      </c>
    </row>
    <row r="476" spans="1:12" hidden="1">
      <c r="A476" s="103" t="s">
        <v>1101</v>
      </c>
      <c r="B476" s="103" t="s">
        <v>1078</v>
      </c>
      <c r="C476" s="134" t="s">
        <v>1374</v>
      </c>
      <c r="D476" s="104">
        <v>943834.04</v>
      </c>
      <c r="E476" s="406">
        <v>943</v>
      </c>
      <c r="F476" s="188">
        <v>1000.884454</v>
      </c>
      <c r="G476" s="103" t="s">
        <v>581</v>
      </c>
      <c r="H476" s="103" t="s">
        <v>581</v>
      </c>
      <c r="I476" s="252">
        <v>30</v>
      </c>
      <c r="J476" s="104">
        <v>943834.04</v>
      </c>
      <c r="K476" s="104">
        <v>943834.04</v>
      </c>
      <c r="L476" s="188">
        <v>7.3493404000000003E-3</v>
      </c>
    </row>
    <row r="477" spans="1:12" hidden="1">
      <c r="A477" s="103" t="s">
        <v>1101</v>
      </c>
      <c r="B477" s="103" t="s">
        <v>1078</v>
      </c>
      <c r="C477" s="134" t="s">
        <v>1375</v>
      </c>
      <c r="D477" s="104">
        <v>943901.83</v>
      </c>
      <c r="E477" s="406">
        <v>943</v>
      </c>
      <c r="F477" s="188">
        <v>1000.956341</v>
      </c>
      <c r="G477" s="103" t="s">
        <v>581</v>
      </c>
      <c r="H477" s="103" t="s">
        <v>581</v>
      </c>
      <c r="I477" s="252">
        <v>30</v>
      </c>
      <c r="J477" s="104">
        <v>943901.83</v>
      </c>
      <c r="K477" s="104">
        <v>943901.83</v>
      </c>
      <c r="L477" s="188">
        <v>7.1823475000000001E-3</v>
      </c>
    </row>
    <row r="478" spans="1:12" hidden="1">
      <c r="A478" s="103" t="s">
        <v>1101</v>
      </c>
      <c r="B478" s="103" t="s">
        <v>1078</v>
      </c>
      <c r="C478" s="134" t="s">
        <v>1376</v>
      </c>
      <c r="D478" s="104">
        <v>943961.87</v>
      </c>
      <c r="E478" s="406">
        <v>943</v>
      </c>
      <c r="F478" s="188">
        <v>1001.020011</v>
      </c>
      <c r="G478" s="103" t="s">
        <v>581</v>
      </c>
      <c r="H478" s="103" t="s">
        <v>581</v>
      </c>
      <c r="I478" s="252">
        <v>30</v>
      </c>
      <c r="J478" s="104">
        <v>943961.87</v>
      </c>
      <c r="K478" s="104">
        <v>943961.87</v>
      </c>
      <c r="L478" s="188">
        <v>6.3609167999999997E-3</v>
      </c>
    </row>
    <row r="479" spans="1:12" hidden="1">
      <c r="A479" s="103" t="s">
        <v>1101</v>
      </c>
      <c r="B479" s="103" t="s">
        <v>1078</v>
      </c>
      <c r="C479" s="134" t="s">
        <v>1377</v>
      </c>
      <c r="D479" s="104">
        <v>944157.02</v>
      </c>
      <c r="E479" s="406">
        <v>943</v>
      </c>
      <c r="F479" s="188">
        <v>1001.226957</v>
      </c>
      <c r="G479" s="103" t="s">
        <v>581</v>
      </c>
      <c r="H479" s="103" t="s">
        <v>581</v>
      </c>
      <c r="I479" s="252">
        <v>30</v>
      </c>
      <c r="J479" s="104">
        <v>944157.02</v>
      </c>
      <c r="K479" s="104">
        <v>944157.02</v>
      </c>
      <c r="L479" s="188">
        <v>2.0673512799999998E-2</v>
      </c>
    </row>
    <row r="480" spans="1:12" hidden="1">
      <c r="A480" s="103" t="s">
        <v>1101</v>
      </c>
      <c r="B480" s="103" t="s">
        <v>1078</v>
      </c>
      <c r="C480" s="134" t="s">
        <v>1378</v>
      </c>
      <c r="D480" s="104">
        <v>964259.48</v>
      </c>
      <c r="E480" s="406">
        <v>963</v>
      </c>
      <c r="F480" s="188">
        <v>1001.307869</v>
      </c>
      <c r="G480" s="103" t="s">
        <v>581</v>
      </c>
      <c r="H480" s="103" t="s">
        <v>581</v>
      </c>
      <c r="I480" s="252">
        <v>31</v>
      </c>
      <c r="J480" s="104">
        <v>944233.32</v>
      </c>
      <c r="K480" s="104">
        <v>944233.32</v>
      </c>
      <c r="L480" s="188">
        <v>8.0812846000000004E-3</v>
      </c>
    </row>
    <row r="481" spans="1:12" hidden="1">
      <c r="A481" s="103" t="s">
        <v>1101</v>
      </c>
      <c r="B481" s="103" t="s">
        <v>1078</v>
      </c>
      <c r="C481" s="134" t="s">
        <v>1379</v>
      </c>
      <c r="D481" s="104">
        <v>964330.58</v>
      </c>
      <c r="E481" s="406">
        <v>963</v>
      </c>
      <c r="F481" s="188">
        <v>1001.381703</v>
      </c>
      <c r="G481" s="103" t="s">
        <v>581</v>
      </c>
      <c r="H481" s="103" t="s">
        <v>581</v>
      </c>
      <c r="I481" s="252">
        <v>31</v>
      </c>
      <c r="J481" s="104">
        <v>964330.58</v>
      </c>
      <c r="K481" s="104">
        <v>964330.58</v>
      </c>
      <c r="L481" s="188">
        <v>7.3737561E-3</v>
      </c>
    </row>
    <row r="482" spans="1:12" hidden="1">
      <c r="A482" s="103" t="s">
        <v>1101</v>
      </c>
      <c r="B482" s="103" t="s">
        <v>1078</v>
      </c>
      <c r="C482" s="134" t="s">
        <v>1380</v>
      </c>
      <c r="D482" s="104">
        <v>964338.68</v>
      </c>
      <c r="E482" s="406">
        <v>963</v>
      </c>
      <c r="F482" s="188">
        <v>1001.390114</v>
      </c>
      <c r="G482" s="103" t="s">
        <v>581</v>
      </c>
      <c r="H482" s="103" t="s">
        <v>581</v>
      </c>
      <c r="I482" s="252">
        <v>31</v>
      </c>
      <c r="J482" s="104">
        <v>964338.68</v>
      </c>
      <c r="K482" s="104">
        <v>964338.68</v>
      </c>
      <c r="L482" s="188">
        <v>8.399395E-4</v>
      </c>
    </row>
    <row r="483" spans="1:12" hidden="1">
      <c r="A483" s="103" t="s">
        <v>1101</v>
      </c>
      <c r="B483" s="103" t="s">
        <v>1078</v>
      </c>
      <c r="C483" s="134" t="s">
        <v>1381</v>
      </c>
      <c r="D483" s="104">
        <v>964346.59</v>
      </c>
      <c r="E483" s="406">
        <v>963</v>
      </c>
      <c r="F483" s="188">
        <v>1001.398328</v>
      </c>
      <c r="G483" s="103" t="s">
        <v>581</v>
      </c>
      <c r="H483" s="103" t="s">
        <v>581</v>
      </c>
      <c r="I483" s="252">
        <v>31</v>
      </c>
      <c r="J483" s="104">
        <v>964346.59</v>
      </c>
      <c r="K483" s="104">
        <v>964346.59</v>
      </c>
      <c r="L483" s="188">
        <v>8.2025969999999996E-4</v>
      </c>
    </row>
    <row r="484" spans="1:12" hidden="1">
      <c r="A484" s="103" t="s">
        <v>1101</v>
      </c>
      <c r="B484" s="103" t="s">
        <v>1078</v>
      </c>
      <c r="C484" s="134" t="s">
        <v>1382</v>
      </c>
      <c r="D484" s="104">
        <v>974384.41</v>
      </c>
      <c r="E484" s="406">
        <v>973</v>
      </c>
      <c r="F484" s="188">
        <v>1001.422825</v>
      </c>
      <c r="G484" s="103" t="s">
        <v>581</v>
      </c>
      <c r="H484" s="103" t="s">
        <v>581</v>
      </c>
      <c r="I484" s="252">
        <v>32</v>
      </c>
      <c r="J484" s="104">
        <v>964370.18</v>
      </c>
      <c r="K484" s="104">
        <v>964370.18</v>
      </c>
      <c r="L484" s="188">
        <v>2.4462793000000001E-3</v>
      </c>
    </row>
    <row r="485" spans="1:12" hidden="1">
      <c r="A485" s="103" t="s">
        <v>1101</v>
      </c>
      <c r="B485" s="103" t="s">
        <v>1078</v>
      </c>
      <c r="C485" s="134" t="s">
        <v>1383</v>
      </c>
      <c r="D485" s="104">
        <v>974392.31999999995</v>
      </c>
      <c r="E485" s="406">
        <v>973</v>
      </c>
      <c r="F485" s="188">
        <v>1001.430956</v>
      </c>
      <c r="G485" s="103" t="s">
        <v>581</v>
      </c>
      <c r="H485" s="103" t="s">
        <v>581</v>
      </c>
      <c r="I485" s="252">
        <v>32</v>
      </c>
      <c r="J485" s="104">
        <v>974392.31999999995</v>
      </c>
      <c r="K485" s="104">
        <v>974392.31999999995</v>
      </c>
      <c r="L485" s="188">
        <v>8.1194470000000001E-4</v>
      </c>
    </row>
    <row r="486" spans="1:12" hidden="1">
      <c r="A486" s="103" t="s">
        <v>1101</v>
      </c>
      <c r="B486" s="103" t="s">
        <v>1078</v>
      </c>
      <c r="C486" s="134" t="s">
        <v>1384</v>
      </c>
      <c r="D486" s="104">
        <v>974400.38</v>
      </c>
      <c r="E486" s="406">
        <v>973</v>
      </c>
      <c r="F486" s="188">
        <v>1001.439239</v>
      </c>
      <c r="G486" s="103" t="s">
        <v>581</v>
      </c>
      <c r="H486" s="103" t="s">
        <v>581</v>
      </c>
      <c r="I486" s="252">
        <v>32</v>
      </c>
      <c r="J486" s="104">
        <v>974400.38</v>
      </c>
      <c r="K486" s="104">
        <v>974400.38</v>
      </c>
      <c r="L486" s="188">
        <v>8.2711639999999995E-4</v>
      </c>
    </row>
    <row r="487" spans="1:12" hidden="1">
      <c r="A487" s="103" t="s">
        <v>1101</v>
      </c>
      <c r="B487" s="103" t="s">
        <v>1078</v>
      </c>
      <c r="C487" s="134" t="s">
        <v>1385</v>
      </c>
      <c r="D487" s="104">
        <v>974408.12</v>
      </c>
      <c r="E487" s="406">
        <v>973</v>
      </c>
      <c r="F487" s="188">
        <v>1001.447194</v>
      </c>
      <c r="G487" s="103" t="s">
        <v>581</v>
      </c>
      <c r="H487" s="103" t="s">
        <v>581</v>
      </c>
      <c r="I487" s="252">
        <v>32</v>
      </c>
      <c r="J487" s="104">
        <v>974408.12</v>
      </c>
      <c r="K487" s="104">
        <v>974408.12</v>
      </c>
      <c r="L487" s="188">
        <v>7.9435669999999999E-4</v>
      </c>
    </row>
    <row r="488" spans="1:12" hidden="1">
      <c r="A488" s="103" t="s">
        <v>1101</v>
      </c>
      <c r="B488" s="103" t="s">
        <v>1078</v>
      </c>
      <c r="C488" s="134" t="s">
        <v>1386</v>
      </c>
      <c r="D488" s="104">
        <v>974409.78</v>
      </c>
      <c r="E488" s="406">
        <v>973</v>
      </c>
      <c r="F488" s="188">
        <v>1001.4489</v>
      </c>
      <c r="G488" s="103" t="s">
        <v>581</v>
      </c>
      <c r="H488" s="103" t="s">
        <v>581</v>
      </c>
      <c r="I488" s="252">
        <v>32</v>
      </c>
      <c r="J488" s="104">
        <v>974409.78</v>
      </c>
      <c r="K488" s="104">
        <v>974409.78</v>
      </c>
      <c r="L488" s="188">
        <v>1.7035349999999999E-4</v>
      </c>
    </row>
    <row r="489" spans="1:12" hidden="1">
      <c r="A489" s="103" t="s">
        <v>1101</v>
      </c>
      <c r="B489" s="103" t="s">
        <v>1078</v>
      </c>
      <c r="C489" s="134" t="s">
        <v>1387</v>
      </c>
      <c r="D489" s="104">
        <v>974409.78</v>
      </c>
      <c r="E489" s="406">
        <v>973</v>
      </c>
      <c r="F489" s="188">
        <v>1001.4489</v>
      </c>
      <c r="G489" s="103" t="s">
        <v>581</v>
      </c>
      <c r="H489" s="103" t="s">
        <v>581</v>
      </c>
      <c r="I489" s="252">
        <v>32</v>
      </c>
      <c r="J489" s="104">
        <v>974409.78</v>
      </c>
      <c r="K489" s="104">
        <v>974409.78</v>
      </c>
      <c r="L489" s="188">
        <v>0</v>
      </c>
    </row>
    <row r="490" spans="1:12" hidden="1">
      <c r="A490" s="103" t="s">
        <v>1101</v>
      </c>
      <c r="B490" s="103" t="s">
        <v>1078</v>
      </c>
      <c r="C490" s="134" t="s">
        <v>1388</v>
      </c>
      <c r="D490" s="104">
        <v>973853.67</v>
      </c>
      <c r="E490" s="406">
        <v>973</v>
      </c>
      <c r="F490" s="188">
        <v>1000.877359</v>
      </c>
      <c r="G490" s="103" t="s">
        <v>581</v>
      </c>
      <c r="H490" s="103" t="s">
        <v>581</v>
      </c>
      <c r="I490" s="252">
        <v>32</v>
      </c>
      <c r="J490" s="104">
        <v>973853.67</v>
      </c>
      <c r="K490" s="104">
        <v>973853.67</v>
      </c>
      <c r="L490" s="188">
        <v>-5.7071409199999999E-2</v>
      </c>
    </row>
    <row r="491" spans="1:12" hidden="1">
      <c r="A491" s="103" t="s">
        <v>1101</v>
      </c>
      <c r="B491" s="103" t="s">
        <v>1078</v>
      </c>
      <c r="C491" s="134" t="s">
        <v>1389</v>
      </c>
      <c r="D491" s="104">
        <v>973861.47</v>
      </c>
      <c r="E491" s="406">
        <v>973</v>
      </c>
      <c r="F491" s="188">
        <v>1000.885375</v>
      </c>
      <c r="G491" s="103" t="s">
        <v>581</v>
      </c>
      <c r="H491" s="103" t="s">
        <v>581</v>
      </c>
      <c r="I491" s="252">
        <v>32</v>
      </c>
      <c r="J491" s="104">
        <v>973861.47</v>
      </c>
      <c r="K491" s="104">
        <v>973861.47</v>
      </c>
      <c r="L491" s="188">
        <v>8.0089729999999995E-4</v>
      </c>
    </row>
    <row r="492" spans="1:12" hidden="1">
      <c r="A492" s="103" t="s">
        <v>1101</v>
      </c>
      <c r="B492" s="103" t="s">
        <v>1078</v>
      </c>
      <c r="C492" s="134" t="s">
        <v>1390</v>
      </c>
      <c r="D492" s="104">
        <v>973869.05</v>
      </c>
      <c r="E492" s="406">
        <v>973</v>
      </c>
      <c r="F492" s="188">
        <v>1000.893165</v>
      </c>
      <c r="G492" s="103" t="s">
        <v>581</v>
      </c>
      <c r="H492" s="103" t="s">
        <v>581</v>
      </c>
      <c r="I492" s="252">
        <v>32</v>
      </c>
      <c r="J492" s="104">
        <v>973869.05</v>
      </c>
      <c r="K492" s="104">
        <v>973869.05</v>
      </c>
      <c r="L492" s="188">
        <v>7.7831090000000003E-4</v>
      </c>
    </row>
    <row r="493" spans="1:12" hidden="1">
      <c r="A493" s="103" t="s">
        <v>1101</v>
      </c>
      <c r="B493" s="103" t="s">
        <v>1078</v>
      </c>
      <c r="C493" s="134" t="s">
        <v>1391</v>
      </c>
      <c r="D493" s="104">
        <v>973879.18</v>
      </c>
      <c r="E493" s="406">
        <v>973</v>
      </c>
      <c r="F493" s="188">
        <v>1000.903577</v>
      </c>
      <c r="G493" s="103" t="s">
        <v>581</v>
      </c>
      <c r="H493" s="103" t="s">
        <v>581</v>
      </c>
      <c r="I493" s="252">
        <v>32</v>
      </c>
      <c r="J493" s="104">
        <v>973879.18</v>
      </c>
      <c r="K493" s="104">
        <v>973879.18</v>
      </c>
      <c r="L493" s="188">
        <v>1.0402708999999999E-3</v>
      </c>
    </row>
    <row r="494" spans="1:12" hidden="1">
      <c r="A494" s="103" t="s">
        <v>1101</v>
      </c>
      <c r="B494" s="103" t="s">
        <v>1078</v>
      </c>
      <c r="C494" s="134" t="s">
        <v>1392</v>
      </c>
      <c r="D494" s="104">
        <v>973911.13</v>
      </c>
      <c r="E494" s="406">
        <v>973</v>
      </c>
      <c r="F494" s="188">
        <v>1000.936413</v>
      </c>
      <c r="G494" s="103" t="s">
        <v>581</v>
      </c>
      <c r="H494" s="103" t="s">
        <v>581</v>
      </c>
      <c r="I494" s="252">
        <v>32</v>
      </c>
      <c r="J494" s="104">
        <v>973911.13</v>
      </c>
      <c r="K494" s="104">
        <v>973911.13</v>
      </c>
      <c r="L494" s="188">
        <v>3.2806356999999999E-3</v>
      </c>
    </row>
    <row r="495" spans="1:12" hidden="1">
      <c r="A495" s="103" t="s">
        <v>1101</v>
      </c>
      <c r="B495" s="103" t="s">
        <v>1078</v>
      </c>
      <c r="C495" s="134" t="s">
        <v>1393</v>
      </c>
      <c r="D495" s="104">
        <v>973921.77</v>
      </c>
      <c r="E495" s="406">
        <v>973</v>
      </c>
      <c r="F495" s="188">
        <v>1000.947348</v>
      </c>
      <c r="G495" s="103" t="s">
        <v>581</v>
      </c>
      <c r="H495" s="103" t="s">
        <v>581</v>
      </c>
      <c r="I495" s="252">
        <v>32</v>
      </c>
      <c r="J495" s="104">
        <v>973921.77</v>
      </c>
      <c r="K495" s="104">
        <v>973921.77</v>
      </c>
      <c r="L495" s="188">
        <v>1.0924769999999999E-3</v>
      </c>
    </row>
    <row r="496" spans="1:12" hidden="1">
      <c r="A496" s="103" t="s">
        <v>1101</v>
      </c>
      <c r="B496" s="103" t="s">
        <v>1078</v>
      </c>
      <c r="C496" s="134" t="s">
        <v>1394</v>
      </c>
      <c r="D496" s="104">
        <v>973932.63</v>
      </c>
      <c r="E496" s="406">
        <v>973</v>
      </c>
      <c r="F496" s="188">
        <v>1000.95851</v>
      </c>
      <c r="G496" s="103" t="s">
        <v>581</v>
      </c>
      <c r="H496" s="103" t="s">
        <v>581</v>
      </c>
      <c r="I496" s="252">
        <v>32</v>
      </c>
      <c r="J496" s="104">
        <v>973932.63</v>
      </c>
      <c r="K496" s="104">
        <v>973932.63</v>
      </c>
      <c r="L496" s="188">
        <v>1.1151436000000001E-3</v>
      </c>
    </row>
    <row r="497" spans="1:12" hidden="1">
      <c r="A497" s="103" t="s">
        <v>1101</v>
      </c>
      <c r="B497" s="103" t="s">
        <v>1078</v>
      </c>
      <c r="C497" s="134" t="s">
        <v>1395</v>
      </c>
      <c r="D497" s="104">
        <v>973946.25</v>
      </c>
      <c r="E497" s="406">
        <v>973</v>
      </c>
      <c r="F497" s="188">
        <v>1000.9725079999999</v>
      </c>
      <c r="G497" s="103" t="s">
        <v>581</v>
      </c>
      <c r="H497" s="103" t="s">
        <v>581</v>
      </c>
      <c r="I497" s="252">
        <v>32</v>
      </c>
      <c r="J497" s="104">
        <v>973946.25</v>
      </c>
      <c r="K497" s="104">
        <v>973946.25</v>
      </c>
      <c r="L497" s="188">
        <v>1.3984596000000001E-3</v>
      </c>
    </row>
    <row r="498" spans="1:12" hidden="1">
      <c r="A498" s="103" t="s">
        <v>1101</v>
      </c>
      <c r="B498" s="103" t="s">
        <v>1078</v>
      </c>
      <c r="C498" s="134" t="s">
        <v>1396</v>
      </c>
      <c r="D498" s="104">
        <v>973957.18</v>
      </c>
      <c r="E498" s="406">
        <v>973</v>
      </c>
      <c r="F498" s="188">
        <v>1000.983741</v>
      </c>
      <c r="G498" s="103" t="s">
        <v>581</v>
      </c>
      <c r="H498" s="103" t="s">
        <v>581</v>
      </c>
      <c r="I498" s="252">
        <v>32</v>
      </c>
      <c r="J498" s="104">
        <v>973957.18</v>
      </c>
      <c r="K498" s="104">
        <v>973957.18</v>
      </c>
      <c r="L498" s="188">
        <v>1.1222086E-3</v>
      </c>
    </row>
    <row r="499" spans="1:12" hidden="1">
      <c r="A499" s="103" t="s">
        <v>1101</v>
      </c>
      <c r="B499" s="103" t="s">
        <v>1078</v>
      </c>
      <c r="C499" s="134" t="s">
        <v>1397</v>
      </c>
      <c r="D499" s="104">
        <v>973989.07</v>
      </c>
      <c r="E499" s="406">
        <v>973</v>
      </c>
      <c r="F499" s="188">
        <v>1001.016516</v>
      </c>
      <c r="G499" s="103" t="s">
        <v>581</v>
      </c>
      <c r="H499" s="103" t="s">
        <v>581</v>
      </c>
      <c r="I499" s="252">
        <v>32</v>
      </c>
      <c r="J499" s="104">
        <v>973989.07</v>
      </c>
      <c r="K499" s="104">
        <v>973989.07</v>
      </c>
      <c r="L499" s="188">
        <v>3.2742790000000002E-3</v>
      </c>
    </row>
    <row r="500" spans="1:12" hidden="1">
      <c r="A500" s="103" t="s">
        <v>1101</v>
      </c>
      <c r="B500" s="103" t="s">
        <v>1078</v>
      </c>
      <c r="C500" s="134" t="s">
        <v>1398</v>
      </c>
      <c r="D500" s="104">
        <v>973999.78</v>
      </c>
      <c r="E500" s="406">
        <v>973</v>
      </c>
      <c r="F500" s="188">
        <v>1001.027523</v>
      </c>
      <c r="G500" s="103" t="s">
        <v>581</v>
      </c>
      <c r="H500" s="103" t="s">
        <v>581</v>
      </c>
      <c r="I500" s="252">
        <v>32</v>
      </c>
      <c r="J500" s="104">
        <v>973999.78</v>
      </c>
      <c r="K500" s="104">
        <v>973999.78</v>
      </c>
      <c r="L500" s="188">
        <v>1.0995823000000001E-3</v>
      </c>
    </row>
    <row r="501" spans="1:12" hidden="1">
      <c r="A501" s="103" t="s">
        <v>1101</v>
      </c>
      <c r="B501" s="103" t="s">
        <v>1078</v>
      </c>
      <c r="C501" s="134" t="s">
        <v>1399</v>
      </c>
      <c r="D501" s="104">
        <v>974009.84</v>
      </c>
      <c r="E501" s="406">
        <v>973</v>
      </c>
      <c r="F501" s="188">
        <v>1001.037862</v>
      </c>
      <c r="G501" s="103" t="s">
        <v>581</v>
      </c>
      <c r="H501" s="103" t="s">
        <v>581</v>
      </c>
      <c r="I501" s="252">
        <v>32</v>
      </c>
      <c r="J501" s="104">
        <v>974009.84</v>
      </c>
      <c r="K501" s="104">
        <v>974009.84</v>
      </c>
      <c r="L501" s="188">
        <v>1.0328386999999999E-3</v>
      </c>
    </row>
    <row r="502" spans="1:12" hidden="1">
      <c r="A502" s="103" t="s">
        <v>1101</v>
      </c>
      <c r="B502" s="103" t="s">
        <v>1078</v>
      </c>
      <c r="C502" s="134" t="s">
        <v>1400</v>
      </c>
      <c r="D502" s="104">
        <v>1024073.52</v>
      </c>
      <c r="E502" s="406">
        <v>1023</v>
      </c>
      <c r="F502" s="188">
        <v>1001.049383</v>
      </c>
      <c r="G502" s="103" t="s">
        <v>581</v>
      </c>
      <c r="H502" s="103" t="s">
        <v>581</v>
      </c>
      <c r="I502" s="252">
        <v>33</v>
      </c>
      <c r="J502" s="104">
        <v>974021.05</v>
      </c>
      <c r="K502" s="104">
        <v>974021.05</v>
      </c>
      <c r="L502" s="188">
        <v>1.1509055E-3</v>
      </c>
    </row>
    <row r="503" spans="1:12" hidden="1">
      <c r="A503" s="103" t="s">
        <v>1101</v>
      </c>
      <c r="B503" s="103" t="s">
        <v>1078</v>
      </c>
      <c r="C503" s="134" t="s">
        <v>1401</v>
      </c>
      <c r="D503" s="104">
        <v>1024085.09</v>
      </c>
      <c r="E503" s="406">
        <v>1023</v>
      </c>
      <c r="F503" s="188">
        <v>1001.060694</v>
      </c>
      <c r="G503" s="103" t="s">
        <v>581</v>
      </c>
      <c r="H503" s="103" t="s">
        <v>581</v>
      </c>
      <c r="I503" s="252">
        <v>33</v>
      </c>
      <c r="J503" s="104">
        <v>1024085.09</v>
      </c>
      <c r="K503" s="104">
        <v>1024085.09</v>
      </c>
      <c r="L503" s="188">
        <v>1.1299143E-3</v>
      </c>
    </row>
    <row r="504" spans="1:12" hidden="1">
      <c r="A504" s="103" t="s">
        <v>1101</v>
      </c>
      <c r="B504" s="103" t="s">
        <v>1078</v>
      </c>
      <c r="C504" s="134" t="s">
        <v>1402</v>
      </c>
      <c r="D504" s="104">
        <v>1074174.8999999999</v>
      </c>
      <c r="E504" s="406">
        <v>1073</v>
      </c>
      <c r="F504" s="188">
        <v>1001.094966</v>
      </c>
      <c r="G504" s="103" t="s">
        <v>581</v>
      </c>
      <c r="H504" s="103" t="s">
        <v>581</v>
      </c>
      <c r="I504" s="252">
        <v>33</v>
      </c>
      <c r="J504" s="104">
        <v>1024120.15</v>
      </c>
      <c r="K504" s="104">
        <v>1024120.15</v>
      </c>
      <c r="L504" s="188">
        <v>3.4235685999999999E-3</v>
      </c>
    </row>
    <row r="505" spans="1:12" hidden="1">
      <c r="A505" s="103" t="s">
        <v>1101</v>
      </c>
      <c r="B505" s="103" t="s">
        <v>1078</v>
      </c>
      <c r="C505" s="134" t="s">
        <v>721</v>
      </c>
      <c r="D505" s="104">
        <v>1074212.98</v>
      </c>
      <c r="E505" s="406">
        <v>1073</v>
      </c>
      <c r="F505" s="188">
        <v>1001.130457</v>
      </c>
      <c r="G505" s="103" t="s">
        <v>581</v>
      </c>
      <c r="H505" s="103" t="s">
        <v>581</v>
      </c>
      <c r="I505" s="252">
        <v>33</v>
      </c>
      <c r="J505" s="104">
        <v>1074212.98</v>
      </c>
      <c r="K505" s="104">
        <v>1074212.98</v>
      </c>
      <c r="L505" s="188">
        <v>3.5452181000000002E-3</v>
      </c>
    </row>
    <row r="506" spans="1:12" hidden="1">
      <c r="A506" s="103" t="s">
        <v>1101</v>
      </c>
      <c r="B506" s="103" t="s">
        <v>1078</v>
      </c>
      <c r="C506" s="134" t="s">
        <v>1403</v>
      </c>
      <c r="D506" s="104">
        <v>1089228.17</v>
      </c>
      <c r="E506" s="406">
        <v>1088</v>
      </c>
      <c r="F506" s="188">
        <v>1001.128835</v>
      </c>
      <c r="G506" s="103" t="s">
        <v>581</v>
      </c>
      <c r="H506" s="103" t="s">
        <v>581</v>
      </c>
      <c r="I506" s="252">
        <v>34</v>
      </c>
      <c r="J506" s="104">
        <v>1074211.24</v>
      </c>
      <c r="K506" s="104">
        <v>1074211.24</v>
      </c>
      <c r="L506" s="188">
        <v>-1.6201679999999999E-4</v>
      </c>
    </row>
    <row r="507" spans="1:12" hidden="1">
      <c r="A507" s="103" t="s">
        <v>1101</v>
      </c>
      <c r="B507" s="103" t="s">
        <v>1078</v>
      </c>
      <c r="C507" s="134" t="s">
        <v>1404</v>
      </c>
      <c r="D507" s="104">
        <v>1089225.29</v>
      </c>
      <c r="E507" s="406">
        <v>1088</v>
      </c>
      <c r="F507" s="188">
        <v>1001.126186</v>
      </c>
      <c r="G507" s="103" t="s">
        <v>581</v>
      </c>
      <c r="H507" s="103" t="s">
        <v>581</v>
      </c>
      <c r="I507" s="252">
        <v>34</v>
      </c>
      <c r="J507" s="104">
        <v>1089225.29</v>
      </c>
      <c r="K507" s="104">
        <v>1089225.29</v>
      </c>
      <c r="L507" s="188">
        <v>-2.6460129999999999E-4</v>
      </c>
    </row>
    <row r="508" spans="1:12" hidden="1">
      <c r="A508" s="103" t="s">
        <v>1101</v>
      </c>
      <c r="B508" s="103" t="s">
        <v>1078</v>
      </c>
      <c r="C508" s="134" t="s">
        <v>1405</v>
      </c>
      <c r="D508" s="104">
        <v>1089224.1399999999</v>
      </c>
      <c r="E508" s="406">
        <v>1088</v>
      </c>
      <c r="F508" s="188">
        <v>1001.125129</v>
      </c>
      <c r="G508" s="103" t="s">
        <v>581</v>
      </c>
      <c r="H508" s="103" t="s">
        <v>581</v>
      </c>
      <c r="I508" s="252">
        <v>34</v>
      </c>
      <c r="J508" s="104">
        <v>1089224.1399999999</v>
      </c>
      <c r="K508" s="104">
        <v>1089224.1399999999</v>
      </c>
      <c r="L508" s="188">
        <v>-1.055811E-4</v>
      </c>
    </row>
    <row r="509" spans="1:12" hidden="1">
      <c r="A509" s="103" t="s">
        <v>1101</v>
      </c>
      <c r="B509" s="103" t="s">
        <v>1078</v>
      </c>
      <c r="C509" s="134" t="s">
        <v>1406</v>
      </c>
      <c r="D509" s="104">
        <v>1089276.1000000001</v>
      </c>
      <c r="E509" s="406">
        <v>1088</v>
      </c>
      <c r="F509" s="188">
        <v>1001.1728859999999</v>
      </c>
      <c r="G509" s="103" t="s">
        <v>581</v>
      </c>
      <c r="H509" s="103" t="s">
        <v>581</v>
      </c>
      <c r="I509" s="252">
        <v>34</v>
      </c>
      <c r="J509" s="104">
        <v>1089276.1000000001</v>
      </c>
      <c r="K509" s="104">
        <v>1089276.1000000001</v>
      </c>
      <c r="L509" s="188">
        <v>4.7703327999999998E-3</v>
      </c>
    </row>
    <row r="510" spans="1:12" hidden="1">
      <c r="A510" s="103" t="s">
        <v>1101</v>
      </c>
      <c r="B510" s="103" t="s">
        <v>1078</v>
      </c>
      <c r="C510" s="134" t="s">
        <v>1407</v>
      </c>
      <c r="D510" s="104">
        <v>1089276.1000000001</v>
      </c>
      <c r="E510" s="406">
        <v>1088</v>
      </c>
      <c r="F510" s="188">
        <v>1001.1728859999999</v>
      </c>
      <c r="G510" s="103" t="s">
        <v>581</v>
      </c>
      <c r="H510" s="103" t="s">
        <v>581</v>
      </c>
      <c r="I510" s="252">
        <v>34</v>
      </c>
      <c r="J510" s="104">
        <v>1089276.1000000001</v>
      </c>
      <c r="K510" s="104">
        <v>1089276.1000000001</v>
      </c>
      <c r="L510" s="188">
        <v>0</v>
      </c>
    </row>
    <row r="511" spans="1:12" hidden="1">
      <c r="A511" s="103" t="s">
        <v>1101</v>
      </c>
      <c r="B511" s="103" t="s">
        <v>1078</v>
      </c>
      <c r="C511" s="134" t="s">
        <v>1408</v>
      </c>
      <c r="D511" s="104">
        <v>1179127.71</v>
      </c>
      <c r="E511" s="406">
        <v>1188</v>
      </c>
      <c r="F511" s="188">
        <v>992.531746</v>
      </c>
      <c r="G511" s="103" t="s">
        <v>581</v>
      </c>
      <c r="H511" s="103" t="s">
        <v>581</v>
      </c>
      <c r="I511" s="252">
        <v>35</v>
      </c>
      <c r="J511" s="104">
        <v>1079874.54</v>
      </c>
      <c r="K511" s="104">
        <v>1079874.54</v>
      </c>
      <c r="L511" s="188">
        <v>-0.86310168009999999</v>
      </c>
    </row>
    <row r="512" spans="1:12" hidden="1">
      <c r="A512" s="103" t="s">
        <v>1101</v>
      </c>
      <c r="B512" s="103" t="s">
        <v>1078</v>
      </c>
      <c r="C512" s="134" t="s">
        <v>1409</v>
      </c>
      <c r="D512" s="104">
        <v>1178150.53</v>
      </c>
      <c r="E512" s="406">
        <v>1188</v>
      </c>
      <c r="F512" s="188">
        <v>991.70920000000001</v>
      </c>
      <c r="G512" s="103" t="s">
        <v>581</v>
      </c>
      <c r="H512" s="103" t="s">
        <v>581</v>
      </c>
      <c r="I512" s="252">
        <v>35</v>
      </c>
      <c r="J512" s="104">
        <v>1178150.53</v>
      </c>
      <c r="K512" s="104">
        <v>1178150.53</v>
      </c>
      <c r="L512" s="188">
        <v>-8.2873520500000006E-2</v>
      </c>
    </row>
    <row r="513" spans="1:12" hidden="1">
      <c r="A513" s="103" t="s">
        <v>1101</v>
      </c>
      <c r="B513" s="103" t="s">
        <v>1078</v>
      </c>
      <c r="C513" s="134" t="s">
        <v>1410</v>
      </c>
      <c r="D513" s="104">
        <v>1178147.3500000001</v>
      </c>
      <c r="E513" s="406">
        <v>1188</v>
      </c>
      <c r="F513" s="188">
        <v>991.70652399999994</v>
      </c>
      <c r="G513" s="103" t="s">
        <v>581</v>
      </c>
      <c r="H513" s="103" t="s">
        <v>581</v>
      </c>
      <c r="I513" s="252">
        <v>35</v>
      </c>
      <c r="J513" s="104">
        <v>1178147.3500000001</v>
      </c>
      <c r="K513" s="104">
        <v>1178147.3500000001</v>
      </c>
      <c r="L513" s="188">
        <v>-2.698372E-4</v>
      </c>
    </row>
    <row r="514" spans="1:12" hidden="1">
      <c r="A514" s="103" t="s">
        <v>1101</v>
      </c>
      <c r="B514" s="103" t="s">
        <v>1078</v>
      </c>
      <c r="C514" s="134" t="s">
        <v>1411</v>
      </c>
      <c r="D514" s="104">
        <v>1178273.7</v>
      </c>
      <c r="E514" s="406">
        <v>1188</v>
      </c>
      <c r="F514" s="188">
        <v>991.81287899999995</v>
      </c>
      <c r="G514" s="103" t="s">
        <v>581</v>
      </c>
      <c r="H514" s="103" t="s">
        <v>581</v>
      </c>
      <c r="I514" s="252">
        <v>35</v>
      </c>
      <c r="J514" s="104">
        <v>1178273.7</v>
      </c>
      <c r="K514" s="104">
        <v>1178273.7</v>
      </c>
      <c r="L514" s="188">
        <v>1.0724442900000001E-2</v>
      </c>
    </row>
    <row r="515" spans="1:12" hidden="1">
      <c r="A515" s="103" t="s">
        <v>1101</v>
      </c>
      <c r="B515" s="103" t="s">
        <v>1078</v>
      </c>
      <c r="C515" s="134" t="s">
        <v>1412</v>
      </c>
      <c r="D515" s="104">
        <v>1188204.05</v>
      </c>
      <c r="E515" s="406">
        <v>1198</v>
      </c>
      <c r="F515" s="188">
        <v>991.823081</v>
      </c>
      <c r="G515" s="103" t="s">
        <v>581</v>
      </c>
      <c r="H515" s="103" t="s">
        <v>581</v>
      </c>
      <c r="I515" s="252">
        <v>36</v>
      </c>
      <c r="J515" s="104">
        <v>1178285.82</v>
      </c>
      <c r="K515" s="104">
        <v>1178285.82</v>
      </c>
      <c r="L515" s="188">
        <v>1.0286214000000001E-3</v>
      </c>
    </row>
    <row r="516" spans="1:12" hidden="1">
      <c r="A516" s="103" t="s">
        <v>1101</v>
      </c>
      <c r="B516" s="103" t="s">
        <v>1078</v>
      </c>
      <c r="C516" s="134" t="s">
        <v>1413</v>
      </c>
      <c r="D516" s="104">
        <v>1188211.96</v>
      </c>
      <c r="E516" s="406">
        <v>1198</v>
      </c>
      <c r="F516" s="188">
        <v>991.82968300000005</v>
      </c>
      <c r="G516" s="103" t="s">
        <v>581</v>
      </c>
      <c r="H516" s="103" t="s">
        <v>581</v>
      </c>
      <c r="I516" s="252">
        <v>36</v>
      </c>
      <c r="J516" s="104">
        <v>1188211.96</v>
      </c>
      <c r="K516" s="104">
        <v>1188211.96</v>
      </c>
      <c r="L516" s="188">
        <v>6.6564290000000002E-4</v>
      </c>
    </row>
    <row r="517" spans="1:12" hidden="1">
      <c r="A517" s="103" t="s">
        <v>1101</v>
      </c>
      <c r="B517" s="103" t="s">
        <v>1078</v>
      </c>
      <c r="C517" s="134" t="s">
        <v>1414</v>
      </c>
      <c r="D517" s="104">
        <v>1188256.97</v>
      </c>
      <c r="E517" s="406">
        <v>1198</v>
      </c>
      <c r="F517" s="188">
        <v>991.867254</v>
      </c>
      <c r="G517" s="103" t="s">
        <v>581</v>
      </c>
      <c r="H517" s="103" t="s">
        <v>581</v>
      </c>
      <c r="I517" s="252">
        <v>36</v>
      </c>
      <c r="J517" s="104">
        <v>1188256.97</v>
      </c>
      <c r="K517" s="104">
        <v>1188256.97</v>
      </c>
      <c r="L517" s="188">
        <v>3.7880496000000001E-3</v>
      </c>
    </row>
    <row r="518" spans="1:12" hidden="1">
      <c r="A518" s="103" t="s">
        <v>1101</v>
      </c>
      <c r="B518" s="103" t="s">
        <v>1078</v>
      </c>
      <c r="C518" s="134" t="s">
        <v>1415</v>
      </c>
      <c r="D518" s="104">
        <v>1188477.03</v>
      </c>
      <c r="E518" s="406">
        <v>1198</v>
      </c>
      <c r="F518" s="188">
        <v>992.05094299999996</v>
      </c>
      <c r="G518" s="103" t="s">
        <v>581</v>
      </c>
      <c r="H518" s="103" t="s">
        <v>581</v>
      </c>
      <c r="I518" s="252">
        <v>36</v>
      </c>
      <c r="J518" s="104">
        <v>1188477.03</v>
      </c>
      <c r="K518" s="104">
        <v>1188477.03</v>
      </c>
      <c r="L518" s="188">
        <v>1.8519514500000001E-2</v>
      </c>
    </row>
    <row r="519" spans="1:12" hidden="1">
      <c r="A519" s="103" t="s">
        <v>1101</v>
      </c>
      <c r="B519" s="103" t="s">
        <v>1078</v>
      </c>
      <c r="C519" s="134" t="s">
        <v>1416</v>
      </c>
      <c r="D519" s="104">
        <v>1188477.03</v>
      </c>
      <c r="E519" s="406">
        <v>1198</v>
      </c>
      <c r="F519" s="188">
        <v>992.05094299999996</v>
      </c>
      <c r="G519" s="103" t="s">
        <v>581</v>
      </c>
      <c r="H519" s="103" t="s">
        <v>581</v>
      </c>
      <c r="I519" s="252">
        <v>36</v>
      </c>
      <c r="J519" s="104">
        <v>1188477.03</v>
      </c>
      <c r="K519" s="104">
        <v>1188477.03</v>
      </c>
      <c r="L519" s="188">
        <v>0</v>
      </c>
    </row>
    <row r="520" spans="1:12" hidden="1">
      <c r="A520" s="103" t="s">
        <v>1101</v>
      </c>
      <c r="B520" s="103" t="s">
        <v>1078</v>
      </c>
      <c r="C520" s="134" t="s">
        <v>1417</v>
      </c>
      <c r="D520" s="104">
        <v>1188477.02</v>
      </c>
      <c r="E520" s="406">
        <v>1198</v>
      </c>
      <c r="F520" s="188">
        <v>992.05093499999998</v>
      </c>
      <c r="G520" s="103" t="s">
        <v>581</v>
      </c>
      <c r="H520" s="103" t="s">
        <v>581</v>
      </c>
      <c r="I520" s="252">
        <v>36</v>
      </c>
      <c r="J520" s="104">
        <v>1188477.02</v>
      </c>
      <c r="K520" s="104">
        <v>1188477.02</v>
      </c>
      <c r="L520" s="188">
        <v>-8.0640000000000002E-7</v>
      </c>
    </row>
    <row r="521" spans="1:12" hidden="1">
      <c r="A521" s="103" t="s">
        <v>1101</v>
      </c>
      <c r="B521" s="103" t="s">
        <v>1078</v>
      </c>
      <c r="C521" s="134" t="s">
        <v>1418</v>
      </c>
      <c r="D521" s="104">
        <v>1188477.02</v>
      </c>
      <c r="E521" s="406">
        <v>1198</v>
      </c>
      <c r="F521" s="188">
        <v>992.05093499999998</v>
      </c>
      <c r="G521" s="103" t="s">
        <v>581</v>
      </c>
      <c r="H521" s="103" t="s">
        <v>581</v>
      </c>
      <c r="I521" s="252">
        <v>36</v>
      </c>
      <c r="J521" s="104">
        <v>1188477.02</v>
      </c>
      <c r="K521" s="104">
        <v>1188477.02</v>
      </c>
      <c r="L521" s="188">
        <v>0</v>
      </c>
    </row>
    <row r="522" spans="1:12" hidden="1">
      <c r="A522" s="103" t="s">
        <v>1101</v>
      </c>
      <c r="B522" s="103" t="s">
        <v>1078</v>
      </c>
      <c r="C522" s="134" t="s">
        <v>1419</v>
      </c>
      <c r="D522" s="104">
        <v>1188435.46</v>
      </c>
      <c r="E522" s="406">
        <v>1198</v>
      </c>
      <c r="F522" s="188">
        <v>992.01624400000003</v>
      </c>
      <c r="G522" s="103" t="s">
        <v>581</v>
      </c>
      <c r="H522" s="103" t="s">
        <v>581</v>
      </c>
      <c r="I522" s="252">
        <v>36</v>
      </c>
      <c r="J522" s="104">
        <v>1188435.46</v>
      </c>
      <c r="K522" s="104">
        <v>1188435.46</v>
      </c>
      <c r="L522" s="188">
        <v>-3.4968971000000001E-3</v>
      </c>
    </row>
    <row r="523" spans="1:12" hidden="1">
      <c r="A523" s="103" t="s">
        <v>1101</v>
      </c>
      <c r="B523" s="103" t="s">
        <v>1078</v>
      </c>
      <c r="C523" s="134" t="s">
        <v>1420</v>
      </c>
      <c r="D523" s="104">
        <v>1188435.46</v>
      </c>
      <c r="E523" s="406">
        <v>1198</v>
      </c>
      <c r="F523" s="188">
        <v>992.01624400000003</v>
      </c>
      <c r="G523" s="103" t="s">
        <v>581</v>
      </c>
      <c r="H523" s="103" t="s">
        <v>581</v>
      </c>
      <c r="I523" s="252">
        <v>36</v>
      </c>
      <c r="J523" s="104">
        <v>1188435.46</v>
      </c>
      <c r="K523" s="104">
        <v>1188435.46</v>
      </c>
      <c r="L523" s="188">
        <v>0</v>
      </c>
    </row>
    <row r="524" spans="1:12" hidden="1">
      <c r="A524" s="103" t="s">
        <v>1101</v>
      </c>
      <c r="B524" s="103" t="s">
        <v>1078</v>
      </c>
      <c r="C524" s="134" t="s">
        <v>1421</v>
      </c>
      <c r="D524" s="104">
        <v>1188435.46</v>
      </c>
      <c r="E524" s="406">
        <v>1198</v>
      </c>
      <c r="F524" s="188">
        <v>992.01624400000003</v>
      </c>
      <c r="G524" s="103" t="s">
        <v>581</v>
      </c>
      <c r="H524" s="103" t="s">
        <v>581</v>
      </c>
      <c r="I524" s="252">
        <v>36</v>
      </c>
      <c r="J524" s="104">
        <v>1188435.46</v>
      </c>
      <c r="K524" s="104">
        <v>1188435.46</v>
      </c>
      <c r="L524" s="188">
        <v>0</v>
      </c>
    </row>
    <row r="525" spans="1:12" hidden="1">
      <c r="A525" s="103" t="s">
        <v>1101</v>
      </c>
      <c r="B525" s="103" t="s">
        <v>1078</v>
      </c>
      <c r="C525" s="134" t="s">
        <v>1422</v>
      </c>
      <c r="D525" s="104">
        <v>1188435.46</v>
      </c>
      <c r="E525" s="406">
        <v>1198</v>
      </c>
      <c r="F525" s="188">
        <v>992.01624400000003</v>
      </c>
      <c r="G525" s="103" t="s">
        <v>581</v>
      </c>
      <c r="H525" s="103" t="s">
        <v>581</v>
      </c>
      <c r="I525" s="252">
        <v>36</v>
      </c>
      <c r="J525" s="104">
        <v>1188435.46</v>
      </c>
      <c r="K525" s="104">
        <v>1188435.46</v>
      </c>
      <c r="L525" s="188">
        <v>0</v>
      </c>
    </row>
    <row r="526" spans="1:12" hidden="1">
      <c r="A526" s="103" t="s">
        <v>1101</v>
      </c>
      <c r="B526" s="103" t="s">
        <v>1078</v>
      </c>
      <c r="C526" s="134" t="s">
        <v>1423</v>
      </c>
      <c r="D526" s="104">
        <v>1188435.46</v>
      </c>
      <c r="E526" s="406">
        <v>1198</v>
      </c>
      <c r="F526" s="188">
        <v>992.01624400000003</v>
      </c>
      <c r="G526" s="103" t="s">
        <v>581</v>
      </c>
      <c r="H526" s="103" t="s">
        <v>581</v>
      </c>
      <c r="I526" s="252">
        <v>36</v>
      </c>
      <c r="J526" s="104">
        <v>1188435.46</v>
      </c>
      <c r="K526" s="104">
        <v>1188435.46</v>
      </c>
      <c r="L526" s="188">
        <v>0</v>
      </c>
    </row>
    <row r="527" spans="1:12" hidden="1">
      <c r="A527" s="103" t="s">
        <v>1101</v>
      </c>
      <c r="B527" s="103" t="s">
        <v>1078</v>
      </c>
      <c r="C527" s="134" t="s">
        <v>1424</v>
      </c>
      <c r="D527" s="104">
        <v>1188784.51</v>
      </c>
      <c r="E527" s="406">
        <v>1198</v>
      </c>
      <c r="F527" s="188">
        <v>992.30760399999997</v>
      </c>
      <c r="G527" s="103" t="s">
        <v>581</v>
      </c>
      <c r="H527" s="103" t="s">
        <v>581</v>
      </c>
      <c r="I527" s="252">
        <v>36</v>
      </c>
      <c r="J527" s="104">
        <v>1188784.51</v>
      </c>
      <c r="K527" s="104">
        <v>1188784.51</v>
      </c>
      <c r="L527" s="188">
        <v>2.9370486800000001E-2</v>
      </c>
    </row>
    <row r="528" spans="1:12" hidden="1">
      <c r="A528" s="103" t="s">
        <v>1101</v>
      </c>
      <c r="B528" s="103" t="s">
        <v>1078</v>
      </c>
      <c r="C528" s="134" t="s">
        <v>1425</v>
      </c>
      <c r="D528" s="104">
        <v>1188784.51</v>
      </c>
      <c r="E528" s="406">
        <v>1198</v>
      </c>
      <c r="F528" s="188">
        <v>992.30760399999997</v>
      </c>
      <c r="G528" s="103" t="s">
        <v>581</v>
      </c>
      <c r="H528" s="103" t="s">
        <v>581</v>
      </c>
      <c r="I528" s="252">
        <v>36</v>
      </c>
      <c r="J528" s="104">
        <v>1188784.51</v>
      </c>
      <c r="K528" s="104">
        <v>1188784.51</v>
      </c>
      <c r="L528" s="188">
        <v>0</v>
      </c>
    </row>
    <row r="529" spans="1:12" hidden="1">
      <c r="A529" s="103" t="s">
        <v>1101</v>
      </c>
      <c r="B529" s="103" t="s">
        <v>1078</v>
      </c>
      <c r="C529" s="134" t="s">
        <v>1426</v>
      </c>
      <c r="D529" s="104">
        <v>1188784.51</v>
      </c>
      <c r="E529" s="406">
        <v>1198</v>
      </c>
      <c r="F529" s="188">
        <v>992.30760399999997</v>
      </c>
      <c r="G529" s="103" t="s">
        <v>581</v>
      </c>
      <c r="H529" s="103" t="s">
        <v>581</v>
      </c>
      <c r="I529" s="252">
        <v>36</v>
      </c>
      <c r="J529" s="104">
        <v>1188784.51</v>
      </c>
      <c r="K529" s="104">
        <v>1188784.51</v>
      </c>
      <c r="L529" s="188">
        <v>0</v>
      </c>
    </row>
    <row r="530" spans="1:12" hidden="1">
      <c r="A530" s="103" t="s">
        <v>1101</v>
      </c>
      <c r="B530" s="103" t="s">
        <v>1078</v>
      </c>
      <c r="C530" s="134" t="s">
        <v>1427</v>
      </c>
      <c r="D530" s="104">
        <v>1188784.51</v>
      </c>
      <c r="E530" s="406">
        <v>1198</v>
      </c>
      <c r="F530" s="188">
        <v>992.30760399999997</v>
      </c>
      <c r="G530" s="103" t="s">
        <v>581</v>
      </c>
      <c r="H530" s="103" t="s">
        <v>581</v>
      </c>
      <c r="I530" s="252">
        <v>36</v>
      </c>
      <c r="J530" s="104">
        <v>1188784.51</v>
      </c>
      <c r="K530" s="104">
        <v>1188784.51</v>
      </c>
      <c r="L530" s="188">
        <v>0</v>
      </c>
    </row>
    <row r="531" spans="1:12" hidden="1">
      <c r="A531" s="103" t="s">
        <v>1101</v>
      </c>
      <c r="B531" s="103" t="s">
        <v>1078</v>
      </c>
      <c r="C531" s="134" t="s">
        <v>1428</v>
      </c>
      <c r="D531" s="104">
        <v>1198707.5900000001</v>
      </c>
      <c r="E531" s="406">
        <v>1208</v>
      </c>
      <c r="F531" s="188">
        <v>992.30760399999997</v>
      </c>
      <c r="G531" s="103" t="s">
        <v>581</v>
      </c>
      <c r="H531" s="103" t="s">
        <v>581</v>
      </c>
      <c r="I531" s="252">
        <v>37</v>
      </c>
      <c r="J531" s="104">
        <v>1188784.51</v>
      </c>
      <c r="K531" s="104">
        <v>1188784.51</v>
      </c>
      <c r="L531" s="188">
        <v>0</v>
      </c>
    </row>
    <row r="532" spans="1:12" hidden="1">
      <c r="A532" s="103" t="s">
        <v>1101</v>
      </c>
      <c r="B532" s="103" t="s">
        <v>1078</v>
      </c>
      <c r="C532" s="134" t="s">
        <v>1429</v>
      </c>
      <c r="D532" s="104">
        <v>1204019.75</v>
      </c>
      <c r="E532" s="406">
        <v>1213</v>
      </c>
      <c r="F532" s="188">
        <v>992.59666400000003</v>
      </c>
      <c r="G532" s="103" t="s">
        <v>581</v>
      </c>
      <c r="H532" s="103" t="s">
        <v>581</v>
      </c>
      <c r="I532" s="252">
        <v>38</v>
      </c>
      <c r="J532" s="104">
        <v>1199056.77</v>
      </c>
      <c r="K532" s="104">
        <v>1199056.77</v>
      </c>
      <c r="L532" s="188">
        <v>2.9130080100000001E-2</v>
      </c>
    </row>
    <row r="533" spans="1:12" hidden="1">
      <c r="A533" s="103" t="s">
        <v>1101</v>
      </c>
      <c r="B533" s="103" t="s">
        <v>1078</v>
      </c>
      <c r="C533" s="134" t="s">
        <v>669</v>
      </c>
      <c r="D533" s="104">
        <v>1204019.75</v>
      </c>
      <c r="E533" s="406">
        <v>1213</v>
      </c>
      <c r="F533" s="188">
        <v>992.59666100000004</v>
      </c>
      <c r="G533" s="103" t="s">
        <v>581</v>
      </c>
      <c r="H533" s="103" t="s">
        <v>581</v>
      </c>
      <c r="I533" s="252">
        <v>38</v>
      </c>
      <c r="J533" s="104">
        <v>1204019.75</v>
      </c>
      <c r="K533" s="104">
        <v>1204019.75</v>
      </c>
      <c r="L533" s="188">
        <v>-3.0219999999999999E-7</v>
      </c>
    </row>
    <row r="534" spans="1:12" hidden="1">
      <c r="A534" s="103" t="s">
        <v>1077</v>
      </c>
      <c r="B534" s="103" t="s">
        <v>1078</v>
      </c>
      <c r="C534" s="134" t="s">
        <v>1430</v>
      </c>
      <c r="D534" s="104">
        <v>111338423928.23</v>
      </c>
      <c r="E534" s="406">
        <v>101603.15691782</v>
      </c>
      <c r="F534" s="188">
        <v>1095816.5799740001</v>
      </c>
      <c r="G534" s="103" t="s">
        <v>581</v>
      </c>
      <c r="H534" s="103" t="s">
        <v>581</v>
      </c>
      <c r="I534" s="252">
        <v>346</v>
      </c>
      <c r="J534" s="104">
        <v>111098948853.24001</v>
      </c>
      <c r="K534" s="104">
        <v>111206654873.57001</v>
      </c>
      <c r="L534" s="188">
        <v>1.51861315E-2</v>
      </c>
    </row>
    <row r="535" spans="1:12" hidden="1">
      <c r="A535" s="103" t="s">
        <v>1077</v>
      </c>
      <c r="B535" s="103" t="s">
        <v>1078</v>
      </c>
      <c r="C535" s="134" t="s">
        <v>1431</v>
      </c>
      <c r="D535" s="104">
        <v>111067191251.64</v>
      </c>
      <c r="E535" s="406">
        <v>101310.08574872</v>
      </c>
      <c r="F535" s="188">
        <v>1096309.3203489999</v>
      </c>
      <c r="G535" s="103" t="s">
        <v>581</v>
      </c>
      <c r="H535" s="103" t="s">
        <v>581</v>
      </c>
      <c r="I535" s="252">
        <v>347</v>
      </c>
      <c r="J535" s="104">
        <v>111388487905.85001</v>
      </c>
      <c r="K535" s="104">
        <v>111512325024</v>
      </c>
      <c r="L535" s="188">
        <v>4.4965588600000002E-2</v>
      </c>
    </row>
    <row r="536" spans="1:12" hidden="1">
      <c r="A536" s="103" t="s">
        <v>1077</v>
      </c>
      <c r="B536" s="103" t="s">
        <v>1078</v>
      </c>
      <c r="C536" s="134" t="s">
        <v>1432</v>
      </c>
      <c r="D536" s="104">
        <v>109065589290.25</v>
      </c>
      <c r="E536" s="406">
        <v>99469.486844700004</v>
      </c>
      <c r="F536" s="188">
        <v>1096472.8254859999</v>
      </c>
      <c r="G536" s="103" t="s">
        <v>581</v>
      </c>
      <c r="H536" s="103" t="s">
        <v>581</v>
      </c>
      <c r="I536" s="252">
        <v>346</v>
      </c>
      <c r="J536" s="104">
        <v>111083755971.14</v>
      </c>
      <c r="K536" s="104">
        <v>111212955686.55</v>
      </c>
      <c r="L536" s="188">
        <v>1.4914142700000001E-2</v>
      </c>
    </row>
    <row r="537" spans="1:12" hidden="1">
      <c r="A537" s="103" t="s">
        <v>1077</v>
      </c>
      <c r="B537" s="103" t="s">
        <v>1078</v>
      </c>
      <c r="C537" s="134" t="s">
        <v>1433</v>
      </c>
      <c r="D537" s="104">
        <v>107003926672.78</v>
      </c>
      <c r="E537" s="406">
        <v>97574.615059670003</v>
      </c>
      <c r="F537" s="188">
        <v>1096636.93377</v>
      </c>
      <c r="G537" s="103" t="s">
        <v>581</v>
      </c>
      <c r="H537" s="103" t="s">
        <v>581</v>
      </c>
      <c r="I537" s="252">
        <v>346</v>
      </c>
      <c r="J537" s="104">
        <v>109081913057</v>
      </c>
      <c r="K537" s="104">
        <v>109216379096.39</v>
      </c>
      <c r="L537" s="188">
        <v>1.4966926700000001E-2</v>
      </c>
    </row>
    <row r="538" spans="1:12" hidden="1">
      <c r="A538" s="103" t="s">
        <v>1077</v>
      </c>
      <c r="B538" s="103" t="s">
        <v>1078</v>
      </c>
      <c r="C538" s="134" t="s">
        <v>1434</v>
      </c>
      <c r="D538" s="104">
        <v>108786436612.3</v>
      </c>
      <c r="E538" s="406">
        <v>99185.197553630001</v>
      </c>
      <c r="F538" s="188">
        <v>1096801.12855</v>
      </c>
      <c r="G538" s="103" t="s">
        <v>581</v>
      </c>
      <c r="H538" s="103" t="s">
        <v>581</v>
      </c>
      <c r="I538" s="252">
        <v>348</v>
      </c>
      <c r="J538" s="104">
        <v>107019947915.31</v>
      </c>
      <c r="K538" s="104">
        <v>107159581101.58</v>
      </c>
      <c r="L538" s="188">
        <v>1.4972574299999999E-2</v>
      </c>
    </row>
    <row r="539" spans="1:12" hidden="1">
      <c r="A539" s="103" t="s">
        <v>1077</v>
      </c>
      <c r="B539" s="103" t="s">
        <v>1078</v>
      </c>
      <c r="C539" s="134" t="s">
        <v>1435</v>
      </c>
      <c r="D539" s="104">
        <v>108804118077.92</v>
      </c>
      <c r="E539" s="406">
        <v>99187.444956840001</v>
      </c>
      <c r="F539" s="188">
        <v>1096954.5402170001</v>
      </c>
      <c r="G539" s="103" t="s">
        <v>581</v>
      </c>
      <c r="H539" s="103" t="s">
        <v>581</v>
      </c>
      <c r="I539" s="252">
        <v>347</v>
      </c>
      <c r="J539" s="104">
        <v>108801652778.77</v>
      </c>
      <c r="K539" s="104">
        <v>108946539277.57001</v>
      </c>
      <c r="L539" s="188">
        <v>1.39871908E-2</v>
      </c>
    </row>
    <row r="540" spans="1:12" hidden="1">
      <c r="A540" s="103" t="s">
        <v>1077</v>
      </c>
      <c r="B540" s="103" t="s">
        <v>1078</v>
      </c>
      <c r="C540" s="134" t="s">
        <v>1436</v>
      </c>
      <c r="D540" s="104">
        <v>108869411052.14999</v>
      </c>
      <c r="E540" s="406">
        <v>99205.377693839997</v>
      </c>
      <c r="F540" s="188">
        <v>1097414.4102159999</v>
      </c>
      <c r="G540" s="103" t="s">
        <v>581</v>
      </c>
      <c r="H540" s="103" t="s">
        <v>581</v>
      </c>
      <c r="I540" s="252">
        <v>349</v>
      </c>
      <c r="J540" s="104">
        <v>108849731408.14999</v>
      </c>
      <c r="K540" s="104">
        <v>109010387080.59</v>
      </c>
      <c r="L540" s="188">
        <v>4.1922429999999997E-2</v>
      </c>
    </row>
    <row r="541" spans="1:12" hidden="1">
      <c r="A541" s="103" t="s">
        <v>1077</v>
      </c>
      <c r="B541" s="103" t="s">
        <v>1078</v>
      </c>
      <c r="C541" s="134" t="s">
        <v>1437</v>
      </c>
      <c r="D541" s="104">
        <v>106839573178.24001</v>
      </c>
      <c r="E541" s="406">
        <v>97341.272625180005</v>
      </c>
      <c r="F541" s="188">
        <v>1097577.3204610001</v>
      </c>
      <c r="G541" s="103" t="s">
        <v>581</v>
      </c>
      <c r="H541" s="103" t="s">
        <v>581</v>
      </c>
      <c r="I541" s="252">
        <v>348</v>
      </c>
      <c r="J541" s="104">
        <v>108885572624.55</v>
      </c>
      <c r="K541" s="104">
        <v>108890823250.49001</v>
      </c>
      <c r="L541" s="188">
        <v>1.48449158E-2</v>
      </c>
    </row>
    <row r="542" spans="1:12" hidden="1">
      <c r="A542" s="103" t="s">
        <v>1077</v>
      </c>
      <c r="B542" s="103" t="s">
        <v>1078</v>
      </c>
      <c r="C542" s="134" t="s">
        <v>1438</v>
      </c>
      <c r="D542" s="104">
        <v>106378796986.10001</v>
      </c>
      <c r="E542" s="406">
        <v>96907.075961070004</v>
      </c>
      <c r="F542" s="188">
        <v>1097740.241681</v>
      </c>
      <c r="G542" s="103" t="s">
        <v>581</v>
      </c>
      <c r="H542" s="103" t="s">
        <v>581</v>
      </c>
      <c r="I542" s="252">
        <v>349</v>
      </c>
      <c r="J542" s="104">
        <v>106855432137.11</v>
      </c>
      <c r="K542" s="104">
        <v>106865835745.75999</v>
      </c>
      <c r="L542" s="188">
        <v>1.4843712300000001E-2</v>
      </c>
    </row>
    <row r="543" spans="1:12" hidden="1">
      <c r="A543" s="103" t="s">
        <v>1077</v>
      </c>
      <c r="B543" s="103" t="s">
        <v>1078</v>
      </c>
      <c r="C543" s="134" t="s">
        <v>1439</v>
      </c>
      <c r="D543" s="104">
        <v>111200013199.89</v>
      </c>
      <c r="E543" s="406">
        <v>101283.9067354</v>
      </c>
      <c r="F543" s="188">
        <v>1097904.067725</v>
      </c>
      <c r="G543" s="103" t="s">
        <v>581</v>
      </c>
      <c r="H543" s="103" t="s">
        <v>581</v>
      </c>
      <c r="I543" s="252">
        <v>350</v>
      </c>
      <c r="J543" s="104">
        <v>106394672889.02</v>
      </c>
      <c r="K543" s="104">
        <v>106410207510.36</v>
      </c>
      <c r="L543" s="188">
        <v>1.4923935399999999E-2</v>
      </c>
    </row>
    <row r="544" spans="1:12" hidden="1">
      <c r="A544" s="103" t="s">
        <v>1077</v>
      </c>
      <c r="B544" s="103" t="s">
        <v>1078</v>
      </c>
      <c r="C544" s="134" t="s">
        <v>1440</v>
      </c>
      <c r="D544" s="104">
        <v>110797791223.11</v>
      </c>
      <c r="E544" s="406">
        <v>100903.33761464</v>
      </c>
      <c r="F544" s="188">
        <v>1098058.73465</v>
      </c>
      <c r="G544" s="103" t="s">
        <v>581</v>
      </c>
      <c r="H544" s="103" t="s">
        <v>581</v>
      </c>
      <c r="I544" s="252">
        <v>350</v>
      </c>
      <c r="J544" s="104">
        <v>111215678470.3</v>
      </c>
      <c r="K544" s="104">
        <v>111236576827.89999</v>
      </c>
      <c r="L544" s="188">
        <v>1.40874717E-2</v>
      </c>
    </row>
    <row r="545" spans="1:12" hidden="1">
      <c r="A545" s="103" t="s">
        <v>1077</v>
      </c>
      <c r="B545" s="103" t="s">
        <v>1078</v>
      </c>
      <c r="C545" s="134" t="s">
        <v>1441</v>
      </c>
      <c r="D545" s="104">
        <v>107554767193.64999</v>
      </c>
      <c r="E545" s="406">
        <v>97905.454472740006</v>
      </c>
      <c r="F545" s="188">
        <v>1098557.4580379999</v>
      </c>
      <c r="G545" s="103" t="s">
        <v>581</v>
      </c>
      <c r="H545" s="103" t="s">
        <v>581</v>
      </c>
      <c r="I545" s="252">
        <v>349</v>
      </c>
      <c r="J545" s="104">
        <v>110848114077.50999</v>
      </c>
      <c r="K545" s="104">
        <v>110885052793.27</v>
      </c>
      <c r="L545" s="188">
        <v>4.5418644000000001E-2</v>
      </c>
    </row>
    <row r="546" spans="1:12" hidden="1">
      <c r="A546" s="103" t="s">
        <v>1077</v>
      </c>
      <c r="B546" s="103" t="s">
        <v>1078</v>
      </c>
      <c r="C546" s="134" t="s">
        <v>1442</v>
      </c>
      <c r="D546" s="104">
        <v>106497386138.89999</v>
      </c>
      <c r="E546" s="406">
        <v>96928.910685659997</v>
      </c>
      <c r="F546" s="188">
        <v>1098716.4240840001</v>
      </c>
      <c r="G546" s="103" t="s">
        <v>581</v>
      </c>
      <c r="H546" s="103" t="s">
        <v>581</v>
      </c>
      <c r="I546" s="252">
        <v>348</v>
      </c>
      <c r="J546" s="104">
        <v>107570330836.61</v>
      </c>
      <c r="K546" s="104">
        <v>107612458536.62</v>
      </c>
      <c r="L546" s="188">
        <v>1.4470435300000001E-2</v>
      </c>
    </row>
    <row r="547" spans="1:12" hidden="1">
      <c r="A547" s="103" t="s">
        <v>1077</v>
      </c>
      <c r="B547" s="103" t="s">
        <v>1078</v>
      </c>
      <c r="C547" s="134" t="s">
        <v>1443</v>
      </c>
      <c r="D547" s="104">
        <v>106514011326.5</v>
      </c>
      <c r="E547" s="406">
        <v>96928.910685659997</v>
      </c>
      <c r="F547" s="188">
        <v>1098887.9434740001</v>
      </c>
      <c r="G547" s="103" t="s">
        <v>581</v>
      </c>
      <c r="H547" s="103" t="s">
        <v>581</v>
      </c>
      <c r="I547" s="252">
        <v>348</v>
      </c>
      <c r="J547" s="104">
        <v>106514011326.5</v>
      </c>
      <c r="K547" s="104">
        <v>106561277323.66</v>
      </c>
      <c r="L547" s="188">
        <v>1.5610888E-2</v>
      </c>
    </row>
    <row r="548" spans="1:12" hidden="1">
      <c r="A548" s="103" t="s">
        <v>1077</v>
      </c>
      <c r="B548" s="103" t="s">
        <v>1078</v>
      </c>
      <c r="C548" s="134" t="s">
        <v>1444</v>
      </c>
      <c r="D548" s="104">
        <v>106465860749.35001</v>
      </c>
      <c r="E548" s="406">
        <v>96870.173674060003</v>
      </c>
      <c r="F548" s="188">
        <v>1099057.188723</v>
      </c>
      <c r="G548" s="103" t="s">
        <v>581</v>
      </c>
      <c r="H548" s="103" t="s">
        <v>581</v>
      </c>
      <c r="I548" s="252">
        <v>347</v>
      </c>
      <c r="J548" s="104">
        <v>106530416084.17999</v>
      </c>
      <c r="K548" s="104">
        <v>106582821417.33</v>
      </c>
      <c r="L548" s="188">
        <v>1.5401501999999999E-2</v>
      </c>
    </row>
    <row r="549" spans="1:12" hidden="1">
      <c r="A549" s="103" t="s">
        <v>1077</v>
      </c>
      <c r="B549" s="103" t="s">
        <v>1078</v>
      </c>
      <c r="C549" s="134" t="s">
        <v>1445</v>
      </c>
      <c r="D549" s="104">
        <v>30000000</v>
      </c>
      <c r="E549" s="406">
        <v>30</v>
      </c>
      <c r="F549" s="188">
        <v>1000000</v>
      </c>
      <c r="G549" s="103" t="s">
        <v>581</v>
      </c>
      <c r="H549" s="103" t="s">
        <v>581</v>
      </c>
      <c r="I549" s="252">
        <v>1</v>
      </c>
      <c r="J549" s="103" t="s">
        <v>581</v>
      </c>
      <c r="K549" s="103" t="s">
        <v>581</v>
      </c>
      <c r="L549" s="103" t="s">
        <v>581</v>
      </c>
    </row>
    <row r="550" spans="1:12" hidden="1">
      <c r="A550" s="103" t="s">
        <v>1077</v>
      </c>
      <c r="B550" s="103" t="s">
        <v>1078</v>
      </c>
      <c r="C550" s="134" t="s">
        <v>1446</v>
      </c>
      <c r="D550" s="104">
        <v>30003060.07</v>
      </c>
      <c r="E550" s="406">
        <v>30</v>
      </c>
      <c r="F550" s="188">
        <v>1000102.002333</v>
      </c>
      <c r="G550" s="103" t="s">
        <v>581</v>
      </c>
      <c r="H550" s="103" t="s">
        <v>581</v>
      </c>
      <c r="I550" s="252">
        <v>1</v>
      </c>
      <c r="J550" s="104">
        <v>30003060.07</v>
      </c>
      <c r="K550" s="104">
        <v>30005044.010000002</v>
      </c>
      <c r="L550" s="188">
        <v>1.02002333E-2</v>
      </c>
    </row>
    <row r="551" spans="1:12" hidden="1">
      <c r="A551" s="103" t="s">
        <v>1077</v>
      </c>
      <c r="B551" s="103" t="s">
        <v>1078</v>
      </c>
      <c r="C551" s="134" t="s">
        <v>1447</v>
      </c>
      <c r="D551" s="104">
        <v>30012243.27</v>
      </c>
      <c r="E551" s="406">
        <v>30</v>
      </c>
      <c r="F551" s="188">
        <v>1000408.1090000001</v>
      </c>
      <c r="G551" s="103" t="s">
        <v>581</v>
      </c>
      <c r="H551" s="103" t="s">
        <v>581</v>
      </c>
      <c r="I551" s="252">
        <v>1</v>
      </c>
      <c r="J551" s="104">
        <v>30012243.27</v>
      </c>
      <c r="K551" s="104">
        <v>30020182.039999999</v>
      </c>
      <c r="L551" s="188">
        <v>3.0607544699999999E-2</v>
      </c>
    </row>
    <row r="552" spans="1:12" hidden="1">
      <c r="A552" s="103" t="s">
        <v>1077</v>
      </c>
      <c r="B552" s="103" t="s">
        <v>1078</v>
      </c>
      <c r="C552" s="134" t="s">
        <v>1448</v>
      </c>
      <c r="D552" s="104">
        <v>28015305.120000001</v>
      </c>
      <c r="E552" s="406">
        <v>28.001018999999999</v>
      </c>
      <c r="F552" s="188">
        <v>1000510.2</v>
      </c>
      <c r="G552" s="103" t="s">
        <v>581</v>
      </c>
      <c r="H552" s="103" t="s">
        <v>581</v>
      </c>
      <c r="I552" s="252">
        <v>1</v>
      </c>
      <c r="J552" s="104">
        <v>30015306</v>
      </c>
      <c r="K552" s="104">
        <v>30025230.050000001</v>
      </c>
      <c r="L552" s="188">
        <v>1.0204935300000001E-2</v>
      </c>
    </row>
    <row r="553" spans="1:12" hidden="1">
      <c r="A553" s="103" t="s">
        <v>1077</v>
      </c>
      <c r="B553" s="103" t="s">
        <v>1078</v>
      </c>
      <c r="C553" s="134" t="s">
        <v>1449</v>
      </c>
      <c r="D553" s="104">
        <v>28018500.760000002</v>
      </c>
      <c r="E553" s="406">
        <v>28.001018999999999</v>
      </c>
      <c r="F553" s="188">
        <v>1000624.32585</v>
      </c>
      <c r="G553" s="103" t="s">
        <v>581</v>
      </c>
      <c r="H553" s="103" t="s">
        <v>581</v>
      </c>
      <c r="I553" s="252">
        <v>1</v>
      </c>
      <c r="J553" s="104">
        <v>28018500.760000002</v>
      </c>
      <c r="K553" s="104">
        <v>28030278.18</v>
      </c>
      <c r="L553" s="188">
        <v>1.14067653E-2</v>
      </c>
    </row>
    <row r="554" spans="1:12" hidden="1">
      <c r="A554" s="103" t="s">
        <v>1077</v>
      </c>
      <c r="B554" s="103" t="s">
        <v>1078</v>
      </c>
      <c r="C554" s="134" t="s">
        <v>1450</v>
      </c>
      <c r="D554" s="104">
        <v>28021697.07</v>
      </c>
      <c r="E554" s="406">
        <v>28.001018999999999</v>
      </c>
      <c r="F554" s="188">
        <v>1000738.475625</v>
      </c>
      <c r="G554" s="103" t="s">
        <v>581</v>
      </c>
      <c r="H554" s="103" t="s">
        <v>581</v>
      </c>
      <c r="I554" s="252">
        <v>1</v>
      </c>
      <c r="J554" s="104">
        <v>28021697.07</v>
      </c>
      <c r="K554" s="104">
        <v>28035328.190000001</v>
      </c>
      <c r="L554" s="188">
        <v>1.14078553E-2</v>
      </c>
    </row>
    <row r="555" spans="1:12" hidden="1">
      <c r="A555" s="103" t="s">
        <v>1077</v>
      </c>
      <c r="B555" s="103" t="s">
        <v>1078</v>
      </c>
      <c r="C555" s="134" t="s">
        <v>1451</v>
      </c>
      <c r="D555" s="104">
        <v>30024893.890000001</v>
      </c>
      <c r="E555" s="406">
        <v>29.999314999999999</v>
      </c>
      <c r="F555" s="188">
        <v>1000852.64897</v>
      </c>
      <c r="G555" s="103" t="s">
        <v>581</v>
      </c>
      <c r="H555" s="103" t="s">
        <v>581</v>
      </c>
      <c r="I555" s="252">
        <v>1</v>
      </c>
      <c r="J555" s="104">
        <v>28024894.039999999</v>
      </c>
      <c r="K555" s="104">
        <v>28040379.199999999</v>
      </c>
      <c r="L555" s="188">
        <v>1.1408909300000001E-2</v>
      </c>
    </row>
    <row r="556" spans="1:12" hidden="1">
      <c r="A556" s="103" t="s">
        <v>1077</v>
      </c>
      <c r="B556" s="103" t="s">
        <v>1078</v>
      </c>
      <c r="C556" s="134" t="s">
        <v>1452</v>
      </c>
      <c r="D556" s="104">
        <v>30034091.09</v>
      </c>
      <c r="E556" s="406">
        <v>29.999314999999999</v>
      </c>
      <c r="F556" s="188">
        <v>1001159.229469</v>
      </c>
      <c r="G556" s="103" t="s">
        <v>581</v>
      </c>
      <c r="H556" s="103" t="s">
        <v>581</v>
      </c>
      <c r="I556" s="252">
        <v>1</v>
      </c>
      <c r="J556" s="104">
        <v>30034091.09</v>
      </c>
      <c r="K556" s="104">
        <v>30055538.09</v>
      </c>
      <c r="L556" s="188">
        <v>3.0631931599999999E-2</v>
      </c>
    </row>
    <row r="557" spans="1:12" hidden="1">
      <c r="A557" s="103" t="s">
        <v>1077</v>
      </c>
      <c r="B557" s="103" t="s">
        <v>1078</v>
      </c>
      <c r="C557" s="134" t="s">
        <v>1453</v>
      </c>
      <c r="D557" s="104">
        <v>30037158.5</v>
      </c>
      <c r="E557" s="406">
        <v>29.999314999999999</v>
      </c>
      <c r="F557" s="188">
        <v>1001261.478804</v>
      </c>
      <c r="G557" s="103" t="s">
        <v>581</v>
      </c>
      <c r="H557" s="103" t="s">
        <v>581</v>
      </c>
      <c r="I557" s="252">
        <v>1</v>
      </c>
      <c r="J557" s="104">
        <v>30037158.5</v>
      </c>
      <c r="K557" s="104">
        <v>30060593.109999999</v>
      </c>
      <c r="L557" s="188">
        <v>1.02130942E-2</v>
      </c>
    </row>
    <row r="558" spans="1:12" hidden="1">
      <c r="A558" s="103" t="s">
        <v>1077</v>
      </c>
      <c r="B558" s="103" t="s">
        <v>1078</v>
      </c>
      <c r="C558" s="134" t="s">
        <v>1454</v>
      </c>
      <c r="D558" s="104">
        <v>30040226.579999998</v>
      </c>
      <c r="E558" s="406">
        <v>29.999314999999999</v>
      </c>
      <c r="F558" s="188">
        <v>1001363.750472</v>
      </c>
      <c r="G558" s="103" t="s">
        <v>581</v>
      </c>
      <c r="H558" s="103" t="s">
        <v>581</v>
      </c>
      <c r="I558" s="252">
        <v>1</v>
      </c>
      <c r="J558" s="104">
        <v>30040226.579999998</v>
      </c>
      <c r="K558" s="104">
        <v>30065649.129999999</v>
      </c>
      <c r="L558" s="188">
        <v>1.0214281699999999E-2</v>
      </c>
    </row>
    <row r="559" spans="1:12" hidden="1">
      <c r="A559" s="103" t="s">
        <v>1077</v>
      </c>
      <c r="B559" s="103" t="s">
        <v>1078</v>
      </c>
      <c r="C559" s="134" t="s">
        <v>1455</v>
      </c>
      <c r="D559" s="104">
        <v>280043294.81999999</v>
      </c>
      <c r="E559" s="406">
        <v>279.63333999999998</v>
      </c>
      <c r="F559" s="188">
        <v>1001466.044141</v>
      </c>
      <c r="G559" s="103" t="s">
        <v>581</v>
      </c>
      <c r="H559" s="103" t="s">
        <v>581</v>
      </c>
      <c r="I559" s="252">
        <v>3</v>
      </c>
      <c r="J559" s="104">
        <v>30043295.32</v>
      </c>
      <c r="K559" s="104">
        <v>30070706.149999999</v>
      </c>
      <c r="L559" s="188">
        <v>1.0215435599999999E-2</v>
      </c>
    </row>
    <row r="560" spans="1:12" hidden="1">
      <c r="A560" s="103" t="s">
        <v>1077</v>
      </c>
      <c r="B560" s="103" t="s">
        <v>1078</v>
      </c>
      <c r="C560" s="134" t="s">
        <v>1456</v>
      </c>
      <c r="D560" s="104">
        <v>11340029833.73</v>
      </c>
      <c r="E560" s="406">
        <v>11323.973488</v>
      </c>
      <c r="F560" s="188">
        <v>1001417.907393</v>
      </c>
      <c r="G560" s="103" t="s">
        <v>581</v>
      </c>
      <c r="H560" s="103" t="s">
        <v>581</v>
      </c>
      <c r="I560" s="252">
        <v>6</v>
      </c>
      <c r="J560" s="104">
        <v>280029834.18000001</v>
      </c>
      <c r="K560" s="104">
        <v>280075763.68000001</v>
      </c>
      <c r="L560" s="188">
        <v>-4.8066280999999999E-3</v>
      </c>
    </row>
    <row r="561" spans="1:12" hidden="1">
      <c r="A561" s="103" t="s">
        <v>1077</v>
      </c>
      <c r="B561" s="103" t="s">
        <v>1078</v>
      </c>
      <c r="C561" s="134" t="s">
        <v>1457</v>
      </c>
      <c r="D561" s="104">
        <v>12343726238.110001</v>
      </c>
      <c r="E561" s="406">
        <v>12322.232194</v>
      </c>
      <c r="F561" s="188">
        <v>1001744.330392</v>
      </c>
      <c r="G561" s="103" t="s">
        <v>581</v>
      </c>
      <c r="H561" s="103" t="s">
        <v>581</v>
      </c>
      <c r="I561" s="252">
        <v>6</v>
      </c>
      <c r="J561" s="104">
        <v>11343726239.110001</v>
      </c>
      <c r="K561" s="104">
        <v>11346022773.120001</v>
      </c>
      <c r="L561" s="188">
        <v>3.2596081700000001E-2</v>
      </c>
    </row>
    <row r="562" spans="1:12" hidden="1">
      <c r="A562" s="103" t="s">
        <v>1077</v>
      </c>
      <c r="B562" s="103" t="s">
        <v>1078</v>
      </c>
      <c r="C562" s="134" t="s">
        <v>1458</v>
      </c>
      <c r="D562" s="104">
        <v>12345123263.17</v>
      </c>
      <c r="E562" s="406">
        <v>12322.232194</v>
      </c>
      <c r="F562" s="188">
        <v>1001857.704741</v>
      </c>
      <c r="G562" s="103" t="s">
        <v>581</v>
      </c>
      <c r="H562" s="103" t="s">
        <v>581</v>
      </c>
      <c r="I562" s="252">
        <v>6</v>
      </c>
      <c r="J562" s="104">
        <v>12345123263.17</v>
      </c>
      <c r="K562" s="104">
        <v>12348236265.25</v>
      </c>
      <c r="L562" s="188">
        <v>1.13176931E-2</v>
      </c>
    </row>
    <row r="563" spans="1:12" hidden="1">
      <c r="A563" s="103" t="s">
        <v>1077</v>
      </c>
      <c r="B563" s="103" t="s">
        <v>1078</v>
      </c>
      <c r="C563" s="134" t="s">
        <v>1459</v>
      </c>
      <c r="D563" s="104">
        <v>12446520523.209999</v>
      </c>
      <c r="E563" s="406">
        <v>12422.035470999999</v>
      </c>
      <c r="F563" s="188">
        <v>1001971.0982370001</v>
      </c>
      <c r="G563" s="103" t="s">
        <v>581</v>
      </c>
      <c r="H563" s="103" t="s">
        <v>581</v>
      </c>
      <c r="I563" s="252">
        <v>7</v>
      </c>
      <c r="J563" s="104">
        <v>12346520524.15</v>
      </c>
      <c r="K563" s="104">
        <v>12350450140.68</v>
      </c>
      <c r="L563" s="188">
        <v>1.13183235E-2</v>
      </c>
    </row>
    <row r="564" spans="1:12" hidden="1">
      <c r="A564" s="103" t="s">
        <v>1077</v>
      </c>
      <c r="B564" s="103" t="s">
        <v>1078</v>
      </c>
      <c r="C564" s="134" t="s">
        <v>1460</v>
      </c>
      <c r="D564" s="104">
        <v>12556876746.4</v>
      </c>
      <c r="E564" s="406">
        <v>12530.774299000001</v>
      </c>
      <c r="F564" s="188">
        <v>1002083.067397</v>
      </c>
      <c r="G564" s="103" t="s">
        <v>581</v>
      </c>
      <c r="H564" s="103" t="s">
        <v>581</v>
      </c>
      <c r="I564" s="252">
        <v>9</v>
      </c>
      <c r="J564" s="104">
        <v>12447911408.09</v>
      </c>
      <c r="K564" s="104">
        <v>12452664397.5</v>
      </c>
      <c r="L564" s="188">
        <v>1.11748892E-2</v>
      </c>
    </row>
    <row r="565" spans="1:12" hidden="1">
      <c r="A565" s="103" t="s">
        <v>1077</v>
      </c>
      <c r="B565" s="103" t="s">
        <v>1078</v>
      </c>
      <c r="C565" s="134" t="s">
        <v>1461</v>
      </c>
      <c r="D565" s="104">
        <v>12569111068.15</v>
      </c>
      <c r="E565" s="406">
        <v>12540.751736</v>
      </c>
      <c r="F565" s="188">
        <v>1002261.374178</v>
      </c>
      <c r="G565" s="103" t="s">
        <v>581</v>
      </c>
      <c r="H565" s="103" t="s">
        <v>581</v>
      </c>
      <c r="I565" s="252">
        <v>9</v>
      </c>
      <c r="J565" s="104">
        <v>12559111068.43</v>
      </c>
      <c r="K565" s="104">
        <v>12564694838.200001</v>
      </c>
      <c r="L565" s="188">
        <v>1.7793612800000001E-2</v>
      </c>
    </row>
    <row r="566" spans="1:12" hidden="1">
      <c r="A566" s="103" t="s">
        <v>1077</v>
      </c>
      <c r="B566" s="103" t="s">
        <v>1078</v>
      </c>
      <c r="C566" s="134" t="s">
        <v>1462</v>
      </c>
      <c r="D566" s="104">
        <v>12574421833.33</v>
      </c>
      <c r="E566" s="406">
        <v>12540.751736</v>
      </c>
      <c r="F566" s="188">
        <v>1002684.854787</v>
      </c>
      <c r="G566" s="103" t="s">
        <v>581</v>
      </c>
      <c r="H566" s="103" t="s">
        <v>581</v>
      </c>
      <c r="I566" s="252">
        <v>9</v>
      </c>
      <c r="J566" s="104">
        <v>12574421833.33</v>
      </c>
      <c r="K566" s="104">
        <v>12582501476.34</v>
      </c>
      <c r="L566" s="188">
        <v>4.2252512200000002E-2</v>
      </c>
    </row>
    <row r="567" spans="1:12" hidden="1">
      <c r="A567" s="103" t="s">
        <v>1077</v>
      </c>
      <c r="B567" s="103" t="s">
        <v>1078</v>
      </c>
      <c r="C567" s="134" t="s">
        <v>1463</v>
      </c>
      <c r="D567" s="104">
        <v>12597796702.639999</v>
      </c>
      <c r="E567" s="406">
        <v>12560.69283</v>
      </c>
      <c r="F567" s="188">
        <v>1002953.967042</v>
      </c>
      <c r="G567" s="103" t="s">
        <v>581</v>
      </c>
      <c r="H567" s="103" t="s">
        <v>581</v>
      </c>
      <c r="I567" s="252">
        <v>10</v>
      </c>
      <c r="J567" s="104">
        <v>12577796703.309999</v>
      </c>
      <c r="K567" s="104">
        <v>12587540928.219999</v>
      </c>
      <c r="L567" s="188">
        <v>2.68391662E-2</v>
      </c>
    </row>
    <row r="568" spans="1:12" hidden="1">
      <c r="A568" s="103" t="s">
        <v>1077</v>
      </c>
      <c r="B568" s="103" t="s">
        <v>1078</v>
      </c>
      <c r="C568" s="134" t="s">
        <v>1464</v>
      </c>
      <c r="D568" s="104">
        <v>15099483199.809999</v>
      </c>
      <c r="E568" s="406">
        <v>15052.996010999999</v>
      </c>
      <c r="F568" s="188">
        <v>1003088.2349780001</v>
      </c>
      <c r="G568" s="103" t="s">
        <v>581</v>
      </c>
      <c r="H568" s="103" t="s">
        <v>581</v>
      </c>
      <c r="I568" s="252">
        <v>11</v>
      </c>
      <c r="J568" s="104">
        <v>12599483200.950001</v>
      </c>
      <c r="K568" s="104">
        <v>12600316336.610001</v>
      </c>
      <c r="L568" s="188">
        <v>1.33872481E-2</v>
      </c>
    </row>
    <row r="569" spans="1:12" hidden="1">
      <c r="A569" s="103" t="s">
        <v>1077</v>
      </c>
      <c r="B569" s="103" t="s">
        <v>1078</v>
      </c>
      <c r="C569" s="134" t="s">
        <v>1465</v>
      </c>
      <c r="D569" s="104">
        <v>15201435992.4</v>
      </c>
      <c r="E569" s="406">
        <v>15152.675246000001</v>
      </c>
      <c r="F569" s="188">
        <v>1003217.962875</v>
      </c>
      <c r="G569" s="103" t="s">
        <v>581</v>
      </c>
      <c r="H569" s="103" t="s">
        <v>581</v>
      </c>
      <c r="I569" s="252">
        <v>12</v>
      </c>
      <c r="J569" s="104">
        <v>15101435993.32</v>
      </c>
      <c r="K569" s="104">
        <v>15103267760.33</v>
      </c>
      <c r="L569" s="188">
        <v>1.2932849999999999E-2</v>
      </c>
    </row>
    <row r="570" spans="1:12" hidden="1">
      <c r="A570" s="103" t="s">
        <v>1077</v>
      </c>
      <c r="B570" s="103" t="s">
        <v>1078</v>
      </c>
      <c r="C570" s="134" t="s">
        <v>1466</v>
      </c>
      <c r="D570" s="104">
        <v>16807276331.67</v>
      </c>
      <c r="E570" s="406">
        <v>16746.930511999999</v>
      </c>
      <c r="F570" s="188">
        <v>1003603.395836</v>
      </c>
      <c r="G570" s="103" t="s">
        <v>581</v>
      </c>
      <c r="H570" s="103" t="s">
        <v>581</v>
      </c>
      <c r="I570" s="252">
        <v>14</v>
      </c>
      <c r="J570" s="104">
        <v>15207276332.879999</v>
      </c>
      <c r="K570" s="104">
        <v>15212125587.09</v>
      </c>
      <c r="L570" s="188">
        <v>3.8419663100000001E-2</v>
      </c>
    </row>
    <row r="571" spans="1:12" hidden="1">
      <c r="A571" s="103" t="s">
        <v>1077</v>
      </c>
      <c r="B571" s="103" t="s">
        <v>1078</v>
      </c>
      <c r="C571" s="134" t="s">
        <v>1467</v>
      </c>
      <c r="D571" s="104">
        <v>118963122314.08</v>
      </c>
      <c r="E571" s="406">
        <v>112183.75263514</v>
      </c>
      <c r="F571" s="188">
        <v>1060430.9404859999</v>
      </c>
      <c r="G571" s="103" t="s">
        <v>581</v>
      </c>
      <c r="H571" s="103" t="s">
        <v>581</v>
      </c>
      <c r="I571" s="252">
        <v>211</v>
      </c>
      <c r="J571" s="104">
        <v>122710122314.08</v>
      </c>
      <c r="K571" s="104">
        <v>122837939823.38</v>
      </c>
      <c r="L571" s="188">
        <v>1.19152932E-2</v>
      </c>
    </row>
    <row r="572" spans="1:12" hidden="1">
      <c r="A572" s="103" t="s">
        <v>1077</v>
      </c>
      <c r="B572" s="103" t="s">
        <v>1078</v>
      </c>
      <c r="C572" s="134" t="s">
        <v>1468</v>
      </c>
      <c r="D572" s="104">
        <v>118437370002.02</v>
      </c>
      <c r="E572" s="406">
        <v>111674.58667844</v>
      </c>
      <c r="F572" s="188">
        <v>1060557.943618</v>
      </c>
      <c r="G572" s="103" t="s">
        <v>581</v>
      </c>
      <c r="H572" s="103" t="s">
        <v>581</v>
      </c>
      <c r="I572" s="252">
        <v>211</v>
      </c>
      <c r="J572" s="104">
        <v>118977370002.02</v>
      </c>
      <c r="K572" s="104">
        <v>119112366886.78999</v>
      </c>
      <c r="L572" s="188">
        <v>1.19765585E-2</v>
      </c>
    </row>
    <row r="573" spans="1:12" hidden="1">
      <c r="A573" s="103" t="s">
        <v>1077</v>
      </c>
      <c r="B573" s="103" t="s">
        <v>1078</v>
      </c>
      <c r="C573" s="134" t="s">
        <v>1469</v>
      </c>
      <c r="D573" s="104">
        <v>118145640879.74001</v>
      </c>
      <c r="E573" s="406">
        <v>111359.02879883999</v>
      </c>
      <c r="F573" s="188">
        <v>1060943.527921</v>
      </c>
      <c r="G573" s="103" t="s">
        <v>581</v>
      </c>
      <c r="H573" s="103" t="s">
        <v>581</v>
      </c>
      <c r="I573" s="252">
        <v>210</v>
      </c>
      <c r="J573" s="104">
        <v>118480429969.78999</v>
      </c>
      <c r="K573" s="104">
        <v>118636879002.33</v>
      </c>
      <c r="L573" s="188">
        <v>3.6356740800000002E-2</v>
      </c>
    </row>
    <row r="574" spans="1:12" hidden="1">
      <c r="A574" s="103" t="s">
        <v>1077</v>
      </c>
      <c r="B574" s="103" t="s">
        <v>1078</v>
      </c>
      <c r="C574" s="134" t="s">
        <v>1470</v>
      </c>
      <c r="D574" s="104">
        <v>121135079427.52</v>
      </c>
      <c r="E574" s="406">
        <v>114162.79393070001</v>
      </c>
      <c r="F574" s="188">
        <v>1061073.1855520001</v>
      </c>
      <c r="G574" s="103" t="s">
        <v>581</v>
      </c>
      <c r="H574" s="103" t="s">
        <v>581</v>
      </c>
      <c r="I574" s="252">
        <v>213</v>
      </c>
      <c r="J574" s="104">
        <v>118160079427.52</v>
      </c>
      <c r="K574" s="104">
        <v>118323660297.05</v>
      </c>
      <c r="L574" s="188">
        <v>1.22209738E-2</v>
      </c>
    </row>
    <row r="575" spans="1:12" hidden="1">
      <c r="A575" s="103" t="s">
        <v>1077</v>
      </c>
      <c r="B575" s="103" t="s">
        <v>1078</v>
      </c>
      <c r="C575" s="134" t="s">
        <v>1471</v>
      </c>
      <c r="D575" s="104">
        <v>120818282412.35001</v>
      </c>
      <c r="E575" s="406">
        <v>113851.82194456999</v>
      </c>
      <c r="F575" s="188">
        <v>1061188.8360570001</v>
      </c>
      <c r="G575" s="103" t="s">
        <v>581</v>
      </c>
      <c r="H575" s="103" t="s">
        <v>581</v>
      </c>
      <c r="I575" s="252">
        <v>213</v>
      </c>
      <c r="J575" s="104">
        <v>121148282412.35001</v>
      </c>
      <c r="K575" s="104">
        <v>121319175670.48</v>
      </c>
      <c r="L575" s="188">
        <v>1.089939E-2</v>
      </c>
    </row>
    <row r="576" spans="1:12" hidden="1">
      <c r="A576" s="103" t="s">
        <v>1077</v>
      </c>
      <c r="B576" s="103" t="s">
        <v>1078</v>
      </c>
      <c r="C576" s="134" t="s">
        <v>1472</v>
      </c>
      <c r="D576" s="104">
        <v>120846637417.61</v>
      </c>
      <c r="E576" s="406">
        <v>113866.09682556</v>
      </c>
      <c r="F576" s="188">
        <v>1061304.8201939999</v>
      </c>
      <c r="G576" s="103" t="s">
        <v>581</v>
      </c>
      <c r="H576" s="103" t="s">
        <v>581</v>
      </c>
      <c r="I576" s="252">
        <v>213</v>
      </c>
      <c r="J576" s="104">
        <v>120831487417.61</v>
      </c>
      <c r="K576" s="104">
        <v>121009674409.46001</v>
      </c>
      <c r="L576" s="188">
        <v>1.09296416E-2</v>
      </c>
    </row>
    <row r="577" spans="1:12" hidden="1">
      <c r="A577" s="103" t="s">
        <v>1077</v>
      </c>
      <c r="B577" s="103" t="s">
        <v>1078</v>
      </c>
      <c r="C577" s="134" t="s">
        <v>1473</v>
      </c>
      <c r="D577" s="104">
        <v>120713486731.59</v>
      </c>
      <c r="E577" s="406">
        <v>113726.85676459</v>
      </c>
      <c r="F577" s="188">
        <v>1061433.421847</v>
      </c>
      <c r="G577" s="103" t="s">
        <v>581</v>
      </c>
      <c r="H577" s="103" t="s">
        <v>581</v>
      </c>
      <c r="I577" s="252">
        <v>212</v>
      </c>
      <c r="J577" s="104">
        <v>120861280785.96001</v>
      </c>
      <c r="K577" s="104">
        <v>121046763747.06</v>
      </c>
      <c r="L577" s="188">
        <v>1.21173155E-2</v>
      </c>
    </row>
    <row r="578" spans="1:12" hidden="1">
      <c r="A578" s="103" t="s">
        <v>1077</v>
      </c>
      <c r="B578" s="103" t="s">
        <v>1078</v>
      </c>
      <c r="C578" s="134" t="s">
        <v>1474</v>
      </c>
      <c r="D578" s="104">
        <v>120757515990.21001</v>
      </c>
      <c r="E578" s="406">
        <v>113726.85676459</v>
      </c>
      <c r="F578" s="188">
        <v>1061820.5710209999</v>
      </c>
      <c r="G578" s="103" t="s">
        <v>581</v>
      </c>
      <c r="H578" s="103" t="s">
        <v>581</v>
      </c>
      <c r="I578" s="252">
        <v>212</v>
      </c>
      <c r="J578" s="104">
        <v>120757515990.21001</v>
      </c>
      <c r="K578" s="104">
        <v>120964872051.24001</v>
      </c>
      <c r="L578" s="188">
        <v>3.64741835E-2</v>
      </c>
    </row>
    <row r="579" spans="1:12" hidden="1">
      <c r="A579" s="103" t="s">
        <v>1077</v>
      </c>
      <c r="B579" s="103" t="s">
        <v>1078</v>
      </c>
      <c r="C579" s="134" t="s">
        <v>1475</v>
      </c>
      <c r="D579" s="104">
        <v>115799475811.78999</v>
      </c>
      <c r="E579" s="406">
        <v>109044.59810177999</v>
      </c>
      <c r="F579" s="188">
        <v>1061946.0095009999</v>
      </c>
      <c r="G579" s="103" t="s">
        <v>581</v>
      </c>
      <c r="H579" s="103" t="s">
        <v>581</v>
      </c>
      <c r="I579" s="252">
        <v>211</v>
      </c>
      <c r="J579" s="104">
        <v>120771781714.22</v>
      </c>
      <c r="K579" s="104">
        <v>120779061547.99001</v>
      </c>
      <c r="L579" s="188">
        <v>1.18135289E-2</v>
      </c>
    </row>
    <row r="580" spans="1:12" hidden="1">
      <c r="A580" s="103" t="s">
        <v>1077</v>
      </c>
      <c r="B580" s="103" t="s">
        <v>1078</v>
      </c>
      <c r="C580" s="134" t="s">
        <v>1476</v>
      </c>
      <c r="D580" s="104">
        <v>114142558625.75</v>
      </c>
      <c r="E580" s="406">
        <v>107471.44871542</v>
      </c>
      <c r="F580" s="188">
        <v>1062073.3226369999</v>
      </c>
      <c r="G580" s="103" t="s">
        <v>581</v>
      </c>
      <c r="H580" s="103" t="s">
        <v>581</v>
      </c>
      <c r="I580" s="252">
        <v>212</v>
      </c>
      <c r="J580" s="104">
        <v>115813358621.52</v>
      </c>
      <c r="K580" s="104">
        <v>115827619846</v>
      </c>
      <c r="L580" s="188">
        <v>1.1988663700000001E-2</v>
      </c>
    </row>
    <row r="581" spans="1:12" hidden="1">
      <c r="A581" s="103" t="s">
        <v>1077</v>
      </c>
      <c r="B581" s="103" t="s">
        <v>1078</v>
      </c>
      <c r="C581" s="134" t="s">
        <v>1477</v>
      </c>
      <c r="D581" s="104">
        <v>112147311925.35001</v>
      </c>
      <c r="E581" s="406">
        <v>105579.97293079</v>
      </c>
      <c r="F581" s="188">
        <v>1062202.5068979999</v>
      </c>
      <c r="G581" s="103" t="s">
        <v>581</v>
      </c>
      <c r="H581" s="103" t="s">
        <v>581</v>
      </c>
      <c r="I581" s="252">
        <v>213</v>
      </c>
      <c r="J581" s="104">
        <v>114156442245.50999</v>
      </c>
      <c r="K581" s="104">
        <v>114177585406.58</v>
      </c>
      <c r="L581" s="188">
        <v>1.2163403200000001E-2</v>
      </c>
    </row>
    <row r="582" spans="1:12" hidden="1">
      <c r="A582" s="103" t="s">
        <v>1077</v>
      </c>
      <c r="B582" s="103" t="s">
        <v>1078</v>
      </c>
      <c r="C582" s="134" t="s">
        <v>1478</v>
      </c>
      <c r="D582" s="104">
        <v>112434202954.16</v>
      </c>
      <c r="E582" s="406">
        <v>105837.22019602</v>
      </c>
      <c r="F582" s="188">
        <v>1062331.406153</v>
      </c>
      <c r="G582" s="103" t="s">
        <v>581</v>
      </c>
      <c r="H582" s="103" t="s">
        <v>581</v>
      </c>
      <c r="I582" s="252">
        <v>214</v>
      </c>
      <c r="J582" s="104">
        <v>112160921105.16</v>
      </c>
      <c r="K582" s="104">
        <v>112188826332.41</v>
      </c>
      <c r="L582" s="188">
        <v>1.2135092300000001E-2</v>
      </c>
    </row>
    <row r="583" spans="1:12" hidden="1">
      <c r="A583" s="103" t="s">
        <v>1077</v>
      </c>
      <c r="B583" s="103" t="s">
        <v>1078</v>
      </c>
      <c r="C583" s="134" t="s">
        <v>1479</v>
      </c>
      <c r="D583" s="104">
        <v>114263917187.82001</v>
      </c>
      <c r="E583" s="406">
        <v>107520.38153246</v>
      </c>
      <c r="F583" s="188">
        <v>1062718.6730480001</v>
      </c>
      <c r="G583" s="103" t="s">
        <v>581</v>
      </c>
      <c r="H583" s="103" t="s">
        <v>581</v>
      </c>
      <c r="I583" s="252">
        <v>214</v>
      </c>
      <c r="J583" s="104">
        <v>112475190205.82001</v>
      </c>
      <c r="K583" s="104">
        <v>112523442137.47</v>
      </c>
      <c r="L583" s="188">
        <v>3.64544334E-2</v>
      </c>
    </row>
    <row r="584" spans="1:12" hidden="1">
      <c r="A584" s="103" t="s">
        <v>1077</v>
      </c>
      <c r="B584" s="103" t="s">
        <v>1078</v>
      </c>
      <c r="C584" s="134" t="s">
        <v>1480</v>
      </c>
      <c r="D584" s="104">
        <v>113886726556.88</v>
      </c>
      <c r="E584" s="406">
        <v>107152.84855475</v>
      </c>
      <c r="F584" s="188">
        <v>1062843.6676479999</v>
      </c>
      <c r="G584" s="103" t="s">
        <v>581</v>
      </c>
      <c r="H584" s="103" t="s">
        <v>581</v>
      </c>
      <c r="I584" s="252">
        <v>215</v>
      </c>
      <c r="J584" s="104">
        <v>114277356654.88</v>
      </c>
      <c r="K584" s="104">
        <v>114332499860.42999</v>
      </c>
      <c r="L584" s="188">
        <v>1.1761776999999999E-2</v>
      </c>
    </row>
    <row r="585" spans="1:12" hidden="1">
      <c r="A585" s="103" t="s">
        <v>1077</v>
      </c>
      <c r="B585" s="103" t="s">
        <v>1078</v>
      </c>
      <c r="C585" s="134" t="s">
        <v>1481</v>
      </c>
      <c r="D585" s="104">
        <v>113659268290.69</v>
      </c>
      <c r="E585" s="406">
        <v>106925.76244873001</v>
      </c>
      <c r="F585" s="188">
        <v>1062973.65282</v>
      </c>
      <c r="G585" s="103" t="s">
        <v>581</v>
      </c>
      <c r="H585" s="103" t="s">
        <v>581</v>
      </c>
      <c r="I585" s="252">
        <v>215</v>
      </c>
      <c r="J585" s="104">
        <v>113900654838.31</v>
      </c>
      <c r="K585" s="104">
        <v>113962667026.46001</v>
      </c>
      <c r="L585" s="188">
        <v>1.22299427E-2</v>
      </c>
    </row>
    <row r="586" spans="1:12" hidden="1">
      <c r="A586" s="103" t="s">
        <v>1077</v>
      </c>
      <c r="B586" s="103" t="s">
        <v>1078</v>
      </c>
      <c r="C586" s="134" t="s">
        <v>1482</v>
      </c>
      <c r="D586" s="104">
        <v>113659484026.12</v>
      </c>
      <c r="E586" s="406">
        <v>106912.88809288001</v>
      </c>
      <c r="F586" s="188">
        <v>1063103.673033</v>
      </c>
      <c r="G586" s="103" t="s">
        <v>581</v>
      </c>
      <c r="H586" s="103" t="s">
        <v>581</v>
      </c>
      <c r="I586" s="252">
        <v>215</v>
      </c>
      <c r="J586" s="104">
        <v>113673170801.12</v>
      </c>
      <c r="K586" s="104">
        <v>113742038673.72</v>
      </c>
      <c r="L586" s="188">
        <v>1.22317437E-2</v>
      </c>
    </row>
    <row r="587" spans="1:12" hidden="1">
      <c r="A587" s="103" t="s">
        <v>1077</v>
      </c>
      <c r="B587" s="103" t="s">
        <v>1078</v>
      </c>
      <c r="C587" s="134" t="s">
        <v>1483</v>
      </c>
      <c r="D587" s="104">
        <v>108879043066.41</v>
      </c>
      <c r="E587" s="406">
        <v>102403.93917961</v>
      </c>
      <c r="F587" s="188">
        <v>1063231.0039900001</v>
      </c>
      <c r="G587" s="103" t="s">
        <v>581</v>
      </c>
      <c r="H587" s="103" t="s">
        <v>581</v>
      </c>
      <c r="I587" s="252">
        <v>215</v>
      </c>
      <c r="J587" s="104">
        <v>113673097346.41</v>
      </c>
      <c r="K587" s="104">
        <v>113748821312.28</v>
      </c>
      <c r="L587" s="188">
        <v>1.1977285000000001E-2</v>
      </c>
    </row>
    <row r="588" spans="1:12" hidden="1">
      <c r="A588" s="103" t="s">
        <v>1077</v>
      </c>
      <c r="B588" s="103" t="s">
        <v>1078</v>
      </c>
      <c r="C588" s="134" t="s">
        <v>1484</v>
      </c>
      <c r="D588" s="104">
        <v>108624528826.67999</v>
      </c>
      <c r="E588" s="406">
        <v>102127.77513699001</v>
      </c>
      <c r="F588" s="188">
        <v>1063613.974562</v>
      </c>
      <c r="G588" s="103" t="s">
        <v>581</v>
      </c>
      <c r="H588" s="103" t="s">
        <v>581</v>
      </c>
      <c r="I588" s="252">
        <v>216</v>
      </c>
      <c r="J588" s="104">
        <v>108918260761.67999</v>
      </c>
      <c r="K588" s="104">
        <v>109013696793.08</v>
      </c>
      <c r="L588" s="188">
        <v>3.60195076E-2</v>
      </c>
    </row>
    <row r="589" spans="1:12" hidden="1">
      <c r="A589" s="103" t="s">
        <v>1077</v>
      </c>
      <c r="B589" s="103" t="s">
        <v>1078</v>
      </c>
      <c r="C589" s="134" t="s">
        <v>1485</v>
      </c>
      <c r="D589" s="104">
        <v>108592350584.95</v>
      </c>
      <c r="E589" s="406">
        <v>102085.23686704</v>
      </c>
      <c r="F589" s="188">
        <v>1063741.9661999999</v>
      </c>
      <c r="G589" s="103" t="s">
        <v>581</v>
      </c>
      <c r="H589" s="103" t="s">
        <v>581</v>
      </c>
      <c r="I589" s="252">
        <v>215</v>
      </c>
      <c r="J589" s="104">
        <v>108637600327.86</v>
      </c>
      <c r="K589" s="104">
        <v>108739590526.3</v>
      </c>
      <c r="L589" s="188">
        <v>1.20336552E-2</v>
      </c>
    </row>
    <row r="590" spans="1:12" hidden="1">
      <c r="A590" s="103" t="s">
        <v>1077</v>
      </c>
      <c r="B590" s="103" t="s">
        <v>1078</v>
      </c>
      <c r="C590" s="134" t="s">
        <v>1486</v>
      </c>
      <c r="D590" s="104">
        <v>107504977139.5</v>
      </c>
      <c r="E590" s="406">
        <v>101051.04369051001</v>
      </c>
      <c r="F590" s="188">
        <v>1063868.0533449999</v>
      </c>
      <c r="G590" s="103" t="s">
        <v>581</v>
      </c>
      <c r="H590" s="103" t="s">
        <v>581</v>
      </c>
      <c r="I590" s="252">
        <v>213</v>
      </c>
      <c r="J590" s="104">
        <v>108605222221.00999</v>
      </c>
      <c r="K590" s="104">
        <v>108713765029.88</v>
      </c>
      <c r="L590" s="188">
        <v>1.1853170099999999E-2</v>
      </c>
    </row>
    <row r="591" spans="1:12" hidden="1">
      <c r="A591" s="103" t="s">
        <v>1077</v>
      </c>
      <c r="B591" s="103" t="s">
        <v>1078</v>
      </c>
      <c r="C591" s="134" t="s">
        <v>1487</v>
      </c>
      <c r="D591" s="104">
        <v>108313830758.24001</v>
      </c>
      <c r="E591" s="406">
        <v>101799.16732927</v>
      </c>
      <c r="F591" s="188">
        <v>1063995.2526120001</v>
      </c>
      <c r="G591" s="103" t="s">
        <v>581</v>
      </c>
      <c r="H591" s="103" t="s">
        <v>581</v>
      </c>
      <c r="I591" s="252">
        <v>215</v>
      </c>
      <c r="J591" s="104">
        <v>107517830758.24001</v>
      </c>
      <c r="K591" s="104">
        <v>107632861027.17</v>
      </c>
      <c r="L591" s="188">
        <v>1.1956301000000001E-2</v>
      </c>
    </row>
    <row r="592" spans="1:12" hidden="1">
      <c r="A592" s="103" t="s">
        <v>1077</v>
      </c>
      <c r="B592" s="103" t="s">
        <v>1078</v>
      </c>
      <c r="C592" s="134" t="s">
        <v>1488</v>
      </c>
      <c r="D592" s="104">
        <v>108497835954.67</v>
      </c>
      <c r="E592" s="406">
        <v>101959.79954997</v>
      </c>
      <c r="F592" s="188">
        <v>1064123.6686770001</v>
      </c>
      <c r="G592" s="103" t="s">
        <v>581</v>
      </c>
      <c r="H592" s="103" t="s">
        <v>581</v>
      </c>
      <c r="I592" s="252">
        <v>217</v>
      </c>
      <c r="J592" s="104">
        <v>108326903406.67</v>
      </c>
      <c r="K592" s="104">
        <v>108448470295.66</v>
      </c>
      <c r="L592" s="188">
        <v>1.2069232900000001E-2</v>
      </c>
    </row>
    <row r="593" spans="1:12" hidden="1">
      <c r="A593" s="103" t="s">
        <v>1077</v>
      </c>
      <c r="B593" s="103" t="s">
        <v>1078</v>
      </c>
      <c r="C593" s="134" t="s">
        <v>1489</v>
      </c>
      <c r="D593" s="104">
        <v>108416551422.63</v>
      </c>
      <c r="E593" s="406">
        <v>101847.07092735</v>
      </c>
      <c r="F593" s="188">
        <v>1064503.3817420001</v>
      </c>
      <c r="G593" s="103" t="s">
        <v>581</v>
      </c>
      <c r="H593" s="103" t="s">
        <v>581</v>
      </c>
      <c r="I593" s="252">
        <v>217</v>
      </c>
      <c r="J593" s="104">
        <v>108536551422.63</v>
      </c>
      <c r="K593" s="104">
        <v>108677769634.16</v>
      </c>
      <c r="L593" s="188">
        <v>3.5683170700000003E-2</v>
      </c>
    </row>
    <row r="594" spans="1:12" hidden="1">
      <c r="A594" s="103" t="s">
        <v>1077</v>
      </c>
      <c r="B594" s="103" t="s">
        <v>1078</v>
      </c>
      <c r="C594" s="134" t="s">
        <v>1490</v>
      </c>
      <c r="D594" s="104">
        <v>107971491682.42</v>
      </c>
      <c r="E594" s="406">
        <v>101416.90851492</v>
      </c>
      <c r="F594" s="188">
        <v>1064630.082532</v>
      </c>
      <c r="G594" s="103" t="s">
        <v>581</v>
      </c>
      <c r="H594" s="103" t="s">
        <v>581</v>
      </c>
      <c r="I594" s="252">
        <v>217</v>
      </c>
      <c r="J594" s="104">
        <v>108429455527.07001</v>
      </c>
      <c r="K594" s="104">
        <v>108577218118.81</v>
      </c>
      <c r="L594" s="188">
        <v>1.1902338E-2</v>
      </c>
    </row>
    <row r="595" spans="1:12" hidden="1">
      <c r="A595" s="103" t="s">
        <v>1077</v>
      </c>
      <c r="B595" s="103" t="s">
        <v>1078</v>
      </c>
      <c r="C595" s="134" t="s">
        <v>1491</v>
      </c>
      <c r="D595" s="104">
        <v>107634404718.62</v>
      </c>
      <c r="E595" s="406">
        <v>101088.19514123</v>
      </c>
      <c r="F595" s="188">
        <v>1064757.4087980001</v>
      </c>
      <c r="G595" s="103" t="s">
        <v>581</v>
      </c>
      <c r="H595" s="103" t="s">
        <v>581</v>
      </c>
      <c r="I595" s="252">
        <v>219</v>
      </c>
      <c r="J595" s="104">
        <v>107984404718.62</v>
      </c>
      <c r="K595" s="104">
        <v>108138685258.45</v>
      </c>
      <c r="L595" s="188">
        <v>1.1959671999999999E-2</v>
      </c>
    </row>
    <row r="596" spans="1:12" hidden="1">
      <c r="A596" s="103" t="s">
        <v>1077</v>
      </c>
      <c r="B596" s="103" t="s">
        <v>1078</v>
      </c>
      <c r="C596" s="134" t="s">
        <v>1492</v>
      </c>
      <c r="D596" s="104">
        <v>107796646573.02</v>
      </c>
      <c r="E596" s="406">
        <v>101228.15438144001</v>
      </c>
      <c r="F596" s="188">
        <v>1064887.9971360001</v>
      </c>
      <c r="G596" s="103" t="s">
        <v>581</v>
      </c>
      <c r="H596" s="103" t="s">
        <v>581</v>
      </c>
      <c r="I596" s="252">
        <v>220</v>
      </c>
      <c r="J596" s="104">
        <v>107647605658.02</v>
      </c>
      <c r="K596" s="104">
        <v>107808384237.39</v>
      </c>
      <c r="L596" s="188">
        <v>1.2264609500000001E-2</v>
      </c>
    </row>
    <row r="597" spans="1:12" hidden="1">
      <c r="A597" s="103" t="s">
        <v>1077</v>
      </c>
      <c r="B597" s="103" t="s">
        <v>1078</v>
      </c>
      <c r="C597" s="134" t="s">
        <v>1493</v>
      </c>
      <c r="D597" s="104">
        <v>108575886921.24001</v>
      </c>
      <c r="E597" s="406">
        <v>101947.33668766</v>
      </c>
      <c r="F597" s="188">
        <v>1065019.3565519999</v>
      </c>
      <c r="G597" s="103" t="s">
        <v>581</v>
      </c>
      <c r="H597" s="103" t="s">
        <v>581</v>
      </c>
      <c r="I597" s="252">
        <v>225</v>
      </c>
      <c r="J597" s="104">
        <v>107809943844.24001</v>
      </c>
      <c r="K597" s="104">
        <v>107977230640.17999</v>
      </c>
      <c r="L597" s="188">
        <v>1.2335514800000001E-2</v>
      </c>
    </row>
    <row r="598" spans="1:12" hidden="1">
      <c r="A598" s="103" t="s">
        <v>1077</v>
      </c>
      <c r="B598" s="103" t="s">
        <v>1078</v>
      </c>
      <c r="C598" s="134" t="s">
        <v>1494</v>
      </c>
      <c r="D598" s="104">
        <v>109441329552.33</v>
      </c>
      <c r="E598" s="406">
        <v>102721.68206568999</v>
      </c>
      <c r="F598" s="188">
        <v>1065416.057754</v>
      </c>
      <c r="G598" s="103" t="s">
        <v>581</v>
      </c>
      <c r="H598" s="103" t="s">
        <v>581</v>
      </c>
      <c r="I598" s="252">
        <v>226</v>
      </c>
      <c r="J598" s="104">
        <v>108616329552.33</v>
      </c>
      <c r="K598" s="104">
        <v>108803290367.7</v>
      </c>
      <c r="L598" s="188">
        <v>3.72482622E-2</v>
      </c>
    </row>
    <row r="599" spans="1:12" hidden="1">
      <c r="A599" s="103" t="s">
        <v>1077</v>
      </c>
      <c r="B599" s="103" t="s">
        <v>1078</v>
      </c>
      <c r="C599" s="134" t="s">
        <v>1495</v>
      </c>
      <c r="D599" s="104">
        <v>109367368314.82001</v>
      </c>
      <c r="E599" s="406">
        <v>102639.48671816</v>
      </c>
      <c r="F599" s="188">
        <v>1065548.667592</v>
      </c>
      <c r="G599" s="103" t="s">
        <v>581</v>
      </c>
      <c r="H599" s="103" t="s">
        <v>581</v>
      </c>
      <c r="I599" s="252">
        <v>228</v>
      </c>
      <c r="J599" s="104">
        <v>109454951457.86</v>
      </c>
      <c r="K599" s="104">
        <v>109648521225.13</v>
      </c>
      <c r="L599" s="188">
        <v>1.24467655E-2</v>
      </c>
    </row>
    <row r="600" spans="1:12" hidden="1">
      <c r="A600" s="103" t="s">
        <v>1077</v>
      </c>
      <c r="B600" s="103" t="s">
        <v>1078</v>
      </c>
      <c r="C600" s="134" t="s">
        <v>1496</v>
      </c>
      <c r="D600" s="104">
        <v>109237150660.17999</v>
      </c>
      <c r="E600" s="406">
        <v>102504.48857238999</v>
      </c>
      <c r="F600" s="188">
        <v>1065681.631912</v>
      </c>
      <c r="G600" s="103" t="s">
        <v>581</v>
      </c>
      <c r="H600" s="103" t="s">
        <v>581</v>
      </c>
      <c r="I600" s="252">
        <v>227</v>
      </c>
      <c r="J600" s="104">
        <v>109381015704.47</v>
      </c>
      <c r="K600" s="104">
        <v>109581190365.34</v>
      </c>
      <c r="L600" s="188">
        <v>1.2478484E-2</v>
      </c>
    </row>
    <row r="601" spans="1:12" hidden="1">
      <c r="A601" s="103" t="s">
        <v>1077</v>
      </c>
      <c r="B601" s="103" t="s">
        <v>1078</v>
      </c>
      <c r="C601" s="134" t="s">
        <v>1497</v>
      </c>
      <c r="D601" s="104">
        <v>109757695807.91</v>
      </c>
      <c r="E601" s="406">
        <v>102980.10123159</v>
      </c>
      <c r="F601" s="188">
        <v>1065814.6039410001</v>
      </c>
      <c r="G601" s="103" t="s">
        <v>581</v>
      </c>
      <c r="H601" s="103" t="s">
        <v>581</v>
      </c>
      <c r="I601" s="252">
        <v>227</v>
      </c>
      <c r="J601" s="104">
        <v>109250780889.91</v>
      </c>
      <c r="K601" s="104">
        <v>109457552992.27</v>
      </c>
      <c r="L601" s="188">
        <v>1.24776505E-2</v>
      </c>
    </row>
    <row r="602" spans="1:12" hidden="1">
      <c r="A602" s="103" t="s">
        <v>1077</v>
      </c>
      <c r="B602" s="103" t="s">
        <v>1078</v>
      </c>
      <c r="C602" s="134" t="s">
        <v>1498</v>
      </c>
      <c r="D602" s="104">
        <v>111081525605.64</v>
      </c>
      <c r="E602" s="406">
        <v>104209.2745973</v>
      </c>
      <c r="F602" s="188">
        <v>1065946.635123</v>
      </c>
      <c r="G602" s="103" t="s">
        <v>581</v>
      </c>
      <c r="H602" s="103" t="s">
        <v>581</v>
      </c>
      <c r="I602" s="252">
        <v>227</v>
      </c>
      <c r="J602" s="104">
        <v>109771292392.49001</v>
      </c>
      <c r="K602" s="104">
        <v>109777909143.11</v>
      </c>
      <c r="L602" s="188">
        <v>1.23878188E-2</v>
      </c>
    </row>
    <row r="603" spans="1:12" hidden="1">
      <c r="A603" s="103" t="s">
        <v>1077</v>
      </c>
      <c r="B603" s="103" t="s">
        <v>1078</v>
      </c>
      <c r="C603" s="134" t="s">
        <v>1499</v>
      </c>
      <c r="D603" s="104">
        <v>111062664132.42999</v>
      </c>
      <c r="E603" s="406">
        <v>104152.821268</v>
      </c>
      <c r="F603" s="188">
        <v>1066343.3095740001</v>
      </c>
      <c r="G603" s="103" t="s">
        <v>581</v>
      </c>
      <c r="H603" s="103" t="s">
        <v>581</v>
      </c>
      <c r="I603" s="252">
        <v>229</v>
      </c>
      <c r="J603" s="104">
        <v>111122862762.42999</v>
      </c>
      <c r="K603" s="104">
        <v>111149577792.67</v>
      </c>
      <c r="L603" s="188">
        <v>3.7213349899999998E-2</v>
      </c>
    </row>
    <row r="604" spans="1:12" hidden="1">
      <c r="A604" s="103" t="s">
        <v>1077</v>
      </c>
      <c r="B604" s="103" t="s">
        <v>1078</v>
      </c>
      <c r="C604" s="134" t="s">
        <v>1500</v>
      </c>
      <c r="D604" s="104">
        <v>122026829645.23</v>
      </c>
      <c r="E604" s="406">
        <v>114420.76469876</v>
      </c>
      <c r="F604" s="188">
        <v>1066474.515937</v>
      </c>
      <c r="G604" s="103" t="s">
        <v>581</v>
      </c>
      <c r="H604" s="103" t="s">
        <v>581</v>
      </c>
      <c r="I604" s="252">
        <v>231</v>
      </c>
      <c r="J604" s="104">
        <v>111076329645.23</v>
      </c>
      <c r="K604" s="104">
        <v>111109741700.92999</v>
      </c>
      <c r="L604" s="188">
        <v>1.23043266E-2</v>
      </c>
    </row>
    <row r="605" spans="1:12" hidden="1">
      <c r="A605" s="103" t="s">
        <v>1077</v>
      </c>
      <c r="B605" s="103" t="s">
        <v>1078</v>
      </c>
      <c r="C605" s="134" t="s">
        <v>1501</v>
      </c>
      <c r="D605" s="104">
        <v>122940324075.56</v>
      </c>
      <c r="E605" s="406">
        <v>115264.99453282999</v>
      </c>
      <c r="F605" s="188">
        <v>1066588.5559950001</v>
      </c>
      <c r="G605" s="103" t="s">
        <v>581</v>
      </c>
      <c r="H605" s="103" t="s">
        <v>581</v>
      </c>
      <c r="I605" s="252">
        <v>231</v>
      </c>
      <c r="J605" s="104">
        <v>122039878195.89999</v>
      </c>
      <c r="K605" s="104">
        <v>122080648537.19</v>
      </c>
      <c r="L605" s="188">
        <v>1.06931817E-2</v>
      </c>
    </row>
    <row r="606" spans="1:12" hidden="1">
      <c r="A606" s="103" t="s">
        <v>1077</v>
      </c>
      <c r="B606" s="103" t="s">
        <v>1078</v>
      </c>
      <c r="C606" s="134" t="s">
        <v>1502</v>
      </c>
      <c r="D606" s="104">
        <v>123052496379.97</v>
      </c>
      <c r="E606" s="406">
        <v>115356.8656705</v>
      </c>
      <c r="F606" s="188">
        <v>1066711.5101020001</v>
      </c>
      <c r="G606" s="103" t="s">
        <v>581</v>
      </c>
      <c r="H606" s="103" t="s">
        <v>581</v>
      </c>
      <c r="I606" s="252">
        <v>232</v>
      </c>
      <c r="J606" s="104">
        <v>122954496379.97</v>
      </c>
      <c r="K606" s="104">
        <v>123002680581.38</v>
      </c>
      <c r="L606" s="188">
        <v>1.15277917E-2</v>
      </c>
    </row>
    <row r="607" spans="1:12" hidden="1">
      <c r="A607" s="103" t="s">
        <v>1077</v>
      </c>
      <c r="B607" s="103" t="s">
        <v>1078</v>
      </c>
      <c r="C607" s="134" t="s">
        <v>1503</v>
      </c>
      <c r="D607" s="104">
        <v>121034591463.88</v>
      </c>
      <c r="E607" s="406">
        <v>113452.16392932</v>
      </c>
      <c r="F607" s="188">
        <v>1066833.696881</v>
      </c>
      <c r="G607" s="103" t="s">
        <v>581</v>
      </c>
      <c r="H607" s="103" t="s">
        <v>581</v>
      </c>
      <c r="I607" s="252">
        <v>234</v>
      </c>
      <c r="J607" s="104">
        <v>123066591463.88</v>
      </c>
      <c r="K607" s="104">
        <v>123122196729.13</v>
      </c>
      <c r="L607" s="188">
        <v>1.1454529E-2</v>
      </c>
    </row>
    <row r="608" spans="1:12" hidden="1">
      <c r="A608" s="103" t="s">
        <v>1077</v>
      </c>
      <c r="B608" s="103" t="s">
        <v>1078</v>
      </c>
      <c r="C608" s="134" t="s">
        <v>1504</v>
      </c>
      <c r="D608" s="104">
        <v>120938812084.03999</v>
      </c>
      <c r="E608" s="406">
        <v>113322.08616234999</v>
      </c>
      <c r="F608" s="188">
        <v>1067213.0754</v>
      </c>
      <c r="G608" s="103" t="s">
        <v>581</v>
      </c>
      <c r="H608" s="103" t="s">
        <v>581</v>
      </c>
      <c r="I608" s="252">
        <v>234</v>
      </c>
      <c r="J608" s="104">
        <v>121077632777.77</v>
      </c>
      <c r="K608" s="104">
        <v>121155145548.57001</v>
      </c>
      <c r="L608" s="188">
        <v>3.5561167599999999E-2</v>
      </c>
    </row>
    <row r="609" spans="1:12" hidden="1">
      <c r="A609" s="103" t="s">
        <v>1077</v>
      </c>
      <c r="B609" s="103" t="s">
        <v>1078</v>
      </c>
      <c r="C609" s="134" t="s">
        <v>1505</v>
      </c>
      <c r="D609" s="104">
        <v>122956156021.07001</v>
      </c>
      <c r="E609" s="406">
        <v>115198.71465266999</v>
      </c>
      <c r="F609" s="188">
        <v>1067339.6521109999</v>
      </c>
      <c r="G609" s="103" t="s">
        <v>581</v>
      </c>
      <c r="H609" s="103" t="s">
        <v>581</v>
      </c>
      <c r="I609" s="252">
        <v>235</v>
      </c>
      <c r="J609" s="104">
        <v>120953156021.07001</v>
      </c>
      <c r="K609" s="104">
        <v>121037964230.74001</v>
      </c>
      <c r="L609" s="188">
        <v>1.1860491000000001E-2</v>
      </c>
    </row>
    <row r="610" spans="1:12" hidden="1">
      <c r="A610" s="103" t="s">
        <v>1077</v>
      </c>
      <c r="B610" s="103" t="s">
        <v>1078</v>
      </c>
      <c r="C610" s="134" t="s">
        <v>1506</v>
      </c>
      <c r="D610" s="104">
        <v>126080085874.14999</v>
      </c>
      <c r="E610" s="406">
        <v>118112.17120614</v>
      </c>
      <c r="F610" s="188">
        <v>1067460.5723240001</v>
      </c>
      <c r="G610" s="103" t="s">
        <v>581</v>
      </c>
      <c r="H610" s="103" t="s">
        <v>581</v>
      </c>
      <c r="I610" s="252">
        <v>236</v>
      </c>
      <c r="J610" s="104">
        <v>122970085874.17</v>
      </c>
      <c r="K610" s="104">
        <v>123062311538.16</v>
      </c>
      <c r="L610" s="188">
        <v>1.13291222E-2</v>
      </c>
    </row>
    <row r="611" spans="1:12" hidden="1">
      <c r="A611" s="103" t="s">
        <v>1077</v>
      </c>
      <c r="B611" s="103" t="s">
        <v>1078</v>
      </c>
      <c r="C611" s="134" t="s">
        <v>1507</v>
      </c>
      <c r="D611" s="104">
        <v>126095111069.21001</v>
      </c>
      <c r="E611" s="406">
        <v>118112.17120614</v>
      </c>
      <c r="F611" s="188">
        <v>1067587.7835580001</v>
      </c>
      <c r="G611" s="103" t="s">
        <v>581</v>
      </c>
      <c r="H611" s="103" t="s">
        <v>581</v>
      </c>
      <c r="I611" s="252">
        <v>236</v>
      </c>
      <c r="J611" s="104">
        <v>126095111069.21001</v>
      </c>
      <c r="K611" s="104">
        <v>126194943003.66</v>
      </c>
      <c r="L611" s="188">
        <v>1.19171834E-2</v>
      </c>
    </row>
    <row r="612" spans="1:12" hidden="1">
      <c r="A612" s="103" t="s">
        <v>1077</v>
      </c>
      <c r="B612" s="103" t="s">
        <v>1078</v>
      </c>
      <c r="C612" s="134" t="s">
        <v>1508</v>
      </c>
      <c r="D612" s="104">
        <v>126110138266.95</v>
      </c>
      <c r="E612" s="406">
        <v>118112.17120614</v>
      </c>
      <c r="F612" s="188">
        <v>1067715.011748</v>
      </c>
      <c r="G612" s="103" t="s">
        <v>581</v>
      </c>
      <c r="H612" s="103" t="s">
        <v>581</v>
      </c>
      <c r="I612" s="252">
        <v>236</v>
      </c>
      <c r="J612" s="104">
        <v>126110138266.95</v>
      </c>
      <c r="K612" s="104">
        <v>126217577836.14999</v>
      </c>
      <c r="L612" s="188">
        <v>1.1917351600000001E-2</v>
      </c>
    </row>
    <row r="613" spans="1:12" hidden="1">
      <c r="A613" s="103" t="s">
        <v>1077</v>
      </c>
      <c r="B613" s="103" t="s">
        <v>1078</v>
      </c>
      <c r="C613" s="134" t="s">
        <v>1509</v>
      </c>
      <c r="D613" s="104">
        <v>124914804420.69</v>
      </c>
      <c r="E613" s="406">
        <v>116950.85107678</v>
      </c>
      <c r="F613" s="188">
        <v>1068096.5830570001</v>
      </c>
      <c r="G613" s="103" t="s">
        <v>581</v>
      </c>
      <c r="H613" s="103" t="s">
        <v>581</v>
      </c>
      <c r="I613" s="252">
        <v>237</v>
      </c>
      <c r="J613" s="104">
        <v>126155206482.69</v>
      </c>
      <c r="K613" s="104">
        <v>126285481234.57001</v>
      </c>
      <c r="L613" s="188">
        <v>3.5737186900000002E-2</v>
      </c>
    </row>
    <row r="614" spans="1:12" hidden="1">
      <c r="A614" s="103" t="s">
        <v>1077</v>
      </c>
      <c r="B614" s="103" t="s">
        <v>1078</v>
      </c>
      <c r="C614" s="134" t="s">
        <v>1510</v>
      </c>
      <c r="D614" s="104">
        <v>125198589230.98</v>
      </c>
      <c r="E614" s="406">
        <v>117202.36584625</v>
      </c>
      <c r="F614" s="188">
        <v>1068225.7847529999</v>
      </c>
      <c r="G614" s="103" t="s">
        <v>581</v>
      </c>
      <c r="H614" s="103" t="s">
        <v>581</v>
      </c>
      <c r="I614" s="252">
        <v>238</v>
      </c>
      <c r="J614" s="104">
        <v>124929914668.98</v>
      </c>
      <c r="K614" s="104">
        <v>125067727749.58</v>
      </c>
      <c r="L614" s="188">
        <v>1.2096443199999999E-2</v>
      </c>
    </row>
    <row r="615" spans="1:12" hidden="1">
      <c r="A615" s="103" t="s">
        <v>1077</v>
      </c>
      <c r="B615" s="103" t="s">
        <v>1078</v>
      </c>
      <c r="C615" s="134" t="s">
        <v>1511</v>
      </c>
      <c r="D615" s="104">
        <v>124981552933.35001</v>
      </c>
      <c r="E615" s="406">
        <v>116985.20925066</v>
      </c>
      <c r="F615" s="188">
        <v>1068353.458817</v>
      </c>
      <c r="G615" s="103" t="s">
        <v>581</v>
      </c>
      <c r="H615" s="103" t="s">
        <v>581</v>
      </c>
      <c r="I615" s="252">
        <v>238</v>
      </c>
      <c r="J615" s="104">
        <v>125213552933.35001</v>
      </c>
      <c r="K615" s="104">
        <v>125358921894.10001</v>
      </c>
      <c r="L615" s="188">
        <v>1.19519736E-2</v>
      </c>
    </row>
    <row r="616" spans="1:12" hidden="1">
      <c r="A616" s="103" t="s">
        <v>1077</v>
      </c>
      <c r="B616" s="103" t="s">
        <v>1078</v>
      </c>
      <c r="C616" s="134" t="s">
        <v>1512</v>
      </c>
      <c r="D616" s="104">
        <v>124878623393.49001</v>
      </c>
      <c r="E616" s="406">
        <v>116874.77222991</v>
      </c>
      <c r="F616" s="188">
        <v>1068482.2824540001</v>
      </c>
      <c r="G616" s="103" t="s">
        <v>581</v>
      </c>
      <c r="H616" s="103" t="s">
        <v>581</v>
      </c>
      <c r="I616" s="252">
        <v>238</v>
      </c>
      <c r="J616" s="104">
        <v>124996623393.49001</v>
      </c>
      <c r="K616" s="104">
        <v>125149535613.84</v>
      </c>
      <c r="L616" s="188">
        <v>1.2058147599999999E-2</v>
      </c>
    </row>
    <row r="617" spans="1:12" hidden="1">
      <c r="A617" s="103" t="s">
        <v>1077</v>
      </c>
      <c r="B617" s="103" t="s">
        <v>1078</v>
      </c>
      <c r="C617" s="134" t="s">
        <v>1513</v>
      </c>
      <c r="D617" s="104">
        <v>124978766716.38</v>
      </c>
      <c r="E617" s="406">
        <v>116954.31467547</v>
      </c>
      <c r="F617" s="188">
        <v>1068611.851244</v>
      </c>
      <c r="G617" s="103" t="s">
        <v>581</v>
      </c>
      <c r="H617" s="103" t="s">
        <v>581</v>
      </c>
      <c r="I617" s="252">
        <v>239</v>
      </c>
      <c r="J617" s="104">
        <v>124893766716.38</v>
      </c>
      <c r="K617" s="104">
        <v>125054216451.07001</v>
      </c>
      <c r="L617" s="188">
        <v>1.21264332E-2</v>
      </c>
    </row>
    <row r="618" spans="1:12" hidden="1">
      <c r="A618" s="103" t="s">
        <v>1077</v>
      </c>
      <c r="B618" s="103" t="s">
        <v>1078</v>
      </c>
      <c r="C618" s="134" t="s">
        <v>1514</v>
      </c>
      <c r="D618" s="104">
        <v>123873905207.41</v>
      </c>
      <c r="E618" s="406">
        <v>115876.31763511</v>
      </c>
      <c r="F618" s="188">
        <v>1069018.309656</v>
      </c>
      <c r="G618" s="103" t="s">
        <v>581</v>
      </c>
      <c r="H618" s="103" t="s">
        <v>581</v>
      </c>
      <c r="I618" s="252">
        <v>238</v>
      </c>
      <c r="J618" s="104">
        <v>125026303781.31</v>
      </c>
      <c r="K618" s="104">
        <v>125209394118.55</v>
      </c>
      <c r="L618" s="188">
        <v>3.8036113099999998E-2</v>
      </c>
    </row>
    <row r="619" spans="1:12" hidden="1">
      <c r="A619" s="103" t="s">
        <v>1077</v>
      </c>
      <c r="B619" s="103" t="s">
        <v>1078</v>
      </c>
      <c r="C619" s="134" t="s">
        <v>1515</v>
      </c>
      <c r="D619" s="104">
        <v>120721268614.34</v>
      </c>
      <c r="E619" s="406">
        <v>112912.75350886</v>
      </c>
      <c r="F619" s="188">
        <v>1069155.2978990001</v>
      </c>
      <c r="G619" s="103" t="s">
        <v>581</v>
      </c>
      <c r="H619" s="103" t="s">
        <v>581</v>
      </c>
      <c r="I619" s="252">
        <v>237</v>
      </c>
      <c r="J619" s="104">
        <v>123889778900.60001</v>
      </c>
      <c r="K619" s="104">
        <v>124080348053.25999</v>
      </c>
      <c r="L619" s="188">
        <v>1.2814396299999999E-2</v>
      </c>
    </row>
    <row r="620" spans="1:12" hidden="1">
      <c r="A620" s="103" t="s">
        <v>1077</v>
      </c>
      <c r="B620" s="103" t="s">
        <v>1078</v>
      </c>
      <c r="C620" s="134" t="s">
        <v>1516</v>
      </c>
      <c r="D620" s="104">
        <v>120501777488.22</v>
      </c>
      <c r="E620" s="406">
        <v>112692.64783695999</v>
      </c>
      <c r="F620" s="188">
        <v>1069295.8218759999</v>
      </c>
      <c r="G620" s="103" t="s">
        <v>581</v>
      </c>
      <c r="H620" s="103" t="s">
        <v>581</v>
      </c>
      <c r="I620" s="252">
        <v>237</v>
      </c>
      <c r="J620" s="104">
        <v>120737135563.55</v>
      </c>
      <c r="K620" s="104">
        <v>120934993948.64</v>
      </c>
      <c r="L620" s="188">
        <v>1.3143458E-2</v>
      </c>
    </row>
    <row r="621" spans="1:12" hidden="1">
      <c r="A621" s="103" t="s">
        <v>1077</v>
      </c>
      <c r="B621" s="103" t="s">
        <v>1078</v>
      </c>
      <c r="C621" s="134" t="s">
        <v>1517</v>
      </c>
      <c r="D621" s="104">
        <v>115168805369.41</v>
      </c>
      <c r="E621" s="406">
        <v>107691.57551157</v>
      </c>
      <c r="F621" s="188">
        <v>1069431.8921640001</v>
      </c>
      <c r="G621" s="103" t="s">
        <v>581</v>
      </c>
      <c r="H621" s="103" t="s">
        <v>581</v>
      </c>
      <c r="I621" s="252">
        <v>235</v>
      </c>
      <c r="J621" s="104">
        <v>120517111609.21001</v>
      </c>
      <c r="K621" s="104">
        <v>120722246403.61</v>
      </c>
      <c r="L621" s="188">
        <v>1.2725223900000001E-2</v>
      </c>
    </row>
    <row r="622" spans="1:12" hidden="1">
      <c r="A622" s="103" t="s">
        <v>1077</v>
      </c>
      <c r="B622" s="103" t="s">
        <v>1078</v>
      </c>
      <c r="C622" s="134" t="s">
        <v>1518</v>
      </c>
      <c r="D622" s="104">
        <v>114981511932.23</v>
      </c>
      <c r="E622" s="406">
        <v>107501.88997189001</v>
      </c>
      <c r="F622" s="188">
        <v>1069576.6554640001</v>
      </c>
      <c r="G622" s="103" t="s">
        <v>581</v>
      </c>
      <c r="H622" s="103" t="s">
        <v>581</v>
      </c>
      <c r="I622" s="252">
        <v>234</v>
      </c>
      <c r="J622" s="104">
        <v>115184395157.35001</v>
      </c>
      <c r="K622" s="104">
        <v>115396485356.27</v>
      </c>
      <c r="L622" s="188">
        <v>1.35364675E-2</v>
      </c>
    </row>
    <row r="623" spans="1:12" hidden="1">
      <c r="A623" s="103" t="s">
        <v>1077</v>
      </c>
      <c r="B623" s="103" t="s">
        <v>1078</v>
      </c>
      <c r="C623" s="134" t="s">
        <v>1519</v>
      </c>
      <c r="D623" s="104">
        <v>115290997283.36</v>
      </c>
      <c r="E623" s="406">
        <v>107750.03534929</v>
      </c>
      <c r="F623" s="188">
        <v>1069985.7026460001</v>
      </c>
      <c r="G623" s="103" t="s">
        <v>581</v>
      </c>
      <c r="H623" s="103" t="s">
        <v>581</v>
      </c>
      <c r="I623" s="252">
        <v>235</v>
      </c>
      <c r="J623" s="104">
        <v>115025485277.36</v>
      </c>
      <c r="K623" s="104">
        <v>115046288167.61</v>
      </c>
      <c r="L623" s="188">
        <v>3.8243839699999997E-2</v>
      </c>
    </row>
    <row r="624" spans="1:12" hidden="1">
      <c r="A624" s="103" t="s">
        <v>1077</v>
      </c>
      <c r="B624" s="103" t="s">
        <v>1078</v>
      </c>
      <c r="C624" s="134" t="s">
        <v>1520</v>
      </c>
      <c r="D624" s="104">
        <v>114795836642.7</v>
      </c>
      <c r="E624" s="406">
        <v>107274.22521018</v>
      </c>
      <c r="F624" s="188">
        <v>1070115.7376600001</v>
      </c>
      <c r="G624" s="103" t="s">
        <v>581</v>
      </c>
      <c r="H624" s="103" t="s">
        <v>581</v>
      </c>
      <c r="I624" s="252">
        <v>236</v>
      </c>
      <c r="J624" s="104">
        <v>115305008560.7</v>
      </c>
      <c r="K624" s="104">
        <v>115332763014.67999</v>
      </c>
      <c r="L624" s="188">
        <v>1.2152967400000001E-2</v>
      </c>
    </row>
    <row r="625" spans="1:12" hidden="1">
      <c r="A625" s="103" t="s">
        <v>1077</v>
      </c>
      <c r="B625" s="103" t="s">
        <v>1078</v>
      </c>
      <c r="C625" s="134" t="s">
        <v>1521</v>
      </c>
      <c r="D625" s="104">
        <v>114762325654.55</v>
      </c>
      <c r="E625" s="406">
        <v>107229.22199902999</v>
      </c>
      <c r="F625" s="188">
        <v>1070252.339009</v>
      </c>
      <c r="G625" s="103" t="s">
        <v>581</v>
      </c>
      <c r="H625" s="103" t="s">
        <v>581</v>
      </c>
      <c r="I625" s="252">
        <v>234</v>
      </c>
      <c r="J625" s="104">
        <v>114810490446.53999</v>
      </c>
      <c r="K625" s="104">
        <v>114845167074.89999</v>
      </c>
      <c r="L625" s="188">
        <v>1.2765100499999999E-2</v>
      </c>
    </row>
    <row r="626" spans="1:12" hidden="1">
      <c r="A626" s="103" t="s">
        <v>1077</v>
      </c>
      <c r="B626" s="103" t="s">
        <v>1078</v>
      </c>
      <c r="C626" s="134" t="s">
        <v>1522</v>
      </c>
      <c r="D626" s="104">
        <v>112457946335.37</v>
      </c>
      <c r="E626" s="406">
        <v>105062.94958869999</v>
      </c>
      <c r="F626" s="188">
        <v>1070386.342432</v>
      </c>
      <c r="G626" s="103" t="s">
        <v>581</v>
      </c>
      <c r="H626" s="103" t="s">
        <v>581</v>
      </c>
      <c r="I626" s="252">
        <v>234</v>
      </c>
      <c r="J626" s="104">
        <v>114776694737.37</v>
      </c>
      <c r="K626" s="104">
        <v>114818291920.24001</v>
      </c>
      <c r="L626" s="188">
        <v>1.25207316E-2</v>
      </c>
    </row>
    <row r="627" spans="1:12" hidden="1">
      <c r="A627" s="103" t="s">
        <v>1077</v>
      </c>
      <c r="B627" s="103" t="s">
        <v>1078</v>
      </c>
      <c r="C627" s="134" t="s">
        <v>1523</v>
      </c>
      <c r="D627" s="104">
        <v>112862509095.73</v>
      </c>
      <c r="E627" s="406">
        <v>105427.25683737001</v>
      </c>
      <c r="F627" s="188">
        <v>1070524.9522879999</v>
      </c>
      <c r="G627" s="103" t="s">
        <v>581</v>
      </c>
      <c r="H627" s="103" t="s">
        <v>581</v>
      </c>
      <c r="I627" s="252">
        <v>234</v>
      </c>
      <c r="J627" s="104">
        <v>112472509095.73</v>
      </c>
      <c r="K627" s="104">
        <v>112520888359.48</v>
      </c>
      <c r="L627" s="188">
        <v>1.2949516499999999E-2</v>
      </c>
    </row>
    <row r="628" spans="1:12" hidden="1">
      <c r="A628" s="103" t="s">
        <v>1077</v>
      </c>
      <c r="B628" s="103" t="s">
        <v>1078</v>
      </c>
      <c r="C628" s="134" t="s">
        <v>1524</v>
      </c>
      <c r="D628" s="104">
        <v>112516944138.77</v>
      </c>
      <c r="E628" s="406">
        <v>105060.8946683</v>
      </c>
      <c r="F628" s="188">
        <v>1070968.8366350001</v>
      </c>
      <c r="G628" s="103" t="s">
        <v>581</v>
      </c>
      <c r="H628" s="103" t="s">
        <v>581</v>
      </c>
      <c r="I628" s="252">
        <v>235</v>
      </c>
      <c r="J628" s="104">
        <v>112909306604.77</v>
      </c>
      <c r="K628" s="104">
        <v>112974028412.74001</v>
      </c>
      <c r="L628" s="188">
        <v>4.1464175700000001E-2</v>
      </c>
    </row>
    <row r="629" spans="1:12" hidden="1">
      <c r="A629" s="103" t="s">
        <v>1077</v>
      </c>
      <c r="B629" s="103" t="s">
        <v>1078</v>
      </c>
      <c r="C629" s="134" t="s">
        <v>1525</v>
      </c>
      <c r="D629" s="104">
        <v>112117530502.60001</v>
      </c>
      <c r="E629" s="406">
        <v>104673.44873518001</v>
      </c>
      <c r="F629" s="188">
        <v>1071117.1921570001</v>
      </c>
      <c r="G629" s="103" t="s">
        <v>581</v>
      </c>
      <c r="H629" s="103" t="s">
        <v>581</v>
      </c>
      <c r="I629" s="252">
        <v>236</v>
      </c>
      <c r="J629" s="104">
        <v>112532530502.60001</v>
      </c>
      <c r="K629" s="104">
        <v>112602681919.28999</v>
      </c>
      <c r="L629" s="188">
        <v>1.38524593E-2</v>
      </c>
    </row>
    <row r="630" spans="1:12" hidden="1">
      <c r="A630" s="103" t="s">
        <v>1077</v>
      </c>
      <c r="B630" s="103" t="s">
        <v>1078</v>
      </c>
      <c r="C630" s="134" t="s">
        <v>1526</v>
      </c>
      <c r="D630" s="104">
        <v>111570481687.5</v>
      </c>
      <c r="E630" s="406">
        <v>104148.09812037001</v>
      </c>
      <c r="F630" s="188">
        <v>1071267.586265</v>
      </c>
      <c r="G630" s="103" t="s">
        <v>581</v>
      </c>
      <c r="H630" s="103" t="s">
        <v>581</v>
      </c>
      <c r="I630" s="252">
        <v>234</v>
      </c>
      <c r="J630" s="104">
        <v>112133272772.57001</v>
      </c>
      <c r="K630" s="104">
        <v>112208834806.99001</v>
      </c>
      <c r="L630" s="188">
        <v>1.4040864E-2</v>
      </c>
    </row>
    <row r="631" spans="1:12" hidden="1">
      <c r="A631" s="103" t="s">
        <v>1077</v>
      </c>
      <c r="B631" s="103" t="s">
        <v>1078</v>
      </c>
      <c r="C631" s="134" t="s">
        <v>1527</v>
      </c>
      <c r="D631" s="104">
        <v>113035936849.61</v>
      </c>
      <c r="E631" s="406">
        <v>105501.44735539</v>
      </c>
      <c r="F631" s="188">
        <v>1071415.9822740001</v>
      </c>
      <c r="G631" s="103" t="s">
        <v>581</v>
      </c>
      <c r="H631" s="103" t="s">
        <v>581</v>
      </c>
      <c r="I631" s="252">
        <v>234</v>
      </c>
      <c r="J631" s="104">
        <v>111585936849.61</v>
      </c>
      <c r="K631" s="104">
        <v>111666883369.31</v>
      </c>
      <c r="L631" s="188">
        <v>1.38523755E-2</v>
      </c>
    </row>
    <row r="632" spans="1:12" hidden="1">
      <c r="A632" s="103" t="s">
        <v>1077</v>
      </c>
      <c r="B632" s="103" t="s">
        <v>1078</v>
      </c>
      <c r="C632" s="134" t="s">
        <v>1528</v>
      </c>
      <c r="D632" s="104">
        <v>111455571475.47</v>
      </c>
      <c r="E632" s="406">
        <v>104012.03586131</v>
      </c>
      <c r="F632" s="188">
        <v>1071564.1757469999</v>
      </c>
      <c r="G632" s="103" t="s">
        <v>581</v>
      </c>
      <c r="H632" s="103" t="s">
        <v>581</v>
      </c>
      <c r="I632" s="252">
        <v>235</v>
      </c>
      <c r="J632" s="104">
        <v>113051571475.47</v>
      </c>
      <c r="K632" s="104">
        <v>113137973415.21001</v>
      </c>
      <c r="L632" s="188">
        <v>1.38315533E-2</v>
      </c>
    </row>
    <row r="633" spans="1:12" hidden="1">
      <c r="A633" s="103" t="s">
        <v>1077</v>
      </c>
      <c r="B633" s="103" t="s">
        <v>1078</v>
      </c>
      <c r="C633" s="134" t="s">
        <v>1529</v>
      </c>
      <c r="D633" s="104">
        <v>111638197078.34</v>
      </c>
      <c r="E633" s="406">
        <v>104137.96610555</v>
      </c>
      <c r="F633" s="188">
        <v>1072022.061245</v>
      </c>
      <c r="G633" s="103" t="s">
        <v>581</v>
      </c>
      <c r="H633" s="103" t="s">
        <v>581</v>
      </c>
      <c r="I633" s="252">
        <v>236</v>
      </c>
      <c r="J633" s="104">
        <v>111503197078.34</v>
      </c>
      <c r="K633" s="104">
        <v>111605743629.60001</v>
      </c>
      <c r="L633" s="188">
        <v>4.2730571699999997E-2</v>
      </c>
    </row>
    <row r="634" spans="1:12" hidden="1">
      <c r="A634" s="103" t="s">
        <v>1077</v>
      </c>
      <c r="B634" s="103" t="s">
        <v>1078</v>
      </c>
      <c r="C634" s="134" t="s">
        <v>1530</v>
      </c>
      <c r="D634" s="104">
        <v>111474042548.11</v>
      </c>
      <c r="E634" s="406">
        <v>103970.45541547</v>
      </c>
      <c r="F634" s="188">
        <v>1072170.3786200001</v>
      </c>
      <c r="G634" s="103" t="s">
        <v>581</v>
      </c>
      <c r="H634" s="103" t="s">
        <v>581</v>
      </c>
      <c r="I634" s="252">
        <v>237</v>
      </c>
      <c r="J634" s="104">
        <v>111653642548.11</v>
      </c>
      <c r="K634" s="104">
        <v>111761578150.75</v>
      </c>
      <c r="L634" s="188">
        <v>1.38352913E-2</v>
      </c>
    </row>
    <row r="635" spans="1:12" hidden="1">
      <c r="A635" s="103" t="s">
        <v>1077</v>
      </c>
      <c r="B635" s="103" t="s">
        <v>1078</v>
      </c>
      <c r="C635" s="134" t="s">
        <v>1531</v>
      </c>
      <c r="D635" s="104">
        <v>109328493546.78999</v>
      </c>
      <c r="E635" s="406">
        <v>101955.23671801999</v>
      </c>
      <c r="F635" s="188">
        <v>1072318.569071</v>
      </c>
      <c r="G635" s="103" t="s">
        <v>581</v>
      </c>
      <c r="H635" s="103" t="s">
        <v>581</v>
      </c>
      <c r="I635" s="252">
        <v>238</v>
      </c>
      <c r="J635" s="104">
        <v>111489449976.8</v>
      </c>
      <c r="K635" s="104">
        <v>111602766973.08</v>
      </c>
      <c r="L635" s="188">
        <v>1.3821539399999999E-2</v>
      </c>
    </row>
    <row r="636" spans="1:12" hidden="1">
      <c r="A636" s="103" t="s">
        <v>1077</v>
      </c>
      <c r="B636" s="103" t="s">
        <v>1078</v>
      </c>
      <c r="C636" s="134" t="s">
        <v>1532</v>
      </c>
      <c r="D636" s="104">
        <v>108125085361.45</v>
      </c>
      <c r="E636" s="406">
        <v>100818.52923958001</v>
      </c>
      <c r="F636" s="188">
        <v>1072472.353812</v>
      </c>
      <c r="G636" s="103" t="s">
        <v>581</v>
      </c>
      <c r="H636" s="103" t="s">
        <v>581</v>
      </c>
      <c r="I636" s="252">
        <v>239</v>
      </c>
      <c r="J636" s="104">
        <v>109344172706.45</v>
      </c>
      <c r="K636" s="104">
        <v>109462767907.38</v>
      </c>
      <c r="L636" s="188">
        <v>1.4341329700000001E-2</v>
      </c>
    </row>
    <row r="637" spans="1:12" hidden="1">
      <c r="A637" s="103" t="s">
        <v>1077</v>
      </c>
      <c r="B637" s="103" t="s">
        <v>1078</v>
      </c>
      <c r="C637" s="134" t="s">
        <v>1533</v>
      </c>
      <c r="D637" s="104">
        <v>108249533859.87</v>
      </c>
      <c r="E637" s="406">
        <v>100920.15362312</v>
      </c>
      <c r="F637" s="188">
        <v>1072625.535868</v>
      </c>
      <c r="G637" s="103" t="s">
        <v>581</v>
      </c>
      <c r="H637" s="103" t="s">
        <v>581</v>
      </c>
      <c r="I637" s="252">
        <v>239</v>
      </c>
      <c r="J637" s="104">
        <v>108140528951.02</v>
      </c>
      <c r="K637" s="104">
        <v>108264344569.61</v>
      </c>
      <c r="L637" s="188">
        <v>1.42830774E-2</v>
      </c>
    </row>
    <row r="638" spans="1:12" hidden="1">
      <c r="A638" s="103" t="s">
        <v>1077</v>
      </c>
      <c r="B638" s="103" t="s">
        <v>1078</v>
      </c>
      <c r="C638" s="134" t="s">
        <v>1534</v>
      </c>
      <c r="D638" s="104">
        <v>106186178831.10001</v>
      </c>
      <c r="E638" s="406">
        <v>98955.300272819994</v>
      </c>
      <c r="F638" s="188">
        <v>1073072.170347</v>
      </c>
      <c r="G638" s="103" t="s">
        <v>581</v>
      </c>
      <c r="H638" s="103" t="s">
        <v>581</v>
      </c>
      <c r="I638" s="252">
        <v>238</v>
      </c>
      <c r="J638" s="104">
        <v>108294608280.12</v>
      </c>
      <c r="K638" s="104">
        <v>108434109709.49001</v>
      </c>
      <c r="L638" s="188">
        <v>4.1639366599999998E-2</v>
      </c>
    </row>
    <row r="639" spans="1:12" hidden="1">
      <c r="A639" s="103" t="s">
        <v>1077</v>
      </c>
      <c r="B639" s="103" t="s">
        <v>1078</v>
      </c>
      <c r="C639" s="134" t="s">
        <v>1535</v>
      </c>
      <c r="D639" s="104">
        <v>106691172525.37</v>
      </c>
      <c r="E639" s="406">
        <v>99411.868651309996</v>
      </c>
      <c r="F639" s="188">
        <v>1073223.690217</v>
      </c>
      <c r="G639" s="103" t="s">
        <v>581</v>
      </c>
      <c r="H639" s="103" t="s">
        <v>581</v>
      </c>
      <c r="I639" s="252">
        <v>240</v>
      </c>
      <c r="J639" s="104">
        <v>106201172525.37</v>
      </c>
      <c r="K639" s="104">
        <v>106345801861.84</v>
      </c>
      <c r="L639" s="188">
        <v>1.41201938E-2</v>
      </c>
    </row>
    <row r="640" spans="1:12" hidden="1">
      <c r="A640" s="103" t="s">
        <v>1077</v>
      </c>
      <c r="B640" s="103" t="s">
        <v>1078</v>
      </c>
      <c r="C640" s="134" t="s">
        <v>1536</v>
      </c>
      <c r="D640" s="104">
        <v>106802996298.82001</v>
      </c>
      <c r="E640" s="406">
        <v>99502.517746490004</v>
      </c>
      <c r="F640" s="188">
        <v>1073369.7871940001</v>
      </c>
      <c r="G640" s="103" t="s">
        <v>581</v>
      </c>
      <c r="H640" s="103" t="s">
        <v>581</v>
      </c>
      <c r="I640" s="252">
        <v>241</v>
      </c>
      <c r="J640" s="104">
        <v>106705696298.81</v>
      </c>
      <c r="K640" s="104">
        <v>106855478118.56</v>
      </c>
      <c r="L640" s="188">
        <v>1.36129102E-2</v>
      </c>
    </row>
    <row r="641" spans="1:12" hidden="1">
      <c r="A641" s="103" t="s">
        <v>1077</v>
      </c>
      <c r="B641" s="103" t="s">
        <v>1078</v>
      </c>
      <c r="C641" s="134" t="s">
        <v>1537</v>
      </c>
      <c r="D641" s="104">
        <v>106073497707.34</v>
      </c>
      <c r="E641" s="406">
        <v>98809.438266740006</v>
      </c>
      <c r="F641" s="188">
        <v>1073515.8459360001</v>
      </c>
      <c r="G641" s="103" t="s">
        <v>581</v>
      </c>
      <c r="H641" s="103" t="s">
        <v>581</v>
      </c>
      <c r="I641" s="252">
        <v>244</v>
      </c>
      <c r="J641" s="104">
        <v>106817529511.34</v>
      </c>
      <c r="K641" s="104">
        <v>106972469455.59</v>
      </c>
      <c r="L641" s="188">
        <v>1.36074952E-2</v>
      </c>
    </row>
    <row r="642" spans="1:12" hidden="1">
      <c r="A642" s="103" t="s">
        <v>1077</v>
      </c>
      <c r="B642" s="103" t="s">
        <v>1078</v>
      </c>
      <c r="C642" s="134" t="s">
        <v>1538</v>
      </c>
      <c r="D642" s="104">
        <v>105498261218.00999</v>
      </c>
      <c r="E642" s="406">
        <v>98259.918763759997</v>
      </c>
      <c r="F642" s="188">
        <v>1073665.259908</v>
      </c>
      <c r="G642" s="103" t="s">
        <v>581</v>
      </c>
      <c r="H642" s="103" t="s">
        <v>581</v>
      </c>
      <c r="I642" s="252">
        <v>244</v>
      </c>
      <c r="J642" s="104">
        <v>106088261218.00999</v>
      </c>
      <c r="K642" s="104">
        <v>106248324369.09</v>
      </c>
      <c r="L642" s="188">
        <v>1.39181897E-2</v>
      </c>
    </row>
    <row r="643" spans="1:12" hidden="1">
      <c r="A643" s="103" t="s">
        <v>1077</v>
      </c>
      <c r="B643" s="103" t="s">
        <v>1078</v>
      </c>
      <c r="C643" s="134" t="s">
        <v>1539</v>
      </c>
      <c r="D643" s="104">
        <v>105690919208.14999</v>
      </c>
      <c r="E643" s="406">
        <v>98398.654516159993</v>
      </c>
      <c r="F643" s="188">
        <v>1074109.394359</v>
      </c>
      <c r="G643" s="103" t="s">
        <v>581</v>
      </c>
      <c r="H643" s="103" t="s">
        <v>581</v>
      </c>
      <c r="I643" s="252">
        <v>247</v>
      </c>
      <c r="J643" s="104">
        <v>105541901833.14999</v>
      </c>
      <c r="K643" s="104">
        <v>105717257781.92</v>
      </c>
      <c r="L643" s="188">
        <v>4.1366193699999998E-2</v>
      </c>
    </row>
    <row r="644" spans="1:12" hidden="1">
      <c r="A644" s="103" t="s">
        <v>1077</v>
      </c>
      <c r="B644" s="103" t="s">
        <v>1078</v>
      </c>
      <c r="C644" s="134" t="s">
        <v>1540</v>
      </c>
      <c r="D644" s="104">
        <v>105493862451.19</v>
      </c>
      <c r="E644" s="406">
        <v>98201.571839419994</v>
      </c>
      <c r="F644" s="188">
        <v>1074258.3899139999</v>
      </c>
      <c r="G644" s="103" t="s">
        <v>581</v>
      </c>
      <c r="H644" s="103" t="s">
        <v>581</v>
      </c>
      <c r="I644" s="252">
        <v>248</v>
      </c>
      <c r="J644" s="104">
        <v>105705580170.19</v>
      </c>
      <c r="K644" s="104">
        <v>105886041856.82001</v>
      </c>
      <c r="L644" s="188">
        <v>1.38715438E-2</v>
      </c>
    </row>
    <row r="645" spans="1:12" hidden="1">
      <c r="A645" s="103" t="s">
        <v>1077</v>
      </c>
      <c r="B645" s="103" t="s">
        <v>1078</v>
      </c>
      <c r="C645" s="134" t="s">
        <v>1541</v>
      </c>
      <c r="D645" s="104">
        <v>102655569397.05</v>
      </c>
      <c r="E645" s="406">
        <v>95546.207173150004</v>
      </c>
      <c r="F645" s="188">
        <v>1074407.5817789999</v>
      </c>
      <c r="G645" s="103" t="s">
        <v>581</v>
      </c>
      <c r="H645" s="103" t="s">
        <v>581</v>
      </c>
      <c r="I645" s="252">
        <v>249</v>
      </c>
      <c r="J645" s="104">
        <v>105508513326.87</v>
      </c>
      <c r="K645" s="104">
        <v>105513601105.94</v>
      </c>
      <c r="L645" s="188">
        <v>1.38878939E-2</v>
      </c>
    </row>
    <row r="646" spans="1:12" hidden="1">
      <c r="A646" s="103" t="s">
        <v>1077</v>
      </c>
      <c r="B646" s="103" t="s">
        <v>1078</v>
      </c>
      <c r="C646" s="134" t="s">
        <v>1542</v>
      </c>
      <c r="D646" s="104">
        <v>103567295463.2</v>
      </c>
      <c r="E646" s="406">
        <v>96380.966121179998</v>
      </c>
      <c r="F646" s="188">
        <v>1074561.706852</v>
      </c>
      <c r="G646" s="103" t="s">
        <v>581</v>
      </c>
      <c r="H646" s="103" t="s">
        <v>581</v>
      </c>
      <c r="I646" s="252">
        <v>251</v>
      </c>
      <c r="J646" s="104">
        <v>102670295463.2</v>
      </c>
      <c r="K646" s="104">
        <v>102680334403.55</v>
      </c>
      <c r="L646" s="188">
        <v>1.43451215E-2</v>
      </c>
    </row>
    <row r="647" spans="1:12" hidden="1">
      <c r="A647" s="103" t="s">
        <v>1077</v>
      </c>
      <c r="B647" s="103" t="s">
        <v>1078</v>
      </c>
      <c r="C647" s="134" t="s">
        <v>1543</v>
      </c>
      <c r="D647" s="104">
        <v>104166677854.46001</v>
      </c>
      <c r="E647" s="406">
        <v>96925.392535530002</v>
      </c>
      <c r="F647" s="188">
        <v>1074709.8890140001</v>
      </c>
      <c r="G647" s="103" t="s">
        <v>581</v>
      </c>
      <c r="H647" s="103" t="s">
        <v>581</v>
      </c>
      <c r="I647" s="252">
        <v>253</v>
      </c>
      <c r="J647" s="104">
        <v>103581577403.12</v>
      </c>
      <c r="K647" s="104">
        <v>103596611686.89</v>
      </c>
      <c r="L647" s="188">
        <v>1.37900096E-2</v>
      </c>
    </row>
    <row r="648" spans="1:12" hidden="1">
      <c r="A648" s="103" t="s">
        <v>1077</v>
      </c>
      <c r="B648" s="103" t="s">
        <v>1078</v>
      </c>
      <c r="C648" s="134" t="s">
        <v>1544</v>
      </c>
      <c r="D648" s="104">
        <v>104676294230.47</v>
      </c>
      <c r="E648" s="406">
        <v>97359.137075830004</v>
      </c>
      <c r="F648" s="188">
        <v>1075156.347667</v>
      </c>
      <c r="G648" s="103" t="s">
        <v>581</v>
      </c>
      <c r="H648" s="103" t="s">
        <v>581</v>
      </c>
      <c r="I648" s="252">
        <v>254</v>
      </c>
      <c r="J648" s="104">
        <v>104209951034.67</v>
      </c>
      <c r="K648" s="104">
        <v>104240064428.98</v>
      </c>
      <c r="L648" s="188">
        <v>4.1542248499999997E-2</v>
      </c>
    </row>
    <row r="649" spans="1:12" hidden="1">
      <c r="A649" s="103" t="s">
        <v>1077</v>
      </c>
      <c r="B649" s="103" t="s">
        <v>1078</v>
      </c>
      <c r="C649" s="134" t="s">
        <v>1545</v>
      </c>
      <c r="D649" s="104">
        <v>103645870572.14999</v>
      </c>
      <c r="E649" s="406">
        <v>96387.200333379995</v>
      </c>
      <c r="F649" s="188">
        <v>1075307.408179</v>
      </c>
      <c r="G649" s="103" t="s">
        <v>581</v>
      </c>
      <c r="H649" s="103" t="s">
        <v>581</v>
      </c>
      <c r="I649" s="252">
        <v>252</v>
      </c>
      <c r="J649" s="104">
        <v>104691001351.60001</v>
      </c>
      <c r="K649" s="104">
        <v>104726164555.42999</v>
      </c>
      <c r="L649" s="188">
        <v>1.40500972E-2</v>
      </c>
    </row>
    <row r="650" spans="1:12" hidden="1">
      <c r="A650" s="103" t="s">
        <v>1077</v>
      </c>
      <c r="B650" s="103" t="s">
        <v>1078</v>
      </c>
      <c r="C650" s="134" t="s">
        <v>1546</v>
      </c>
      <c r="D650" s="104">
        <v>103426093199.32001</v>
      </c>
      <c r="E650" s="406">
        <v>96169.245259460004</v>
      </c>
      <c r="F650" s="188">
        <v>1075459.133742</v>
      </c>
      <c r="G650" s="103" t="s">
        <v>581</v>
      </c>
      <c r="H650" s="103" t="s">
        <v>581</v>
      </c>
      <c r="I650" s="252">
        <v>253</v>
      </c>
      <c r="J650" s="104">
        <v>103660494974.31</v>
      </c>
      <c r="K650" s="104">
        <v>103700658538.62</v>
      </c>
      <c r="L650" s="188">
        <v>1.4109971000000001E-2</v>
      </c>
    </row>
    <row r="651" spans="1:12" hidden="1">
      <c r="A651" s="103" t="s">
        <v>1077</v>
      </c>
      <c r="B651" s="103" t="s">
        <v>1078</v>
      </c>
      <c r="C651" s="134" t="s">
        <v>1547</v>
      </c>
      <c r="D651" s="104">
        <v>107421354553.95</v>
      </c>
      <c r="E651" s="406">
        <v>99870.411187739999</v>
      </c>
      <c r="F651" s="188">
        <v>1075607.4124100001</v>
      </c>
      <c r="G651" s="103" t="s">
        <v>581</v>
      </c>
      <c r="H651" s="103" t="s">
        <v>581</v>
      </c>
      <c r="I651" s="252">
        <v>255</v>
      </c>
      <c r="J651" s="104">
        <v>103440353046.95</v>
      </c>
      <c r="K651" s="104">
        <v>103485506597.28</v>
      </c>
      <c r="L651" s="188">
        <v>1.3787475800000001E-2</v>
      </c>
    </row>
    <row r="652" spans="1:12" hidden="1">
      <c r="A652" s="103" t="s">
        <v>1077</v>
      </c>
      <c r="B652" s="103" t="s">
        <v>1078</v>
      </c>
      <c r="C652" s="134" t="s">
        <v>1548</v>
      </c>
      <c r="D652" s="104">
        <v>107426289610.39</v>
      </c>
      <c r="E652" s="406">
        <v>99861.115407739999</v>
      </c>
      <c r="F652" s="188">
        <v>1075756.956767</v>
      </c>
      <c r="G652" s="103" t="s">
        <v>581</v>
      </c>
      <c r="H652" s="103" t="s">
        <v>581</v>
      </c>
      <c r="I652" s="252">
        <v>256</v>
      </c>
      <c r="J652" s="104">
        <v>107436289610.39</v>
      </c>
      <c r="K652" s="104">
        <v>107486626077.44</v>
      </c>
      <c r="L652" s="188">
        <v>1.39032472E-2</v>
      </c>
    </row>
    <row r="653" spans="1:12" hidden="1">
      <c r="A653" s="103" t="s">
        <v>1077</v>
      </c>
      <c r="B653" s="103" t="s">
        <v>1078</v>
      </c>
      <c r="C653" s="134" t="s">
        <v>1549</v>
      </c>
      <c r="D653" s="104">
        <v>107263188600.13</v>
      </c>
      <c r="E653" s="406">
        <v>99667.933918950002</v>
      </c>
      <c r="F653" s="188">
        <v>1076205.5997599999</v>
      </c>
      <c r="G653" s="103" t="s">
        <v>581</v>
      </c>
      <c r="H653" s="103" t="s">
        <v>581</v>
      </c>
      <c r="I653" s="252">
        <v>257</v>
      </c>
      <c r="J653" s="104">
        <v>107471091600.13</v>
      </c>
      <c r="K653" s="104">
        <v>107536984101.98</v>
      </c>
      <c r="L653" s="188">
        <v>4.1704865600000002E-2</v>
      </c>
    </row>
    <row r="654" spans="1:12" hidden="1">
      <c r="A654" s="103" t="s">
        <v>1077</v>
      </c>
      <c r="B654" s="103" t="s">
        <v>1078</v>
      </c>
      <c r="C654" s="134" t="s">
        <v>1550</v>
      </c>
      <c r="D654" s="104">
        <v>105064844559.91</v>
      </c>
      <c r="E654" s="406">
        <v>97611.638334129995</v>
      </c>
      <c r="F654" s="188">
        <v>1076355.7128330001</v>
      </c>
      <c r="G654" s="103" t="s">
        <v>581</v>
      </c>
      <c r="H654" s="103" t="s">
        <v>581</v>
      </c>
      <c r="I654" s="252">
        <v>257</v>
      </c>
      <c r="J654" s="104">
        <v>107278150059.89999</v>
      </c>
      <c r="K654" s="104">
        <v>107349218852.8</v>
      </c>
      <c r="L654" s="188">
        <v>1.39483639E-2</v>
      </c>
    </row>
    <row r="655" spans="1:12" hidden="1">
      <c r="A655" s="103" t="s">
        <v>1077</v>
      </c>
      <c r="B655" s="103" t="s">
        <v>1078</v>
      </c>
      <c r="C655" s="134" t="s">
        <v>1551</v>
      </c>
      <c r="D655" s="104">
        <v>105310111509.06</v>
      </c>
      <c r="E655" s="406">
        <v>97825.525091629999</v>
      </c>
      <c r="F655" s="188">
        <v>1076509.545034</v>
      </c>
      <c r="G655" s="103" t="s">
        <v>581</v>
      </c>
      <c r="H655" s="103" t="s">
        <v>581</v>
      </c>
      <c r="I655" s="252">
        <v>258</v>
      </c>
      <c r="J655" s="104">
        <v>105079860373.06</v>
      </c>
      <c r="K655" s="104">
        <v>105155999701.78</v>
      </c>
      <c r="L655" s="188">
        <v>1.42919482E-2</v>
      </c>
    </row>
    <row r="656" spans="1:12" hidden="1">
      <c r="A656" s="103" t="s">
        <v>1077</v>
      </c>
      <c r="B656" s="103" t="s">
        <v>1078</v>
      </c>
      <c r="C656" s="134" t="s">
        <v>1552</v>
      </c>
      <c r="D656" s="104">
        <v>105596835473.14999</v>
      </c>
      <c r="E656" s="406">
        <v>98078.287700200002</v>
      </c>
      <c r="F656" s="188">
        <v>1076658.6361700001</v>
      </c>
      <c r="G656" s="103" t="s">
        <v>581</v>
      </c>
      <c r="H656" s="103" t="s">
        <v>581</v>
      </c>
      <c r="I656" s="252">
        <v>257</v>
      </c>
      <c r="J656" s="104">
        <v>105324696427.74001</v>
      </c>
      <c r="K656" s="104">
        <v>105405918343.16</v>
      </c>
      <c r="L656" s="188">
        <v>1.3849495E-2</v>
      </c>
    </row>
    <row r="657" spans="1:12" hidden="1">
      <c r="A657" s="103" t="s">
        <v>1077</v>
      </c>
      <c r="B657" s="103" t="s">
        <v>1078</v>
      </c>
      <c r="C657" s="134" t="s">
        <v>1553</v>
      </c>
      <c r="D657" s="104">
        <v>104759404260.64</v>
      </c>
      <c r="E657" s="406">
        <v>97287.327393169995</v>
      </c>
      <c r="F657" s="188">
        <v>1076804.2155919999</v>
      </c>
      <c r="G657" s="103" t="s">
        <v>581</v>
      </c>
      <c r="H657" s="103" t="s">
        <v>581</v>
      </c>
      <c r="I657" s="252">
        <v>259</v>
      </c>
      <c r="J657" s="104">
        <v>105611113653.64</v>
      </c>
      <c r="K657" s="104">
        <v>105697432212.32001</v>
      </c>
      <c r="L657" s="188">
        <v>1.35214094E-2</v>
      </c>
    </row>
    <row r="658" spans="1:12" hidden="1">
      <c r="A658" s="103" t="s">
        <v>1077</v>
      </c>
      <c r="B658" s="103" t="s">
        <v>1078</v>
      </c>
      <c r="C658" s="134" t="s">
        <v>1554</v>
      </c>
      <c r="D658" s="104">
        <v>103344658743.82001</v>
      </c>
      <c r="E658" s="406">
        <v>95933.427847429994</v>
      </c>
      <c r="F658" s="188">
        <v>1077253.8943169999</v>
      </c>
      <c r="G658" s="103" t="s">
        <v>581</v>
      </c>
      <c r="H658" s="103" t="s">
        <v>581</v>
      </c>
      <c r="I658" s="252">
        <v>258</v>
      </c>
      <c r="J658" s="104">
        <v>104803152301.99001</v>
      </c>
      <c r="K658" s="104">
        <v>104904646107.96001</v>
      </c>
      <c r="L658" s="188">
        <v>4.1760490800000001E-2</v>
      </c>
    </row>
    <row r="659" spans="1:12" hidden="1">
      <c r="A659" s="103" t="s">
        <v>1077</v>
      </c>
      <c r="B659" s="103" t="s">
        <v>1078</v>
      </c>
      <c r="C659" s="134" t="s">
        <v>1555</v>
      </c>
      <c r="D659" s="104">
        <v>103313190911.56</v>
      </c>
      <c r="E659" s="406">
        <v>95890.641902360003</v>
      </c>
      <c r="F659" s="188">
        <v>1077406.396098</v>
      </c>
      <c r="G659" s="103" t="s">
        <v>581</v>
      </c>
      <c r="H659" s="103" t="s">
        <v>581</v>
      </c>
      <c r="I659" s="252">
        <v>257</v>
      </c>
      <c r="J659" s="104">
        <v>103359288762.44</v>
      </c>
      <c r="K659" s="104">
        <v>103465771602.82001</v>
      </c>
      <c r="L659" s="188">
        <v>1.4156531E-2</v>
      </c>
    </row>
    <row r="660" spans="1:12" hidden="1">
      <c r="A660" s="103" t="s">
        <v>1077</v>
      </c>
      <c r="B660" s="103" t="s">
        <v>1078</v>
      </c>
      <c r="C660" s="134" t="s">
        <v>1556</v>
      </c>
      <c r="D660" s="104">
        <v>98664237820.539993</v>
      </c>
      <c r="E660" s="406">
        <v>91562.96896826</v>
      </c>
      <c r="F660" s="188">
        <v>1077556.1226580001</v>
      </c>
      <c r="G660" s="103" t="s">
        <v>581</v>
      </c>
      <c r="H660" s="103" t="s">
        <v>581</v>
      </c>
      <c r="I660" s="252">
        <v>258</v>
      </c>
      <c r="J660" s="104">
        <v>103327548287.53999</v>
      </c>
      <c r="K660" s="104">
        <v>103439018872.34</v>
      </c>
      <c r="L660" s="188">
        <v>1.3896943700000001E-2</v>
      </c>
    </row>
    <row r="661" spans="1:12" hidden="1">
      <c r="A661" s="103" t="s">
        <v>1077</v>
      </c>
      <c r="B661" s="103" t="s">
        <v>1078</v>
      </c>
      <c r="C661" s="134" t="s">
        <v>1557</v>
      </c>
      <c r="D661" s="104">
        <v>97709461492.160004</v>
      </c>
      <c r="E661" s="406">
        <v>90663.382095099994</v>
      </c>
      <c r="F661" s="188">
        <v>1077716.9264400001</v>
      </c>
      <c r="G661" s="103" t="s">
        <v>581</v>
      </c>
      <c r="H661" s="103" t="s">
        <v>581</v>
      </c>
      <c r="I661" s="252">
        <v>259</v>
      </c>
      <c r="J661" s="104">
        <v>98678961492.160004</v>
      </c>
      <c r="K661" s="104">
        <v>98795195900.059998</v>
      </c>
      <c r="L661" s="188">
        <v>1.49230076E-2</v>
      </c>
    </row>
    <row r="662" spans="1:12" hidden="1">
      <c r="A662" s="103" t="s">
        <v>1077</v>
      </c>
      <c r="B662" s="103" t="s">
        <v>1078</v>
      </c>
      <c r="C662" s="134" t="s">
        <v>1558</v>
      </c>
      <c r="D662" s="104">
        <v>97844040446.330002</v>
      </c>
      <c r="E662" s="406">
        <v>90775.640874449993</v>
      </c>
      <c r="F662" s="188">
        <v>1077866.6997420001</v>
      </c>
      <c r="G662" s="103" t="s">
        <v>581</v>
      </c>
      <c r="H662" s="103" t="s">
        <v>581</v>
      </c>
      <c r="I662" s="252">
        <v>261</v>
      </c>
      <c r="J662" s="104">
        <v>97723040446.330002</v>
      </c>
      <c r="K662" s="104">
        <v>97843992811.100006</v>
      </c>
      <c r="L662" s="188">
        <v>1.3897276599999999E-2</v>
      </c>
    </row>
    <row r="663" spans="1:12" hidden="1">
      <c r="A663" s="103" t="s">
        <v>1077</v>
      </c>
      <c r="B663" s="103" t="s">
        <v>1078</v>
      </c>
      <c r="C663" s="134" t="s">
        <v>1559</v>
      </c>
      <c r="D663" s="104">
        <v>96230191176.479996</v>
      </c>
      <c r="E663" s="406">
        <v>89241.695019709994</v>
      </c>
      <c r="F663" s="188">
        <v>1078309.7649060001</v>
      </c>
      <c r="G663" s="103" t="s">
        <v>581</v>
      </c>
      <c r="H663" s="103" t="s">
        <v>581</v>
      </c>
      <c r="I663" s="252">
        <v>262</v>
      </c>
      <c r="J663" s="104">
        <v>97884259970.479996</v>
      </c>
      <c r="K663" s="104">
        <v>98019391578.600006</v>
      </c>
      <c r="L663" s="188">
        <v>4.1105747499999998E-2</v>
      </c>
    </row>
    <row r="664" spans="1:12" hidden="1">
      <c r="A664" s="103" t="s">
        <v>1077</v>
      </c>
      <c r="B664" s="103" t="s">
        <v>1078</v>
      </c>
      <c r="C664" s="134" t="s">
        <v>1560</v>
      </c>
      <c r="D664" s="104">
        <v>96125962853.630005</v>
      </c>
      <c r="E664" s="406">
        <v>89132.539163830006</v>
      </c>
      <c r="F664" s="188">
        <v>1078460.9498999999</v>
      </c>
      <c r="G664" s="103" t="s">
        <v>581</v>
      </c>
      <c r="H664" s="103" t="s">
        <v>581</v>
      </c>
      <c r="I664" s="252">
        <v>265</v>
      </c>
      <c r="J664" s="104">
        <v>96243683181.630005</v>
      </c>
      <c r="K664" s="104">
        <v>96383462321.029999</v>
      </c>
      <c r="L664" s="188">
        <v>1.4020553200000001E-2</v>
      </c>
    </row>
    <row r="665" spans="1:12" hidden="1">
      <c r="A665" s="103" t="s">
        <v>1077</v>
      </c>
      <c r="B665" s="103" t="s">
        <v>1078</v>
      </c>
      <c r="C665" s="134" t="s">
        <v>1561</v>
      </c>
      <c r="D665" s="104">
        <v>91400969858.279999</v>
      </c>
      <c r="E665" s="406">
        <v>84740.572108330001</v>
      </c>
      <c r="F665" s="188">
        <v>1078597.5074779999</v>
      </c>
      <c r="G665" s="103" t="s">
        <v>581</v>
      </c>
      <c r="H665" s="103" t="s">
        <v>581</v>
      </c>
      <c r="I665" s="252">
        <v>266</v>
      </c>
      <c r="J665" s="104">
        <v>96138134577.270004</v>
      </c>
      <c r="K665" s="104">
        <v>96282556382.360001</v>
      </c>
      <c r="L665" s="188">
        <v>1.2662264499999999E-2</v>
      </c>
    </row>
    <row r="666" spans="1:12" hidden="1">
      <c r="A666" s="103" t="s">
        <v>1077</v>
      </c>
      <c r="B666" s="103" t="s">
        <v>1078</v>
      </c>
      <c r="C666" s="134" t="s">
        <v>1562</v>
      </c>
      <c r="D666" s="104">
        <v>93724896329.229996</v>
      </c>
      <c r="E666" s="406">
        <v>86882.605030620005</v>
      </c>
      <c r="F666" s="188">
        <v>1078753.2935530001</v>
      </c>
      <c r="G666" s="103" t="s">
        <v>581</v>
      </c>
      <c r="H666" s="103" t="s">
        <v>581</v>
      </c>
      <c r="I666" s="252">
        <v>266</v>
      </c>
      <c r="J666" s="104">
        <v>91414171259.399994</v>
      </c>
      <c r="K666" s="104">
        <v>91563008157.449997</v>
      </c>
      <c r="L666" s="188">
        <v>1.44433928E-2</v>
      </c>
    </row>
    <row r="667" spans="1:12" hidden="1">
      <c r="A667" s="103" t="s">
        <v>1077</v>
      </c>
      <c r="B667" s="103" t="s">
        <v>1078</v>
      </c>
      <c r="C667" s="134" t="s">
        <v>1563</v>
      </c>
      <c r="D667" s="104">
        <v>90547664533.880005</v>
      </c>
      <c r="E667" s="406">
        <v>83925.890550619995</v>
      </c>
      <c r="F667" s="188">
        <v>1078900.2528280001</v>
      </c>
      <c r="G667" s="103" t="s">
        <v>581</v>
      </c>
      <c r="H667" s="103" t="s">
        <v>581</v>
      </c>
      <c r="I667" s="252">
        <v>266</v>
      </c>
      <c r="J667" s="104">
        <v>93737664533.880005</v>
      </c>
      <c r="K667" s="104">
        <v>93742184704.929993</v>
      </c>
      <c r="L667" s="188">
        <v>1.3623066200000001E-2</v>
      </c>
    </row>
    <row r="668" spans="1:12" hidden="1">
      <c r="A668" s="103" t="s">
        <v>1077</v>
      </c>
      <c r="B668" s="103" t="s">
        <v>1078</v>
      </c>
      <c r="C668" s="134" t="s">
        <v>1564</v>
      </c>
      <c r="D668" s="104">
        <v>89532041246.550003</v>
      </c>
      <c r="E668" s="406">
        <v>82950.229716029993</v>
      </c>
      <c r="F668" s="188">
        <v>1079346.513603</v>
      </c>
      <c r="G668" s="103" t="s">
        <v>581</v>
      </c>
      <c r="H668" s="103" t="s">
        <v>581</v>
      </c>
      <c r="I668" s="252">
        <v>263</v>
      </c>
      <c r="J668" s="104">
        <v>90585117366.839996</v>
      </c>
      <c r="K668" s="104">
        <v>90602743907.289993</v>
      </c>
      <c r="L668" s="188">
        <v>4.1362560999999999E-2</v>
      </c>
    </row>
    <row r="669" spans="1:12" hidden="1">
      <c r="A669" s="103" t="s">
        <v>1077</v>
      </c>
      <c r="B669" s="103" t="s">
        <v>1078</v>
      </c>
      <c r="C669" s="134" t="s">
        <v>1565</v>
      </c>
      <c r="D669" s="104">
        <v>89913986360.270004</v>
      </c>
      <c r="E669" s="406">
        <v>83292.461213450006</v>
      </c>
      <c r="F669" s="188">
        <v>1079497.292436</v>
      </c>
      <c r="G669" s="103" t="s">
        <v>581</v>
      </c>
      <c r="H669" s="103" t="s">
        <v>581</v>
      </c>
      <c r="I669" s="252">
        <v>263</v>
      </c>
      <c r="J669" s="104">
        <v>89544548385.419998</v>
      </c>
      <c r="K669" s="104">
        <v>89566493748.539993</v>
      </c>
      <c r="L669" s="188">
        <v>1.3969455699999999E-2</v>
      </c>
    </row>
    <row r="670" spans="1:12" hidden="1">
      <c r="A670" s="103" t="s">
        <v>1077</v>
      </c>
      <c r="B670" s="103" t="s">
        <v>1078</v>
      </c>
      <c r="C670" s="134" t="s">
        <v>1566</v>
      </c>
      <c r="D670" s="104">
        <v>90210482738.520004</v>
      </c>
      <c r="E670" s="406">
        <v>83555.510075860002</v>
      </c>
      <c r="F670" s="188">
        <v>1079647.32256</v>
      </c>
      <c r="G670" s="103" t="s">
        <v>581</v>
      </c>
      <c r="H670" s="103" t="s">
        <v>581</v>
      </c>
      <c r="I670" s="252">
        <v>263</v>
      </c>
      <c r="J670" s="104">
        <v>89926482738.520004</v>
      </c>
      <c r="K670" s="104">
        <v>89952765550.020004</v>
      </c>
      <c r="L670" s="188">
        <v>1.38981473E-2</v>
      </c>
    </row>
    <row r="671" spans="1:12" hidden="1">
      <c r="A671" s="103" t="s">
        <v>1077</v>
      </c>
      <c r="B671" s="103" t="s">
        <v>1078</v>
      </c>
      <c r="C671" s="134" t="s">
        <v>1567</v>
      </c>
      <c r="D671" s="104">
        <v>90084797744.220001</v>
      </c>
      <c r="E671" s="406">
        <v>83427.482165060006</v>
      </c>
      <c r="F671" s="188">
        <v>1079797.632703</v>
      </c>
      <c r="G671" s="103" t="s">
        <v>581</v>
      </c>
      <c r="H671" s="103" t="s">
        <v>581</v>
      </c>
      <c r="I671" s="252">
        <v>263</v>
      </c>
      <c r="J671" s="104">
        <v>90223041979.220001</v>
      </c>
      <c r="K671" s="104">
        <v>90253676748.789993</v>
      </c>
      <c r="L671" s="188">
        <v>1.3922152199999999E-2</v>
      </c>
    </row>
    <row r="672" spans="1:12" hidden="1">
      <c r="A672" s="103" t="s">
        <v>1077</v>
      </c>
      <c r="B672" s="103" t="s">
        <v>1078</v>
      </c>
      <c r="C672" s="134" t="s">
        <v>1568</v>
      </c>
      <c r="D672" s="104">
        <v>93583853191.880005</v>
      </c>
      <c r="E672" s="406">
        <v>86657.18799808</v>
      </c>
      <c r="F672" s="188">
        <v>1079931.80201</v>
      </c>
      <c r="G672" s="103" t="s">
        <v>581</v>
      </c>
      <c r="H672" s="103" t="s">
        <v>581</v>
      </c>
      <c r="I672" s="252">
        <v>265</v>
      </c>
      <c r="J672" s="104">
        <v>90095991151.660004</v>
      </c>
      <c r="K672" s="104">
        <v>90130971962.580002</v>
      </c>
      <c r="L672" s="188">
        <v>1.2425412199999999E-2</v>
      </c>
    </row>
    <row r="673" spans="1:12" hidden="1">
      <c r="A673" s="103" t="s">
        <v>1077</v>
      </c>
      <c r="B673" s="103" t="s">
        <v>1078</v>
      </c>
      <c r="C673" s="134" t="s">
        <v>1569</v>
      </c>
      <c r="D673" s="104">
        <v>92690863895.059998</v>
      </c>
      <c r="E673" s="406">
        <v>85796.689419760005</v>
      </c>
      <c r="F673" s="188">
        <v>1080354.784339</v>
      </c>
      <c r="G673" s="103" t="s">
        <v>581</v>
      </c>
      <c r="H673" s="103" t="s">
        <v>581</v>
      </c>
      <c r="I673" s="252">
        <v>266</v>
      </c>
      <c r="J673" s="104">
        <v>93620507651.059998</v>
      </c>
      <c r="K673" s="104">
        <v>93669038393.970001</v>
      </c>
      <c r="L673" s="188">
        <v>3.9167503700000002E-2</v>
      </c>
    </row>
    <row r="674" spans="1:12" hidden="1">
      <c r="A674" s="103" t="s">
        <v>1077</v>
      </c>
      <c r="B674" s="103" t="s">
        <v>1078</v>
      </c>
      <c r="C674" s="134" t="s">
        <v>1570</v>
      </c>
      <c r="D674" s="104">
        <v>92547527516.100006</v>
      </c>
      <c r="E674" s="406">
        <v>85652.404529330001</v>
      </c>
      <c r="F674" s="188">
        <v>1080501.2191389999</v>
      </c>
      <c r="G674" s="103" t="s">
        <v>581</v>
      </c>
      <c r="H674" s="103" t="s">
        <v>581</v>
      </c>
      <c r="I674" s="252">
        <v>267</v>
      </c>
      <c r="J674" s="104">
        <v>92703427516.100006</v>
      </c>
      <c r="K674" s="104">
        <v>92756430897.830002</v>
      </c>
      <c r="L674" s="188">
        <v>1.35543251E-2</v>
      </c>
    </row>
    <row r="675" spans="1:12" hidden="1">
      <c r="A675" s="103" t="s">
        <v>1077</v>
      </c>
      <c r="B675" s="103" t="s">
        <v>1078</v>
      </c>
      <c r="C675" s="134" t="s">
        <v>1571</v>
      </c>
      <c r="D675" s="104">
        <v>99439114933.850006</v>
      </c>
      <c r="E675" s="406">
        <v>92018.058694549996</v>
      </c>
      <c r="F675" s="188">
        <v>1080647.824401</v>
      </c>
      <c r="G675" s="103" t="s">
        <v>581</v>
      </c>
      <c r="H675" s="103" t="s">
        <v>581</v>
      </c>
      <c r="I675" s="252">
        <v>269</v>
      </c>
      <c r="J675" s="104">
        <v>92560084609.320007</v>
      </c>
      <c r="K675" s="104">
        <v>92617553933.330002</v>
      </c>
      <c r="L675" s="188">
        <v>1.35682644E-2</v>
      </c>
    </row>
    <row r="676" spans="1:12" hidden="1">
      <c r="A676" s="103" t="s">
        <v>1077</v>
      </c>
      <c r="B676" s="103" t="s">
        <v>1078</v>
      </c>
      <c r="C676" s="134" t="s">
        <v>1572</v>
      </c>
      <c r="D676" s="104">
        <v>98801788850.529999</v>
      </c>
      <c r="E676" s="406">
        <v>91416.947791719998</v>
      </c>
      <c r="F676" s="188">
        <v>1080781.969178</v>
      </c>
      <c r="G676" s="103" t="s">
        <v>581</v>
      </c>
      <c r="H676" s="103" t="s">
        <v>581</v>
      </c>
      <c r="I676" s="252">
        <v>268</v>
      </c>
      <c r="J676" s="104">
        <v>99451458675.789993</v>
      </c>
      <c r="K676" s="104">
        <v>99513726469.850006</v>
      </c>
      <c r="L676" s="188">
        <v>1.2413366699999999E-2</v>
      </c>
    </row>
    <row r="677" spans="1:12" hidden="1">
      <c r="A677" s="103" t="s">
        <v>1077</v>
      </c>
      <c r="B677" s="103" t="s">
        <v>1078</v>
      </c>
      <c r="C677" s="134" t="s">
        <v>1573</v>
      </c>
      <c r="D677" s="104">
        <v>98962129076.699997</v>
      </c>
      <c r="E677" s="406">
        <v>91553.741872400002</v>
      </c>
      <c r="F677" s="188">
        <v>1080918.4534990001</v>
      </c>
      <c r="G677" s="103" t="s">
        <v>581</v>
      </c>
      <c r="H677" s="103" t="s">
        <v>581</v>
      </c>
      <c r="I677" s="252">
        <v>269</v>
      </c>
      <c r="J677" s="104">
        <v>98814265830.580002</v>
      </c>
      <c r="K677" s="104">
        <v>98881301599.690002</v>
      </c>
      <c r="L677" s="188">
        <v>1.2628293699999999E-2</v>
      </c>
    </row>
    <row r="678" spans="1:12" hidden="1">
      <c r="A678" s="103" t="s">
        <v>1077</v>
      </c>
      <c r="B678" s="103" t="s">
        <v>1078</v>
      </c>
      <c r="C678" s="134" t="s">
        <v>1574</v>
      </c>
      <c r="D678" s="104">
        <v>98563761619.110001</v>
      </c>
      <c r="E678" s="406">
        <v>91148.750183569995</v>
      </c>
      <c r="F678" s="188">
        <v>1081350.664936</v>
      </c>
      <c r="G678" s="103" t="s">
        <v>581</v>
      </c>
      <c r="H678" s="103" t="s">
        <v>581</v>
      </c>
      <c r="I678" s="252">
        <v>271</v>
      </c>
      <c r="J678" s="104">
        <v>99001699651.119995</v>
      </c>
      <c r="K678" s="104">
        <v>99083068532.460007</v>
      </c>
      <c r="L678" s="188">
        <v>3.9985573000000003E-2</v>
      </c>
    </row>
    <row r="679" spans="1:12" hidden="1">
      <c r="A679" s="103" t="s">
        <v>1077</v>
      </c>
      <c r="B679" s="103" t="s">
        <v>1078</v>
      </c>
      <c r="C679" s="134" t="s">
        <v>1575</v>
      </c>
      <c r="D679" s="104">
        <v>98259978205.350006</v>
      </c>
      <c r="E679" s="406">
        <v>90855.446185270004</v>
      </c>
      <c r="F679" s="188">
        <v>1081497.9435020001</v>
      </c>
      <c r="G679" s="103" t="s">
        <v>581</v>
      </c>
      <c r="H679" s="103" t="s">
        <v>581</v>
      </c>
      <c r="I679" s="252">
        <v>274</v>
      </c>
      <c r="J679" s="104">
        <v>98577185876.350006</v>
      </c>
      <c r="K679" s="104">
        <v>98663312221.470001</v>
      </c>
      <c r="L679" s="188">
        <v>1.3619871E-2</v>
      </c>
    </row>
    <row r="680" spans="1:12" hidden="1">
      <c r="A680" s="103" t="s">
        <v>1077</v>
      </c>
      <c r="B680" s="103" t="s">
        <v>1078</v>
      </c>
      <c r="C680" s="134" t="s">
        <v>1576</v>
      </c>
      <c r="D680" s="104">
        <v>99062189402.320007</v>
      </c>
      <c r="E680" s="406">
        <v>91584.720834509993</v>
      </c>
      <c r="F680" s="188">
        <v>1081645.3716259999</v>
      </c>
      <c r="G680" s="103" t="s">
        <v>581</v>
      </c>
      <c r="H680" s="103" t="s">
        <v>581</v>
      </c>
      <c r="I680" s="252">
        <v>275</v>
      </c>
      <c r="J680" s="104">
        <v>98273372853.320007</v>
      </c>
      <c r="K680" s="104">
        <v>98364242241.309998</v>
      </c>
      <c r="L680" s="188">
        <v>1.36318451E-2</v>
      </c>
    </row>
    <row r="681" spans="1:12" hidden="1">
      <c r="A681" s="103" t="s">
        <v>1077</v>
      </c>
      <c r="B681" s="103" t="s">
        <v>1078</v>
      </c>
      <c r="C681" s="134" t="s">
        <v>1577</v>
      </c>
      <c r="D681" s="104">
        <v>99081091225.070007</v>
      </c>
      <c r="E681" s="406">
        <v>91589.813770160006</v>
      </c>
      <c r="F681" s="188">
        <v>1081791.6004689999</v>
      </c>
      <c r="G681" s="103" t="s">
        <v>581</v>
      </c>
      <c r="H681" s="103" t="s">
        <v>581</v>
      </c>
      <c r="I681" s="252">
        <v>275</v>
      </c>
      <c r="J681" s="104">
        <v>99075581730.070007</v>
      </c>
      <c r="K681" s="104">
        <v>99171233073.360001</v>
      </c>
      <c r="L681" s="188">
        <v>1.35191114E-2</v>
      </c>
    </row>
    <row r="682" spans="1:12" hidden="1">
      <c r="A682" s="103" t="s">
        <v>1077</v>
      </c>
      <c r="B682" s="103" t="s">
        <v>1078</v>
      </c>
      <c r="C682" s="134" t="s">
        <v>1578</v>
      </c>
      <c r="D682" s="104">
        <v>97244496725.619995</v>
      </c>
      <c r="E682" s="406">
        <v>89880.11687903</v>
      </c>
      <c r="F682" s="188">
        <v>1081935.583779</v>
      </c>
      <c r="G682" s="103" t="s">
        <v>581</v>
      </c>
      <c r="H682" s="103" t="s">
        <v>581</v>
      </c>
      <c r="I682" s="252">
        <v>276</v>
      </c>
      <c r="J682" s="104">
        <v>99094278629.610001</v>
      </c>
      <c r="K682" s="104">
        <v>99194713060.389999</v>
      </c>
      <c r="L682" s="188">
        <v>1.3309708599999999E-2</v>
      </c>
    </row>
    <row r="683" spans="1:12" hidden="1">
      <c r="A683" s="103" t="s">
        <v>1077</v>
      </c>
      <c r="B683" s="103" t="s">
        <v>1078</v>
      </c>
      <c r="C683" s="134" t="s">
        <v>1579</v>
      </c>
      <c r="D683" s="104">
        <v>95826237745.100006</v>
      </c>
      <c r="E683" s="406">
        <v>88532.825250869995</v>
      </c>
      <c r="F683" s="188">
        <v>1082380.8849830001</v>
      </c>
      <c r="G683" s="103" t="s">
        <v>581</v>
      </c>
      <c r="H683" s="103" t="s">
        <v>581</v>
      </c>
      <c r="I683" s="252">
        <v>275</v>
      </c>
      <c r="J683" s="104">
        <v>97284520449.910004</v>
      </c>
      <c r="K683" s="104">
        <v>97399044386.149994</v>
      </c>
      <c r="L683" s="188">
        <v>4.1157829600000001E-2</v>
      </c>
    </row>
    <row r="684" spans="1:12" hidden="1">
      <c r="A684" s="103" t="s">
        <v>1077</v>
      </c>
      <c r="B684" s="103" t="s">
        <v>1078</v>
      </c>
      <c r="C684" s="134" t="s">
        <v>1580</v>
      </c>
      <c r="D684" s="104">
        <v>97364592871</v>
      </c>
      <c r="E684" s="406">
        <v>89941.282683900004</v>
      </c>
      <c r="F684" s="188">
        <v>1082535.0713889999</v>
      </c>
      <c r="G684" s="103" t="s">
        <v>581</v>
      </c>
      <c r="H684" s="103" t="s">
        <v>581</v>
      </c>
      <c r="I684" s="252">
        <v>275</v>
      </c>
      <c r="J684" s="104">
        <v>95839888303.190002</v>
      </c>
      <c r="K684" s="104">
        <v>95959039305.389999</v>
      </c>
      <c r="L684" s="188">
        <v>1.4245115399999999E-2</v>
      </c>
    </row>
    <row r="685" spans="1:12" hidden="1">
      <c r="A685" s="103" t="s">
        <v>1077</v>
      </c>
      <c r="B685" s="103" t="s">
        <v>1078</v>
      </c>
      <c r="C685" s="134" t="s">
        <v>1581</v>
      </c>
      <c r="D685" s="104">
        <v>102660781326.19</v>
      </c>
      <c r="E685" s="406">
        <v>94819.664655150002</v>
      </c>
      <c r="F685" s="188">
        <v>1082695.047484</v>
      </c>
      <c r="G685" s="103" t="s">
        <v>581</v>
      </c>
      <c r="H685" s="103" t="s">
        <v>581</v>
      </c>
      <c r="I685" s="252">
        <v>276</v>
      </c>
      <c r="J685" s="104">
        <v>97378981326.190002</v>
      </c>
      <c r="K685" s="104">
        <v>97502833834.850006</v>
      </c>
      <c r="L685" s="188">
        <v>1.47779134E-2</v>
      </c>
    </row>
    <row r="686" spans="1:12" hidden="1">
      <c r="A686" s="103" t="s">
        <v>1077</v>
      </c>
      <c r="B686" s="103" t="s">
        <v>1078</v>
      </c>
      <c r="C686" s="134" t="s">
        <v>1582</v>
      </c>
      <c r="D686" s="104">
        <v>102074323860.33</v>
      </c>
      <c r="E686" s="406">
        <v>94264.743654279999</v>
      </c>
      <c r="F686" s="188">
        <v>1082847.307522</v>
      </c>
      <c r="G686" s="103" t="s">
        <v>581</v>
      </c>
      <c r="H686" s="103" t="s">
        <v>581</v>
      </c>
      <c r="I686" s="252">
        <v>277</v>
      </c>
      <c r="J686" s="104">
        <v>102675218572</v>
      </c>
      <c r="K686" s="104">
        <v>102804028206.35001</v>
      </c>
      <c r="L686" s="188">
        <v>1.40630585E-2</v>
      </c>
    </row>
    <row r="687" spans="1:12" hidden="1">
      <c r="A687" s="103" t="s">
        <v>1077</v>
      </c>
      <c r="B687" s="103" t="s">
        <v>1078</v>
      </c>
      <c r="C687" s="134" t="s">
        <v>1583</v>
      </c>
      <c r="D687" s="104">
        <v>101153379345.34</v>
      </c>
      <c r="E687" s="406">
        <v>93401.137124920002</v>
      </c>
      <c r="F687" s="188">
        <v>1082999.441538</v>
      </c>
      <c r="G687" s="103" t="s">
        <v>581</v>
      </c>
      <c r="H687" s="103" t="s">
        <v>581</v>
      </c>
      <c r="I687" s="252">
        <v>278</v>
      </c>
      <c r="J687" s="104">
        <v>102088664734.35001</v>
      </c>
      <c r="K687" s="104">
        <v>102222403448.92</v>
      </c>
      <c r="L687" s="188">
        <v>1.40494431E-2</v>
      </c>
    </row>
    <row r="688" spans="1:12" hidden="1">
      <c r="A688" s="103" t="s">
        <v>1077</v>
      </c>
      <c r="B688" s="103" t="s">
        <v>1078</v>
      </c>
      <c r="C688" s="134" t="s">
        <v>1584</v>
      </c>
      <c r="D688" s="104">
        <v>110254106183.42</v>
      </c>
      <c r="E688" s="406">
        <v>101763.17916756</v>
      </c>
      <c r="F688" s="188">
        <v>1083438.106841</v>
      </c>
      <c r="G688" s="103" t="s">
        <v>581</v>
      </c>
      <c r="H688" s="103" t="s">
        <v>581</v>
      </c>
      <c r="I688" s="252">
        <v>281</v>
      </c>
      <c r="J688" s="104">
        <v>101194351183.42</v>
      </c>
      <c r="K688" s="104">
        <v>101208991826.47</v>
      </c>
      <c r="L688" s="188">
        <v>4.0504665699999998E-2</v>
      </c>
    </row>
    <row r="689" spans="1:12" hidden="1">
      <c r="A689" s="103" t="s">
        <v>1077</v>
      </c>
      <c r="B689" s="103" t="s">
        <v>1078</v>
      </c>
      <c r="C689" s="134" t="s">
        <v>1585</v>
      </c>
      <c r="D689" s="104">
        <v>110287161423.98</v>
      </c>
      <c r="E689" s="406">
        <v>101779.79067709</v>
      </c>
      <c r="F689" s="188">
        <v>1083586.050731</v>
      </c>
      <c r="G689" s="103" t="s">
        <v>581</v>
      </c>
      <c r="H689" s="103" t="s">
        <v>581</v>
      </c>
      <c r="I689" s="252">
        <v>284</v>
      </c>
      <c r="J689" s="104">
        <v>110269161423.97</v>
      </c>
      <c r="K689" s="104">
        <v>110289120117.69</v>
      </c>
      <c r="L689" s="188">
        <v>1.36550384E-2</v>
      </c>
    </row>
    <row r="690" spans="1:12" hidden="1">
      <c r="A690" s="103" t="s">
        <v>1077</v>
      </c>
      <c r="B690" s="103" t="s">
        <v>1078</v>
      </c>
      <c r="C690" s="134" t="s">
        <v>1586</v>
      </c>
      <c r="D690" s="104">
        <v>111608667155.45</v>
      </c>
      <c r="E690" s="406">
        <v>102984.87855076</v>
      </c>
      <c r="F690" s="188">
        <v>1083738.3966079999</v>
      </c>
      <c r="G690" s="103" t="s">
        <v>581</v>
      </c>
      <c r="H690" s="103" t="s">
        <v>581</v>
      </c>
      <c r="I690" s="252">
        <v>289</v>
      </c>
      <c r="J690" s="104">
        <v>110302667155.45</v>
      </c>
      <c r="K690" s="104">
        <v>110327945771.98</v>
      </c>
      <c r="L690" s="188">
        <v>1.4059416599999999E-2</v>
      </c>
    </row>
    <row r="691" spans="1:12" hidden="1">
      <c r="A691" s="103" t="s">
        <v>1077</v>
      </c>
      <c r="B691" s="103" t="s">
        <v>1078</v>
      </c>
      <c r="C691" s="134" t="s">
        <v>1587</v>
      </c>
      <c r="D691" s="104">
        <v>114347935706.73</v>
      </c>
      <c r="E691" s="406">
        <v>105498.48244281</v>
      </c>
      <c r="F691" s="188">
        <v>1083882.2801910001</v>
      </c>
      <c r="G691" s="103" t="s">
        <v>581</v>
      </c>
      <c r="H691" s="103" t="s">
        <v>581</v>
      </c>
      <c r="I691" s="252">
        <v>293</v>
      </c>
      <c r="J691" s="104">
        <v>111623484988.74001</v>
      </c>
      <c r="K691" s="104">
        <v>111654147476.42999</v>
      </c>
      <c r="L691" s="188">
        <v>1.32765973E-2</v>
      </c>
    </row>
    <row r="692" spans="1:12" hidden="1">
      <c r="A692" s="103" t="s">
        <v>1077</v>
      </c>
      <c r="B692" s="103" t="s">
        <v>1078</v>
      </c>
      <c r="C692" s="134" t="s">
        <v>1588</v>
      </c>
      <c r="D692" s="104">
        <v>110013107894.33</v>
      </c>
      <c r="E692" s="406">
        <v>101485.46077152999</v>
      </c>
      <c r="F692" s="188">
        <v>1084028.2643240001</v>
      </c>
      <c r="G692" s="103" t="s">
        <v>581</v>
      </c>
      <c r="H692" s="103" t="s">
        <v>581</v>
      </c>
      <c r="I692" s="252">
        <v>296</v>
      </c>
      <c r="J692" s="104">
        <v>114363336811.33</v>
      </c>
      <c r="K692" s="104">
        <v>114399515549.57001</v>
      </c>
      <c r="L692" s="188">
        <v>1.34686336E-2</v>
      </c>
    </row>
    <row r="693" spans="1:12" hidden="1">
      <c r="A693" s="103" t="s">
        <v>1077</v>
      </c>
      <c r="B693" s="103" t="s">
        <v>1078</v>
      </c>
      <c r="C693" s="134" t="s">
        <v>1589</v>
      </c>
      <c r="D693" s="104">
        <v>110376633068.42</v>
      </c>
      <c r="E693" s="406">
        <v>101776.84021128999</v>
      </c>
      <c r="F693" s="188">
        <v>1084496.559721</v>
      </c>
      <c r="G693" s="103" t="s">
        <v>581</v>
      </c>
      <c r="H693" s="103" t="s">
        <v>581</v>
      </c>
      <c r="I693" s="252">
        <v>297</v>
      </c>
      <c r="J693" s="104">
        <v>110060633068.42</v>
      </c>
      <c r="K693" s="104">
        <v>110112740444.02</v>
      </c>
      <c r="L693" s="188">
        <v>4.3199556E-2</v>
      </c>
    </row>
    <row r="694" spans="1:12" hidden="1">
      <c r="A694" s="103" t="s">
        <v>1077</v>
      </c>
      <c r="B694" s="103" t="s">
        <v>1078</v>
      </c>
      <c r="C694" s="134" t="s">
        <v>1590</v>
      </c>
      <c r="D694" s="104">
        <v>108386662914</v>
      </c>
      <c r="E694" s="406">
        <v>99928.307820009999</v>
      </c>
      <c r="F694" s="188">
        <v>1084644.2342370001</v>
      </c>
      <c r="G694" s="103" t="s">
        <v>581</v>
      </c>
      <c r="H694" s="103" t="s">
        <v>581</v>
      </c>
      <c r="I694" s="252">
        <v>297</v>
      </c>
      <c r="J694" s="104">
        <v>110391662914</v>
      </c>
      <c r="K694" s="104">
        <v>110449096054.17999</v>
      </c>
      <c r="L694" s="188">
        <v>1.3616872699999999E-2</v>
      </c>
    </row>
    <row r="695" spans="1:12" hidden="1">
      <c r="A695" s="103" t="s">
        <v>1077</v>
      </c>
      <c r="B695" s="103" t="s">
        <v>1078</v>
      </c>
      <c r="C695" s="134" t="s">
        <v>1591</v>
      </c>
      <c r="D695" s="104">
        <v>105858254586.53</v>
      </c>
      <c r="E695" s="406">
        <v>97583.279333009996</v>
      </c>
      <c r="F695" s="188">
        <v>1084799.1101559999</v>
      </c>
      <c r="G695" s="103" t="s">
        <v>581</v>
      </c>
      <c r="H695" s="103" t="s">
        <v>581</v>
      </c>
      <c r="I695" s="252">
        <v>297</v>
      </c>
      <c r="J695" s="104">
        <v>108402139402.53</v>
      </c>
      <c r="K695" s="104">
        <v>108464802626.28999</v>
      </c>
      <c r="L695" s="188">
        <v>1.4278960199999999E-2</v>
      </c>
    </row>
    <row r="696" spans="1:12" hidden="1">
      <c r="A696" s="103" t="s">
        <v>1077</v>
      </c>
      <c r="B696" s="103" t="s">
        <v>1078</v>
      </c>
      <c r="C696" s="134" t="s">
        <v>1592</v>
      </c>
      <c r="D696" s="104">
        <v>105835148335.59</v>
      </c>
      <c r="E696" s="406">
        <v>97548.402152840004</v>
      </c>
      <c r="F696" s="188">
        <v>1084950.096566</v>
      </c>
      <c r="G696" s="103" t="s">
        <v>581</v>
      </c>
      <c r="H696" s="103" t="s">
        <v>581</v>
      </c>
      <c r="I696" s="252">
        <v>299</v>
      </c>
      <c r="J696" s="104">
        <v>105872988335.59</v>
      </c>
      <c r="K696" s="104">
        <v>105940759935.67</v>
      </c>
      <c r="L696" s="188">
        <v>1.3918375199999999E-2</v>
      </c>
    </row>
    <row r="697" spans="1:12" hidden="1">
      <c r="A697" s="103" t="s">
        <v>1077</v>
      </c>
      <c r="B697" s="103" t="s">
        <v>1078</v>
      </c>
      <c r="C697" s="134" t="s">
        <v>1593</v>
      </c>
      <c r="D697" s="104">
        <v>100111137264.74001</v>
      </c>
      <c r="E697" s="406">
        <v>92259.609921249998</v>
      </c>
      <c r="F697" s="188">
        <v>1085102.542165</v>
      </c>
      <c r="G697" s="103" t="s">
        <v>581</v>
      </c>
      <c r="H697" s="103" t="s">
        <v>581</v>
      </c>
      <c r="I697" s="252">
        <v>300</v>
      </c>
      <c r="J697" s="104">
        <v>105850019160.21001</v>
      </c>
      <c r="K697" s="104">
        <v>105922898275.33</v>
      </c>
      <c r="L697" s="188">
        <v>1.4050931900000001E-2</v>
      </c>
    </row>
    <row r="698" spans="1:12" hidden="1">
      <c r="A698" s="103" t="s">
        <v>1077</v>
      </c>
      <c r="B698" s="103" t="s">
        <v>1078</v>
      </c>
      <c r="C698" s="134" t="s">
        <v>1594</v>
      </c>
      <c r="D698" s="104">
        <v>100156775133.37</v>
      </c>
      <c r="E698" s="406">
        <v>92259.609921249998</v>
      </c>
      <c r="F698" s="188">
        <v>1085597.2100780001</v>
      </c>
      <c r="G698" s="103" t="s">
        <v>581</v>
      </c>
      <c r="H698" s="103" t="s">
        <v>581</v>
      </c>
      <c r="I698" s="252">
        <v>300</v>
      </c>
      <c r="J698" s="104">
        <v>100156775133.37</v>
      </c>
      <c r="K698" s="104">
        <v>100244155320.67999</v>
      </c>
      <c r="L698" s="188">
        <v>4.5587204300000003E-2</v>
      </c>
    </row>
    <row r="699" spans="1:12" hidden="1">
      <c r="A699" s="103" t="s">
        <v>1077</v>
      </c>
      <c r="B699" s="103" t="s">
        <v>1078</v>
      </c>
      <c r="C699" s="134" t="s">
        <v>1595</v>
      </c>
      <c r="D699" s="104">
        <v>100083750832.50999</v>
      </c>
      <c r="E699" s="406">
        <v>92179.961383439993</v>
      </c>
      <c r="F699" s="188">
        <v>1085743.0327639999</v>
      </c>
      <c r="G699" s="103" t="s">
        <v>581</v>
      </c>
      <c r="H699" s="103" t="s">
        <v>581</v>
      </c>
      <c r="I699" s="252">
        <v>300</v>
      </c>
      <c r="J699" s="104">
        <v>100170228677.50999</v>
      </c>
      <c r="K699" s="104">
        <v>100262443437.39</v>
      </c>
      <c r="L699" s="188">
        <v>1.34324853E-2</v>
      </c>
    </row>
    <row r="700" spans="1:12" hidden="1">
      <c r="A700" s="103" t="s">
        <v>1077</v>
      </c>
      <c r="B700" s="103" t="s">
        <v>1078</v>
      </c>
      <c r="C700" s="134" t="s">
        <v>1596</v>
      </c>
      <c r="D700" s="104">
        <v>106057259204.91</v>
      </c>
      <c r="E700" s="406">
        <v>97668.193228710006</v>
      </c>
      <c r="F700" s="188">
        <v>1085893.5309319999</v>
      </c>
      <c r="G700" s="103" t="s">
        <v>581</v>
      </c>
      <c r="H700" s="103" t="s">
        <v>581</v>
      </c>
      <c r="I700" s="252">
        <v>304</v>
      </c>
      <c r="J700" s="104">
        <v>100097623747.87</v>
      </c>
      <c r="K700" s="104">
        <v>100194669812.33</v>
      </c>
      <c r="L700" s="188">
        <v>1.38613064E-2</v>
      </c>
    </row>
    <row r="701" spans="1:12" hidden="1">
      <c r="A701" s="103" t="s">
        <v>1077</v>
      </c>
      <c r="B701" s="103" t="s">
        <v>1078</v>
      </c>
      <c r="C701" s="134" t="s">
        <v>1597</v>
      </c>
      <c r="D701" s="104">
        <v>107076382466.8</v>
      </c>
      <c r="E701" s="406">
        <v>98592.834917860004</v>
      </c>
      <c r="F701" s="188">
        <v>1086046.2888199999</v>
      </c>
      <c r="G701" s="103" t="s">
        <v>581</v>
      </c>
      <c r="H701" s="103" t="s">
        <v>581</v>
      </c>
      <c r="I701" s="252">
        <v>308</v>
      </c>
      <c r="J701" s="104">
        <v>106072178791.8</v>
      </c>
      <c r="K701" s="104">
        <v>106174344495.83</v>
      </c>
      <c r="L701" s="188">
        <v>1.4067483E-2</v>
      </c>
    </row>
    <row r="702" spans="1:12" hidden="1">
      <c r="A702" s="103" t="s">
        <v>1077</v>
      </c>
      <c r="B702" s="103" t="s">
        <v>1078</v>
      </c>
      <c r="C702" s="134" t="s">
        <v>1598</v>
      </c>
      <c r="D702" s="104">
        <v>109589714306.24001</v>
      </c>
      <c r="E702" s="406">
        <v>100892.59174985001</v>
      </c>
      <c r="F702" s="188">
        <v>1086201.7954500001</v>
      </c>
      <c r="G702" s="103" t="s">
        <v>581</v>
      </c>
      <c r="H702" s="103" t="s">
        <v>581</v>
      </c>
      <c r="I702" s="252">
        <v>310</v>
      </c>
      <c r="J702" s="104">
        <v>107091714306.25</v>
      </c>
      <c r="K702" s="104">
        <v>107199049060.27</v>
      </c>
      <c r="L702" s="188">
        <v>1.43186006E-2</v>
      </c>
    </row>
    <row r="703" spans="1:12" hidden="1">
      <c r="A703" s="103" t="s">
        <v>1077</v>
      </c>
      <c r="B703" s="103" t="s">
        <v>1078</v>
      </c>
      <c r="C703" s="134" t="s">
        <v>1599</v>
      </c>
      <c r="D703" s="104">
        <v>109767465651.82001</v>
      </c>
      <c r="E703" s="406">
        <v>101014.06541744</v>
      </c>
      <c r="F703" s="188">
        <v>1086655.2613059999</v>
      </c>
      <c r="G703" s="103" t="s">
        <v>581</v>
      </c>
      <c r="H703" s="103" t="s">
        <v>581</v>
      </c>
      <c r="I703" s="252">
        <v>310</v>
      </c>
      <c r="J703" s="104">
        <v>109635465651.81</v>
      </c>
      <c r="K703" s="104">
        <v>109758677825.37</v>
      </c>
      <c r="L703" s="188">
        <v>4.1747846300000002E-2</v>
      </c>
    </row>
    <row r="704" spans="1:12" hidden="1">
      <c r="A704" s="103" t="s">
        <v>1077</v>
      </c>
      <c r="B704" s="103" t="s">
        <v>1078</v>
      </c>
      <c r="C704" s="134" t="s">
        <v>1600</v>
      </c>
      <c r="D704" s="104">
        <v>109098343301.62</v>
      </c>
      <c r="E704" s="406">
        <v>100384.85381949</v>
      </c>
      <c r="F704" s="188">
        <v>1086800.8384789999</v>
      </c>
      <c r="G704" s="103" t="s">
        <v>581</v>
      </c>
      <c r="H704" s="103" t="s">
        <v>581</v>
      </c>
      <c r="I704" s="252">
        <v>309</v>
      </c>
      <c r="J704" s="104">
        <v>109782170993.85001</v>
      </c>
      <c r="K704" s="104">
        <v>109910682970.14999</v>
      </c>
      <c r="L704" s="188">
        <v>1.3396813E-2</v>
      </c>
    </row>
    <row r="705" spans="1:12" hidden="1">
      <c r="A705" s="103" t="s">
        <v>1077</v>
      </c>
      <c r="B705" s="103" t="s">
        <v>1078</v>
      </c>
      <c r="C705" s="134" t="s">
        <v>1601</v>
      </c>
      <c r="D705" s="104">
        <v>108413365999.57001</v>
      </c>
      <c r="E705" s="406">
        <v>99741.018751530006</v>
      </c>
      <c r="F705" s="188">
        <v>1086948.653188</v>
      </c>
      <c r="G705" s="103" t="s">
        <v>581</v>
      </c>
      <c r="H705" s="103" t="s">
        <v>581</v>
      </c>
      <c r="I705" s="252">
        <v>312</v>
      </c>
      <c r="J705" s="104">
        <v>109113181659.57001</v>
      </c>
      <c r="K705" s="104">
        <v>109246961434.50999</v>
      </c>
      <c r="L705" s="188">
        <v>1.3600901300000001E-2</v>
      </c>
    </row>
    <row r="706" spans="1:12" hidden="1">
      <c r="A706" s="103" t="s">
        <v>1077</v>
      </c>
      <c r="B706" s="103" t="s">
        <v>1078</v>
      </c>
      <c r="C706" s="134" t="s">
        <v>1602</v>
      </c>
      <c r="D706" s="104">
        <v>109024294112.60001</v>
      </c>
      <c r="E706" s="406">
        <v>100289.34288805</v>
      </c>
      <c r="F706" s="188">
        <v>1087097.5018180001</v>
      </c>
      <c r="G706" s="103" t="s">
        <v>581</v>
      </c>
      <c r="H706" s="103" t="s">
        <v>581</v>
      </c>
      <c r="I706" s="252">
        <v>312</v>
      </c>
      <c r="J706" s="104">
        <v>108428212313.60001</v>
      </c>
      <c r="K706" s="104">
        <v>108567227110.95</v>
      </c>
      <c r="L706" s="188">
        <v>1.36941731E-2</v>
      </c>
    </row>
    <row r="707" spans="1:12" hidden="1">
      <c r="A707" s="103" t="s">
        <v>1077</v>
      </c>
      <c r="B707" s="103" t="s">
        <v>1078</v>
      </c>
      <c r="C707" s="134" t="s">
        <v>1603</v>
      </c>
      <c r="D707" s="104">
        <v>108910253001.32001</v>
      </c>
      <c r="E707" s="406">
        <v>100170.84057520999</v>
      </c>
      <c r="F707" s="188">
        <v>1087245.074274</v>
      </c>
      <c r="G707" s="103" t="s">
        <v>581</v>
      </c>
      <c r="H707" s="103" t="s">
        <v>581</v>
      </c>
      <c r="I707" s="252">
        <v>314</v>
      </c>
      <c r="J707" s="104">
        <v>109039094057.23</v>
      </c>
      <c r="K707" s="104">
        <v>109183373587.06</v>
      </c>
      <c r="L707" s="188">
        <v>1.35749053E-2</v>
      </c>
    </row>
    <row r="708" spans="1:12" hidden="1">
      <c r="A708" s="103" t="s">
        <v>1077</v>
      </c>
      <c r="B708" s="103" t="s">
        <v>1078</v>
      </c>
      <c r="C708" s="134" t="s">
        <v>1604</v>
      </c>
      <c r="D708" s="104">
        <v>109049702017.25</v>
      </c>
      <c r="E708" s="406">
        <v>100258.04002366999</v>
      </c>
      <c r="F708" s="188">
        <v>1087690.343752</v>
      </c>
      <c r="G708" s="103" t="s">
        <v>581</v>
      </c>
      <c r="H708" s="103" t="s">
        <v>581</v>
      </c>
      <c r="I708" s="252">
        <v>312</v>
      </c>
      <c r="J708" s="104">
        <v>108954856019.19</v>
      </c>
      <c r="K708" s="104">
        <v>109114919844.12</v>
      </c>
      <c r="L708" s="188">
        <v>4.0953919999999998E-2</v>
      </c>
    </row>
    <row r="709" spans="1:12" hidden="1">
      <c r="A709" s="103" t="s">
        <v>1077</v>
      </c>
      <c r="B709" s="103" t="s">
        <v>1078</v>
      </c>
      <c r="C709" s="134" t="s">
        <v>1605</v>
      </c>
      <c r="D709" s="104">
        <v>108702287492.19</v>
      </c>
      <c r="E709" s="406">
        <v>99930.009485799994</v>
      </c>
      <c r="F709" s="188">
        <v>1087784.2206910001</v>
      </c>
      <c r="G709" s="103" t="s">
        <v>581</v>
      </c>
      <c r="H709" s="103" t="s">
        <v>581</v>
      </c>
      <c r="I709" s="252">
        <v>314</v>
      </c>
      <c r="J709" s="104">
        <v>109059113935.19</v>
      </c>
      <c r="K709" s="104">
        <v>109224444473.00999</v>
      </c>
      <c r="L709" s="188">
        <v>8.6308515999999995E-3</v>
      </c>
    </row>
    <row r="710" spans="1:12" hidden="1">
      <c r="A710" s="103" t="s">
        <v>1077</v>
      </c>
      <c r="B710" s="103" t="s">
        <v>1078</v>
      </c>
      <c r="C710" s="134" t="s">
        <v>1606</v>
      </c>
      <c r="D710" s="104">
        <v>110953005814.89</v>
      </c>
      <c r="E710" s="406">
        <v>101986.03396546999</v>
      </c>
      <c r="F710" s="188">
        <v>1087923.5273770001</v>
      </c>
      <c r="G710" s="103" t="s">
        <v>581</v>
      </c>
      <c r="H710" s="103" t="s">
        <v>581</v>
      </c>
      <c r="I710" s="252">
        <v>312</v>
      </c>
      <c r="J710" s="104">
        <v>108716208410.59</v>
      </c>
      <c r="K710" s="104">
        <v>108886789379.85001</v>
      </c>
      <c r="L710" s="188">
        <v>1.28064632E-2</v>
      </c>
    </row>
    <row r="711" spans="1:12" hidden="1">
      <c r="A711" s="103" t="s">
        <v>1077</v>
      </c>
      <c r="B711" s="103" t="s">
        <v>1078</v>
      </c>
      <c r="C711" s="134" t="s">
        <v>1366</v>
      </c>
      <c r="D711" s="104">
        <v>111336152110.14999</v>
      </c>
      <c r="E711" s="406">
        <v>102325.16897809001</v>
      </c>
      <c r="F711" s="188">
        <v>1088062.235539</v>
      </c>
      <c r="G711" s="103" t="s">
        <v>581</v>
      </c>
      <c r="H711" s="103" t="s">
        <v>581</v>
      </c>
      <c r="I711" s="252">
        <v>312</v>
      </c>
      <c r="J711" s="104">
        <v>110967152110.17999</v>
      </c>
      <c r="K711" s="104">
        <v>110972503113.00999</v>
      </c>
      <c r="L711" s="188">
        <v>1.2749808099999999E-2</v>
      </c>
    </row>
    <row r="712" spans="1:12" hidden="1">
      <c r="A712" s="103" t="s">
        <v>1077</v>
      </c>
      <c r="B712" s="103" t="s">
        <v>1078</v>
      </c>
      <c r="C712" s="134" t="s">
        <v>1365</v>
      </c>
      <c r="D712" s="104">
        <v>113674187195.39999</v>
      </c>
      <c r="E712" s="406">
        <v>104460.75951961</v>
      </c>
      <c r="F712" s="188">
        <v>1088199.891693</v>
      </c>
      <c r="G712" s="103" t="s">
        <v>581</v>
      </c>
      <c r="H712" s="103" t="s">
        <v>581</v>
      </c>
      <c r="I712" s="252">
        <v>313</v>
      </c>
      <c r="J712" s="104">
        <v>111350237799.39999</v>
      </c>
      <c r="K712" s="104">
        <v>111360958536.07001</v>
      </c>
      <c r="L712" s="188">
        <v>1.26514963E-2</v>
      </c>
    </row>
    <row r="713" spans="1:12" hidden="1">
      <c r="A713" s="103" t="s">
        <v>1077</v>
      </c>
      <c r="B713" s="103" t="s">
        <v>1078</v>
      </c>
      <c r="C713" s="134" t="s">
        <v>1607</v>
      </c>
      <c r="D713" s="104">
        <v>113305624160.73</v>
      </c>
      <c r="E713" s="406">
        <v>104083.8191758</v>
      </c>
      <c r="F713" s="188">
        <v>1088599.794454</v>
      </c>
      <c r="G713" s="103" t="s">
        <v>581</v>
      </c>
      <c r="H713" s="103" t="s">
        <v>581</v>
      </c>
      <c r="I713" s="252">
        <v>313</v>
      </c>
      <c r="J713" s="104">
        <v>113715961341.53</v>
      </c>
      <c r="K713" s="104">
        <v>113743135879.61</v>
      </c>
      <c r="L713" s="188">
        <v>3.6749016799999999E-2</v>
      </c>
    </row>
    <row r="714" spans="1:12" hidden="1">
      <c r="A714" s="103" t="s">
        <v>1077</v>
      </c>
      <c r="B714" s="103" t="s">
        <v>1078</v>
      </c>
      <c r="C714" s="134" t="s">
        <v>1608</v>
      </c>
      <c r="D714" s="104">
        <v>113459761716.00999</v>
      </c>
      <c r="E714" s="406">
        <v>104211.47199103</v>
      </c>
      <c r="F714" s="188">
        <v>1088745.4091980001</v>
      </c>
      <c r="G714" s="103" t="s">
        <v>581</v>
      </c>
      <c r="H714" s="103" t="s">
        <v>581</v>
      </c>
      <c r="I714" s="252">
        <v>312</v>
      </c>
      <c r="J714" s="104">
        <v>113320780299.47</v>
      </c>
      <c r="K714" s="104">
        <v>113353420646.27</v>
      </c>
      <c r="L714" s="188">
        <v>1.3376334E-2</v>
      </c>
    </row>
    <row r="715" spans="1:12" hidden="1">
      <c r="A715" s="103" t="s">
        <v>1077</v>
      </c>
      <c r="B715" s="103" t="s">
        <v>1078</v>
      </c>
      <c r="C715" s="134" t="s">
        <v>1609</v>
      </c>
      <c r="D715" s="104">
        <v>112921815973.03999</v>
      </c>
      <c r="E715" s="406">
        <v>103703.01844219</v>
      </c>
      <c r="F715" s="188">
        <v>1088896.135034</v>
      </c>
      <c r="G715" s="103" t="s">
        <v>581</v>
      </c>
      <c r="H715" s="103" t="s">
        <v>581</v>
      </c>
      <c r="I715" s="252">
        <v>316</v>
      </c>
      <c r="J715" s="104">
        <v>113475469077.22</v>
      </c>
      <c r="K715" s="104">
        <v>113513582955.63</v>
      </c>
      <c r="L715" s="188">
        <v>1.38439928E-2</v>
      </c>
    </row>
    <row r="716" spans="1:12" hidden="1">
      <c r="A716" s="103" t="s">
        <v>1077</v>
      </c>
      <c r="B716" s="103" t="s">
        <v>1078</v>
      </c>
      <c r="C716" s="134" t="s">
        <v>1610</v>
      </c>
      <c r="D716" s="104">
        <v>111985459689.74001</v>
      </c>
      <c r="E716" s="406">
        <v>102828.85964821999</v>
      </c>
      <c r="F716" s="188">
        <v>1089046.9861560001</v>
      </c>
      <c r="G716" s="103" t="s">
        <v>581</v>
      </c>
      <c r="H716" s="103" t="s">
        <v>581</v>
      </c>
      <c r="I716" s="252">
        <v>316</v>
      </c>
      <c r="J716" s="104">
        <v>112937459689.74001</v>
      </c>
      <c r="K716" s="104">
        <v>112981021420.09</v>
      </c>
      <c r="L716" s="188">
        <v>1.38535823E-2</v>
      </c>
    </row>
    <row r="717" spans="1:12" hidden="1">
      <c r="A717" s="103" t="s">
        <v>1077</v>
      </c>
      <c r="B717" s="103" t="s">
        <v>1078</v>
      </c>
      <c r="C717" s="134" t="s">
        <v>1611</v>
      </c>
      <c r="D717" s="104">
        <v>112620472429.56</v>
      </c>
      <c r="E717" s="406">
        <v>103398.08843449</v>
      </c>
      <c r="F717" s="188">
        <v>1089192.983494</v>
      </c>
      <c r="G717" s="103" t="s">
        <v>581</v>
      </c>
      <c r="H717" s="103" t="s">
        <v>581</v>
      </c>
      <c r="I717" s="252">
        <v>317</v>
      </c>
      <c r="J717" s="104">
        <v>112000472429.56</v>
      </c>
      <c r="K717" s="104">
        <v>112049437091.62</v>
      </c>
      <c r="L717" s="188">
        <v>1.3405972400000001E-2</v>
      </c>
    </row>
    <row r="718" spans="1:12" hidden="1">
      <c r="A718" s="103" t="s">
        <v>1077</v>
      </c>
      <c r="B718" s="103" t="s">
        <v>1078</v>
      </c>
      <c r="C718" s="134" t="s">
        <v>1612</v>
      </c>
      <c r="D718" s="104">
        <v>112593178291.64999</v>
      </c>
      <c r="E718" s="406">
        <v>103331.48534283999</v>
      </c>
      <c r="F718" s="188">
        <v>1089630.8895399999</v>
      </c>
      <c r="G718" s="103" t="s">
        <v>581</v>
      </c>
      <c r="H718" s="103" t="s">
        <v>581</v>
      </c>
      <c r="I718" s="252">
        <v>317</v>
      </c>
      <c r="J718" s="104">
        <v>112665751077.64999</v>
      </c>
      <c r="K718" s="104">
        <v>112731023131.38</v>
      </c>
      <c r="L718" s="188">
        <v>4.0204633400000002E-2</v>
      </c>
    </row>
    <row r="719" spans="1:12" hidden="1">
      <c r="A719" s="103" t="s">
        <v>1077</v>
      </c>
      <c r="B719" s="103" t="s">
        <v>1078</v>
      </c>
      <c r="C719" s="134" t="s">
        <v>1613</v>
      </c>
      <c r="D719" s="104">
        <v>112357458735.46001</v>
      </c>
      <c r="E719" s="406">
        <v>103100.79008132</v>
      </c>
      <c r="F719" s="188">
        <v>1089782.7130799999</v>
      </c>
      <c r="G719" s="103" t="s">
        <v>581</v>
      </c>
      <c r="H719" s="103" t="s">
        <v>581</v>
      </c>
      <c r="I719" s="252">
        <v>319</v>
      </c>
      <c r="J719" s="104">
        <v>112608866443.46001</v>
      </c>
      <c r="K719" s="104">
        <v>112679571813.47</v>
      </c>
      <c r="L719" s="188">
        <v>1.39334835E-2</v>
      </c>
    </row>
    <row r="720" spans="1:12" hidden="1">
      <c r="A720" s="103" t="s">
        <v>1077</v>
      </c>
      <c r="B720" s="103" t="s">
        <v>1078</v>
      </c>
      <c r="C720" s="134" t="s">
        <v>1614</v>
      </c>
      <c r="D720" s="104">
        <v>109277747176.96001</v>
      </c>
      <c r="E720" s="406">
        <v>100260.72451831</v>
      </c>
      <c r="F720" s="188">
        <v>1089935.742056</v>
      </c>
      <c r="G720" s="103" t="s">
        <v>581</v>
      </c>
      <c r="H720" s="103" t="s">
        <v>581</v>
      </c>
      <c r="I720" s="252">
        <v>319</v>
      </c>
      <c r="J720" s="104">
        <v>112373236143.85001</v>
      </c>
      <c r="K720" s="104">
        <v>112449363729.7</v>
      </c>
      <c r="L720" s="188">
        <v>1.40421548E-2</v>
      </c>
    </row>
    <row r="721" spans="1:12" hidden="1">
      <c r="A721" s="103" t="s">
        <v>1077</v>
      </c>
      <c r="B721" s="103" t="s">
        <v>1078</v>
      </c>
      <c r="C721" s="134" t="s">
        <v>1615</v>
      </c>
      <c r="D721" s="104">
        <v>111614202221.34</v>
      </c>
      <c r="E721" s="406">
        <v>102389.15319251</v>
      </c>
      <c r="F721" s="188">
        <v>1090097.9131199999</v>
      </c>
      <c r="G721" s="103" t="s">
        <v>581</v>
      </c>
      <c r="H721" s="103" t="s">
        <v>581</v>
      </c>
      <c r="I721" s="252">
        <v>322</v>
      </c>
      <c r="J721" s="104">
        <v>109294006565.35001</v>
      </c>
      <c r="K721" s="104">
        <v>109375408143.42999</v>
      </c>
      <c r="L721" s="188">
        <v>1.4878956400000001E-2</v>
      </c>
    </row>
    <row r="722" spans="1:12" hidden="1">
      <c r="A722" s="103" t="s">
        <v>1077</v>
      </c>
      <c r="B722" s="103" t="s">
        <v>1078</v>
      </c>
      <c r="C722" s="134" t="s">
        <v>1616</v>
      </c>
      <c r="D722" s="104">
        <v>112051298375.41</v>
      </c>
      <c r="E722" s="406">
        <v>102775.22092876</v>
      </c>
      <c r="F722" s="188">
        <v>1090255.9718460001</v>
      </c>
      <c r="G722" s="103" t="s">
        <v>581</v>
      </c>
      <c r="H722" s="103" t="s">
        <v>581</v>
      </c>
      <c r="I722" s="252">
        <v>323</v>
      </c>
      <c r="J722" s="104">
        <v>111630385720.41</v>
      </c>
      <c r="K722" s="104">
        <v>111717174208.75999</v>
      </c>
      <c r="L722" s="188">
        <v>1.4499498099999999E-2</v>
      </c>
    </row>
    <row r="723" spans="1:12" hidden="1">
      <c r="A723" s="103" t="s">
        <v>1077</v>
      </c>
      <c r="B723" s="103" t="s">
        <v>1078</v>
      </c>
      <c r="C723" s="134" t="s">
        <v>1617</v>
      </c>
      <c r="D723" s="104">
        <v>112059796161.33</v>
      </c>
      <c r="E723" s="406">
        <v>102738.33070085</v>
      </c>
      <c r="F723" s="188">
        <v>1090730.162704</v>
      </c>
      <c r="G723" s="103" t="s">
        <v>581</v>
      </c>
      <c r="H723" s="103" t="s">
        <v>581</v>
      </c>
      <c r="I723" s="252">
        <v>322</v>
      </c>
      <c r="J723" s="104">
        <v>112100033445.61</v>
      </c>
      <c r="K723" s="104">
        <v>112203052950.77</v>
      </c>
      <c r="L723" s="188">
        <v>4.3493534600000001E-2</v>
      </c>
    </row>
    <row r="724" spans="1:12" hidden="1">
      <c r="A724" s="103" t="s">
        <v>1077</v>
      </c>
      <c r="B724" s="103" t="s">
        <v>1078</v>
      </c>
      <c r="C724" s="134" t="s">
        <v>1618</v>
      </c>
      <c r="D724" s="104">
        <v>110817825832.44</v>
      </c>
      <c r="E724" s="406">
        <v>101585.07877743</v>
      </c>
      <c r="F724" s="188">
        <v>1090886.842498</v>
      </c>
      <c r="G724" s="103" t="s">
        <v>581</v>
      </c>
      <c r="H724" s="103" t="s">
        <v>581</v>
      </c>
      <c r="I724" s="252">
        <v>322</v>
      </c>
      <c r="J724" s="104">
        <v>112075893181.78999</v>
      </c>
      <c r="K724" s="104">
        <v>112184322122.71001</v>
      </c>
      <c r="L724" s="188">
        <v>1.4364670499999999E-2</v>
      </c>
    </row>
    <row r="725" spans="1:12" hidden="1">
      <c r="A725" s="103" t="s">
        <v>1077</v>
      </c>
      <c r="B725" s="103" t="s">
        <v>1078</v>
      </c>
      <c r="C725" s="134" t="s">
        <v>1619</v>
      </c>
      <c r="D725" s="104">
        <v>105578724657.94</v>
      </c>
      <c r="E725" s="406">
        <v>102088.389398</v>
      </c>
      <c r="F725" s="188">
        <v>1034189.345924</v>
      </c>
      <c r="G725" s="103" t="s">
        <v>581</v>
      </c>
      <c r="H725" s="103" t="s">
        <v>581</v>
      </c>
      <c r="I725" s="252">
        <v>134</v>
      </c>
      <c r="J725" s="104">
        <v>103517724659.89999</v>
      </c>
      <c r="K725" s="104">
        <v>104289690103.3</v>
      </c>
      <c r="L725" s="188">
        <v>1.06213842E-2</v>
      </c>
    </row>
    <row r="726" spans="1:12" hidden="1">
      <c r="A726" s="103" t="s">
        <v>1077</v>
      </c>
      <c r="B726" s="103" t="s">
        <v>1078</v>
      </c>
      <c r="C726" s="134" t="s">
        <v>1620</v>
      </c>
      <c r="D726" s="104">
        <v>105629596327.03999</v>
      </c>
      <c r="E726" s="406">
        <v>102127.063052</v>
      </c>
      <c r="F726" s="188">
        <v>1034295.838638</v>
      </c>
      <c r="G726" s="103" t="s">
        <v>581</v>
      </c>
      <c r="H726" s="103" t="s">
        <v>581</v>
      </c>
      <c r="I726" s="252">
        <v>135</v>
      </c>
      <c r="J726" s="104">
        <v>105589596327.64</v>
      </c>
      <c r="K726" s="104">
        <v>106367972991.25999</v>
      </c>
      <c r="L726" s="188">
        <v>1.02972163E-2</v>
      </c>
    </row>
    <row r="727" spans="1:12" hidden="1">
      <c r="A727" s="103" t="s">
        <v>1077</v>
      </c>
      <c r="B727" s="103" t="s">
        <v>1078</v>
      </c>
      <c r="C727" s="134" t="s">
        <v>1621</v>
      </c>
      <c r="D727" s="104">
        <v>105692552020.61</v>
      </c>
      <c r="E727" s="406">
        <v>102177.415211</v>
      </c>
      <c r="F727" s="188">
        <v>1034402.287456</v>
      </c>
      <c r="G727" s="103" t="s">
        <v>581</v>
      </c>
      <c r="H727" s="103" t="s">
        <v>581</v>
      </c>
      <c r="I727" s="252">
        <v>135</v>
      </c>
      <c r="J727" s="104">
        <v>105640467632.17</v>
      </c>
      <c r="K727" s="104">
        <v>106425258968.87</v>
      </c>
      <c r="L727" s="188">
        <v>1.0291912E-2</v>
      </c>
    </row>
    <row r="728" spans="1:12" hidden="1">
      <c r="A728" s="103" t="s">
        <v>1077</v>
      </c>
      <c r="B728" s="103" t="s">
        <v>1078</v>
      </c>
      <c r="C728" s="134" t="s">
        <v>1622</v>
      </c>
      <c r="D728" s="104">
        <v>100827954625.7</v>
      </c>
      <c r="E728" s="406">
        <v>97441.966232999999</v>
      </c>
      <c r="F728" s="188">
        <v>1034748.769176</v>
      </c>
      <c r="G728" s="103" t="s">
        <v>581</v>
      </c>
      <c r="H728" s="103" t="s">
        <v>581</v>
      </c>
      <c r="I728" s="252">
        <v>135</v>
      </c>
      <c r="J728" s="104">
        <v>105727954627.17999</v>
      </c>
      <c r="K728" s="104">
        <v>106532009285.91</v>
      </c>
      <c r="L728" s="188">
        <v>3.34958385E-2</v>
      </c>
    </row>
    <row r="729" spans="1:12" hidden="1">
      <c r="A729" s="103" t="s">
        <v>1077</v>
      </c>
      <c r="B729" s="103" t="s">
        <v>1078</v>
      </c>
      <c r="C729" s="134" t="s">
        <v>1623</v>
      </c>
      <c r="D729" s="104">
        <v>100914958878.98</v>
      </c>
      <c r="E729" s="406">
        <v>97514.304784000007</v>
      </c>
      <c r="F729" s="188">
        <v>1034873.387064</v>
      </c>
      <c r="G729" s="103" t="s">
        <v>581</v>
      </c>
      <c r="H729" s="103" t="s">
        <v>581</v>
      </c>
      <c r="I729" s="252">
        <v>135</v>
      </c>
      <c r="J729" s="104">
        <v>100840097637.69</v>
      </c>
      <c r="K729" s="104">
        <v>101650279162.5</v>
      </c>
      <c r="L729" s="188">
        <v>1.2043299E-2</v>
      </c>
    </row>
    <row r="730" spans="1:12" hidden="1">
      <c r="A730" s="103" t="s">
        <v>1077</v>
      </c>
      <c r="B730" s="103" t="s">
        <v>1078</v>
      </c>
      <c r="C730" s="134" t="s">
        <v>1624</v>
      </c>
      <c r="D730" s="104">
        <v>100796127887.74001</v>
      </c>
      <c r="E730" s="406">
        <v>97388.699452999994</v>
      </c>
      <c r="F730" s="188">
        <v>1034987.924204</v>
      </c>
      <c r="G730" s="103" t="s">
        <v>581</v>
      </c>
      <c r="H730" s="103" t="s">
        <v>581</v>
      </c>
      <c r="I730" s="252">
        <v>135</v>
      </c>
      <c r="J730" s="104">
        <v>100926127888.53999</v>
      </c>
      <c r="K730" s="104">
        <v>101742441834.44</v>
      </c>
      <c r="L730" s="188">
        <v>1.10677443E-2</v>
      </c>
    </row>
    <row r="731" spans="1:12" hidden="1">
      <c r="A731" s="103" t="s">
        <v>1077</v>
      </c>
      <c r="B731" s="103" t="s">
        <v>1078</v>
      </c>
      <c r="C731" s="134" t="s">
        <v>1625</v>
      </c>
      <c r="D731" s="104">
        <v>100786548137.23</v>
      </c>
      <c r="E731" s="406">
        <v>97368.644782000003</v>
      </c>
      <c r="F731" s="188">
        <v>1035102.710558</v>
      </c>
      <c r="G731" s="103" t="s">
        <v>581</v>
      </c>
      <c r="H731" s="103" t="s">
        <v>581</v>
      </c>
      <c r="I731" s="252">
        <v>134</v>
      </c>
      <c r="J731" s="104">
        <v>100807306781.53999</v>
      </c>
      <c r="K731" s="104">
        <v>101629746355.92999</v>
      </c>
      <c r="L731" s="188">
        <v>1.10905984E-2</v>
      </c>
    </row>
    <row r="732" spans="1:12" hidden="1">
      <c r="A732" s="103" t="s">
        <v>1077</v>
      </c>
      <c r="B732" s="103" t="s">
        <v>1078</v>
      </c>
      <c r="C732" s="134" t="s">
        <v>1626</v>
      </c>
      <c r="D732" s="104">
        <v>101438430329.53</v>
      </c>
      <c r="E732" s="406">
        <v>97987.548504000006</v>
      </c>
      <c r="F732" s="188">
        <v>1035217.554457</v>
      </c>
      <c r="G732" s="103" t="s">
        <v>581</v>
      </c>
      <c r="H732" s="103" t="s">
        <v>581</v>
      </c>
      <c r="I732" s="252">
        <v>136</v>
      </c>
      <c r="J732" s="104">
        <v>100797730331.99001</v>
      </c>
      <c r="K732" s="104">
        <v>101626295326.86</v>
      </c>
      <c r="L732" s="188">
        <v>1.1094927900000001E-2</v>
      </c>
    </row>
    <row r="733" spans="1:12" hidden="1">
      <c r="A733" s="103" t="s">
        <v>1077</v>
      </c>
      <c r="B733" s="103" t="s">
        <v>1078</v>
      </c>
      <c r="C733" s="134" t="s">
        <v>1627</v>
      </c>
      <c r="D733" s="104">
        <v>101806833174.00999</v>
      </c>
      <c r="E733" s="406">
        <v>98311.012759000005</v>
      </c>
      <c r="F733" s="188">
        <v>1035558.787535</v>
      </c>
      <c r="G733" s="103" t="s">
        <v>581</v>
      </c>
      <c r="H733" s="103" t="s">
        <v>581</v>
      </c>
      <c r="I733" s="252">
        <v>137</v>
      </c>
      <c r="J733" s="104">
        <v>101471866922.28999</v>
      </c>
      <c r="K733" s="104">
        <v>102318933422.74001</v>
      </c>
      <c r="L733" s="188">
        <v>3.2962450900000002E-2</v>
      </c>
    </row>
    <row r="734" spans="1:12" hidden="1">
      <c r="A734" s="103" t="s">
        <v>1077</v>
      </c>
      <c r="B734" s="103" t="s">
        <v>1078</v>
      </c>
      <c r="C734" s="134" t="s">
        <v>1628</v>
      </c>
      <c r="D734" s="104">
        <v>106967963636.39999</v>
      </c>
      <c r="E734" s="406">
        <v>103283.629549</v>
      </c>
      <c r="F734" s="188">
        <v>1035672.004397</v>
      </c>
      <c r="G734" s="103" t="s">
        <v>581</v>
      </c>
      <c r="H734" s="103" t="s">
        <v>581</v>
      </c>
      <c r="I734" s="252">
        <v>137</v>
      </c>
      <c r="J734" s="104">
        <v>101817963638.39</v>
      </c>
      <c r="K734" s="104">
        <v>102671218540.99001</v>
      </c>
      <c r="L734" s="188">
        <v>1.0932924700000001E-2</v>
      </c>
    </row>
    <row r="735" spans="1:12" hidden="1">
      <c r="A735" s="103" t="s">
        <v>1077</v>
      </c>
      <c r="B735" s="103" t="s">
        <v>1078</v>
      </c>
      <c r="C735" s="134" t="s">
        <v>1629</v>
      </c>
      <c r="D735" s="104">
        <v>106979702974.32001</v>
      </c>
      <c r="E735" s="406">
        <v>103283.629549</v>
      </c>
      <c r="F735" s="188">
        <v>1035785.665564</v>
      </c>
      <c r="G735" s="103" t="s">
        <v>581</v>
      </c>
      <c r="H735" s="103" t="s">
        <v>581</v>
      </c>
      <c r="I735" s="252">
        <v>137</v>
      </c>
      <c r="J735" s="104">
        <v>106979702974.32001</v>
      </c>
      <c r="K735" s="104">
        <v>107839457789.38</v>
      </c>
      <c r="L735" s="188">
        <v>1.09746297E-2</v>
      </c>
    </row>
    <row r="736" spans="1:12" hidden="1">
      <c r="A736" s="103" t="s">
        <v>1077</v>
      </c>
      <c r="B736" s="103" t="s">
        <v>1078</v>
      </c>
      <c r="C736" s="134" t="s">
        <v>1630</v>
      </c>
      <c r="D736" s="104">
        <v>106975724569.17999</v>
      </c>
      <c r="E736" s="406">
        <v>103268.45452499999</v>
      </c>
      <c r="F736" s="188">
        <v>1035899.346623</v>
      </c>
      <c r="G736" s="103" t="s">
        <v>581</v>
      </c>
      <c r="H736" s="103" t="s">
        <v>581</v>
      </c>
      <c r="I736" s="252">
        <v>137</v>
      </c>
      <c r="J736" s="104">
        <v>106991444366.62</v>
      </c>
      <c r="K736" s="104">
        <v>107857700193.67999</v>
      </c>
      <c r="L736" s="188">
        <v>1.0975345799999999E-2</v>
      </c>
    </row>
    <row r="737" spans="1:12" hidden="1">
      <c r="A737" s="103" t="s">
        <v>1077</v>
      </c>
      <c r="B737" s="103" t="s">
        <v>1078</v>
      </c>
      <c r="C737" s="134" t="s">
        <v>1631</v>
      </c>
      <c r="D737" s="104">
        <v>106718100977.67999</v>
      </c>
      <c r="E737" s="406">
        <v>103008.449994</v>
      </c>
      <c r="F737" s="188">
        <v>1036013.074499</v>
      </c>
      <c r="G737" s="103" t="s">
        <v>581</v>
      </c>
      <c r="H737" s="103" t="s">
        <v>581</v>
      </c>
      <c r="I737" s="252">
        <v>137</v>
      </c>
      <c r="J737" s="104">
        <v>106987469071.22</v>
      </c>
      <c r="K737" s="104">
        <v>107860226062.52</v>
      </c>
      <c r="L737" s="188">
        <v>1.09786608E-2</v>
      </c>
    </row>
    <row r="738" spans="1:12" hidden="1">
      <c r="A738" s="103" t="s">
        <v>1077</v>
      </c>
      <c r="B738" s="103" t="s">
        <v>1078</v>
      </c>
      <c r="C738" s="134" t="s">
        <v>1632</v>
      </c>
      <c r="D738" s="104">
        <v>107379038129.85001</v>
      </c>
      <c r="E738" s="406">
        <v>103613.462311</v>
      </c>
      <c r="F738" s="188">
        <v>1036342.534405</v>
      </c>
      <c r="G738" s="103" t="s">
        <v>581</v>
      </c>
      <c r="H738" s="103" t="s">
        <v>581</v>
      </c>
      <c r="I738" s="252">
        <v>139</v>
      </c>
      <c r="J738" s="104">
        <v>106752038131.89999</v>
      </c>
      <c r="K738" s="104">
        <v>107644259564.46001</v>
      </c>
      <c r="L738" s="188">
        <v>3.1800747900000002E-2</v>
      </c>
    </row>
    <row r="739" spans="1:12" hidden="1">
      <c r="A739" s="103" t="s">
        <v>1077</v>
      </c>
      <c r="B739" s="103" t="s">
        <v>1078</v>
      </c>
      <c r="C739" s="134" t="s">
        <v>1633</v>
      </c>
      <c r="D739" s="104">
        <v>108315769809.77</v>
      </c>
      <c r="E739" s="406">
        <v>104505.92683700001</v>
      </c>
      <c r="F739" s="188">
        <v>1036455.759861</v>
      </c>
      <c r="G739" s="103" t="s">
        <v>581</v>
      </c>
      <c r="H739" s="103" t="s">
        <v>581</v>
      </c>
      <c r="I739" s="252">
        <v>139</v>
      </c>
      <c r="J739" s="104">
        <v>107390769811.33</v>
      </c>
      <c r="K739" s="104">
        <v>108289518283.28999</v>
      </c>
      <c r="L739" s="188">
        <v>1.0925485800000001E-2</v>
      </c>
    </row>
    <row r="740" spans="1:12" hidden="1">
      <c r="A740" s="103" t="s">
        <v>1077</v>
      </c>
      <c r="B740" s="103" t="s">
        <v>1078</v>
      </c>
      <c r="C740" s="134" t="s">
        <v>1634</v>
      </c>
      <c r="D740" s="104">
        <v>112447447235.08</v>
      </c>
      <c r="E740" s="406">
        <v>108480.583579</v>
      </c>
      <c r="F740" s="188">
        <v>1036567.499226</v>
      </c>
      <c r="G740" s="103" t="s">
        <v>581</v>
      </c>
      <c r="H740" s="103" t="s">
        <v>581</v>
      </c>
      <c r="I740" s="252">
        <v>142</v>
      </c>
      <c r="J740" s="104">
        <v>108327447235.74001</v>
      </c>
      <c r="K740" s="104">
        <v>109232779601.2</v>
      </c>
      <c r="L740" s="188">
        <v>1.07809102E-2</v>
      </c>
    </row>
    <row r="741" spans="1:12" hidden="1">
      <c r="A741" s="103" t="s">
        <v>1077</v>
      </c>
      <c r="B741" s="103" t="s">
        <v>1078</v>
      </c>
      <c r="C741" s="134" t="s">
        <v>1635</v>
      </c>
      <c r="D741" s="104">
        <v>112102272401.8</v>
      </c>
      <c r="E741" s="406">
        <v>108135.724508</v>
      </c>
      <c r="F741" s="188">
        <v>1036681.197743</v>
      </c>
      <c r="G741" s="103" t="s">
        <v>581</v>
      </c>
      <c r="H741" s="103" t="s">
        <v>581</v>
      </c>
      <c r="I741" s="252">
        <v>142</v>
      </c>
      <c r="J741" s="104">
        <v>112459781316.58</v>
      </c>
      <c r="K741" s="104">
        <v>113371947059.60001</v>
      </c>
      <c r="L741" s="188">
        <v>1.09687519E-2</v>
      </c>
    </row>
    <row r="742" spans="1:12" hidden="1">
      <c r="A742" s="103" t="s">
        <v>1077</v>
      </c>
      <c r="B742" s="103" t="s">
        <v>1078</v>
      </c>
      <c r="C742" s="134" t="s">
        <v>1636</v>
      </c>
      <c r="D742" s="104">
        <v>112458334560.52</v>
      </c>
      <c r="E742" s="406">
        <v>108467.250436</v>
      </c>
      <c r="F742" s="188">
        <v>1036795.291744</v>
      </c>
      <c r="G742" s="103" t="s">
        <v>581</v>
      </c>
      <c r="H742" s="103" t="s">
        <v>581</v>
      </c>
      <c r="I742" s="252">
        <v>144</v>
      </c>
      <c r="J742" s="104">
        <v>112114610039.27</v>
      </c>
      <c r="K742" s="104">
        <v>113033588765.64999</v>
      </c>
      <c r="L742" s="188">
        <v>1.10056979E-2</v>
      </c>
    </row>
    <row r="743" spans="1:12" hidden="1">
      <c r="A743" s="103" t="s">
        <v>1077</v>
      </c>
      <c r="B743" s="103" t="s">
        <v>1078</v>
      </c>
      <c r="C743" s="134" t="s">
        <v>1637</v>
      </c>
      <c r="D743" s="104">
        <v>119724296122.57001</v>
      </c>
      <c r="E743" s="406">
        <v>115437.406348</v>
      </c>
      <c r="F743" s="188">
        <v>1037136.054163</v>
      </c>
      <c r="G743" s="103" t="s">
        <v>581</v>
      </c>
      <c r="H743" s="103" t="s">
        <v>581</v>
      </c>
      <c r="I743" s="252">
        <v>145</v>
      </c>
      <c r="J743" s="104">
        <v>112495296123.10001</v>
      </c>
      <c r="K743" s="104">
        <v>113417545970.59</v>
      </c>
      <c r="L743" s="188">
        <v>3.2866894899999999E-2</v>
      </c>
    </row>
    <row r="744" spans="1:12" hidden="1">
      <c r="A744" s="103" t="s">
        <v>1077</v>
      </c>
      <c r="B744" s="103" t="s">
        <v>1078</v>
      </c>
      <c r="C744" s="134" t="s">
        <v>1638</v>
      </c>
      <c r="D744" s="104">
        <v>121935003899.28999</v>
      </c>
      <c r="E744" s="406">
        <v>117557.28402599999</v>
      </c>
      <c r="F744" s="188">
        <v>1037239.035501</v>
      </c>
      <c r="G744" s="103" t="s">
        <v>581</v>
      </c>
      <c r="H744" s="103" t="s">
        <v>581</v>
      </c>
      <c r="I744" s="252">
        <v>148</v>
      </c>
      <c r="J744" s="104">
        <v>119736184021.19</v>
      </c>
      <c r="K744" s="104">
        <v>120665706870.12</v>
      </c>
      <c r="L744" s="188">
        <v>9.9293951999999998E-3</v>
      </c>
    </row>
    <row r="745" spans="1:12" hidden="1">
      <c r="A745" s="103" t="s">
        <v>1077</v>
      </c>
      <c r="B745" s="103" t="s">
        <v>1078</v>
      </c>
      <c r="C745" s="134" t="s">
        <v>1639</v>
      </c>
      <c r="D745" s="104">
        <v>116946749763.52</v>
      </c>
      <c r="E745" s="406">
        <v>112737.258716</v>
      </c>
      <c r="F745" s="188">
        <v>1037338.951607</v>
      </c>
      <c r="G745" s="103" t="s">
        <v>581</v>
      </c>
      <c r="H745" s="103" t="s">
        <v>581</v>
      </c>
      <c r="I745" s="252">
        <v>148</v>
      </c>
      <c r="J745" s="104">
        <v>121946749765.31</v>
      </c>
      <c r="K745" s="104">
        <v>122883679301.67999</v>
      </c>
      <c r="L745" s="188">
        <v>9.6328909999999993E-3</v>
      </c>
    </row>
    <row r="746" spans="1:12" hidden="1">
      <c r="A746" s="103" t="s">
        <v>1077</v>
      </c>
      <c r="B746" s="103" t="s">
        <v>1078</v>
      </c>
      <c r="C746" s="134" t="s">
        <v>1640</v>
      </c>
      <c r="D746" s="104">
        <v>119450034023.61</v>
      </c>
      <c r="E746" s="406">
        <v>115138.34311</v>
      </c>
      <c r="F746" s="188">
        <v>1037447.91524</v>
      </c>
      <c r="G746" s="103" t="s">
        <v>581</v>
      </c>
      <c r="H746" s="103" t="s">
        <v>581</v>
      </c>
      <c r="I746" s="252">
        <v>149</v>
      </c>
      <c r="J746" s="104">
        <v>116959034024.74001</v>
      </c>
      <c r="K746" s="104">
        <v>117903070047.45</v>
      </c>
      <c r="L746" s="188">
        <v>1.0504149399999999E-2</v>
      </c>
    </row>
    <row r="747" spans="1:12" hidden="1">
      <c r="A747" s="103" t="s">
        <v>1077</v>
      </c>
      <c r="B747" s="103" t="s">
        <v>1078</v>
      </c>
      <c r="C747" s="134" t="s">
        <v>1641</v>
      </c>
      <c r="D747" s="104">
        <v>119492170440.94</v>
      </c>
      <c r="E747" s="406">
        <v>115167.257285</v>
      </c>
      <c r="F747" s="188">
        <v>1037553.322515</v>
      </c>
      <c r="G747" s="103" t="s">
        <v>581</v>
      </c>
      <c r="H747" s="103" t="s">
        <v>581</v>
      </c>
      <c r="I747" s="252">
        <v>150</v>
      </c>
      <c r="J747" s="104">
        <v>119462170442.60001</v>
      </c>
      <c r="K747" s="104">
        <v>120413464263.09</v>
      </c>
      <c r="L747" s="188">
        <v>1.0160247400000001E-2</v>
      </c>
    </row>
    <row r="748" spans="1:12" hidden="1">
      <c r="A748" s="103" t="s">
        <v>1077</v>
      </c>
      <c r="B748" s="103" t="s">
        <v>1078</v>
      </c>
      <c r="C748" s="134" t="s">
        <v>1642</v>
      </c>
      <c r="D748" s="104">
        <v>119532798010.63</v>
      </c>
      <c r="E748" s="406">
        <v>115169.858735</v>
      </c>
      <c r="F748" s="188">
        <v>1037882.648495</v>
      </c>
      <c r="G748" s="103" t="s">
        <v>581</v>
      </c>
      <c r="H748" s="103" t="s">
        <v>581</v>
      </c>
      <c r="I748" s="252">
        <v>150</v>
      </c>
      <c r="J748" s="104">
        <v>119530098010.81</v>
      </c>
      <c r="K748" s="104">
        <v>120503181447.46001</v>
      </c>
      <c r="L748" s="188">
        <v>3.1740631800000002E-2</v>
      </c>
    </row>
    <row r="749" spans="1:12" hidden="1">
      <c r="A749" s="103" t="s">
        <v>1077</v>
      </c>
      <c r="B749" s="103" t="s">
        <v>1078</v>
      </c>
      <c r="C749" s="134" t="s">
        <v>1643</v>
      </c>
      <c r="D749" s="104">
        <v>118350510000.53999</v>
      </c>
      <c r="E749" s="406">
        <v>114018.660581</v>
      </c>
      <c r="F749" s="188">
        <v>1037992.460159</v>
      </c>
      <c r="G749" s="103" t="s">
        <v>581</v>
      </c>
      <c r="H749" s="103" t="s">
        <v>581</v>
      </c>
      <c r="I749" s="252">
        <v>153</v>
      </c>
      <c r="J749" s="104">
        <v>119545445004.55</v>
      </c>
      <c r="K749" s="104">
        <v>120525793009.48</v>
      </c>
      <c r="L749" s="188">
        <v>1.05803545E-2</v>
      </c>
    </row>
    <row r="750" spans="1:12" hidden="1">
      <c r="A750" s="103" t="s">
        <v>1077</v>
      </c>
      <c r="B750" s="103" t="s">
        <v>1078</v>
      </c>
      <c r="C750" s="134" t="s">
        <v>1644</v>
      </c>
      <c r="D750" s="104">
        <v>115188123751.52</v>
      </c>
      <c r="E750" s="406">
        <v>110960.19747100001</v>
      </c>
      <c r="F750" s="188">
        <v>1038103.089007</v>
      </c>
      <c r="G750" s="103" t="s">
        <v>581</v>
      </c>
      <c r="H750" s="103" t="s">
        <v>581</v>
      </c>
      <c r="I750" s="252">
        <v>155</v>
      </c>
      <c r="J750" s="104">
        <v>118363123753.62</v>
      </c>
      <c r="K750" s="104">
        <v>119350665497.22</v>
      </c>
      <c r="L750" s="188">
        <v>1.0657962599999999E-2</v>
      </c>
    </row>
    <row r="751" spans="1:12" hidden="1">
      <c r="A751" s="103" t="s">
        <v>1077</v>
      </c>
      <c r="B751" s="103" t="s">
        <v>1078</v>
      </c>
      <c r="C751" s="134" t="s">
        <v>1645</v>
      </c>
      <c r="D751" s="104">
        <v>119205534003.03999</v>
      </c>
      <c r="E751" s="406">
        <v>114817.780203</v>
      </c>
      <c r="F751" s="188">
        <v>1038214.933195</v>
      </c>
      <c r="G751" s="103" t="s">
        <v>581</v>
      </c>
      <c r="H751" s="103" t="s">
        <v>581</v>
      </c>
      <c r="I751" s="252">
        <v>156</v>
      </c>
      <c r="J751" s="104">
        <v>115200534004.64</v>
      </c>
      <c r="K751" s="104">
        <v>116195079287.2</v>
      </c>
      <c r="L751" s="188">
        <v>1.07738999E-2</v>
      </c>
    </row>
    <row r="752" spans="1:12" hidden="1">
      <c r="A752" s="103" t="s">
        <v>1077</v>
      </c>
      <c r="B752" s="103" t="s">
        <v>1078</v>
      </c>
      <c r="C752" s="134" t="s">
        <v>1646</v>
      </c>
      <c r="D752" s="104">
        <v>120383210303</v>
      </c>
      <c r="E752" s="406">
        <v>115939.77921199999</v>
      </c>
      <c r="F752" s="188">
        <v>1038325.336836</v>
      </c>
      <c r="G752" s="103" t="s">
        <v>581</v>
      </c>
      <c r="H752" s="103" t="s">
        <v>581</v>
      </c>
      <c r="I752" s="252">
        <v>156</v>
      </c>
      <c r="J752" s="104">
        <v>119218210304.05</v>
      </c>
      <c r="K752" s="104">
        <v>120220001723.63</v>
      </c>
      <c r="L752" s="188">
        <v>1.0633986999999999E-2</v>
      </c>
    </row>
    <row r="753" spans="1:12" hidden="1">
      <c r="A753" s="103" t="s">
        <v>1077</v>
      </c>
      <c r="B753" s="103" t="s">
        <v>1078</v>
      </c>
      <c r="C753" s="134" t="s">
        <v>1647</v>
      </c>
      <c r="D753" s="104">
        <v>119422722028.03999</v>
      </c>
      <c r="E753" s="406">
        <v>114977.00593</v>
      </c>
      <c r="F753" s="188">
        <v>1038666.132085</v>
      </c>
      <c r="G753" s="103" t="s">
        <v>581</v>
      </c>
      <c r="H753" s="103" t="s">
        <v>581</v>
      </c>
      <c r="I753" s="252">
        <v>156</v>
      </c>
      <c r="J753" s="104">
        <v>120422722028.92999</v>
      </c>
      <c r="K753" s="104">
        <v>120544569078.92999</v>
      </c>
      <c r="L753" s="188">
        <v>3.2821625100000001E-2</v>
      </c>
    </row>
    <row r="754" spans="1:12" hidden="1">
      <c r="A754" s="103" t="s">
        <v>1077</v>
      </c>
      <c r="B754" s="103" t="s">
        <v>1078</v>
      </c>
      <c r="C754" s="134" t="s">
        <v>1648</v>
      </c>
      <c r="D754" s="104">
        <v>119460943986.58</v>
      </c>
      <c r="E754" s="406">
        <v>115001.07259700001</v>
      </c>
      <c r="F754" s="188">
        <v>1038781.128635</v>
      </c>
      <c r="G754" s="103" t="s">
        <v>581</v>
      </c>
      <c r="H754" s="103" t="s">
        <v>581</v>
      </c>
      <c r="I754" s="252">
        <v>157</v>
      </c>
      <c r="J754" s="104">
        <v>119435943987.07001</v>
      </c>
      <c r="K754" s="104">
        <v>119564997694.39999</v>
      </c>
      <c r="L754" s="188">
        <v>1.10715606E-2</v>
      </c>
    </row>
    <row r="755" spans="1:12" hidden="1">
      <c r="A755" s="103" t="s">
        <v>1077</v>
      </c>
      <c r="B755" s="103" t="s">
        <v>1078</v>
      </c>
      <c r="C755" s="134" t="s">
        <v>1649</v>
      </c>
      <c r="D755" s="104">
        <v>118536234158.39</v>
      </c>
      <c r="E755" s="406">
        <v>114098.255961</v>
      </c>
      <c r="F755" s="188">
        <v>1038896.108972</v>
      </c>
      <c r="G755" s="103" t="s">
        <v>581</v>
      </c>
      <c r="H755" s="103" t="s">
        <v>581</v>
      </c>
      <c r="I755" s="252">
        <v>162</v>
      </c>
      <c r="J755" s="104">
        <v>119474166848.64999</v>
      </c>
      <c r="K755" s="104">
        <v>119610429951.69</v>
      </c>
      <c r="L755" s="188">
        <v>1.10687741E-2</v>
      </c>
    </row>
    <row r="756" spans="1:12" hidden="1">
      <c r="A756" s="103" t="s">
        <v>1077</v>
      </c>
      <c r="B756" s="103" t="s">
        <v>1078</v>
      </c>
      <c r="C756" s="134" t="s">
        <v>1650</v>
      </c>
      <c r="D756" s="104">
        <v>119094515961.63</v>
      </c>
      <c r="E756" s="406">
        <v>114622.79247099999</v>
      </c>
      <c r="F756" s="188">
        <v>1039012.515698</v>
      </c>
      <c r="G756" s="103" t="s">
        <v>581</v>
      </c>
      <c r="H756" s="103" t="s">
        <v>581</v>
      </c>
      <c r="I756" s="252">
        <v>164</v>
      </c>
      <c r="J756" s="104">
        <v>118549515962.78999</v>
      </c>
      <c r="K756" s="104">
        <v>118692933160.36</v>
      </c>
      <c r="L756" s="188">
        <v>1.12048476E-2</v>
      </c>
    </row>
    <row r="757" spans="1:12" hidden="1">
      <c r="A757" s="103" t="s">
        <v>1077</v>
      </c>
      <c r="B757" s="103" t="s">
        <v>1078</v>
      </c>
      <c r="C757" s="134" t="s">
        <v>1651</v>
      </c>
      <c r="D757" s="104">
        <v>120284275773.97</v>
      </c>
      <c r="E757" s="406">
        <v>115754.99976999999</v>
      </c>
      <c r="F757" s="188">
        <v>1039128.1241669999</v>
      </c>
      <c r="G757" s="103" t="s">
        <v>581</v>
      </c>
      <c r="H757" s="103" t="s">
        <v>581</v>
      </c>
      <c r="I757" s="252">
        <v>166</v>
      </c>
      <c r="J757" s="104">
        <v>119107767327.19</v>
      </c>
      <c r="K757" s="104">
        <v>119258372700.58</v>
      </c>
      <c r="L757" s="188">
        <v>1.1126763899999999E-2</v>
      </c>
    </row>
    <row r="758" spans="1:12" hidden="1">
      <c r="A758" s="103" t="s">
        <v>1077</v>
      </c>
      <c r="B758" s="103" t="s">
        <v>1078</v>
      </c>
      <c r="C758" s="134" t="s">
        <v>1652</v>
      </c>
      <c r="D758" s="104">
        <v>120902827966.17999</v>
      </c>
      <c r="E758" s="406">
        <v>116312.014501</v>
      </c>
      <c r="F758" s="188">
        <v>1039469.8130270001</v>
      </c>
      <c r="G758" s="103" t="s">
        <v>581</v>
      </c>
      <c r="H758" s="103" t="s">
        <v>581</v>
      </c>
      <c r="I758" s="252">
        <v>166</v>
      </c>
      <c r="J758" s="104">
        <v>120323827967.89</v>
      </c>
      <c r="K758" s="104">
        <v>120496221698.96001</v>
      </c>
      <c r="L758" s="188">
        <v>3.2882264699999997E-2</v>
      </c>
    </row>
    <row r="759" spans="1:12" hidden="1">
      <c r="A759" s="103" t="s">
        <v>1077</v>
      </c>
      <c r="B759" s="103" t="s">
        <v>1078</v>
      </c>
      <c r="C759" s="134" t="s">
        <v>1653</v>
      </c>
      <c r="D759" s="104">
        <v>121400983054.03</v>
      </c>
      <c r="E759" s="406">
        <v>116778.54775300001</v>
      </c>
      <c r="F759" s="188">
        <v>1039582.914756</v>
      </c>
      <c r="G759" s="103" t="s">
        <v>581</v>
      </c>
      <c r="H759" s="103" t="s">
        <v>581</v>
      </c>
      <c r="I759" s="252">
        <v>168</v>
      </c>
      <c r="J759" s="104">
        <v>120915983056.08</v>
      </c>
      <c r="K759" s="104">
        <v>121095675704.50999</v>
      </c>
      <c r="L759" s="188">
        <v>1.0880713199999999E-2</v>
      </c>
    </row>
    <row r="760" spans="1:12" hidden="1">
      <c r="A760" s="103" t="s">
        <v>1077</v>
      </c>
      <c r="B760" s="103" t="s">
        <v>1078</v>
      </c>
      <c r="C760" s="134" t="s">
        <v>1654</v>
      </c>
      <c r="D760" s="104">
        <v>119954030127.23</v>
      </c>
      <c r="E760" s="406">
        <v>115374.21212900001</v>
      </c>
      <c r="F760" s="188">
        <v>1039695.334978</v>
      </c>
      <c r="G760" s="103" t="s">
        <v>581</v>
      </c>
      <c r="H760" s="103" t="s">
        <v>581</v>
      </c>
      <c r="I760" s="252">
        <v>167</v>
      </c>
      <c r="J760" s="104">
        <v>121414111324.25</v>
      </c>
      <c r="K760" s="104">
        <v>121601133355.98</v>
      </c>
      <c r="L760" s="188">
        <v>1.08139736E-2</v>
      </c>
    </row>
    <row r="761" spans="1:12" hidden="1">
      <c r="A761" s="103" t="s">
        <v>1077</v>
      </c>
      <c r="B761" s="103" t="s">
        <v>1078</v>
      </c>
      <c r="C761" s="134" t="s">
        <v>1655</v>
      </c>
      <c r="D761" s="104">
        <v>113347209921.35001</v>
      </c>
      <c r="E761" s="406">
        <v>109007.661761</v>
      </c>
      <c r="F761" s="188">
        <v>1039809.570174</v>
      </c>
      <c r="G761" s="103" t="s">
        <v>581</v>
      </c>
      <c r="H761" s="103" t="s">
        <v>581</v>
      </c>
      <c r="I761" s="252">
        <v>167</v>
      </c>
      <c r="J761" s="104">
        <v>119967209922.99001</v>
      </c>
      <c r="K761" s="104">
        <v>120161474564.07001</v>
      </c>
      <c r="L761" s="188">
        <v>1.09873722E-2</v>
      </c>
    </row>
    <row r="762" spans="1:12" hidden="1">
      <c r="A762" s="103" t="s">
        <v>1077</v>
      </c>
      <c r="B762" s="103" t="s">
        <v>1078</v>
      </c>
      <c r="C762" s="134" t="s">
        <v>1656</v>
      </c>
      <c r="D762" s="104">
        <v>111706206664.99001</v>
      </c>
      <c r="E762" s="406">
        <v>107417.16825</v>
      </c>
      <c r="F762" s="188">
        <v>1039928.79802</v>
      </c>
      <c r="G762" s="103" t="s">
        <v>581</v>
      </c>
      <c r="H762" s="103" t="s">
        <v>581</v>
      </c>
      <c r="I762" s="252">
        <v>171</v>
      </c>
      <c r="J762" s="104">
        <v>113360206670.13</v>
      </c>
      <c r="K762" s="104">
        <v>113561316102.8</v>
      </c>
      <c r="L762" s="188">
        <v>1.1466315499999999E-2</v>
      </c>
    </row>
    <row r="763" spans="1:12" hidden="1">
      <c r="A763" s="103" t="s">
        <v>1077</v>
      </c>
      <c r="B763" s="103" t="s">
        <v>1078</v>
      </c>
      <c r="C763" s="134" t="s">
        <v>1657</v>
      </c>
      <c r="D763" s="104">
        <v>106371231413.64999</v>
      </c>
      <c r="E763" s="406">
        <v>102253.349743</v>
      </c>
      <c r="F763" s="188">
        <v>1040271.3620730001</v>
      </c>
      <c r="G763" s="103" t="s">
        <v>581</v>
      </c>
      <c r="H763" s="103" t="s">
        <v>581</v>
      </c>
      <c r="I763" s="252">
        <v>170</v>
      </c>
      <c r="J763" s="104">
        <v>111743003925.42</v>
      </c>
      <c r="K763" s="104">
        <v>111964358968</v>
      </c>
      <c r="L763" s="188">
        <v>3.2941106499999998E-2</v>
      </c>
    </row>
    <row r="764" spans="1:12" hidden="1">
      <c r="A764" s="103" t="s">
        <v>1077</v>
      </c>
      <c r="B764" s="103" t="s">
        <v>1078</v>
      </c>
      <c r="C764" s="134" t="s">
        <v>1658</v>
      </c>
      <c r="D764" s="104">
        <v>115628381263.53</v>
      </c>
      <c r="E764" s="406">
        <v>111140.05248699999</v>
      </c>
      <c r="F764" s="188">
        <v>1040384.439958</v>
      </c>
      <c r="G764" s="103" t="s">
        <v>581</v>
      </c>
      <c r="H764" s="103" t="s">
        <v>581</v>
      </c>
      <c r="I764" s="252">
        <v>171</v>
      </c>
      <c r="J764" s="104">
        <v>106382794006.14999</v>
      </c>
      <c r="K764" s="104">
        <v>106610574891.53999</v>
      </c>
      <c r="L764" s="188">
        <v>1.08700373E-2</v>
      </c>
    </row>
    <row r="765" spans="1:12" hidden="1">
      <c r="A765" s="103" t="s">
        <v>1077</v>
      </c>
      <c r="B765" s="103" t="s">
        <v>1078</v>
      </c>
      <c r="C765" s="134" t="s">
        <v>1659</v>
      </c>
      <c r="D765" s="104">
        <v>125868133821.49001</v>
      </c>
      <c r="E765" s="406">
        <v>120970.80248499999</v>
      </c>
      <c r="F765" s="188">
        <v>1040483.581458</v>
      </c>
      <c r="G765" s="103" t="s">
        <v>581</v>
      </c>
      <c r="H765" s="103" t="s">
        <v>581</v>
      </c>
      <c r="I765" s="252">
        <v>173</v>
      </c>
      <c r="J765" s="104">
        <v>115639399855.14999</v>
      </c>
      <c r="K765" s="104">
        <v>115646370321.24001</v>
      </c>
      <c r="L765" s="188">
        <v>9.5293140000000005E-3</v>
      </c>
    </row>
    <row r="766" spans="1:12" hidden="1">
      <c r="A766" s="103" t="s">
        <v>1077</v>
      </c>
      <c r="B766" s="103" t="s">
        <v>1078</v>
      </c>
      <c r="C766" s="134" t="s">
        <v>1660</v>
      </c>
      <c r="D766" s="104">
        <v>129083885382.53999</v>
      </c>
      <c r="E766" s="406">
        <v>124048.490865</v>
      </c>
      <c r="F766" s="188">
        <v>1040592.146526</v>
      </c>
      <c r="G766" s="103" t="s">
        <v>581</v>
      </c>
      <c r="H766" s="103" t="s">
        <v>581</v>
      </c>
      <c r="I766" s="252">
        <v>173</v>
      </c>
      <c r="J766" s="104">
        <v>125881267024.87</v>
      </c>
      <c r="K766" s="104">
        <v>125895825732.42999</v>
      </c>
      <c r="L766" s="188">
        <v>1.0434097200000001E-2</v>
      </c>
    </row>
    <row r="767" spans="1:12" hidden="1">
      <c r="A767" s="103" t="s">
        <v>1077</v>
      </c>
      <c r="B767" s="103" t="s">
        <v>1078</v>
      </c>
      <c r="C767" s="134" t="s">
        <v>1661</v>
      </c>
      <c r="D767" s="104">
        <v>127709938561.78</v>
      </c>
      <c r="E767" s="406">
        <v>122715.835982</v>
      </c>
      <c r="F767" s="188">
        <v>1040696.480123</v>
      </c>
      <c r="G767" s="103" t="s">
        <v>581</v>
      </c>
      <c r="H767" s="103" t="s">
        <v>581</v>
      </c>
      <c r="I767" s="252">
        <v>174</v>
      </c>
      <c r="J767" s="104">
        <v>129096827807.74001</v>
      </c>
      <c r="K767" s="104">
        <v>129119169040.48</v>
      </c>
      <c r="L767" s="188">
        <v>1.0026367899999999E-2</v>
      </c>
    </row>
    <row r="768" spans="1:12" hidden="1">
      <c r="A768" s="103" t="s">
        <v>1077</v>
      </c>
      <c r="B768" s="103" t="s">
        <v>1078</v>
      </c>
      <c r="C768" s="134" t="s">
        <v>1662</v>
      </c>
      <c r="D768" s="104">
        <v>122995722772.85001</v>
      </c>
      <c r="E768" s="406">
        <v>118149.80793900001</v>
      </c>
      <c r="F768" s="188">
        <v>1041015.003904</v>
      </c>
      <c r="G768" s="103" t="s">
        <v>581</v>
      </c>
      <c r="H768" s="103" t="s">
        <v>581</v>
      </c>
      <c r="I768" s="252">
        <v>174</v>
      </c>
      <c r="J768" s="104">
        <v>127749026473.86</v>
      </c>
      <c r="K768" s="104">
        <v>127794475748.56</v>
      </c>
      <c r="L768" s="188">
        <v>3.0606789499999999E-2</v>
      </c>
    </row>
    <row r="769" spans="1:12" hidden="1">
      <c r="A769" s="103" t="s">
        <v>1077</v>
      </c>
      <c r="B769" s="103" t="s">
        <v>1078</v>
      </c>
      <c r="C769" s="134" t="s">
        <v>1663</v>
      </c>
      <c r="D769" s="104">
        <v>126848977713.12</v>
      </c>
      <c r="E769" s="406">
        <v>121838.11809800001</v>
      </c>
      <c r="F769" s="188">
        <v>1041127.191501</v>
      </c>
      <c r="G769" s="103" t="s">
        <v>581</v>
      </c>
      <c r="H769" s="103" t="s">
        <v>581</v>
      </c>
      <c r="I769" s="252">
        <v>175</v>
      </c>
      <c r="J769" s="104">
        <v>123008977715.89999</v>
      </c>
      <c r="K769" s="104">
        <v>123061844416.77</v>
      </c>
      <c r="L769" s="188">
        <v>1.07767512E-2</v>
      </c>
    </row>
    <row r="770" spans="1:12" hidden="1">
      <c r="A770" s="103" t="s">
        <v>1077</v>
      </c>
      <c r="B770" s="103" t="s">
        <v>1078</v>
      </c>
      <c r="C770" s="134" t="s">
        <v>1664</v>
      </c>
      <c r="D770" s="104">
        <v>126928192748.05</v>
      </c>
      <c r="E770" s="406">
        <v>121901.686218</v>
      </c>
      <c r="F770" s="188">
        <v>1041234.101726</v>
      </c>
      <c r="G770" s="103" t="s">
        <v>581</v>
      </c>
      <c r="H770" s="103" t="s">
        <v>581</v>
      </c>
      <c r="I770" s="252">
        <v>175</v>
      </c>
      <c r="J770" s="104">
        <v>126862003453.72</v>
      </c>
      <c r="K770" s="104">
        <v>126922520279.03</v>
      </c>
      <c r="L770" s="188">
        <v>1.02686997E-2</v>
      </c>
    </row>
    <row r="771" spans="1:12" hidden="1">
      <c r="A771" s="103" t="s">
        <v>1077</v>
      </c>
      <c r="B771" s="103" t="s">
        <v>1078</v>
      </c>
      <c r="C771" s="134" t="s">
        <v>1665</v>
      </c>
      <c r="D771" s="104">
        <v>128891270600.91</v>
      </c>
      <c r="E771" s="406">
        <v>123773.32264100001</v>
      </c>
      <c r="F771" s="188">
        <v>1041349.362292</v>
      </c>
      <c r="G771" s="103" t="s">
        <v>581</v>
      </c>
      <c r="H771" s="103" t="s">
        <v>581</v>
      </c>
      <c r="I771" s="252">
        <v>175</v>
      </c>
      <c r="J771" s="104">
        <v>126942243205.38</v>
      </c>
      <c r="K771" s="104">
        <v>127010415452.92</v>
      </c>
      <c r="L771" s="188">
        <v>1.10696111E-2</v>
      </c>
    </row>
    <row r="772" spans="1:12" hidden="1">
      <c r="A772" s="103" t="s">
        <v>1077</v>
      </c>
      <c r="B772" s="103" t="s">
        <v>1078</v>
      </c>
      <c r="C772" s="134" t="s">
        <v>1666</v>
      </c>
      <c r="D772" s="104">
        <v>129055201059.00999</v>
      </c>
      <c r="E772" s="406">
        <v>123917.35095199999</v>
      </c>
      <c r="F772" s="188">
        <v>1041461.910439</v>
      </c>
      <c r="G772" s="103" t="s">
        <v>581</v>
      </c>
      <c r="H772" s="103" t="s">
        <v>581</v>
      </c>
      <c r="I772" s="252">
        <v>176</v>
      </c>
      <c r="J772" s="104">
        <v>128905201059.08</v>
      </c>
      <c r="K772" s="104">
        <v>128981147512.7</v>
      </c>
      <c r="L772" s="188">
        <v>1.0807914300000001E-2</v>
      </c>
    </row>
    <row r="773" spans="1:12" hidden="1">
      <c r="A773" s="103" t="s">
        <v>1077</v>
      </c>
      <c r="B773" s="103" t="s">
        <v>1078</v>
      </c>
      <c r="C773" s="134" t="s">
        <v>1667</v>
      </c>
      <c r="D773" s="104">
        <v>128096975644.2</v>
      </c>
      <c r="E773" s="406">
        <v>122957.47291900001</v>
      </c>
      <c r="F773" s="188">
        <v>1041799.026958</v>
      </c>
      <c r="G773" s="103" t="s">
        <v>581</v>
      </c>
      <c r="H773" s="103" t="s">
        <v>581</v>
      </c>
      <c r="I773" s="252">
        <v>176</v>
      </c>
      <c r="J773" s="104">
        <v>129096975644.98</v>
      </c>
      <c r="K773" s="104">
        <v>129196283618.14</v>
      </c>
      <c r="L773" s="188">
        <v>3.2369548599999999E-2</v>
      </c>
    </row>
    <row r="774" spans="1:12" hidden="1">
      <c r="A774" s="103" t="s">
        <v>1077</v>
      </c>
      <c r="B774" s="103" t="s">
        <v>1078</v>
      </c>
      <c r="C774" s="134" t="s">
        <v>1668</v>
      </c>
      <c r="D774" s="104">
        <v>128270966797.3</v>
      </c>
      <c r="E774" s="406">
        <v>123111.03663</v>
      </c>
      <c r="F774" s="188">
        <v>1041912.815524</v>
      </c>
      <c r="G774" s="103" t="s">
        <v>581</v>
      </c>
      <c r="H774" s="103" t="s">
        <v>581</v>
      </c>
      <c r="I774" s="252">
        <v>178</v>
      </c>
      <c r="J774" s="104">
        <v>128110966798.81</v>
      </c>
      <c r="K774" s="104">
        <v>128218002980.28999</v>
      </c>
      <c r="L774" s="188">
        <v>1.09223145E-2</v>
      </c>
    </row>
    <row r="775" spans="1:12" hidden="1">
      <c r="A775" s="103" t="s">
        <v>1077</v>
      </c>
      <c r="B775" s="103" t="s">
        <v>1078</v>
      </c>
      <c r="C775" s="134" t="s">
        <v>1669</v>
      </c>
      <c r="D775" s="104">
        <v>128872149548.63</v>
      </c>
      <c r="E775" s="406">
        <v>123674.554024</v>
      </c>
      <c r="F775" s="188">
        <v>1042026.393915</v>
      </c>
      <c r="G775" s="103" t="s">
        <v>581</v>
      </c>
      <c r="H775" s="103" t="s">
        <v>581</v>
      </c>
      <c r="I775" s="252">
        <v>180</v>
      </c>
      <c r="J775" s="104">
        <v>128284949550.64999</v>
      </c>
      <c r="K775" s="104">
        <v>128399724893.55</v>
      </c>
      <c r="L775" s="188">
        <v>1.0900949599999999E-2</v>
      </c>
    </row>
    <row r="776" spans="1:12" hidden="1">
      <c r="A776" s="103" t="s">
        <v>1077</v>
      </c>
      <c r="B776" s="103" t="s">
        <v>1078</v>
      </c>
      <c r="C776" s="134" t="s">
        <v>1670</v>
      </c>
      <c r="D776" s="104">
        <v>131000249582.96001</v>
      </c>
      <c r="E776" s="406">
        <v>125703.17836200001</v>
      </c>
      <c r="F776" s="188">
        <v>1042139.516995</v>
      </c>
      <c r="G776" s="103" t="s">
        <v>581</v>
      </c>
      <c r="H776" s="103" t="s">
        <v>581</v>
      </c>
      <c r="I776" s="252">
        <v>180</v>
      </c>
      <c r="J776" s="104">
        <v>128886139995.2</v>
      </c>
      <c r="K776" s="104">
        <v>129008691204.34</v>
      </c>
      <c r="L776" s="188">
        <v>1.08560667E-2</v>
      </c>
    </row>
    <row r="777" spans="1:12" hidden="1">
      <c r="A777" s="103" t="s">
        <v>1077</v>
      </c>
      <c r="B777" s="103" t="s">
        <v>1078</v>
      </c>
      <c r="C777" s="134" t="s">
        <v>1671</v>
      </c>
      <c r="D777" s="104">
        <v>130891229506.16</v>
      </c>
      <c r="E777" s="406">
        <v>125585.274324</v>
      </c>
      <c r="F777" s="188">
        <v>1042249.819581</v>
      </c>
      <c r="G777" s="103" t="s">
        <v>581</v>
      </c>
      <c r="H777" s="103" t="s">
        <v>581</v>
      </c>
      <c r="I777" s="252">
        <v>179</v>
      </c>
      <c r="J777" s="104">
        <v>131014114968.49001</v>
      </c>
      <c r="K777" s="104">
        <v>131144570781.82001</v>
      </c>
      <c r="L777" s="188">
        <v>1.0584243700000001E-2</v>
      </c>
    </row>
    <row r="778" spans="1:12" hidden="1">
      <c r="A778" s="103" t="s">
        <v>1077</v>
      </c>
      <c r="B778" s="103" t="s">
        <v>1078</v>
      </c>
      <c r="C778" s="134" t="s">
        <v>1672</v>
      </c>
      <c r="D778" s="104">
        <v>130884187131.19</v>
      </c>
      <c r="E778" s="406">
        <v>125537.316919</v>
      </c>
      <c r="F778" s="188">
        <v>1042591.879</v>
      </c>
      <c r="G778" s="103" t="s">
        <v>581</v>
      </c>
      <c r="H778" s="103" t="s">
        <v>581</v>
      </c>
      <c r="I778" s="252">
        <v>179</v>
      </c>
      <c r="J778" s="104">
        <v>130934187132.17999</v>
      </c>
      <c r="K778" s="104">
        <v>131088346591.50999</v>
      </c>
      <c r="L778" s="188">
        <v>3.2819331100000002E-2</v>
      </c>
    </row>
    <row r="779" spans="1:12" hidden="1">
      <c r="A779" s="103" t="s">
        <v>1077</v>
      </c>
      <c r="B779" s="103" t="s">
        <v>1078</v>
      </c>
      <c r="C779" s="134" t="s">
        <v>1673</v>
      </c>
      <c r="D779" s="104">
        <v>132418515507.32001</v>
      </c>
      <c r="E779" s="406">
        <v>126995.062416</v>
      </c>
      <c r="F779" s="188">
        <v>1042706.0154</v>
      </c>
      <c r="G779" s="103" t="s">
        <v>581</v>
      </c>
      <c r="H779" s="103" t="s">
        <v>581</v>
      </c>
      <c r="I779" s="252">
        <v>181</v>
      </c>
      <c r="J779" s="104">
        <v>130898515508.67999</v>
      </c>
      <c r="K779" s="104">
        <v>131060574509.41</v>
      </c>
      <c r="L779" s="188">
        <v>1.09473709E-2</v>
      </c>
    </row>
    <row r="780" spans="1:12" hidden="1">
      <c r="A780" s="103" t="s">
        <v>1077</v>
      </c>
      <c r="B780" s="103" t="s">
        <v>1078</v>
      </c>
      <c r="C780" s="134" t="s">
        <v>1674</v>
      </c>
      <c r="D780" s="104">
        <v>135756164831.83</v>
      </c>
      <c r="E780" s="406">
        <v>130182.013357</v>
      </c>
      <c r="F780" s="188">
        <v>1042818.138475</v>
      </c>
      <c r="G780" s="103" t="s">
        <v>581</v>
      </c>
      <c r="H780" s="103" t="s">
        <v>581</v>
      </c>
      <c r="I780" s="252">
        <v>181</v>
      </c>
      <c r="J780" s="104">
        <v>132432754584.11</v>
      </c>
      <c r="K780" s="104">
        <v>132602806082.66</v>
      </c>
      <c r="L780" s="188">
        <v>1.0753086E-2</v>
      </c>
    </row>
    <row r="781" spans="1:12" hidden="1">
      <c r="A781" s="103" t="s">
        <v>1077</v>
      </c>
      <c r="B781" s="103" t="s">
        <v>1078</v>
      </c>
      <c r="C781" s="134" t="s">
        <v>1675</v>
      </c>
      <c r="D781" s="104">
        <v>134045002378.56</v>
      </c>
      <c r="E781" s="406">
        <v>128527.29207</v>
      </c>
      <c r="F781" s="188">
        <v>1042930.26189</v>
      </c>
      <c r="G781" s="103" t="s">
        <v>581</v>
      </c>
      <c r="H781" s="103" t="s">
        <v>581</v>
      </c>
      <c r="I781" s="252">
        <v>181</v>
      </c>
      <c r="J781" s="104">
        <v>135770761283.77</v>
      </c>
      <c r="K781" s="104">
        <v>135949006968.96001</v>
      </c>
      <c r="L781" s="188">
        <v>1.07519625E-2</v>
      </c>
    </row>
    <row r="782" spans="1:12" hidden="1">
      <c r="A782" s="103" t="s">
        <v>1077</v>
      </c>
      <c r="B782" s="103" t="s">
        <v>1078</v>
      </c>
      <c r="C782" s="134" t="s">
        <v>1676</v>
      </c>
      <c r="D782" s="104">
        <v>134219705320.08</v>
      </c>
      <c r="E782" s="406">
        <v>128680.689145</v>
      </c>
      <c r="F782" s="188">
        <v>1043044.657375</v>
      </c>
      <c r="G782" s="103" t="s">
        <v>581</v>
      </c>
      <c r="H782" s="103" t="s">
        <v>581</v>
      </c>
      <c r="I782" s="252">
        <v>183</v>
      </c>
      <c r="J782" s="104">
        <v>134059705320.53999</v>
      </c>
      <c r="K782" s="104">
        <v>134246042547.94</v>
      </c>
      <c r="L782" s="188">
        <v>1.0968660999999999E-2</v>
      </c>
    </row>
    <row r="783" spans="1:12" hidden="1">
      <c r="A783" s="103" t="s">
        <v>1077</v>
      </c>
      <c r="B783" s="103" t="s">
        <v>1078</v>
      </c>
      <c r="C783" s="134" t="s">
        <v>1677</v>
      </c>
      <c r="D783" s="104">
        <v>134264778399.75</v>
      </c>
      <c r="E783" s="406">
        <v>128680.689145</v>
      </c>
      <c r="F783" s="188">
        <v>1043394.928111</v>
      </c>
      <c r="G783" s="103" t="s">
        <v>581</v>
      </c>
      <c r="H783" s="103" t="s">
        <v>581</v>
      </c>
      <c r="I783" s="252">
        <v>183</v>
      </c>
      <c r="J783" s="104">
        <v>134264778399.75</v>
      </c>
      <c r="K783" s="104">
        <v>134475431732.37</v>
      </c>
      <c r="L783" s="188">
        <v>3.3581566600000001E-2</v>
      </c>
    </row>
    <row r="784" spans="1:12" hidden="1">
      <c r="A784" s="103" t="s">
        <v>1077</v>
      </c>
      <c r="B784" s="103" t="s">
        <v>1078</v>
      </c>
      <c r="C784" s="134" t="s">
        <v>1678</v>
      </c>
      <c r="D784" s="104">
        <v>131260891214.72</v>
      </c>
      <c r="E784" s="406">
        <v>125787.64239199999</v>
      </c>
      <c r="F784" s="188">
        <v>1043511.816571</v>
      </c>
      <c r="G784" s="103" t="s">
        <v>581</v>
      </c>
      <c r="H784" s="103" t="s">
        <v>581</v>
      </c>
      <c r="I784" s="252">
        <v>184</v>
      </c>
      <c r="J784" s="104">
        <v>134279819687.37</v>
      </c>
      <c r="K784" s="104">
        <v>134498579783.62</v>
      </c>
      <c r="L784" s="188">
        <v>1.12027054E-2</v>
      </c>
    </row>
    <row r="785" spans="1:12" hidden="1">
      <c r="A785" s="103" t="s">
        <v>1077</v>
      </c>
      <c r="B785" s="103" t="s">
        <v>1078</v>
      </c>
      <c r="C785" s="134" t="s">
        <v>1679</v>
      </c>
      <c r="D785" s="104">
        <v>123597962786.19</v>
      </c>
      <c r="E785" s="406">
        <v>118430.520516</v>
      </c>
      <c r="F785" s="188">
        <v>1043632.690692</v>
      </c>
      <c r="G785" s="103" t="s">
        <v>581</v>
      </c>
      <c r="H785" s="103" t="s">
        <v>581</v>
      </c>
      <c r="I785" s="252">
        <v>181</v>
      </c>
      <c r="J785" s="104">
        <v>131276095685.41</v>
      </c>
      <c r="K785" s="104">
        <v>131502781976.66</v>
      </c>
      <c r="L785" s="188">
        <v>1.1583397400000001E-2</v>
      </c>
    </row>
    <row r="786" spans="1:12" hidden="1">
      <c r="A786" s="103" t="s">
        <v>1077</v>
      </c>
      <c r="B786" s="103" t="s">
        <v>1078</v>
      </c>
      <c r="C786" s="134" t="s">
        <v>1680</v>
      </c>
      <c r="D786" s="104">
        <v>122395424509.91</v>
      </c>
      <c r="E786" s="406">
        <v>117264.916409</v>
      </c>
      <c r="F786" s="188">
        <v>1043751.4327220001</v>
      </c>
      <c r="G786" s="103" t="s">
        <v>581</v>
      </c>
      <c r="H786" s="103" t="s">
        <v>581</v>
      </c>
      <c r="I786" s="252">
        <v>181</v>
      </c>
      <c r="J786" s="104">
        <v>123612025466.59</v>
      </c>
      <c r="K786" s="104">
        <v>123846176458.81</v>
      </c>
      <c r="L786" s="188">
        <v>1.13777607E-2</v>
      </c>
    </row>
    <row r="787" spans="1:12" hidden="1">
      <c r="A787" s="103" t="s">
        <v>1077</v>
      </c>
      <c r="B787" s="103" t="s">
        <v>1078</v>
      </c>
      <c r="C787" s="134" t="s">
        <v>1681</v>
      </c>
      <c r="D787" s="104">
        <v>130283008076.60001</v>
      </c>
      <c r="E787" s="406">
        <v>124807.79093800001</v>
      </c>
      <c r="F787" s="188">
        <v>1043869.1935610001</v>
      </c>
      <c r="G787" s="103" t="s">
        <v>581</v>
      </c>
      <c r="H787" s="103" t="s">
        <v>581</v>
      </c>
      <c r="I787" s="252">
        <v>185</v>
      </c>
      <c r="J787" s="104">
        <v>122409233724.87</v>
      </c>
      <c r="K787" s="104">
        <v>122416612260.33</v>
      </c>
      <c r="L787" s="188">
        <v>1.1282460100000001E-2</v>
      </c>
    </row>
    <row r="788" spans="1:12" hidden="1">
      <c r="A788" s="103" t="s">
        <v>1077</v>
      </c>
      <c r="B788" s="103" t="s">
        <v>1078</v>
      </c>
      <c r="C788" s="134" t="s">
        <v>1682</v>
      </c>
      <c r="D788" s="104">
        <v>129395487984.28999</v>
      </c>
      <c r="E788" s="406">
        <v>123917.165108</v>
      </c>
      <c r="F788" s="188">
        <v>1044209.556211</v>
      </c>
      <c r="G788" s="103" t="s">
        <v>581</v>
      </c>
      <c r="H788" s="103" t="s">
        <v>581</v>
      </c>
      <c r="I788" s="252">
        <v>186</v>
      </c>
      <c r="J788" s="104">
        <v>130325487986.99001</v>
      </c>
      <c r="K788" s="104">
        <v>130356437823.3</v>
      </c>
      <c r="L788" s="188">
        <v>3.2605871699999997E-2</v>
      </c>
    </row>
    <row r="789" spans="1:12" hidden="1">
      <c r="A789" s="103" t="s">
        <v>1077</v>
      </c>
      <c r="B789" s="103" t="s">
        <v>1078</v>
      </c>
      <c r="C789" s="134" t="s">
        <v>1683</v>
      </c>
      <c r="D789" s="104">
        <v>129914841387.95</v>
      </c>
      <c r="E789" s="406">
        <v>124401.21932800001</v>
      </c>
      <c r="F789" s="188">
        <v>1044321.286316</v>
      </c>
      <c r="G789" s="103" t="s">
        <v>581</v>
      </c>
      <c r="H789" s="103" t="s">
        <v>581</v>
      </c>
      <c r="I789" s="252">
        <v>185</v>
      </c>
      <c r="J789" s="104">
        <v>129409333262.28</v>
      </c>
      <c r="K789" s="104">
        <v>129448085448.87</v>
      </c>
      <c r="L789" s="188">
        <v>1.0699969599999999E-2</v>
      </c>
    </row>
    <row r="790" spans="1:12" hidden="1">
      <c r="A790" s="103" t="s">
        <v>1077</v>
      </c>
      <c r="B790" s="103" t="s">
        <v>1078</v>
      </c>
      <c r="C790" s="134" t="s">
        <v>1684</v>
      </c>
      <c r="D790" s="104">
        <v>129644825399.53999</v>
      </c>
      <c r="E790" s="406">
        <v>124129.831792</v>
      </c>
      <c r="F790" s="188">
        <v>1044429.236131</v>
      </c>
      <c r="G790" s="103" t="s">
        <v>581</v>
      </c>
      <c r="H790" s="103" t="s">
        <v>581</v>
      </c>
      <c r="I790" s="252">
        <v>184</v>
      </c>
      <c r="J790" s="104">
        <v>129928270476.45</v>
      </c>
      <c r="K790" s="104">
        <v>129974856763.92</v>
      </c>
      <c r="L790" s="188">
        <v>1.03368395E-2</v>
      </c>
    </row>
    <row r="791" spans="1:12" hidden="1">
      <c r="A791" s="103" t="s">
        <v>1077</v>
      </c>
      <c r="B791" s="103" t="s">
        <v>1078</v>
      </c>
      <c r="C791" s="134" t="s">
        <v>1685</v>
      </c>
      <c r="D791" s="104">
        <v>129661515201.12</v>
      </c>
      <c r="E791" s="406">
        <v>124132.934692</v>
      </c>
      <c r="F791" s="188">
        <v>1044537.5799970001</v>
      </c>
      <c r="G791" s="103" t="s">
        <v>581</v>
      </c>
      <c r="H791" s="103" t="s">
        <v>581</v>
      </c>
      <c r="I791" s="252">
        <v>184</v>
      </c>
      <c r="J791" s="104">
        <v>129658274105.46001</v>
      </c>
      <c r="K791" s="104">
        <v>129712678691.3</v>
      </c>
      <c r="L791" s="188">
        <v>1.0373499899999999E-2</v>
      </c>
    </row>
    <row r="792" spans="1:12" hidden="1">
      <c r="A792" s="103" t="s">
        <v>1077</v>
      </c>
      <c r="B792" s="103" t="s">
        <v>1078</v>
      </c>
      <c r="C792" s="134" t="s">
        <v>1686</v>
      </c>
      <c r="D792" s="104">
        <v>129789444608.61</v>
      </c>
      <c r="E792" s="406">
        <v>124242.062169</v>
      </c>
      <c r="F792" s="188">
        <v>1044649.793659</v>
      </c>
      <c r="G792" s="103" t="s">
        <v>581</v>
      </c>
      <c r="H792" s="103" t="s">
        <v>581</v>
      </c>
      <c r="I792" s="252">
        <v>185</v>
      </c>
      <c r="J792" s="104">
        <v>129675444612.28999</v>
      </c>
      <c r="K792" s="104">
        <v>129737669002.75999</v>
      </c>
      <c r="L792" s="188">
        <v>1.07429033E-2</v>
      </c>
    </row>
    <row r="793" spans="1:12" hidden="1">
      <c r="A793" s="103" t="s">
        <v>1077</v>
      </c>
      <c r="B793" s="103" t="s">
        <v>1078</v>
      </c>
      <c r="C793" s="134" t="s">
        <v>1687</v>
      </c>
      <c r="D793" s="104">
        <v>130154570933.41</v>
      </c>
      <c r="E793" s="406">
        <v>124550.110309</v>
      </c>
      <c r="F793" s="188">
        <v>1044997.6367790001</v>
      </c>
      <c r="G793" s="103" t="s">
        <v>581</v>
      </c>
      <c r="H793" s="103" t="s">
        <v>581</v>
      </c>
      <c r="I793" s="252">
        <v>184</v>
      </c>
      <c r="J793" s="104">
        <v>129832661355.10001</v>
      </c>
      <c r="K793" s="104">
        <v>129918377835.58</v>
      </c>
      <c r="L793" s="188">
        <v>3.3297581800000003E-2</v>
      </c>
    </row>
    <row r="794" spans="1:12" hidden="1">
      <c r="A794" s="103" t="s">
        <v>1077</v>
      </c>
      <c r="B794" s="103" t="s">
        <v>1078</v>
      </c>
      <c r="C794" s="134" t="s">
        <v>1688</v>
      </c>
      <c r="D794" s="104">
        <v>130086403385.42999</v>
      </c>
      <c r="E794" s="406">
        <v>124471.11408100001</v>
      </c>
      <c r="F794" s="188">
        <v>1045113.1922929999</v>
      </c>
      <c r="G794" s="103" t="s">
        <v>581</v>
      </c>
      <c r="H794" s="103" t="s">
        <v>581</v>
      </c>
      <c r="I794" s="252">
        <v>184</v>
      </c>
      <c r="J794" s="104">
        <v>130168963385.45</v>
      </c>
      <c r="K794" s="104">
        <v>130262531306.10001</v>
      </c>
      <c r="L794" s="188">
        <v>1.1057968899999999E-2</v>
      </c>
    </row>
    <row r="795" spans="1:12" hidden="1">
      <c r="A795" s="103" t="s">
        <v>1077</v>
      </c>
      <c r="B795" s="103" t="s">
        <v>1078</v>
      </c>
      <c r="C795" s="134" t="s">
        <v>1689</v>
      </c>
      <c r="D795" s="104">
        <v>120173972503.3</v>
      </c>
      <c r="E795" s="406">
        <v>114974.612996</v>
      </c>
      <c r="F795" s="188">
        <v>1045221.804812</v>
      </c>
      <c r="G795" s="103" t="s">
        <v>581</v>
      </c>
      <c r="H795" s="103" t="s">
        <v>581</v>
      </c>
      <c r="I795" s="252">
        <v>185</v>
      </c>
      <c r="J795" s="104">
        <v>130099922506.75999</v>
      </c>
      <c r="K795" s="104">
        <v>130201338179.22</v>
      </c>
      <c r="L795" s="188">
        <v>1.03924168E-2</v>
      </c>
    </row>
    <row r="796" spans="1:12" hidden="1">
      <c r="A796" s="103" t="s">
        <v>1077</v>
      </c>
      <c r="B796" s="103" t="s">
        <v>1078</v>
      </c>
      <c r="C796" s="134" t="s">
        <v>1690</v>
      </c>
      <c r="D796" s="104">
        <v>120490761929.50999</v>
      </c>
      <c r="E796" s="406">
        <v>115264.70157799999</v>
      </c>
      <c r="F796" s="188">
        <v>1045339.642405</v>
      </c>
      <c r="G796" s="103" t="s">
        <v>581</v>
      </c>
      <c r="H796" s="103" t="s">
        <v>581</v>
      </c>
      <c r="I796" s="252">
        <v>185</v>
      </c>
      <c r="J796" s="104">
        <v>120187520834.94</v>
      </c>
      <c r="K796" s="104">
        <v>120296187236.42</v>
      </c>
      <c r="L796" s="188">
        <v>1.1273931799999999E-2</v>
      </c>
    </row>
    <row r="797" spans="1:12" hidden="1">
      <c r="A797" s="103" t="s">
        <v>1077</v>
      </c>
      <c r="B797" s="103" t="s">
        <v>1078</v>
      </c>
      <c r="C797" s="134" t="s">
        <v>1691</v>
      </c>
      <c r="D797" s="104">
        <v>120504669419.17999</v>
      </c>
      <c r="E797" s="406">
        <v>115264.70157799999</v>
      </c>
      <c r="F797" s="188">
        <v>1045460.299376</v>
      </c>
      <c r="G797" s="103" t="s">
        <v>581</v>
      </c>
      <c r="H797" s="103" t="s">
        <v>581</v>
      </c>
      <c r="I797" s="252">
        <v>185</v>
      </c>
      <c r="J797" s="104">
        <v>120504669419.17999</v>
      </c>
      <c r="K797" s="104">
        <v>120620606103.69</v>
      </c>
      <c r="L797" s="188">
        <v>1.1542370200000001E-2</v>
      </c>
    </row>
    <row r="798" spans="1:12" hidden="1">
      <c r="A798" s="103" t="s">
        <v>1077</v>
      </c>
      <c r="B798" s="103" t="s">
        <v>1078</v>
      </c>
      <c r="C798" s="134" t="s">
        <v>1692</v>
      </c>
      <c r="D798" s="104">
        <v>125002146099.49001</v>
      </c>
      <c r="E798" s="406">
        <v>119525.18460399999</v>
      </c>
      <c r="F798" s="188">
        <v>1045822.656653</v>
      </c>
      <c r="G798" s="103" t="s">
        <v>581</v>
      </c>
      <c r="H798" s="103" t="s">
        <v>581</v>
      </c>
      <c r="I798" s="252">
        <v>185</v>
      </c>
      <c r="J798" s="104">
        <v>120546436422.62</v>
      </c>
      <c r="K798" s="104">
        <v>120684195454.58</v>
      </c>
      <c r="L798" s="188">
        <v>3.4660070500000001E-2</v>
      </c>
    </row>
    <row r="799" spans="1:12" hidden="1">
      <c r="A799" s="103" t="s">
        <v>1077</v>
      </c>
      <c r="B799" s="103" t="s">
        <v>1078</v>
      </c>
      <c r="C799" s="134" t="s">
        <v>1693</v>
      </c>
      <c r="D799" s="104">
        <v>126485547726.77</v>
      </c>
      <c r="E799" s="406">
        <v>120931.118261</v>
      </c>
      <c r="F799" s="188">
        <v>1045930.522645</v>
      </c>
      <c r="G799" s="103" t="s">
        <v>581</v>
      </c>
      <c r="H799" s="103" t="s">
        <v>581</v>
      </c>
      <c r="I799" s="252">
        <v>183</v>
      </c>
      <c r="J799" s="104">
        <v>125015038802.10001</v>
      </c>
      <c r="K799" s="104">
        <v>125160341745</v>
      </c>
      <c r="L799" s="188">
        <v>1.0313984999999999E-2</v>
      </c>
    </row>
    <row r="800" spans="1:12" hidden="1">
      <c r="A800" s="103" t="s">
        <v>1077</v>
      </c>
      <c r="B800" s="103" t="s">
        <v>1078</v>
      </c>
      <c r="C800" s="134" t="s">
        <v>1694</v>
      </c>
      <c r="D800" s="104">
        <v>126999593811.98</v>
      </c>
      <c r="E800" s="406">
        <v>121409.108404</v>
      </c>
      <c r="F800" s="188">
        <v>1046046.6721279999</v>
      </c>
      <c r="G800" s="103" t="s">
        <v>581</v>
      </c>
      <c r="H800" s="103" t="s">
        <v>581</v>
      </c>
      <c r="I800" s="252">
        <v>184</v>
      </c>
      <c r="J800" s="104">
        <v>126499593813.59</v>
      </c>
      <c r="K800" s="104">
        <v>126652530607.57001</v>
      </c>
      <c r="L800" s="188">
        <v>1.11048947E-2</v>
      </c>
    </row>
    <row r="801" spans="1:12" hidden="1">
      <c r="A801" s="103" t="s">
        <v>1077</v>
      </c>
      <c r="B801" s="103" t="s">
        <v>1078</v>
      </c>
      <c r="C801" s="134" t="s">
        <v>1695</v>
      </c>
      <c r="D801" s="104">
        <v>127249049975.11</v>
      </c>
      <c r="E801" s="406">
        <v>121634.217023</v>
      </c>
      <c r="F801" s="188">
        <v>1046161.623674</v>
      </c>
      <c r="G801" s="103" t="s">
        <v>581</v>
      </c>
      <c r="H801" s="103" t="s">
        <v>581</v>
      </c>
      <c r="I801" s="252">
        <v>184</v>
      </c>
      <c r="J801" s="104">
        <v>127013549976.75</v>
      </c>
      <c r="K801" s="104">
        <v>127174152062.00999</v>
      </c>
      <c r="L801" s="188">
        <v>1.09891412E-2</v>
      </c>
    </row>
    <row r="802" spans="1:12" hidden="1">
      <c r="A802" s="103" t="s">
        <v>1077</v>
      </c>
      <c r="B802" s="103" t="s">
        <v>1078</v>
      </c>
      <c r="C802" s="134" t="s">
        <v>1696</v>
      </c>
      <c r="D802" s="104">
        <v>122706043198.8</v>
      </c>
      <c r="E802" s="406">
        <v>117278.77248041</v>
      </c>
      <c r="F802" s="188">
        <v>1046276.667155</v>
      </c>
      <c r="G802" s="103" t="s">
        <v>581</v>
      </c>
      <c r="H802" s="103" t="s">
        <v>581</v>
      </c>
      <c r="I802" s="252">
        <v>185</v>
      </c>
      <c r="J802" s="104">
        <v>127263043198.8</v>
      </c>
      <c r="K802" s="104">
        <v>127431326076.25</v>
      </c>
      <c r="L802" s="188">
        <v>1.09967216E-2</v>
      </c>
    </row>
    <row r="803" spans="1:12" hidden="1">
      <c r="A803" s="103" t="s">
        <v>1077</v>
      </c>
      <c r="B803" s="103" t="s">
        <v>1078</v>
      </c>
      <c r="C803" s="134" t="s">
        <v>1697</v>
      </c>
      <c r="D803" s="104">
        <v>124762070696.73</v>
      </c>
      <c r="E803" s="406">
        <v>119202.26857315</v>
      </c>
      <c r="F803" s="188">
        <v>1046641.747595</v>
      </c>
      <c r="G803" s="103" t="s">
        <v>581</v>
      </c>
      <c r="H803" s="103" t="s">
        <v>581</v>
      </c>
      <c r="I803" s="252">
        <v>186</v>
      </c>
      <c r="J803" s="104">
        <v>122748859384.73</v>
      </c>
      <c r="K803" s="104">
        <v>122939372395.05</v>
      </c>
      <c r="L803" s="188">
        <v>3.4893298400000002E-2</v>
      </c>
    </row>
    <row r="804" spans="1:12" hidden="1">
      <c r="A804" s="103" t="s">
        <v>1077</v>
      </c>
      <c r="B804" s="103" t="s">
        <v>1078</v>
      </c>
      <c r="C804" s="134" t="s">
        <v>1698</v>
      </c>
      <c r="D804" s="104">
        <v>119776116371.05</v>
      </c>
      <c r="E804" s="406">
        <v>114425.62252742</v>
      </c>
      <c r="F804" s="188">
        <v>1046759.578191</v>
      </c>
      <c r="G804" s="103" t="s">
        <v>581</v>
      </c>
      <c r="H804" s="103" t="s">
        <v>581</v>
      </c>
      <c r="I804" s="252">
        <v>186</v>
      </c>
      <c r="J804" s="104">
        <v>124776116371.05</v>
      </c>
      <c r="K804" s="104">
        <v>124974162070.50999</v>
      </c>
      <c r="L804" s="188">
        <v>1.1257968300000001E-2</v>
      </c>
    </row>
    <row r="805" spans="1:12" hidden="1">
      <c r="A805" s="103" t="s">
        <v>1077</v>
      </c>
      <c r="B805" s="103" t="s">
        <v>1078</v>
      </c>
      <c r="C805" s="134" t="s">
        <v>1699</v>
      </c>
      <c r="D805" s="104">
        <v>119969928493.05</v>
      </c>
      <c r="E805" s="406">
        <v>114597.56195767</v>
      </c>
      <c r="F805" s="188">
        <v>1046880.286488</v>
      </c>
      <c r="G805" s="103" t="s">
        <v>581</v>
      </c>
      <c r="H805" s="103" t="s">
        <v>581</v>
      </c>
      <c r="I805" s="252">
        <v>186</v>
      </c>
      <c r="J805" s="104">
        <v>119789928493.05</v>
      </c>
      <c r="K805" s="104">
        <v>119995206780.25</v>
      </c>
      <c r="L805" s="188">
        <v>1.1531616200000001E-2</v>
      </c>
    </row>
    <row r="806" spans="1:12" hidden="1">
      <c r="A806" s="103" t="s">
        <v>1077</v>
      </c>
      <c r="B806" s="103" t="s">
        <v>1078</v>
      </c>
      <c r="C806" s="134" t="s">
        <v>1700</v>
      </c>
      <c r="D806" s="104">
        <v>113098307736.95</v>
      </c>
      <c r="E806" s="406">
        <v>108021.53426903</v>
      </c>
      <c r="F806" s="188">
        <v>1046997.790786</v>
      </c>
      <c r="G806" s="103" t="s">
        <v>581</v>
      </c>
      <c r="H806" s="103" t="s">
        <v>581</v>
      </c>
      <c r="I806" s="252">
        <v>183</v>
      </c>
      <c r="J806" s="104">
        <v>119983394199.11</v>
      </c>
      <c r="K806" s="104">
        <v>120195917171.66</v>
      </c>
      <c r="L806" s="188">
        <v>1.1224234499999999E-2</v>
      </c>
    </row>
    <row r="807" spans="1:12" hidden="1">
      <c r="A807" s="103" t="s">
        <v>1077</v>
      </c>
      <c r="B807" s="103" t="s">
        <v>1078</v>
      </c>
      <c r="C807" s="134" t="s">
        <v>1701</v>
      </c>
      <c r="D807" s="104">
        <v>114054297338.85001</v>
      </c>
      <c r="E807" s="406">
        <v>108921.87357559</v>
      </c>
      <c r="F807" s="188">
        <v>1047120.23026</v>
      </c>
      <c r="G807" s="103" t="s">
        <v>581</v>
      </c>
      <c r="H807" s="103" t="s">
        <v>581</v>
      </c>
      <c r="I807" s="252">
        <v>185</v>
      </c>
      <c r="J807" s="104">
        <v>113111533836.85001</v>
      </c>
      <c r="K807" s="104">
        <v>113330887712.14999</v>
      </c>
      <c r="L807" s="188">
        <v>1.16943393E-2</v>
      </c>
    </row>
    <row r="808" spans="1:12" hidden="1">
      <c r="A808" s="103" t="s">
        <v>1077</v>
      </c>
      <c r="B808" s="103" t="s">
        <v>1078</v>
      </c>
      <c r="C808" s="134" t="s">
        <v>1702</v>
      </c>
      <c r="D808" s="104">
        <v>121952735915.35001</v>
      </c>
      <c r="E808" s="406">
        <v>116424.62556774</v>
      </c>
      <c r="F808" s="188">
        <v>1047482.311587</v>
      </c>
      <c r="G808" s="103" t="s">
        <v>581</v>
      </c>
      <c r="H808" s="103" t="s">
        <v>581</v>
      </c>
      <c r="I808" s="252">
        <v>187</v>
      </c>
      <c r="J808" s="104">
        <v>114093735915.35001</v>
      </c>
      <c r="K808" s="104">
        <v>114114370294.42999</v>
      </c>
      <c r="L808" s="188">
        <v>3.4578773E-2</v>
      </c>
    </row>
    <row r="809" spans="1:12" hidden="1">
      <c r="A809" s="103" t="s">
        <v>1077</v>
      </c>
      <c r="B809" s="103" t="s">
        <v>1078</v>
      </c>
      <c r="C809" s="134" t="s">
        <v>1703</v>
      </c>
      <c r="D809" s="104">
        <v>122118784687.66</v>
      </c>
      <c r="E809" s="406">
        <v>116569.86291837</v>
      </c>
      <c r="F809" s="188">
        <v>1047601.68392</v>
      </c>
      <c r="G809" s="103" t="s">
        <v>581</v>
      </c>
      <c r="H809" s="103" t="s">
        <v>581</v>
      </c>
      <c r="I809" s="252">
        <v>186</v>
      </c>
      <c r="J809" s="104">
        <v>121966633794.57001</v>
      </c>
      <c r="K809" s="104">
        <v>121994621274.03999</v>
      </c>
      <c r="L809" s="188">
        <v>1.1396119200000001E-2</v>
      </c>
    </row>
    <row r="810" spans="1:12" hidden="1">
      <c r="A810" s="103" t="s">
        <v>1077</v>
      </c>
      <c r="B810" s="103" t="s">
        <v>1078</v>
      </c>
      <c r="C810" s="134" t="s">
        <v>1704</v>
      </c>
      <c r="D810" s="104">
        <v>122132675774.47</v>
      </c>
      <c r="E810" s="406">
        <v>116569.86291837</v>
      </c>
      <c r="F810" s="188">
        <v>1047720.849256</v>
      </c>
      <c r="G810" s="103" t="s">
        <v>581</v>
      </c>
      <c r="H810" s="103" t="s">
        <v>581</v>
      </c>
      <c r="I810" s="252">
        <v>186</v>
      </c>
      <c r="J810" s="104">
        <v>122132675774.47</v>
      </c>
      <c r="K810" s="104">
        <v>122168026806.17</v>
      </c>
      <c r="L810" s="188">
        <v>1.13750615E-2</v>
      </c>
    </row>
    <row r="811" spans="1:12" hidden="1">
      <c r="A811" s="103" t="s">
        <v>1077</v>
      </c>
      <c r="B811" s="103" t="s">
        <v>1078</v>
      </c>
      <c r="C811" s="134" t="s">
        <v>1705</v>
      </c>
      <c r="D811" s="104">
        <v>122231855363.17999</v>
      </c>
      <c r="E811" s="406">
        <v>116651.26848300001</v>
      </c>
      <c r="F811" s="188">
        <v>1047839.915954</v>
      </c>
      <c r="G811" s="103" t="s">
        <v>581</v>
      </c>
      <c r="H811" s="103" t="s">
        <v>581</v>
      </c>
      <c r="I811" s="252">
        <v>187</v>
      </c>
      <c r="J811" s="104">
        <v>122146555363.17999</v>
      </c>
      <c r="K811" s="104">
        <v>122189271227.60001</v>
      </c>
      <c r="L811" s="188">
        <v>1.13643532E-2</v>
      </c>
    </row>
    <row r="812" spans="1:12" hidden="1">
      <c r="A812" s="103" t="s">
        <v>1077</v>
      </c>
      <c r="B812" s="103" t="s">
        <v>1078</v>
      </c>
      <c r="C812" s="134" t="s">
        <v>1706</v>
      </c>
      <c r="D812" s="104">
        <v>122555732189.38</v>
      </c>
      <c r="E812" s="406">
        <v>116947.08161759</v>
      </c>
      <c r="F812" s="188">
        <v>1047958.8758799999</v>
      </c>
      <c r="G812" s="103" t="s">
        <v>581</v>
      </c>
      <c r="H812" s="103" t="s">
        <v>581</v>
      </c>
      <c r="I812" s="252">
        <v>189</v>
      </c>
      <c r="J812" s="104">
        <v>122245732189.38</v>
      </c>
      <c r="K812" s="104">
        <v>122295819308.59</v>
      </c>
      <c r="L812" s="188">
        <v>1.1352872199999999E-2</v>
      </c>
    </row>
    <row r="813" spans="1:12" hidden="1">
      <c r="A813" s="103" t="s">
        <v>1077</v>
      </c>
      <c r="B813" s="103" t="s">
        <v>1078</v>
      </c>
      <c r="C813" s="134" t="s">
        <v>1707</v>
      </c>
      <c r="D813" s="104">
        <v>122898704217.34</v>
      </c>
      <c r="E813" s="406">
        <v>117234.68642337</v>
      </c>
      <c r="F813" s="188">
        <v>1048313.4980509999</v>
      </c>
      <c r="G813" s="103" t="s">
        <v>581</v>
      </c>
      <c r="H813" s="103" t="s">
        <v>581</v>
      </c>
      <c r="I813" s="252">
        <v>189</v>
      </c>
      <c r="J813" s="104">
        <v>122597204217.34</v>
      </c>
      <c r="K813" s="104">
        <v>122669472665.63</v>
      </c>
      <c r="L813" s="188">
        <v>3.3839321300000003E-2</v>
      </c>
    </row>
    <row r="814" spans="1:12" hidden="1">
      <c r="A814" s="103" t="s">
        <v>1077</v>
      </c>
      <c r="B814" s="103" t="s">
        <v>1078</v>
      </c>
      <c r="C814" s="134" t="s">
        <v>1708</v>
      </c>
      <c r="D814" s="104">
        <v>122702113165.14999</v>
      </c>
      <c r="E814" s="406">
        <v>117034.00565142999</v>
      </c>
      <c r="F814" s="188">
        <v>1048431.286977</v>
      </c>
      <c r="G814" s="103" t="s">
        <v>581</v>
      </c>
      <c r="H814" s="103" t="s">
        <v>581</v>
      </c>
      <c r="I814" s="252">
        <v>190</v>
      </c>
      <c r="J814" s="104">
        <v>122912513165.14999</v>
      </c>
      <c r="K814" s="104">
        <v>122992194841.55</v>
      </c>
      <c r="L814" s="188">
        <v>1.12360402E-2</v>
      </c>
    </row>
    <row r="815" spans="1:12" hidden="1">
      <c r="A815" s="103" t="s">
        <v>1077</v>
      </c>
      <c r="B815" s="103" t="s">
        <v>1078</v>
      </c>
      <c r="C815" s="134" t="s">
        <v>1709</v>
      </c>
      <c r="D815" s="104">
        <v>119826843054.92999</v>
      </c>
      <c r="E815" s="406">
        <v>114278.70439919</v>
      </c>
      <c r="F815" s="188">
        <v>1048549.191076</v>
      </c>
      <c r="G815" s="103" t="s">
        <v>581</v>
      </c>
      <c r="H815" s="103" t="s">
        <v>581</v>
      </c>
      <c r="I815" s="252">
        <v>189</v>
      </c>
      <c r="J815" s="104">
        <v>122715911954.14</v>
      </c>
      <c r="K815" s="104">
        <v>122802995454.85001</v>
      </c>
      <c r="L815" s="188">
        <v>1.12457631E-2</v>
      </c>
    </row>
    <row r="816" spans="1:12" hidden="1">
      <c r="A816" s="103" t="s">
        <v>1077</v>
      </c>
      <c r="B816" s="103" t="s">
        <v>1078</v>
      </c>
      <c r="C816" s="134" t="s">
        <v>1710</v>
      </c>
      <c r="D816" s="104">
        <v>118940839133.2</v>
      </c>
      <c r="E816" s="406">
        <v>113420.47581282</v>
      </c>
      <c r="F816" s="188">
        <v>1048671.6642720001</v>
      </c>
      <c r="G816" s="103" t="s">
        <v>581</v>
      </c>
      <c r="H816" s="103" t="s">
        <v>581</v>
      </c>
      <c r="I816" s="252">
        <v>189</v>
      </c>
      <c r="J816" s="104">
        <v>119840839133.2</v>
      </c>
      <c r="K816" s="104">
        <v>119935151601.88</v>
      </c>
      <c r="L816" s="188">
        <v>1.1680252800000001E-2</v>
      </c>
    </row>
    <row r="817" spans="1:12" hidden="1">
      <c r="A817" s="103" t="s">
        <v>1077</v>
      </c>
      <c r="B817" s="103" t="s">
        <v>1078</v>
      </c>
      <c r="C817" s="134" t="s">
        <v>1711</v>
      </c>
      <c r="D817" s="104">
        <v>120954719712.77</v>
      </c>
      <c r="E817" s="406">
        <v>115327.42790496</v>
      </c>
      <c r="F817" s="188">
        <v>1048794.0458750001</v>
      </c>
      <c r="G817" s="103" t="s">
        <v>581</v>
      </c>
      <c r="H817" s="103" t="s">
        <v>581</v>
      </c>
      <c r="I817" s="252">
        <v>191</v>
      </c>
      <c r="J817" s="104">
        <v>118954719712.77</v>
      </c>
      <c r="K817" s="104">
        <v>119056208172.00999</v>
      </c>
      <c r="L817" s="188">
        <v>1.16701545E-2</v>
      </c>
    </row>
    <row r="818" spans="1:12" hidden="1">
      <c r="A818" s="103" t="s">
        <v>1077</v>
      </c>
      <c r="B818" s="103" t="s">
        <v>1078</v>
      </c>
      <c r="C818" s="134" t="s">
        <v>1712</v>
      </c>
      <c r="D818" s="104">
        <v>121911010227.23</v>
      </c>
      <c r="E818" s="406">
        <v>116199.56076566</v>
      </c>
      <c r="F818" s="188">
        <v>1049152.0744479999</v>
      </c>
      <c r="G818" s="103" t="s">
        <v>581</v>
      </c>
      <c r="H818" s="103" t="s">
        <v>581</v>
      </c>
      <c r="I818" s="252">
        <v>191</v>
      </c>
      <c r="J818" s="104">
        <v>120996010227.23</v>
      </c>
      <c r="K818" s="104">
        <v>121119399728.39</v>
      </c>
      <c r="L818" s="188">
        <v>3.41371668E-2</v>
      </c>
    </row>
    <row r="819" spans="1:12" hidden="1">
      <c r="A819" s="103" t="s">
        <v>1077</v>
      </c>
      <c r="B819" s="103" t="s">
        <v>1078</v>
      </c>
      <c r="C819" s="134" t="s">
        <v>1713</v>
      </c>
      <c r="D819" s="104">
        <v>117723842901.25</v>
      </c>
      <c r="E819" s="406">
        <v>112196.74930891</v>
      </c>
      <c r="F819" s="188">
        <v>1049262.5109584895</v>
      </c>
      <c r="G819" s="103" t="s">
        <v>581</v>
      </c>
      <c r="H819" s="103" t="s">
        <v>581</v>
      </c>
      <c r="I819" s="252">
        <v>191</v>
      </c>
      <c r="J819" s="104">
        <v>121923842901.25</v>
      </c>
      <c r="K819" s="104">
        <v>122054589117.28999</v>
      </c>
      <c r="L819" s="188">
        <v>1.0526263399999999E-2</v>
      </c>
    </row>
    <row r="820" spans="1:12" hidden="1">
      <c r="A820" s="103" t="s">
        <v>1077</v>
      </c>
      <c r="B820" s="103" t="s">
        <v>1078</v>
      </c>
      <c r="C820" s="134" t="s">
        <v>1714</v>
      </c>
      <c r="D820" s="104">
        <v>117736998452.72</v>
      </c>
      <c r="E820" s="406">
        <v>112196.81345636</v>
      </c>
      <c r="F820" s="188">
        <v>1049379.1652871892</v>
      </c>
      <c r="G820" s="103" t="s">
        <v>581</v>
      </c>
      <c r="H820" s="103" t="s">
        <v>581</v>
      </c>
      <c r="I820" s="252">
        <v>191</v>
      </c>
      <c r="J820" s="104">
        <v>117736931137.72</v>
      </c>
      <c r="K820" s="104">
        <v>117874782135.08</v>
      </c>
      <c r="L820" s="188">
        <v>1.1117744800000001E-2</v>
      </c>
    </row>
    <row r="821" spans="1:12" hidden="1">
      <c r="A821" s="103" t="s">
        <v>1077</v>
      </c>
      <c r="B821" s="103" t="s">
        <v>1078</v>
      </c>
      <c r="C821" s="134" t="s">
        <v>1715</v>
      </c>
      <c r="D821" s="104">
        <v>118390089099.24001</v>
      </c>
      <c r="E821" s="406">
        <v>112806.63007018001</v>
      </c>
      <c r="F821" s="188">
        <v>1049495.8410297455</v>
      </c>
      <c r="G821" s="103" t="s">
        <v>581</v>
      </c>
      <c r="H821" s="103" t="s">
        <v>581</v>
      </c>
      <c r="I821" s="252">
        <v>192</v>
      </c>
      <c r="J821" s="104">
        <v>117750089099.24001</v>
      </c>
      <c r="K821" s="104">
        <v>117895046099.31</v>
      </c>
      <c r="L821" s="188">
        <v>1.1118549599999999E-2</v>
      </c>
    </row>
    <row r="822" spans="1:12" hidden="1">
      <c r="A822" s="103" t="s">
        <v>1077</v>
      </c>
      <c r="B822" s="103" t="s">
        <v>1078</v>
      </c>
      <c r="C822" s="134" t="s">
        <v>1716</v>
      </c>
      <c r="D822" s="104">
        <v>118393143584.08</v>
      </c>
      <c r="E822" s="406">
        <v>112797.10273614</v>
      </c>
      <c r="F822" s="188">
        <v>1049611.5654764108</v>
      </c>
      <c r="G822" s="103" t="s">
        <v>581</v>
      </c>
      <c r="H822" s="103" t="s">
        <v>581</v>
      </c>
      <c r="I822" s="252">
        <v>192</v>
      </c>
      <c r="J822" s="104">
        <v>118403143584.08</v>
      </c>
      <c r="K822" s="104">
        <v>118555246379.75</v>
      </c>
      <c r="L822" s="188">
        <v>1.1026670299999999E-2</v>
      </c>
    </row>
    <row r="823" spans="1:12" hidden="1">
      <c r="A823" s="103" t="s">
        <v>1077</v>
      </c>
      <c r="B823" s="103" t="s">
        <v>1078</v>
      </c>
      <c r="C823" s="134" t="s">
        <v>1717</v>
      </c>
      <c r="D823" s="104">
        <v>118432319745.38</v>
      </c>
      <c r="E823" s="406">
        <v>112797.10273614</v>
      </c>
      <c r="F823" s="188">
        <v>1049958.8807916648</v>
      </c>
      <c r="G823" s="103" t="s">
        <v>581</v>
      </c>
      <c r="H823" s="103" t="s">
        <v>581</v>
      </c>
      <c r="I823" s="252">
        <v>192</v>
      </c>
      <c r="J823" s="104">
        <v>118432319745.38</v>
      </c>
      <c r="K823" s="104">
        <v>118605869081.55</v>
      </c>
      <c r="L823" s="188">
        <v>3.3089890300000001E-2</v>
      </c>
    </row>
    <row r="824" spans="1:12" hidden="1">
      <c r="A824" s="103" t="s">
        <v>1077</v>
      </c>
      <c r="B824" s="103" t="s">
        <v>1078</v>
      </c>
      <c r="C824" s="134" t="s">
        <v>1718</v>
      </c>
      <c r="D824" s="104">
        <v>118335750229.03999</v>
      </c>
      <c r="E824" s="406">
        <v>112692.69668338999</v>
      </c>
      <c r="F824" s="188">
        <v>1050074.7050317661</v>
      </c>
      <c r="G824" s="103" t="s">
        <v>581</v>
      </c>
      <c r="H824" s="103" t="s">
        <v>581</v>
      </c>
      <c r="I824" s="252">
        <v>191</v>
      </c>
      <c r="J824" s="104">
        <v>118445384384.09</v>
      </c>
      <c r="K824" s="104">
        <v>118626083785.50999</v>
      </c>
      <c r="L824" s="188">
        <v>1.1031312E-2</v>
      </c>
    </row>
    <row r="825" spans="1:12" hidden="1">
      <c r="A825" s="103" t="s">
        <v>1077</v>
      </c>
      <c r="B825" s="103" t="s">
        <v>1078</v>
      </c>
      <c r="C825" s="134" t="s">
        <v>1719</v>
      </c>
      <c r="D825" s="104">
        <v>114548823892.60001</v>
      </c>
      <c r="E825" s="406">
        <v>109074.30629038</v>
      </c>
      <c r="F825" s="188">
        <v>1050190.7166628633</v>
      </c>
      <c r="G825" s="103" t="s">
        <v>581</v>
      </c>
      <c r="H825" s="103" t="s">
        <v>581</v>
      </c>
      <c r="I825" s="252">
        <v>191</v>
      </c>
      <c r="J825" s="104">
        <v>118348823892.60001</v>
      </c>
      <c r="K825" s="104">
        <v>118536667969.82001</v>
      </c>
      <c r="L825" s="188">
        <v>1.10479407E-2</v>
      </c>
    </row>
    <row r="826" spans="1:12" hidden="1">
      <c r="A826" s="103" t="s">
        <v>1077</v>
      </c>
      <c r="B826" s="103" t="s">
        <v>1078</v>
      </c>
      <c r="C826" s="134" t="s">
        <v>1720</v>
      </c>
      <c r="D826" s="104">
        <v>114761428957.89999</v>
      </c>
      <c r="E826" s="406">
        <v>109264.05988888</v>
      </c>
      <c r="F826" s="188">
        <v>1050312.69270611</v>
      </c>
      <c r="G826" s="103" t="s">
        <v>581</v>
      </c>
      <c r="H826" s="103" t="s">
        <v>581</v>
      </c>
      <c r="I826" s="252">
        <v>191</v>
      </c>
      <c r="J826" s="104">
        <v>114562128344.89999</v>
      </c>
      <c r="K826" s="104">
        <v>114756889275.64999</v>
      </c>
      <c r="L826" s="188">
        <v>1.1614656399999999E-2</v>
      </c>
    </row>
    <row r="827" spans="1:12" hidden="1">
      <c r="A827" s="103" t="s">
        <v>1077</v>
      </c>
      <c r="B827" s="103" t="s">
        <v>1078</v>
      </c>
      <c r="C827" s="134" t="s">
        <v>1721</v>
      </c>
      <c r="D827" s="104">
        <v>114334723812.49001</v>
      </c>
      <c r="E827" s="406">
        <v>108845.18555179999</v>
      </c>
      <c r="F827" s="188">
        <v>1050434.3690799545</v>
      </c>
      <c r="G827" s="103" t="s">
        <v>581</v>
      </c>
      <c r="H827" s="103" t="s">
        <v>581</v>
      </c>
      <c r="I827" s="252">
        <v>191</v>
      </c>
      <c r="J827" s="104">
        <v>114774723812.49001</v>
      </c>
      <c r="K827" s="104">
        <v>114976414828.45</v>
      </c>
      <c r="L827" s="188">
        <v>1.1584776099999999E-2</v>
      </c>
    </row>
    <row r="828" spans="1:12" hidden="1">
      <c r="A828" s="103" t="s">
        <v>1077</v>
      </c>
      <c r="B828" s="103" t="s">
        <v>1078</v>
      </c>
      <c r="C828" s="134" t="s">
        <v>1722</v>
      </c>
      <c r="D828" s="104">
        <v>114373698855.31</v>
      </c>
      <c r="E828" s="406">
        <v>108844.2338974</v>
      </c>
      <c r="F828" s="188">
        <v>1050801.6342245883</v>
      </c>
      <c r="G828" s="103" t="s">
        <v>581</v>
      </c>
      <c r="H828" s="103" t="s">
        <v>581</v>
      </c>
      <c r="I828" s="252">
        <v>191</v>
      </c>
      <c r="J828" s="104">
        <v>114374698855.31</v>
      </c>
      <c r="K828" s="104">
        <v>114597111540.55</v>
      </c>
      <c r="L828" s="188">
        <v>3.4963169099999997E-2</v>
      </c>
    </row>
    <row r="829" spans="1:12" hidden="1">
      <c r="A829" s="103" t="s">
        <v>1077</v>
      </c>
      <c r="B829" s="103" t="s">
        <v>1078</v>
      </c>
      <c r="C829" s="134" t="s">
        <v>1723</v>
      </c>
      <c r="D829" s="104">
        <v>112536501584.97</v>
      </c>
      <c r="E829" s="406">
        <v>107083.39770448999</v>
      </c>
      <c r="F829" s="188">
        <v>1050923.8966765553</v>
      </c>
      <c r="G829" s="103" t="s">
        <v>581</v>
      </c>
      <c r="H829" s="103" t="s">
        <v>581</v>
      </c>
      <c r="I829" s="252">
        <v>191</v>
      </c>
      <c r="J829" s="104">
        <v>114387006418.23</v>
      </c>
      <c r="K829" s="104">
        <v>114616327484.78999</v>
      </c>
      <c r="L829" s="188">
        <v>1.16351601E-2</v>
      </c>
    </row>
    <row r="830" spans="1:12" hidden="1">
      <c r="A830" s="103" t="s">
        <v>1077</v>
      </c>
      <c r="B830" s="103" t="s">
        <v>1078</v>
      </c>
      <c r="C830" s="134" t="s">
        <v>1724</v>
      </c>
      <c r="D830" s="104">
        <v>117375544801.95</v>
      </c>
      <c r="E830" s="406">
        <v>111675.25460953001</v>
      </c>
      <c r="F830" s="188">
        <v>1051043.4492613303</v>
      </c>
      <c r="G830" s="103" t="s">
        <v>581</v>
      </c>
      <c r="H830" s="103" t="s">
        <v>581</v>
      </c>
      <c r="I830" s="252">
        <v>192</v>
      </c>
      <c r="J830" s="104">
        <v>112549303681.95</v>
      </c>
      <c r="K830" s="104">
        <v>112556087884.44</v>
      </c>
      <c r="L830" s="188">
        <v>1.13759507E-2</v>
      </c>
    </row>
    <row r="831" spans="1:12" hidden="1">
      <c r="A831" s="103" t="s">
        <v>1077</v>
      </c>
      <c r="B831" s="103" t="s">
        <v>1078</v>
      </c>
      <c r="C831" s="134" t="s">
        <v>1725</v>
      </c>
      <c r="D831" s="104">
        <v>117368399485.32001</v>
      </c>
      <c r="E831" s="406">
        <v>111655.85832306001</v>
      </c>
      <c r="F831" s="188">
        <v>1051162.0370669155</v>
      </c>
      <c r="G831" s="103" t="s">
        <v>581</v>
      </c>
      <c r="H831" s="103" t="s">
        <v>581</v>
      </c>
      <c r="I831" s="252">
        <v>193</v>
      </c>
      <c r="J831" s="104">
        <v>117388788125.32001</v>
      </c>
      <c r="K831" s="104">
        <v>117402648651.77</v>
      </c>
      <c r="L831" s="188">
        <v>1.1282864199999999E-2</v>
      </c>
    </row>
    <row r="832" spans="1:12" hidden="1">
      <c r="A832" s="103" t="s">
        <v>1077</v>
      </c>
      <c r="B832" s="103" t="s">
        <v>1078</v>
      </c>
      <c r="C832" s="134" t="s">
        <v>1726</v>
      </c>
      <c r="D832" s="104">
        <v>127054091351.31</v>
      </c>
      <c r="E832" s="406">
        <v>120856.48864706</v>
      </c>
      <c r="F832" s="188">
        <v>1051280.6782128999</v>
      </c>
      <c r="G832" s="103" t="s">
        <v>581</v>
      </c>
      <c r="H832" s="103" t="s">
        <v>581</v>
      </c>
      <c r="I832" s="252">
        <v>194</v>
      </c>
      <c r="J832" s="104">
        <v>117381646464.31</v>
      </c>
      <c r="K832" s="104">
        <v>117402583310.78</v>
      </c>
      <c r="L832" s="188">
        <v>1.12866658E-2</v>
      </c>
    </row>
    <row r="833" spans="1:12" hidden="1">
      <c r="A833" s="103" t="s">
        <v>1077</v>
      </c>
      <c r="B833" s="103" t="s">
        <v>1078</v>
      </c>
      <c r="C833" s="134" t="s">
        <v>1727</v>
      </c>
      <c r="D833" s="104">
        <v>128111411660.99001</v>
      </c>
      <c r="E833" s="406">
        <v>121822.61473187</v>
      </c>
      <c r="F833" s="188">
        <v>1051622.5738789225</v>
      </c>
      <c r="G833" s="103" t="s">
        <v>581</v>
      </c>
      <c r="H833" s="103" t="s">
        <v>581</v>
      </c>
      <c r="I833" s="252">
        <v>195</v>
      </c>
      <c r="J833" s="104">
        <v>127095411660.99001</v>
      </c>
      <c r="K833" s="104">
        <v>127139338086.17</v>
      </c>
      <c r="L833" s="188">
        <v>3.2521825300000001E-2</v>
      </c>
    </row>
    <row r="834" spans="1:12" hidden="1">
      <c r="A834" s="103" t="s">
        <v>1077</v>
      </c>
      <c r="B834" s="103" t="s">
        <v>1078</v>
      </c>
      <c r="C834" s="134" t="s">
        <v>1728</v>
      </c>
      <c r="D834" s="104">
        <v>127917225099.28999</v>
      </c>
      <c r="E834" s="406">
        <v>121624.95598234</v>
      </c>
      <c r="F834" s="188">
        <v>1051735.0166019809</v>
      </c>
      <c r="G834" s="103" t="s">
        <v>581</v>
      </c>
      <c r="H834" s="103" t="s">
        <v>581</v>
      </c>
      <c r="I834" s="252">
        <v>194</v>
      </c>
      <c r="J834" s="104">
        <v>128125109727.52</v>
      </c>
      <c r="K834" s="104">
        <v>128176761875.25</v>
      </c>
      <c r="L834" s="188">
        <v>1.06923079E-2</v>
      </c>
    </row>
    <row r="835" spans="1:12" hidden="1">
      <c r="A835" s="103" t="s">
        <v>1077</v>
      </c>
      <c r="B835" s="103" t="s">
        <v>1078</v>
      </c>
      <c r="C835" s="134" t="s">
        <v>1729</v>
      </c>
      <c r="D835" s="104">
        <v>127930938243.16</v>
      </c>
      <c r="E835" s="406">
        <v>121624.95598234</v>
      </c>
      <c r="F835" s="188">
        <v>1051847.7660270284</v>
      </c>
      <c r="G835" s="103" t="s">
        <v>581</v>
      </c>
      <c r="H835" s="103" t="s">
        <v>581</v>
      </c>
      <c r="I835" s="252">
        <v>194</v>
      </c>
      <c r="J835" s="104">
        <v>127930938243.16</v>
      </c>
      <c r="K835" s="104">
        <v>127990304874.94</v>
      </c>
      <c r="L835" s="188">
        <v>1.07203262E-2</v>
      </c>
    </row>
    <row r="836" spans="1:12" hidden="1">
      <c r="A836" s="103" t="s">
        <v>1077</v>
      </c>
      <c r="B836" s="103" t="s">
        <v>1078</v>
      </c>
      <c r="C836" s="134" t="s">
        <v>1730</v>
      </c>
      <c r="D836" s="104">
        <v>128004840943.28999</v>
      </c>
      <c r="E836" s="406">
        <v>121682.17011435</v>
      </c>
      <c r="F836" s="188">
        <v>1051960.5363957346</v>
      </c>
      <c r="G836" s="103" t="s">
        <v>581</v>
      </c>
      <c r="H836" s="103" t="s">
        <v>581</v>
      </c>
      <c r="I836" s="252">
        <v>194</v>
      </c>
      <c r="J836" s="104">
        <v>127944653934.28999</v>
      </c>
      <c r="K836" s="104">
        <v>128011736341.89</v>
      </c>
      <c r="L836" s="188">
        <v>1.0721168200000001E-2</v>
      </c>
    </row>
    <row r="837" spans="1:12" hidden="1">
      <c r="A837" s="103" t="s">
        <v>1077</v>
      </c>
      <c r="B837" s="103" t="s">
        <v>1078</v>
      </c>
      <c r="C837" s="134" t="s">
        <v>1731</v>
      </c>
      <c r="D837" s="104">
        <v>133092520788.97</v>
      </c>
      <c r="E837" s="406">
        <v>126505.02955183</v>
      </c>
      <c r="F837" s="188">
        <v>1052072.9591579889</v>
      </c>
      <c r="G837" s="103" t="s">
        <v>581</v>
      </c>
      <c r="H837" s="103" t="s">
        <v>581</v>
      </c>
      <c r="I837" s="252">
        <v>195</v>
      </c>
      <c r="J837" s="104">
        <v>128018520788.97</v>
      </c>
      <c r="K837" s="104">
        <v>128093323889.99001</v>
      </c>
      <c r="L837" s="188">
        <v>1.06869753E-2</v>
      </c>
    </row>
    <row r="838" spans="1:12" hidden="1">
      <c r="A838" s="103" t="s">
        <v>1077</v>
      </c>
      <c r="B838" s="103" t="s">
        <v>1078</v>
      </c>
      <c r="C838" s="134" t="s">
        <v>1732</v>
      </c>
      <c r="D838" s="104">
        <v>134945214033.62</v>
      </c>
      <c r="E838" s="406">
        <v>128226.43186784</v>
      </c>
      <c r="F838" s="188">
        <v>1052397.7940266335</v>
      </c>
      <c r="G838" s="103" t="s">
        <v>581</v>
      </c>
      <c r="H838" s="103" t="s">
        <v>581</v>
      </c>
      <c r="I838" s="252">
        <v>196</v>
      </c>
      <c r="J838" s="104">
        <v>133133614033.62</v>
      </c>
      <c r="K838" s="104">
        <v>133232508492.10001</v>
      </c>
      <c r="L838" s="188">
        <v>3.0875697899999999E-2</v>
      </c>
    </row>
    <row r="839" spans="1:12" hidden="1">
      <c r="A839" s="103" t="s">
        <v>1077</v>
      </c>
      <c r="B839" s="103" t="s">
        <v>1078</v>
      </c>
      <c r="C839" s="134" t="s">
        <v>1733</v>
      </c>
      <c r="D839" s="104">
        <v>133670274232.19</v>
      </c>
      <c r="E839" s="406">
        <v>127003.52543982</v>
      </c>
      <c r="F839" s="188">
        <v>1052492.6278170745</v>
      </c>
      <c r="G839" s="103" t="s">
        <v>581</v>
      </c>
      <c r="H839" s="103" t="s">
        <v>581</v>
      </c>
      <c r="I839" s="252">
        <v>197</v>
      </c>
      <c r="J839" s="104">
        <v>134957374232.19</v>
      </c>
      <c r="K839" s="104">
        <v>135064409559.11</v>
      </c>
      <c r="L839" s="188">
        <v>9.0112114E-3</v>
      </c>
    </row>
    <row r="840" spans="1:12" hidden="1">
      <c r="A840" s="103" t="s">
        <v>1077</v>
      </c>
      <c r="B840" s="103" t="s">
        <v>1078</v>
      </c>
      <c r="C840" s="134" t="s">
        <v>1734</v>
      </c>
      <c r="D840" s="104">
        <v>135098358758.05</v>
      </c>
      <c r="E840" s="406">
        <v>128346.3946</v>
      </c>
      <c r="F840" s="188">
        <v>1052607.3535535508</v>
      </c>
      <c r="G840" s="103" t="s">
        <v>581</v>
      </c>
      <c r="H840" s="103" t="s">
        <v>581</v>
      </c>
      <c r="I840" s="252">
        <v>194</v>
      </c>
      <c r="J840" s="104">
        <v>133684844805.17999</v>
      </c>
      <c r="K840" s="104">
        <v>133799944786.23</v>
      </c>
      <c r="L840" s="188">
        <v>1.0900383899999999E-2</v>
      </c>
    </row>
    <row r="841" spans="1:12" hidden="1">
      <c r="A841" s="103" t="s">
        <v>1077</v>
      </c>
      <c r="B841" s="103" t="s">
        <v>1078</v>
      </c>
      <c r="C841" s="134" t="s">
        <v>1735</v>
      </c>
      <c r="D841" s="104">
        <v>141011232560.70001</v>
      </c>
      <c r="E841" s="406">
        <v>133948.82381767</v>
      </c>
      <c r="F841" s="188">
        <v>1052724.6790359002</v>
      </c>
      <c r="G841" s="103" t="s">
        <v>581</v>
      </c>
      <c r="H841" s="103" t="s">
        <v>581</v>
      </c>
      <c r="I841" s="252">
        <v>196</v>
      </c>
      <c r="J841" s="104">
        <v>135113417060.7</v>
      </c>
      <c r="K841" s="104">
        <v>135236668292.91</v>
      </c>
      <c r="L841" s="188">
        <v>1.1146177300000001E-2</v>
      </c>
    </row>
    <row r="842" spans="1:12" hidden="1">
      <c r="A842" s="103" t="s">
        <v>1077</v>
      </c>
      <c r="B842" s="103" t="s">
        <v>1078</v>
      </c>
      <c r="C842" s="134" t="s">
        <v>1736</v>
      </c>
      <c r="D842" s="104">
        <v>140985889626.82001</v>
      </c>
      <c r="E842" s="406">
        <v>133910.83112734</v>
      </c>
      <c r="F842" s="188">
        <v>1052834.1019162904</v>
      </c>
      <c r="G842" s="103" t="s">
        <v>581</v>
      </c>
      <c r="H842" s="103" t="s">
        <v>581</v>
      </c>
      <c r="I842" s="252">
        <v>196</v>
      </c>
      <c r="J842" s="104">
        <v>141025889626.82001</v>
      </c>
      <c r="K842" s="104">
        <v>141157648991.20999</v>
      </c>
      <c r="L842" s="188">
        <v>1.0394254299999999E-2</v>
      </c>
    </row>
    <row r="843" spans="1:12" hidden="1">
      <c r="A843" s="103" t="s">
        <v>1077</v>
      </c>
      <c r="B843" s="103" t="s">
        <v>1078</v>
      </c>
      <c r="C843" s="134" t="s">
        <v>1737</v>
      </c>
      <c r="D843" s="104">
        <v>139009880045.56</v>
      </c>
      <c r="E843" s="406">
        <v>131992.79873030001</v>
      </c>
      <c r="F843" s="188">
        <v>1053162.6072236851</v>
      </c>
      <c r="G843" s="103" t="s">
        <v>581</v>
      </c>
      <c r="H843" s="103" t="s">
        <v>581</v>
      </c>
      <c r="I843" s="252">
        <v>196</v>
      </c>
      <c r="J843" s="104">
        <v>141029880045.56</v>
      </c>
      <c r="K843" s="104">
        <v>141187169144.39001</v>
      </c>
      <c r="L843" s="188">
        <v>3.1202001E-2</v>
      </c>
    </row>
    <row r="844" spans="1:12" hidden="1">
      <c r="A844" s="103" t="s">
        <v>1077</v>
      </c>
      <c r="B844" s="103" t="s">
        <v>1078</v>
      </c>
      <c r="C844" s="134" t="s">
        <v>1738</v>
      </c>
      <c r="D844" s="104">
        <v>134592677673.8</v>
      </c>
      <c r="E844" s="406">
        <v>127785.77167488</v>
      </c>
      <c r="F844" s="188">
        <v>1053268.1057499689</v>
      </c>
      <c r="G844" s="103" t="s">
        <v>581</v>
      </c>
      <c r="H844" s="103" t="s">
        <v>581</v>
      </c>
      <c r="I844" s="252">
        <v>193</v>
      </c>
      <c r="J844" s="104">
        <v>139023805091.29999</v>
      </c>
      <c r="K844" s="104">
        <v>139189483693.17999</v>
      </c>
      <c r="L844" s="188">
        <v>1.00173065E-2</v>
      </c>
    </row>
    <row r="845" spans="1:12" hidden="1">
      <c r="A845" s="103" t="s">
        <v>1077</v>
      </c>
      <c r="B845" s="103" t="s">
        <v>1078</v>
      </c>
      <c r="C845" s="134" t="s">
        <v>1739</v>
      </c>
      <c r="D845" s="104">
        <v>134853972837.39</v>
      </c>
      <c r="E845" s="406">
        <v>128019.50169791</v>
      </c>
      <c r="F845" s="188">
        <v>1053386.1720194239</v>
      </c>
      <c r="G845" s="103" t="s">
        <v>581</v>
      </c>
      <c r="H845" s="103" t="s">
        <v>581</v>
      </c>
      <c r="I845" s="252">
        <v>193</v>
      </c>
      <c r="J845" s="104">
        <v>134607764863.14999</v>
      </c>
      <c r="K845" s="104">
        <v>134781567285.44</v>
      </c>
      <c r="L845" s="188">
        <v>1.12095172E-2</v>
      </c>
    </row>
    <row r="846" spans="1:12" hidden="1">
      <c r="A846" s="103" t="s">
        <v>1077</v>
      </c>
      <c r="B846" s="103" t="s">
        <v>1078</v>
      </c>
      <c r="C846" s="134" t="s">
        <v>1740</v>
      </c>
      <c r="D846" s="104">
        <v>129836241041.61</v>
      </c>
      <c r="E846" s="406">
        <v>123242.21281714</v>
      </c>
      <c r="F846" s="188">
        <v>1053504.6237302441</v>
      </c>
      <c r="G846" s="103" t="s">
        <v>581</v>
      </c>
      <c r="H846" s="103" t="s">
        <v>581</v>
      </c>
      <c r="I846" s="252">
        <v>192</v>
      </c>
      <c r="J846" s="104">
        <v>134869136966.39</v>
      </c>
      <c r="K846" s="104">
        <v>135051079453.66</v>
      </c>
      <c r="L846" s="188">
        <v>1.12448515E-2</v>
      </c>
    </row>
    <row r="847" spans="1:12" hidden="1">
      <c r="A847" s="103" t="s">
        <v>1077</v>
      </c>
      <c r="B847" s="103" t="s">
        <v>1078</v>
      </c>
      <c r="C847" s="134" t="s">
        <v>1741</v>
      </c>
      <c r="D847" s="104">
        <v>129910501692.58</v>
      </c>
      <c r="E847" s="406">
        <v>123298.39156359</v>
      </c>
      <c r="F847" s="188">
        <v>1053626.8968729589</v>
      </c>
      <c r="G847" s="103" t="s">
        <v>581</v>
      </c>
      <c r="H847" s="103" t="s">
        <v>581</v>
      </c>
      <c r="I847" s="252">
        <v>192</v>
      </c>
      <c r="J847" s="104">
        <v>129851310254.28</v>
      </c>
      <c r="K847" s="104">
        <v>130041090834.62</v>
      </c>
      <c r="L847" s="188">
        <v>1.1606322400000001E-2</v>
      </c>
    </row>
    <row r="848" spans="1:12" hidden="1">
      <c r="A848" s="103" t="s">
        <v>1077</v>
      </c>
      <c r="B848" s="103" t="s">
        <v>1078</v>
      </c>
      <c r="C848" s="134" t="s">
        <v>1742</v>
      </c>
      <c r="D848" s="104">
        <v>130055811319.28</v>
      </c>
      <c r="E848" s="406">
        <v>123393.26873015</v>
      </c>
      <c r="F848" s="188">
        <v>1053994.3763358544</v>
      </c>
      <c r="G848" s="103" t="s">
        <v>581</v>
      </c>
      <c r="H848" s="103" t="s">
        <v>581</v>
      </c>
      <c r="I848" s="252">
        <v>193</v>
      </c>
      <c r="J848" s="104">
        <v>129955811319.28</v>
      </c>
      <c r="K848" s="104">
        <v>130169129330.99001</v>
      </c>
      <c r="L848" s="188">
        <v>3.4877570400000002E-2</v>
      </c>
    </row>
    <row r="849" spans="1:12" hidden="1">
      <c r="A849" s="103" t="s">
        <v>1077</v>
      </c>
      <c r="B849" s="103" t="s">
        <v>1078</v>
      </c>
      <c r="C849" s="134" t="s">
        <v>1743</v>
      </c>
      <c r="D849" s="104">
        <v>129477160883.25999</v>
      </c>
      <c r="E849" s="406">
        <v>122830.9601565</v>
      </c>
      <c r="F849" s="188">
        <v>1054108.5139960202</v>
      </c>
      <c r="G849" s="103" t="s">
        <v>581</v>
      </c>
      <c r="H849" s="103" t="s">
        <v>581</v>
      </c>
      <c r="I849" s="252">
        <v>192</v>
      </c>
      <c r="J849" s="104">
        <v>130069895138.25</v>
      </c>
      <c r="K849" s="104">
        <v>130291066310.03999</v>
      </c>
      <c r="L849" s="188">
        <v>1.08290578E-2</v>
      </c>
    </row>
    <row r="850" spans="1:12" hidden="1">
      <c r="A850" s="103" t="s">
        <v>1077</v>
      </c>
      <c r="B850" s="103" t="s">
        <v>1078</v>
      </c>
      <c r="C850" s="134" t="s">
        <v>1744</v>
      </c>
      <c r="D850" s="104">
        <v>128849452965.96001</v>
      </c>
      <c r="E850" s="406">
        <v>122222.11563703</v>
      </c>
      <c r="F850" s="188">
        <v>1054223.716341336</v>
      </c>
      <c r="G850" s="103" t="s">
        <v>581</v>
      </c>
      <c r="H850" s="103" t="s">
        <v>581</v>
      </c>
      <c r="I850" s="252">
        <v>193</v>
      </c>
      <c r="J850" s="104">
        <v>129491311297.96001</v>
      </c>
      <c r="K850" s="104">
        <v>129720301227.55</v>
      </c>
      <c r="L850" s="188">
        <v>1.0928888600000001E-2</v>
      </c>
    </row>
    <row r="851" spans="1:12" hidden="1">
      <c r="A851" s="103" t="s">
        <v>1077</v>
      </c>
      <c r="B851" s="103" t="s">
        <v>1078</v>
      </c>
      <c r="C851" s="134" t="s">
        <v>1745</v>
      </c>
      <c r="D851" s="104">
        <v>131696619289.52</v>
      </c>
      <c r="E851" s="406">
        <v>124908.81591567</v>
      </c>
      <c r="F851" s="188">
        <v>1054342.0680444981</v>
      </c>
      <c r="G851" s="103" t="s">
        <v>581</v>
      </c>
      <c r="H851" s="103" t="s">
        <v>581</v>
      </c>
      <c r="I851" s="252">
        <v>195</v>
      </c>
      <c r="J851" s="104">
        <v>128863918161.52</v>
      </c>
      <c r="K851" s="104">
        <v>129100689502.45</v>
      </c>
      <c r="L851" s="188">
        <v>1.12264315E-2</v>
      </c>
    </row>
    <row r="852" spans="1:12" hidden="1">
      <c r="A852" s="103" t="s">
        <v>1077</v>
      </c>
      <c r="B852" s="103" t="s">
        <v>1078</v>
      </c>
      <c r="C852" s="134" t="s">
        <v>1746</v>
      </c>
      <c r="D852" s="104">
        <v>131710908818.75</v>
      </c>
      <c r="E852" s="406">
        <v>124908.81591567</v>
      </c>
      <c r="F852" s="188">
        <v>1054456.4677298064</v>
      </c>
      <c r="G852" s="103" t="s">
        <v>581</v>
      </c>
      <c r="H852" s="103" t="s">
        <v>581</v>
      </c>
      <c r="I852" s="252">
        <v>195</v>
      </c>
      <c r="J852" s="104">
        <v>131710908818.75</v>
      </c>
      <c r="K852" s="104">
        <v>131955633649.85001</v>
      </c>
      <c r="L852" s="188">
        <v>1.08503387E-2</v>
      </c>
    </row>
    <row r="853" spans="1:12" hidden="1">
      <c r="A853" s="103" t="s">
        <v>1077</v>
      </c>
      <c r="B853" s="103" t="s">
        <v>1078</v>
      </c>
      <c r="C853" s="134" t="s">
        <v>1747</v>
      </c>
      <c r="D853" s="104">
        <v>131877832945.86</v>
      </c>
      <c r="E853" s="406">
        <v>125026.37373412</v>
      </c>
      <c r="F853" s="188">
        <v>1054800.1114253721</v>
      </c>
      <c r="G853" s="103" t="s">
        <v>581</v>
      </c>
      <c r="H853" s="103" t="s">
        <v>581</v>
      </c>
      <c r="I853" s="252">
        <v>195</v>
      </c>
      <c r="J853" s="104">
        <v>131753832945.86</v>
      </c>
      <c r="K853" s="104">
        <v>131777661235.05</v>
      </c>
      <c r="L853" s="188">
        <v>3.2589652199999999E-2</v>
      </c>
    </row>
    <row r="854" spans="1:12" hidden="1">
      <c r="A854" s="103" t="s">
        <v>1077</v>
      </c>
      <c r="B854" s="103" t="s">
        <v>1078</v>
      </c>
      <c r="C854" s="134" t="s">
        <v>1748</v>
      </c>
      <c r="D854" s="104">
        <v>132131080732.11</v>
      </c>
      <c r="E854" s="406">
        <v>125252.93247181</v>
      </c>
      <c r="F854" s="188">
        <v>1054914.0696713363</v>
      </c>
      <c r="G854" s="103" t="s">
        <v>581</v>
      </c>
      <c r="H854" s="103" t="s">
        <v>581</v>
      </c>
      <c r="I854" s="252">
        <v>195</v>
      </c>
      <c r="J854" s="104">
        <v>131892080732.11</v>
      </c>
      <c r="K854" s="104">
        <v>131923860596.38</v>
      </c>
      <c r="L854" s="188">
        <v>1.0803776399999999E-2</v>
      </c>
    </row>
    <row r="855" spans="1:12" hidden="1">
      <c r="A855" s="103" t="s">
        <v>1077</v>
      </c>
      <c r="B855" s="103" t="s">
        <v>1078</v>
      </c>
      <c r="C855" s="134" t="s">
        <v>1749</v>
      </c>
      <c r="D855" s="104">
        <v>131980345017.74001</v>
      </c>
      <c r="E855" s="406">
        <v>125096.53851139</v>
      </c>
      <c r="F855" s="188">
        <v>1055027.9535170265</v>
      </c>
      <c r="G855" s="103" t="s">
        <v>581</v>
      </c>
      <c r="H855" s="103" t="s">
        <v>581</v>
      </c>
      <c r="I855" s="252">
        <v>195</v>
      </c>
      <c r="J855" s="104">
        <v>132145345017.74001</v>
      </c>
      <c r="K855" s="104">
        <v>132185092202.56</v>
      </c>
      <c r="L855" s="188">
        <v>1.0795556600000001E-2</v>
      </c>
    </row>
    <row r="856" spans="1:12" hidden="1">
      <c r="A856" s="103" t="s">
        <v>1077</v>
      </c>
      <c r="B856" s="103" t="s">
        <v>1078</v>
      </c>
      <c r="C856" s="134" t="s">
        <v>1750</v>
      </c>
      <c r="D856" s="104">
        <v>132974653707.36</v>
      </c>
      <c r="E856" s="406">
        <v>126025.32315757</v>
      </c>
      <c r="F856" s="188">
        <v>1055142.3346965106</v>
      </c>
      <c r="G856" s="103" t="s">
        <v>581</v>
      </c>
      <c r="H856" s="103" t="s">
        <v>581</v>
      </c>
      <c r="I856" s="252">
        <v>197</v>
      </c>
      <c r="J856" s="104">
        <v>131994653707.36</v>
      </c>
      <c r="K856" s="104">
        <v>132042359609.66</v>
      </c>
      <c r="L856" s="188">
        <v>1.0841530699999999E-2</v>
      </c>
    </row>
    <row r="857" spans="1:12" hidden="1">
      <c r="A857" s="103" t="s">
        <v>1077</v>
      </c>
      <c r="B857" s="103" t="s">
        <v>1078</v>
      </c>
      <c r="C857" s="134" t="s">
        <v>1751</v>
      </c>
      <c r="D857" s="104">
        <v>132895254061.78</v>
      </c>
      <c r="E857" s="406">
        <v>125936.40898057001</v>
      </c>
      <c r="F857" s="188">
        <v>1055256.8168136587</v>
      </c>
      <c r="G857" s="103" t="s">
        <v>581</v>
      </c>
      <c r="H857" s="103" t="s">
        <v>581</v>
      </c>
      <c r="I857" s="252">
        <v>197</v>
      </c>
      <c r="J857" s="104">
        <v>132989081353.17</v>
      </c>
      <c r="K857" s="104">
        <v>133044806394.39999</v>
      </c>
      <c r="L857" s="188">
        <v>1.0849921699999999E-2</v>
      </c>
    </row>
    <row r="858" spans="1:12" hidden="1">
      <c r="A858" s="103" t="s">
        <v>1077</v>
      </c>
      <c r="B858" s="103" t="s">
        <v>1078</v>
      </c>
      <c r="C858" s="134" t="s">
        <v>1752</v>
      </c>
      <c r="D858" s="104">
        <v>133040105238.59</v>
      </c>
      <c r="E858" s="406">
        <v>126031.14067057001</v>
      </c>
      <c r="F858" s="188">
        <v>1055612.95827945</v>
      </c>
      <c r="G858" s="103" t="s">
        <v>581</v>
      </c>
      <c r="H858" s="103" t="s">
        <v>581</v>
      </c>
      <c r="I858" s="252">
        <v>197</v>
      </c>
      <c r="J858" s="104">
        <v>132940105239.07001</v>
      </c>
      <c r="K858" s="104">
        <v>133019883190.45</v>
      </c>
      <c r="L858" s="188">
        <v>3.3749269399999997E-2</v>
      </c>
    </row>
    <row r="859" spans="1:12" hidden="1">
      <c r="A859" s="103" t="s">
        <v>1077</v>
      </c>
      <c r="B859" s="103" t="s">
        <v>1078</v>
      </c>
      <c r="C859" s="134" t="s">
        <v>1753</v>
      </c>
      <c r="D859" s="104">
        <v>132785142723.38</v>
      </c>
      <c r="E859" s="406">
        <v>125775.39401257</v>
      </c>
      <c r="F859" s="188">
        <v>1055732.273915</v>
      </c>
      <c r="G859" s="103" t="s">
        <v>581</v>
      </c>
      <c r="H859" s="103" t="s">
        <v>581</v>
      </c>
      <c r="I859" s="252">
        <v>198</v>
      </c>
      <c r="J859" s="104">
        <v>133055142724.17999</v>
      </c>
      <c r="K859" s="104">
        <v>133142945729.74001</v>
      </c>
      <c r="L859" s="188">
        <v>1.13029719E-2</v>
      </c>
    </row>
    <row r="860" spans="1:12" hidden="1">
      <c r="A860" s="103" t="s">
        <v>1077</v>
      </c>
      <c r="B860" s="103" t="s">
        <v>1078</v>
      </c>
      <c r="C860" s="134" t="s">
        <v>1754</v>
      </c>
      <c r="D860" s="104">
        <v>132759535234.36</v>
      </c>
      <c r="E860" s="406">
        <v>125737.50972257</v>
      </c>
      <c r="F860" s="188">
        <v>1055846.704196</v>
      </c>
      <c r="G860" s="103" t="s">
        <v>581</v>
      </c>
      <c r="H860" s="103" t="s">
        <v>581</v>
      </c>
      <c r="I860" s="252">
        <v>198</v>
      </c>
      <c r="J860" s="104">
        <v>132799535237.10001</v>
      </c>
      <c r="K860" s="104">
        <v>132895348373.16</v>
      </c>
      <c r="L860" s="188">
        <v>1.08389488E-2</v>
      </c>
    </row>
    <row r="861" spans="1:12" hidden="1">
      <c r="A861" s="103" t="s">
        <v>1077</v>
      </c>
      <c r="B861" s="103" t="s">
        <v>1078</v>
      </c>
      <c r="C861" s="134" t="s">
        <v>1755</v>
      </c>
      <c r="D861" s="104">
        <v>132766440401.67</v>
      </c>
      <c r="E861" s="406">
        <v>125729.83806588</v>
      </c>
      <c r="F861" s="188">
        <v>1055966.0494599999</v>
      </c>
      <c r="G861" s="103" t="s">
        <v>581</v>
      </c>
      <c r="H861" s="103" t="s">
        <v>581</v>
      </c>
      <c r="I861" s="252">
        <v>198</v>
      </c>
      <c r="J861" s="104">
        <v>132774541410.67</v>
      </c>
      <c r="K861" s="104">
        <v>132878363653.5</v>
      </c>
      <c r="L861" s="188">
        <v>1.13032757E-2</v>
      </c>
    </row>
    <row r="862" spans="1:12" hidden="1">
      <c r="A862" s="103" t="s">
        <v>1077</v>
      </c>
      <c r="B862" s="103" t="s">
        <v>1078</v>
      </c>
      <c r="C862" s="134" t="s">
        <v>1756</v>
      </c>
      <c r="D862" s="104">
        <v>132564449691.82001</v>
      </c>
      <c r="E862" s="406">
        <v>125524.36226393</v>
      </c>
      <c r="F862" s="188">
        <v>1056085.426772</v>
      </c>
      <c r="G862" s="103" t="s">
        <v>581</v>
      </c>
      <c r="H862" s="103" t="s">
        <v>581</v>
      </c>
      <c r="I862" s="252">
        <v>198</v>
      </c>
      <c r="J862" s="104">
        <v>132781449691.82001</v>
      </c>
      <c r="K862" s="104">
        <v>132893281940.61</v>
      </c>
      <c r="L862" s="188">
        <v>1.13050332E-2</v>
      </c>
    </row>
    <row r="863" spans="1:12" hidden="1">
      <c r="A863" s="103" t="s">
        <v>1077</v>
      </c>
      <c r="B863" s="103" t="s">
        <v>1078</v>
      </c>
      <c r="C863" s="134" t="s">
        <v>1757</v>
      </c>
      <c r="D863" s="104">
        <v>132630692154.91</v>
      </c>
      <c r="E863" s="406">
        <v>125544.39521216</v>
      </c>
      <c r="F863" s="188">
        <v>1056444.5503980001</v>
      </c>
      <c r="G863" s="103" t="s">
        <v>581</v>
      </c>
      <c r="H863" s="103" t="s">
        <v>581</v>
      </c>
      <c r="I863" s="252">
        <v>199</v>
      </c>
      <c r="J863" s="104">
        <v>132609528455.91</v>
      </c>
      <c r="K863" s="104">
        <v>132745363975.75</v>
      </c>
      <c r="L863" s="188">
        <v>3.4005168199999998E-2</v>
      </c>
    </row>
    <row r="864" spans="1:12" hidden="1">
      <c r="A864" s="103" t="s">
        <v>1077</v>
      </c>
      <c r="B864" s="103" t="s">
        <v>1078</v>
      </c>
      <c r="C864" s="134" t="s">
        <v>1758</v>
      </c>
      <c r="D864" s="104">
        <v>132428685893.02</v>
      </c>
      <c r="E864" s="406">
        <v>125338.97674588001</v>
      </c>
      <c r="F864" s="188">
        <v>1056564.281369</v>
      </c>
      <c r="G864" s="103" t="s">
        <v>581</v>
      </c>
      <c r="H864" s="103" t="s">
        <v>581</v>
      </c>
      <c r="I864" s="252">
        <v>198</v>
      </c>
      <c r="J864" s="104">
        <v>132645723707.23</v>
      </c>
      <c r="K864" s="104">
        <v>132789562981.47</v>
      </c>
      <c r="L864" s="188">
        <v>1.1333389100000001E-2</v>
      </c>
    </row>
    <row r="865" spans="1:12" hidden="1">
      <c r="A865" s="103" t="s">
        <v>1077</v>
      </c>
      <c r="B865" s="103" t="s">
        <v>1078</v>
      </c>
      <c r="C865" s="134" t="s">
        <v>1759</v>
      </c>
      <c r="D865" s="104">
        <v>127358124344.92</v>
      </c>
      <c r="E865" s="406">
        <v>120526.20697231</v>
      </c>
      <c r="F865" s="188">
        <v>1056684.0817799999</v>
      </c>
      <c r="G865" s="103" t="s">
        <v>581</v>
      </c>
      <c r="H865" s="103" t="s">
        <v>581</v>
      </c>
      <c r="I865" s="252">
        <v>199</v>
      </c>
      <c r="J865" s="104">
        <v>132443701553.92</v>
      </c>
      <c r="K865" s="104">
        <v>132595532887.60001</v>
      </c>
      <c r="L865" s="188">
        <v>1.1338677E-2</v>
      </c>
    </row>
    <row r="866" spans="1:12" hidden="1">
      <c r="A866" s="103" t="s">
        <v>1077</v>
      </c>
      <c r="B866" s="103" t="s">
        <v>1078</v>
      </c>
      <c r="C866" s="134" t="s">
        <v>1760</v>
      </c>
      <c r="D866" s="104">
        <v>126840756906.41</v>
      </c>
      <c r="E866" s="406">
        <v>120022.26585986</v>
      </c>
      <c r="F866" s="188">
        <v>1056810.217652</v>
      </c>
      <c r="G866" s="103" t="s">
        <v>581</v>
      </c>
      <c r="H866" s="103" t="s">
        <v>581</v>
      </c>
      <c r="I866" s="252">
        <v>200</v>
      </c>
      <c r="J866" s="104">
        <v>127373327023.14</v>
      </c>
      <c r="K866" s="104">
        <v>127532845267.96001</v>
      </c>
      <c r="L866" s="188">
        <v>1.1936952000000001E-2</v>
      </c>
    </row>
    <row r="867" spans="1:12" hidden="1">
      <c r="A867" s="103" t="s">
        <v>1077</v>
      </c>
      <c r="B867" s="103" t="s">
        <v>1078</v>
      </c>
      <c r="C867" s="134" t="s">
        <v>1761</v>
      </c>
      <c r="D867" s="104">
        <v>132155621193.88</v>
      </c>
      <c r="E867" s="406">
        <v>125036.7697744</v>
      </c>
      <c r="F867" s="188">
        <v>1056934.0637340001</v>
      </c>
      <c r="G867" s="103" t="s">
        <v>581</v>
      </c>
      <c r="H867" s="103" t="s">
        <v>581</v>
      </c>
      <c r="I867" s="252">
        <v>200</v>
      </c>
      <c r="J867" s="104">
        <v>126855621193.88</v>
      </c>
      <c r="K867" s="104">
        <v>127022795607.12</v>
      </c>
      <c r="L867" s="188">
        <v>1.1718857399999999E-2</v>
      </c>
    </row>
    <row r="868" spans="1:12" hidden="1">
      <c r="A868" s="103" t="s">
        <v>1077</v>
      </c>
      <c r="B868" s="103" t="s">
        <v>1078</v>
      </c>
      <c r="C868" s="134" t="s">
        <v>1762</v>
      </c>
      <c r="D868" s="104">
        <v>131204477979.42999</v>
      </c>
      <c r="E868" s="406">
        <v>124090.98660816</v>
      </c>
      <c r="F868" s="188">
        <v>1057324.80308</v>
      </c>
      <c r="G868" s="103" t="s">
        <v>581</v>
      </c>
      <c r="H868" s="103" t="s">
        <v>581</v>
      </c>
      <c r="I868" s="252">
        <v>200</v>
      </c>
      <c r="J868" s="104">
        <v>132204477979.42999</v>
      </c>
      <c r="K868" s="104">
        <v>132395592417.36</v>
      </c>
      <c r="L868" s="188">
        <v>3.6969131699999998E-2</v>
      </c>
    </row>
    <row r="869" spans="1:12" hidden="1">
      <c r="A869" s="103" t="s">
        <v>1077</v>
      </c>
      <c r="B869" s="103" t="s">
        <v>1078</v>
      </c>
      <c r="C869" s="134" t="s">
        <v>1763</v>
      </c>
      <c r="D869" s="104">
        <v>127899925870.34</v>
      </c>
      <c r="E869" s="406">
        <v>120950.67379741999</v>
      </c>
      <c r="F869" s="188">
        <v>1057455.257211</v>
      </c>
      <c r="G869" s="103" t="s">
        <v>581</v>
      </c>
      <c r="H869" s="103" t="s">
        <v>581</v>
      </c>
      <c r="I869" s="252">
        <v>201</v>
      </c>
      <c r="J869" s="104">
        <v>131220666161.34</v>
      </c>
      <c r="K869" s="104">
        <v>131419701786.7</v>
      </c>
      <c r="L869" s="188">
        <v>1.23381321E-2</v>
      </c>
    </row>
    <row r="870" spans="1:12" hidden="1">
      <c r="A870" s="103" t="s">
        <v>1077</v>
      </c>
      <c r="B870" s="103" t="s">
        <v>1078</v>
      </c>
      <c r="C870" s="134" t="s">
        <v>1764</v>
      </c>
      <c r="D870" s="104">
        <v>127939501565.39</v>
      </c>
      <c r="E870" s="406">
        <v>120973.36702956</v>
      </c>
      <c r="F870" s="188">
        <v>1057584.03446</v>
      </c>
      <c r="G870" s="103" t="s">
        <v>581</v>
      </c>
      <c r="H870" s="103" t="s">
        <v>581</v>
      </c>
      <c r="I870" s="252">
        <v>201</v>
      </c>
      <c r="J870" s="104">
        <v>127915501565.39</v>
      </c>
      <c r="K870" s="104">
        <v>128122259628.24001</v>
      </c>
      <c r="L870" s="188">
        <v>1.21780329E-2</v>
      </c>
    </row>
    <row r="871" spans="1:12" hidden="1">
      <c r="A871" s="103" t="s">
        <v>1077</v>
      </c>
      <c r="B871" s="103" t="s">
        <v>1078</v>
      </c>
      <c r="C871" s="134" t="s">
        <v>1765</v>
      </c>
      <c r="D871" s="104">
        <v>127953325897.56</v>
      </c>
      <c r="E871" s="406">
        <v>120971.72454002</v>
      </c>
      <c r="F871" s="188">
        <v>1057712.6711560001</v>
      </c>
      <c r="G871" s="103" t="s">
        <v>581</v>
      </c>
      <c r="H871" s="103" t="s">
        <v>581</v>
      </c>
      <c r="I871" s="252">
        <v>203</v>
      </c>
      <c r="J871" s="104">
        <v>127955063179.56</v>
      </c>
      <c r="K871" s="104">
        <v>128169546530.07001</v>
      </c>
      <c r="L871" s="188">
        <v>1.216326E-2</v>
      </c>
    </row>
    <row r="872" spans="1:12" hidden="1">
      <c r="A872" s="103" t="s">
        <v>1077</v>
      </c>
      <c r="B872" s="103" t="s">
        <v>1078</v>
      </c>
      <c r="C872" s="134" t="s">
        <v>1766</v>
      </c>
      <c r="D872" s="104">
        <v>127829372868.2</v>
      </c>
      <c r="E872" s="406">
        <v>120839.85219329</v>
      </c>
      <c r="F872" s="188">
        <v>1057841.1885490001</v>
      </c>
      <c r="G872" s="103" t="s">
        <v>581</v>
      </c>
      <c r="H872" s="103" t="s">
        <v>581</v>
      </c>
      <c r="I872" s="252">
        <v>203</v>
      </c>
      <c r="J872" s="104">
        <v>127968872868.2</v>
      </c>
      <c r="K872" s="104">
        <v>128191082804.45</v>
      </c>
      <c r="L872" s="188">
        <v>1.2150501399999999E-2</v>
      </c>
    </row>
    <row r="873" spans="1:12" hidden="1">
      <c r="A873" s="103" t="s">
        <v>1077</v>
      </c>
      <c r="B873" s="103" t="s">
        <v>1078</v>
      </c>
      <c r="C873" s="134" t="s">
        <v>1767</v>
      </c>
      <c r="D873" s="104">
        <v>127982691766.49001</v>
      </c>
      <c r="E873" s="406">
        <v>120940.21881027</v>
      </c>
      <c r="F873" s="188">
        <v>1058231.0254230001</v>
      </c>
      <c r="G873" s="103" t="s">
        <v>581</v>
      </c>
      <c r="H873" s="103" t="s">
        <v>581</v>
      </c>
      <c r="I873" s="252">
        <v>203</v>
      </c>
      <c r="J873" s="104">
        <v>127876480698.49001</v>
      </c>
      <c r="K873" s="104">
        <v>128121857874.56</v>
      </c>
      <c r="L873" s="188">
        <v>3.6852117099999998E-2</v>
      </c>
    </row>
    <row r="874" spans="1:12" hidden="1">
      <c r="A874" s="103" t="s">
        <v>1077</v>
      </c>
      <c r="B874" s="103" t="s">
        <v>1078</v>
      </c>
      <c r="C874" s="134" t="s">
        <v>1768</v>
      </c>
      <c r="D874" s="104">
        <v>127793247831.37</v>
      </c>
      <c r="E874" s="406">
        <v>120746.37297999</v>
      </c>
      <c r="F874" s="188">
        <v>1058360.9650330001</v>
      </c>
      <c r="G874" s="103" t="s">
        <v>581</v>
      </c>
      <c r="H874" s="103" t="s">
        <v>581</v>
      </c>
      <c r="I874" s="252">
        <v>203</v>
      </c>
      <c r="J874" s="104">
        <v>127998406691.37</v>
      </c>
      <c r="K874" s="104">
        <v>128006122128.78999</v>
      </c>
      <c r="L874" s="188">
        <v>1.22789454E-2</v>
      </c>
    </row>
    <row r="875" spans="1:12" hidden="1">
      <c r="A875" s="103" t="s">
        <v>1077</v>
      </c>
      <c r="B875" s="103" t="s">
        <v>1078</v>
      </c>
      <c r="C875" s="134" t="s">
        <v>1769</v>
      </c>
      <c r="D875" s="104">
        <v>127553493711.28</v>
      </c>
      <c r="E875" s="406">
        <v>120505.06090289001</v>
      </c>
      <c r="F875" s="188">
        <v>1058490.7617619999</v>
      </c>
      <c r="G875" s="103" t="s">
        <v>581</v>
      </c>
      <c r="H875" s="103" t="s">
        <v>581</v>
      </c>
      <c r="I875" s="252">
        <v>205</v>
      </c>
      <c r="J875" s="104">
        <v>127808920315.59</v>
      </c>
      <c r="K875" s="104">
        <v>127824340233.72</v>
      </c>
      <c r="L875" s="188">
        <v>1.22639377E-2</v>
      </c>
    </row>
    <row r="876" spans="1:12" hidden="1">
      <c r="A876" s="103" t="s">
        <v>1077</v>
      </c>
      <c r="B876" s="103" t="s">
        <v>1078</v>
      </c>
      <c r="C876" s="134" t="s">
        <v>1770</v>
      </c>
      <c r="D876" s="104">
        <v>127685047656.78</v>
      </c>
      <c r="E876" s="406">
        <v>120614.58832141</v>
      </c>
      <c r="F876" s="188">
        <v>1058620.266701</v>
      </c>
      <c r="G876" s="103" t="s">
        <v>581</v>
      </c>
      <c r="H876" s="103" t="s">
        <v>581</v>
      </c>
      <c r="I876" s="252">
        <v>206</v>
      </c>
      <c r="J876" s="104">
        <v>127569099711.78</v>
      </c>
      <c r="K876" s="104">
        <v>127592210119.21001</v>
      </c>
      <c r="L876" s="188">
        <v>1.2234867199999999E-2</v>
      </c>
    </row>
    <row r="877" spans="1:12" hidden="1">
      <c r="A877" s="103" t="s">
        <v>1077</v>
      </c>
      <c r="B877" s="103" t="s">
        <v>1078</v>
      </c>
      <c r="C877" s="134" t="s">
        <v>1771</v>
      </c>
      <c r="D877" s="104">
        <v>127280654331.72</v>
      </c>
      <c r="E877" s="406">
        <v>120217.89397901</v>
      </c>
      <c r="F877" s="188">
        <v>1058749.6596299999</v>
      </c>
      <c r="G877" s="103" t="s">
        <v>581</v>
      </c>
      <c r="H877" s="103" t="s">
        <v>581</v>
      </c>
      <c r="I877" s="252">
        <v>207</v>
      </c>
      <c r="J877" s="104">
        <v>127700654331.72</v>
      </c>
      <c r="K877" s="104">
        <v>127731463621.81</v>
      </c>
      <c r="L877" s="188">
        <v>1.22227897E-2</v>
      </c>
    </row>
    <row r="878" spans="1:12" hidden="1">
      <c r="A878" s="103" t="s">
        <v>1077</v>
      </c>
      <c r="B878" s="103" t="s">
        <v>1078</v>
      </c>
      <c r="C878" s="134" t="s">
        <v>1772</v>
      </c>
      <c r="D878" s="104">
        <v>122808740426.19</v>
      </c>
      <c r="E878" s="406">
        <v>115951.15731056999</v>
      </c>
      <c r="F878" s="188">
        <v>1059141.998016</v>
      </c>
      <c r="G878" s="103" t="s">
        <v>581</v>
      </c>
      <c r="H878" s="103" t="s">
        <v>581</v>
      </c>
      <c r="I878" s="252">
        <v>209</v>
      </c>
      <c r="J878" s="104">
        <v>127327820426.2</v>
      </c>
      <c r="K878" s="104">
        <v>127381663112.67999</v>
      </c>
      <c r="L878" s="188">
        <v>3.7056766200000001E-2</v>
      </c>
    </row>
    <row r="879" spans="1:12" hidden="1">
      <c r="A879" s="103" t="s">
        <v>1077</v>
      </c>
      <c r="B879" s="103" t="s">
        <v>1078</v>
      </c>
      <c r="C879" s="134" t="s">
        <v>1773</v>
      </c>
      <c r="D879" s="104">
        <v>122510690874.12</v>
      </c>
      <c r="E879" s="406">
        <v>115655.67105723001</v>
      </c>
      <c r="F879" s="188">
        <v>1059270.935478</v>
      </c>
      <c r="G879" s="103" t="s">
        <v>581</v>
      </c>
      <c r="H879" s="103" t="s">
        <v>581</v>
      </c>
      <c r="I879" s="252">
        <v>209</v>
      </c>
      <c r="J879" s="104">
        <v>122823690874.12</v>
      </c>
      <c r="K879" s="104">
        <v>122884940324.05</v>
      </c>
      <c r="L879" s="188">
        <v>1.21737654E-2</v>
      </c>
    </row>
    <row r="880" spans="1:12" hidden="1">
      <c r="A880" s="103" t="s">
        <v>1077</v>
      </c>
      <c r="B880" s="103" t="s">
        <v>1078</v>
      </c>
      <c r="C880" s="134" t="s">
        <v>1774</v>
      </c>
      <c r="D880" s="104">
        <v>122458605352.28</v>
      </c>
      <c r="E880" s="406">
        <v>115592.42770545</v>
      </c>
      <c r="F880" s="188">
        <v>1059399.8913519999</v>
      </c>
      <c r="G880" s="103" t="s">
        <v>581</v>
      </c>
      <c r="H880" s="103" t="s">
        <v>581</v>
      </c>
      <c r="I880" s="252">
        <v>209</v>
      </c>
      <c r="J880" s="104">
        <v>122525605352.28</v>
      </c>
      <c r="K880" s="104">
        <v>122594244044.25</v>
      </c>
      <c r="L880" s="188">
        <v>1.2174021700000001E-2</v>
      </c>
    </row>
    <row r="881" spans="1:12" hidden="1">
      <c r="A881" s="103" t="s">
        <v>1077</v>
      </c>
      <c r="B881" s="103" t="s">
        <v>1078</v>
      </c>
      <c r="C881" s="134" t="s">
        <v>1775</v>
      </c>
      <c r="D881" s="104">
        <v>122472890784.56</v>
      </c>
      <c r="E881" s="406">
        <v>115591.84069089001</v>
      </c>
      <c r="F881" s="188">
        <v>1059528.856471</v>
      </c>
      <c r="G881" s="103" t="s">
        <v>581</v>
      </c>
      <c r="H881" s="103" t="s">
        <v>581</v>
      </c>
      <c r="I881" s="252">
        <v>208</v>
      </c>
      <c r="J881" s="104">
        <v>122473512743.42999</v>
      </c>
      <c r="K881" s="104">
        <v>122549537982.82001</v>
      </c>
      <c r="L881" s="188">
        <v>1.21734125E-2</v>
      </c>
    </row>
    <row r="882" spans="1:12" hidden="1">
      <c r="A882" s="103" t="s">
        <v>1077</v>
      </c>
      <c r="B882" s="103" t="s">
        <v>1078</v>
      </c>
      <c r="C882" s="134" t="s">
        <v>1776</v>
      </c>
      <c r="D882" s="104">
        <v>122593597001.37</v>
      </c>
      <c r="E882" s="406">
        <v>115691.68424302</v>
      </c>
      <c r="F882" s="188">
        <v>1059657.8120850001</v>
      </c>
      <c r="G882" s="103" t="s">
        <v>581</v>
      </c>
      <c r="H882" s="103" t="s">
        <v>581</v>
      </c>
      <c r="I882" s="252">
        <v>209</v>
      </c>
      <c r="J882" s="104">
        <v>122487797001.37</v>
      </c>
      <c r="K882" s="104">
        <v>122571210094.44</v>
      </c>
      <c r="L882" s="188">
        <v>1.21710337E-2</v>
      </c>
    </row>
    <row r="883" spans="1:12" hidden="1">
      <c r="A883" s="103" t="s">
        <v>1077</v>
      </c>
      <c r="B883" s="103" t="s">
        <v>1078</v>
      </c>
      <c r="C883" s="134" t="s">
        <v>1777</v>
      </c>
      <c r="D883" s="104">
        <v>122680511570.38</v>
      </c>
      <c r="E883" s="406">
        <v>115731.30516369001</v>
      </c>
      <c r="F883" s="188">
        <v>1060046.0385100001</v>
      </c>
      <c r="G883" s="103" t="s">
        <v>581</v>
      </c>
      <c r="H883" s="103" t="s">
        <v>581</v>
      </c>
      <c r="I883" s="252">
        <v>209</v>
      </c>
      <c r="J883" s="104">
        <v>122638511570.38</v>
      </c>
      <c r="K883" s="104">
        <v>122744119490.31</v>
      </c>
      <c r="L883" s="188">
        <v>3.6636961500000002E-2</v>
      </c>
    </row>
    <row r="884" spans="1:12" hidden="1">
      <c r="A884" s="103" t="s">
        <v>1077</v>
      </c>
      <c r="B884" s="103" t="s">
        <v>1078</v>
      </c>
      <c r="C884" s="134" t="s">
        <v>1778</v>
      </c>
      <c r="D884" s="104">
        <v>122695482956.67</v>
      </c>
      <c r="E884" s="406">
        <v>115731.30516369001</v>
      </c>
      <c r="F884" s="188">
        <v>1060175.4018339999</v>
      </c>
      <c r="G884" s="103" t="s">
        <v>581</v>
      </c>
      <c r="H884" s="103" t="s">
        <v>581</v>
      </c>
      <c r="I884" s="252">
        <v>209</v>
      </c>
      <c r="J884" s="104">
        <v>122695482956.67</v>
      </c>
      <c r="K884" s="104">
        <v>122808493032.27</v>
      </c>
      <c r="L884" s="188">
        <v>1.22035571E-2</v>
      </c>
    </row>
    <row r="885" spans="1:12" hidden="1">
      <c r="A885" s="103" t="s">
        <v>1077</v>
      </c>
      <c r="B885" s="103" t="s">
        <v>1078</v>
      </c>
      <c r="C885" s="134" t="s">
        <v>1779</v>
      </c>
      <c r="D885" s="104">
        <v>122695502785.3</v>
      </c>
      <c r="E885" s="406">
        <v>115717.22177202</v>
      </c>
      <c r="F885" s="188">
        <v>1060304.6020839999</v>
      </c>
      <c r="G885" s="103" t="s">
        <v>581</v>
      </c>
      <c r="H885" s="103" t="s">
        <v>581</v>
      </c>
      <c r="I885" s="252">
        <v>210</v>
      </c>
      <c r="J885" s="104">
        <v>122710435470.3</v>
      </c>
      <c r="K885" s="104">
        <v>122830849049.05</v>
      </c>
      <c r="L885" s="188">
        <v>1.2186686299999999E-2</v>
      </c>
    </row>
    <row r="886" spans="1:12" hidden="1">
      <c r="A886" s="103" t="s">
        <v>1077</v>
      </c>
      <c r="B886" s="103" t="s">
        <v>1078</v>
      </c>
      <c r="C886" s="134" t="s">
        <v>1294</v>
      </c>
      <c r="D886" s="104">
        <v>197268536554.17999</v>
      </c>
      <c r="E886" s="406">
        <v>166414.39015083</v>
      </c>
      <c r="F886" s="188">
        <v>1185405.51917</v>
      </c>
      <c r="G886" s="103" t="s">
        <v>581</v>
      </c>
      <c r="H886" s="103" t="s">
        <v>581</v>
      </c>
      <c r="I886" s="252">
        <v>662</v>
      </c>
      <c r="J886" s="104">
        <v>195355433953.32999</v>
      </c>
      <c r="K886" s="104">
        <v>195647855408.19</v>
      </c>
      <c r="L886" s="188">
        <v>1.48236706E-2</v>
      </c>
    </row>
    <row r="887" spans="1:12" hidden="1">
      <c r="A887" s="103" t="s">
        <v>1077</v>
      </c>
      <c r="B887" s="103" t="s">
        <v>1078</v>
      </c>
      <c r="C887" s="134" t="s">
        <v>1295</v>
      </c>
      <c r="D887" s="104">
        <v>199729383717.98001</v>
      </c>
      <c r="E887" s="406">
        <v>168458.83447674999</v>
      </c>
      <c r="F887" s="188">
        <v>1185627.2444150001</v>
      </c>
      <c r="G887" s="103" t="s">
        <v>581</v>
      </c>
      <c r="H887" s="103" t="s">
        <v>581</v>
      </c>
      <c r="I887" s="252">
        <v>666</v>
      </c>
      <c r="J887" s="104">
        <v>197305434825.47</v>
      </c>
      <c r="K887" s="104">
        <v>197608843547.85001</v>
      </c>
      <c r="L887" s="188">
        <v>1.8704590199999999E-2</v>
      </c>
    </row>
    <row r="888" spans="1:12" hidden="1">
      <c r="A888" s="103" t="s">
        <v>1077</v>
      </c>
      <c r="B888" s="103" t="s">
        <v>1078</v>
      </c>
      <c r="C888" s="134" t="s">
        <v>1296</v>
      </c>
      <c r="D888" s="104">
        <v>206455988229.78</v>
      </c>
      <c r="E888" s="406">
        <v>174073.99229369001</v>
      </c>
      <c r="F888" s="188">
        <v>1186024.3193679999</v>
      </c>
      <c r="G888" s="103" t="s">
        <v>581</v>
      </c>
      <c r="H888" s="103" t="s">
        <v>581</v>
      </c>
      <c r="I888" s="252">
        <v>668</v>
      </c>
      <c r="J888" s="104">
        <v>199796274501.76999</v>
      </c>
      <c r="K888" s="104">
        <v>200110809603.70999</v>
      </c>
      <c r="L888" s="188">
        <v>3.3490707500000001E-2</v>
      </c>
    </row>
    <row r="889" spans="1:12" hidden="1">
      <c r="A889" s="103" t="s">
        <v>1077</v>
      </c>
      <c r="B889" s="103" t="s">
        <v>1078</v>
      </c>
      <c r="C889" s="134" t="s">
        <v>1297</v>
      </c>
      <c r="D889" s="104">
        <v>206487288082.09</v>
      </c>
      <c r="E889" s="406">
        <v>174073.99229369001</v>
      </c>
      <c r="F889" s="188">
        <v>1186204.127115</v>
      </c>
      <c r="G889" s="103" t="s">
        <v>581</v>
      </c>
      <c r="H889" s="103" t="s">
        <v>581</v>
      </c>
      <c r="I889" s="252">
        <v>668</v>
      </c>
      <c r="J889" s="104">
        <v>206487288082.09</v>
      </c>
      <c r="K889" s="104">
        <v>206498769639.20999</v>
      </c>
      <c r="L889" s="188">
        <v>1.51605447E-2</v>
      </c>
    </row>
    <row r="890" spans="1:12" hidden="1">
      <c r="A890" s="103" t="s">
        <v>1077</v>
      </c>
      <c r="B890" s="103" t="s">
        <v>1078</v>
      </c>
      <c r="C890" s="134" t="s">
        <v>1298</v>
      </c>
      <c r="D890" s="104">
        <v>204906115255.26001</v>
      </c>
      <c r="E890" s="406">
        <v>172661.98107859</v>
      </c>
      <c r="F890" s="188">
        <v>1186747.1575110001</v>
      </c>
      <c r="G890" s="103" t="s">
        <v>581</v>
      </c>
      <c r="H890" s="103" t="s">
        <v>581</v>
      </c>
      <c r="I890" s="252">
        <v>668</v>
      </c>
      <c r="J890" s="104">
        <v>206581815551.14999</v>
      </c>
      <c r="K890" s="104">
        <v>206627763296.60999</v>
      </c>
      <c r="L890" s="188">
        <v>4.57788321E-2</v>
      </c>
    </row>
    <row r="891" spans="1:12" hidden="1">
      <c r="A891" s="103" t="s">
        <v>1077</v>
      </c>
      <c r="B891" s="103" t="s">
        <v>1078</v>
      </c>
      <c r="C891" s="134" t="s">
        <v>1299</v>
      </c>
      <c r="D891" s="104">
        <v>195787951548.44</v>
      </c>
      <c r="E891" s="406">
        <v>164952.90197629001</v>
      </c>
      <c r="F891" s="188">
        <v>1186932.446794</v>
      </c>
      <c r="G891" s="103" t="s">
        <v>581</v>
      </c>
      <c r="H891" s="103" t="s">
        <v>581</v>
      </c>
      <c r="I891" s="252">
        <v>670</v>
      </c>
      <c r="J891" s="104">
        <v>204938107669.82999</v>
      </c>
      <c r="K891" s="104">
        <v>204995453386.38</v>
      </c>
      <c r="L891" s="188">
        <v>1.5613206399999999E-2</v>
      </c>
    </row>
    <row r="892" spans="1:12" hidden="1">
      <c r="A892" s="103" t="s">
        <v>1077</v>
      </c>
      <c r="B892" s="103" t="s">
        <v>1078</v>
      </c>
      <c r="C892" s="134" t="s">
        <v>1300</v>
      </c>
      <c r="D892" s="104">
        <v>200576651604.20999</v>
      </c>
      <c r="E892" s="406">
        <v>168960.12449707001</v>
      </c>
      <c r="F892" s="188">
        <v>1187124.193955</v>
      </c>
      <c r="G892" s="103" t="s">
        <v>581</v>
      </c>
      <c r="H892" s="103" t="s">
        <v>581</v>
      </c>
      <c r="I892" s="252">
        <v>673</v>
      </c>
      <c r="J892" s="104">
        <v>195819580799.20999</v>
      </c>
      <c r="K892" s="104">
        <v>195887818092.38</v>
      </c>
      <c r="L892" s="188">
        <v>1.61548504E-2</v>
      </c>
    </row>
    <row r="893" spans="1:12" hidden="1">
      <c r="A893" s="103" t="s">
        <v>1077</v>
      </c>
      <c r="B893" s="103" t="s">
        <v>1078</v>
      </c>
      <c r="C893" s="134" t="s">
        <v>1301</v>
      </c>
      <c r="D893" s="104">
        <v>202309297735.89999</v>
      </c>
      <c r="E893" s="406">
        <v>170392.68518371001</v>
      </c>
      <c r="F893" s="188">
        <v>1187312.1050809999</v>
      </c>
      <c r="G893" s="103" t="s">
        <v>581</v>
      </c>
      <c r="H893" s="103" t="s">
        <v>581</v>
      </c>
      <c r="I893" s="252">
        <v>674</v>
      </c>
      <c r="J893" s="104">
        <v>200608401091.38</v>
      </c>
      <c r="K893" s="104">
        <v>200687796845.23999</v>
      </c>
      <c r="L893" s="188">
        <v>1.5829104199999999E-2</v>
      </c>
    </row>
    <row r="894" spans="1:12" hidden="1">
      <c r="A894" s="103" t="s">
        <v>1077</v>
      </c>
      <c r="B894" s="103" t="s">
        <v>1078</v>
      </c>
      <c r="C894" s="134" t="s">
        <v>1302</v>
      </c>
      <c r="D894" s="104">
        <v>204436538306.32999</v>
      </c>
      <c r="E894" s="406">
        <v>172156.64473453999</v>
      </c>
      <c r="F894" s="188">
        <v>1187503.0360960001</v>
      </c>
      <c r="G894" s="103" t="s">
        <v>581</v>
      </c>
      <c r="H894" s="103" t="s">
        <v>581</v>
      </c>
      <c r="I894" s="252">
        <v>673</v>
      </c>
      <c r="J894" s="104">
        <v>202341830984.17999</v>
      </c>
      <c r="K894" s="104">
        <v>202432482205.13</v>
      </c>
      <c r="L894" s="188">
        <v>1.6080945700000002E-2</v>
      </c>
    </row>
    <row r="895" spans="1:12" hidden="1">
      <c r="A895" s="103" t="s">
        <v>1077</v>
      </c>
      <c r="B895" s="103" t="s">
        <v>1078</v>
      </c>
      <c r="C895" s="134" t="s">
        <v>1303</v>
      </c>
      <c r="D895" s="104">
        <v>209272388934.04001</v>
      </c>
      <c r="E895" s="406">
        <v>176148.27330520001</v>
      </c>
      <c r="F895" s="188">
        <v>1188046.780178</v>
      </c>
      <c r="G895" s="103" t="s">
        <v>581</v>
      </c>
      <c r="H895" s="103" t="s">
        <v>581</v>
      </c>
      <c r="I895" s="252">
        <v>676</v>
      </c>
      <c r="J895" s="104">
        <v>204530147463.06</v>
      </c>
      <c r="K895" s="104">
        <v>204654935798.25</v>
      </c>
      <c r="L895" s="188">
        <v>4.5788858299999999E-2</v>
      </c>
    </row>
    <row r="896" spans="1:12" hidden="1">
      <c r="A896" s="103" t="s">
        <v>1077</v>
      </c>
      <c r="B896" s="103" t="s">
        <v>1078</v>
      </c>
      <c r="C896" s="134" t="s">
        <v>1304</v>
      </c>
      <c r="D896" s="104">
        <v>210929298446.66</v>
      </c>
      <c r="E896" s="406">
        <v>177513.87420719999</v>
      </c>
      <c r="F896" s="188">
        <v>1188241.1974200001</v>
      </c>
      <c r="G896" s="103" t="s">
        <v>581</v>
      </c>
      <c r="H896" s="103" t="s">
        <v>581</v>
      </c>
      <c r="I896" s="252">
        <v>676</v>
      </c>
      <c r="J896" s="104">
        <v>209306635195.67999</v>
      </c>
      <c r="K896" s="104">
        <v>209443068794.23999</v>
      </c>
      <c r="L896" s="188">
        <v>1.63644433E-2</v>
      </c>
    </row>
    <row r="897" spans="1:12" hidden="1">
      <c r="A897" s="103" t="s">
        <v>1077</v>
      </c>
      <c r="B897" s="103" t="s">
        <v>1078</v>
      </c>
      <c r="C897" s="134" t="s">
        <v>1305</v>
      </c>
      <c r="D897" s="104">
        <v>212220487001.29001</v>
      </c>
      <c r="E897" s="406">
        <v>178570.73907405001</v>
      </c>
      <c r="F897" s="188">
        <v>1188439.315992</v>
      </c>
      <c r="G897" s="103" t="s">
        <v>581</v>
      </c>
      <c r="H897" s="103" t="s">
        <v>581</v>
      </c>
      <c r="I897" s="252">
        <v>676</v>
      </c>
      <c r="J897" s="104">
        <v>210964467241.85001</v>
      </c>
      <c r="K897" s="104">
        <v>211112638933.70001</v>
      </c>
      <c r="L897" s="188">
        <v>1.6673262300000002E-2</v>
      </c>
    </row>
    <row r="898" spans="1:12" hidden="1">
      <c r="A898" s="103" t="s">
        <v>1077</v>
      </c>
      <c r="B898" s="103" t="s">
        <v>1078</v>
      </c>
      <c r="C898" s="134" t="s">
        <v>1306</v>
      </c>
      <c r="D898" s="104">
        <v>208769673050.06</v>
      </c>
      <c r="E898" s="406">
        <v>175640.19500055001</v>
      </c>
      <c r="F898" s="188">
        <v>1188621.2780019999</v>
      </c>
      <c r="G898" s="103" t="s">
        <v>581</v>
      </c>
      <c r="H898" s="103" t="s">
        <v>581</v>
      </c>
      <c r="I898" s="252">
        <v>676</v>
      </c>
      <c r="J898" s="104">
        <v>212252980091.92001</v>
      </c>
      <c r="K898" s="104">
        <v>212412962176.45001</v>
      </c>
      <c r="L898" s="188">
        <v>1.53110056E-2</v>
      </c>
    </row>
    <row r="899" spans="1:12" hidden="1">
      <c r="A899" s="103" t="s">
        <v>1077</v>
      </c>
      <c r="B899" s="103" t="s">
        <v>1078</v>
      </c>
      <c r="C899" s="134" t="s">
        <v>1183</v>
      </c>
      <c r="D899" s="104">
        <v>209087055823.79999</v>
      </c>
      <c r="E899" s="406">
        <v>175878.81803933001</v>
      </c>
      <c r="F899" s="188">
        <v>1188813.173494</v>
      </c>
      <c r="G899" s="103" t="s">
        <v>581</v>
      </c>
      <c r="H899" s="103" t="s">
        <v>581</v>
      </c>
      <c r="I899" s="252">
        <v>678</v>
      </c>
      <c r="J899" s="104">
        <v>208803377611.79001</v>
      </c>
      <c r="K899" s="104">
        <v>208974978933.38</v>
      </c>
      <c r="L899" s="188">
        <v>1.6144376299999999E-2</v>
      </c>
    </row>
    <row r="900" spans="1:12" hidden="1">
      <c r="A900" s="103" t="s">
        <v>1077</v>
      </c>
      <c r="B900" s="103" t="s">
        <v>1078</v>
      </c>
      <c r="C900" s="134" t="s">
        <v>1184</v>
      </c>
      <c r="D900" s="104">
        <v>208730664279.29001</v>
      </c>
      <c r="E900" s="406">
        <v>175494.92420263001</v>
      </c>
      <c r="F900" s="188">
        <v>1189382.913652</v>
      </c>
      <c r="G900" s="103" t="s">
        <v>581</v>
      </c>
      <c r="H900" s="103" t="s">
        <v>581</v>
      </c>
      <c r="I900" s="252">
        <v>683</v>
      </c>
      <c r="J900" s="104">
        <v>209187261049.29999</v>
      </c>
      <c r="K900" s="104">
        <v>209393789941.54001</v>
      </c>
      <c r="L900" s="188">
        <v>4.7925121500000001E-2</v>
      </c>
    </row>
    <row r="901" spans="1:12" hidden="1">
      <c r="A901" s="103" t="s">
        <v>1077</v>
      </c>
      <c r="B901" s="103" t="s">
        <v>1078</v>
      </c>
      <c r="C901" s="134" t="s">
        <v>1780</v>
      </c>
      <c r="D901" s="104">
        <v>14952404610.620001</v>
      </c>
      <c r="E901" s="406">
        <v>14860.14307</v>
      </c>
      <c r="F901" s="188">
        <v>1006208.657628</v>
      </c>
      <c r="G901" s="103" t="s">
        <v>581</v>
      </c>
      <c r="H901" s="103" t="s">
        <v>581</v>
      </c>
      <c r="I901" s="252">
        <v>24</v>
      </c>
      <c r="J901" s="104">
        <v>14952404610.620001</v>
      </c>
      <c r="K901" s="104">
        <v>14982792082.290001</v>
      </c>
      <c r="L901" s="188">
        <v>1.0573096299999999E-2</v>
      </c>
    </row>
    <row r="902" spans="1:12" hidden="1">
      <c r="A902" s="103" t="s">
        <v>1077</v>
      </c>
      <c r="B902" s="103" t="s">
        <v>1078</v>
      </c>
      <c r="C902" s="134" t="s">
        <v>1781</v>
      </c>
      <c r="D902" s="104">
        <v>14901609799.469999</v>
      </c>
      <c r="E902" s="406">
        <v>14808.095878</v>
      </c>
      <c r="F902" s="188">
        <v>1006315.053755</v>
      </c>
      <c r="G902" s="103" t="s">
        <v>581</v>
      </c>
      <c r="H902" s="103" t="s">
        <v>581</v>
      </c>
      <c r="I902" s="252">
        <v>24</v>
      </c>
      <c r="J902" s="104">
        <v>14953985672.290001</v>
      </c>
      <c r="K902" s="104">
        <v>14985363979.49</v>
      </c>
      <c r="L902" s="188">
        <v>1.05739626E-2</v>
      </c>
    </row>
    <row r="903" spans="1:12" hidden="1">
      <c r="A903" s="103" t="s">
        <v>1077</v>
      </c>
      <c r="B903" s="103" t="s">
        <v>1078</v>
      </c>
      <c r="C903" s="134" t="s">
        <v>1782</v>
      </c>
      <c r="D903" s="104">
        <v>14888194620.35</v>
      </c>
      <c r="E903" s="406">
        <v>14793.191594</v>
      </c>
      <c r="F903" s="188">
        <v>1006422.077734</v>
      </c>
      <c r="G903" s="103" t="s">
        <v>581</v>
      </c>
      <c r="H903" s="103" t="s">
        <v>581</v>
      </c>
      <c r="I903" s="252">
        <v>24</v>
      </c>
      <c r="J903" s="104">
        <v>14903194620.82</v>
      </c>
      <c r="K903" s="104">
        <v>14935560470.530001</v>
      </c>
      <c r="L903" s="188">
        <v>1.06352358E-2</v>
      </c>
    </row>
    <row r="904" spans="1:12" hidden="1">
      <c r="A904" s="103" t="s">
        <v>1077</v>
      </c>
      <c r="B904" s="103" t="s">
        <v>1078</v>
      </c>
      <c r="C904" s="134" t="s">
        <v>1783</v>
      </c>
      <c r="D904" s="104">
        <v>16188794008.629999</v>
      </c>
      <c r="E904" s="406">
        <v>16084.844165</v>
      </c>
      <c r="F904" s="188">
        <v>1006462.595631</v>
      </c>
      <c r="G904" s="103" t="s">
        <v>581</v>
      </c>
      <c r="H904" s="103" t="s">
        <v>581</v>
      </c>
      <c r="I904" s="252">
        <v>26</v>
      </c>
      <c r="J904" s="104">
        <v>14888794009.370001</v>
      </c>
      <c r="K904" s="104">
        <v>14923133300.73</v>
      </c>
      <c r="L904" s="188">
        <v>4.0259348000000004E-3</v>
      </c>
    </row>
    <row r="905" spans="1:12" hidden="1">
      <c r="A905" s="103" t="s">
        <v>1077</v>
      </c>
      <c r="B905" s="103" t="s">
        <v>1078</v>
      </c>
      <c r="C905" s="134" t="s">
        <v>1784</v>
      </c>
      <c r="D905" s="104">
        <v>16244370931.610001</v>
      </c>
      <c r="E905" s="406">
        <v>16134.506001</v>
      </c>
      <c r="F905" s="188">
        <v>1006809.314806</v>
      </c>
      <c r="G905" s="103" t="s">
        <v>581</v>
      </c>
      <c r="H905" s="103" t="s">
        <v>581</v>
      </c>
      <c r="I905" s="252">
        <v>26</v>
      </c>
      <c r="J905" s="104">
        <v>16194370932.530001</v>
      </c>
      <c r="K905" s="104">
        <v>16196512766.43</v>
      </c>
      <c r="L905" s="188">
        <v>3.4449285699999999E-2</v>
      </c>
    </row>
    <row r="906" spans="1:12" hidden="1">
      <c r="A906" s="103" t="s">
        <v>1077</v>
      </c>
      <c r="B906" s="103" t="s">
        <v>1078</v>
      </c>
      <c r="C906" s="134" t="s">
        <v>1785</v>
      </c>
      <c r="D906" s="104">
        <v>17203571974.990002</v>
      </c>
      <c r="E906" s="406">
        <v>17085.355801999998</v>
      </c>
      <c r="F906" s="188">
        <v>1006919.151954</v>
      </c>
      <c r="G906" s="103" t="s">
        <v>581</v>
      </c>
      <c r="H906" s="103" t="s">
        <v>581</v>
      </c>
      <c r="I906" s="252">
        <v>27</v>
      </c>
      <c r="J906" s="104">
        <v>16246143099.73</v>
      </c>
      <c r="K906" s="104">
        <v>16249359344.799999</v>
      </c>
      <c r="L906" s="188">
        <v>1.09094291E-2</v>
      </c>
    </row>
    <row r="907" spans="1:12" hidden="1">
      <c r="A907" s="103" t="s">
        <v>1077</v>
      </c>
      <c r="B907" s="103" t="s">
        <v>1078</v>
      </c>
      <c r="C907" s="134" t="s">
        <v>1786</v>
      </c>
      <c r="D907" s="104">
        <v>17205281160</v>
      </c>
      <c r="E907" s="406">
        <v>17085.355801999998</v>
      </c>
      <c r="F907" s="188">
        <v>1007019.189965</v>
      </c>
      <c r="G907" s="103" t="s">
        <v>581</v>
      </c>
      <c r="H907" s="103" t="s">
        <v>581</v>
      </c>
      <c r="I907" s="252">
        <v>27</v>
      </c>
      <c r="J907" s="104">
        <v>17205281160</v>
      </c>
      <c r="K907" s="104">
        <v>17209635309.900002</v>
      </c>
      <c r="L907" s="188">
        <v>9.9350589E-3</v>
      </c>
    </row>
    <row r="908" spans="1:12" hidden="1">
      <c r="A908" s="103" t="s">
        <v>1077</v>
      </c>
      <c r="B908" s="103" t="s">
        <v>1078</v>
      </c>
      <c r="C908" s="134" t="s">
        <v>1787</v>
      </c>
      <c r="D908" s="104">
        <v>17232053019.200001</v>
      </c>
      <c r="E908" s="406">
        <v>17110.178989</v>
      </c>
      <c r="F908" s="188">
        <v>1007122.896276</v>
      </c>
      <c r="G908" s="103" t="s">
        <v>581</v>
      </c>
      <c r="H908" s="103" t="s">
        <v>581</v>
      </c>
      <c r="I908" s="252">
        <v>28</v>
      </c>
      <c r="J908" s="104">
        <v>17207053019.209999</v>
      </c>
      <c r="K908" s="104">
        <v>17212545266.349998</v>
      </c>
      <c r="L908" s="188">
        <v>1.02983451E-2</v>
      </c>
    </row>
    <row r="909" spans="1:12" hidden="1">
      <c r="A909" s="103" t="s">
        <v>1077</v>
      </c>
      <c r="B909" s="103" t="s">
        <v>1078</v>
      </c>
      <c r="C909" s="134" t="s">
        <v>1788</v>
      </c>
      <c r="D909" s="104">
        <v>17338433797.439999</v>
      </c>
      <c r="E909" s="406">
        <v>17209.434982999999</v>
      </c>
      <c r="F909" s="188">
        <v>1007495.819274</v>
      </c>
      <c r="G909" s="103" t="s">
        <v>581</v>
      </c>
      <c r="H909" s="103" t="s">
        <v>581</v>
      </c>
      <c r="I909" s="252">
        <v>28</v>
      </c>
      <c r="J909" s="104">
        <v>17238433798.450001</v>
      </c>
      <c r="K909" s="104">
        <v>17244962628.029999</v>
      </c>
      <c r="L909" s="188">
        <v>3.7028549299999998E-2</v>
      </c>
    </row>
    <row r="910" spans="1:12" hidden="1">
      <c r="A910" s="103" t="s">
        <v>1077</v>
      </c>
      <c r="B910" s="103" t="s">
        <v>1078</v>
      </c>
      <c r="C910" s="134" t="s">
        <v>1789</v>
      </c>
      <c r="D910" s="104">
        <v>17844038995.610001</v>
      </c>
      <c r="E910" s="406">
        <v>17705.554571000001</v>
      </c>
      <c r="F910" s="188">
        <v>1007821.52426</v>
      </c>
      <c r="G910" s="103" t="s">
        <v>581</v>
      </c>
      <c r="H910" s="103" t="s">
        <v>581</v>
      </c>
      <c r="I910" s="252">
        <v>29</v>
      </c>
      <c r="J910" s="104">
        <v>17344038996.220001</v>
      </c>
      <c r="K910" s="104">
        <v>17353697181.029999</v>
      </c>
      <c r="L910" s="188">
        <v>3.2328172500000002E-2</v>
      </c>
    </row>
    <row r="911" spans="1:12" hidden="1">
      <c r="A911" s="103" t="s">
        <v>1077</v>
      </c>
      <c r="B911" s="103" t="s">
        <v>1078</v>
      </c>
      <c r="C911" s="134" t="s">
        <v>1790</v>
      </c>
      <c r="D911" s="104">
        <v>17846049757.93</v>
      </c>
      <c r="E911" s="406">
        <v>17705.554571000001</v>
      </c>
      <c r="F911" s="188">
        <v>1007935.091012</v>
      </c>
      <c r="G911" s="103" t="s">
        <v>581</v>
      </c>
      <c r="H911" s="103" t="s">
        <v>581</v>
      </c>
      <c r="I911" s="252">
        <v>29</v>
      </c>
      <c r="J911" s="104">
        <v>17846049757.93</v>
      </c>
      <c r="K911" s="104">
        <v>17856781301.169998</v>
      </c>
      <c r="L911" s="188">
        <v>1.1268538099999999E-2</v>
      </c>
    </row>
    <row r="912" spans="1:12" hidden="1">
      <c r="A912" s="103" t="s">
        <v>1077</v>
      </c>
      <c r="B912" s="103" t="s">
        <v>1078</v>
      </c>
      <c r="C912" s="134" t="s">
        <v>1791</v>
      </c>
      <c r="D912" s="104">
        <v>18132722880.610001</v>
      </c>
      <c r="E912" s="406">
        <v>17987.94371</v>
      </c>
      <c r="F912" s="188">
        <v>1008048.6782120001</v>
      </c>
      <c r="G912" s="103" t="s">
        <v>581</v>
      </c>
      <c r="H912" s="103" t="s">
        <v>581</v>
      </c>
      <c r="I912" s="252">
        <v>30</v>
      </c>
      <c r="J912" s="104">
        <v>17848060882.299999</v>
      </c>
      <c r="K912" s="104">
        <v>17859865969.389999</v>
      </c>
      <c r="L912" s="188">
        <v>1.1269297100000001E-2</v>
      </c>
    </row>
    <row r="913" spans="1:12" hidden="1">
      <c r="A913" s="103" t="s">
        <v>1077</v>
      </c>
      <c r="B913" s="103" t="s">
        <v>1078</v>
      </c>
      <c r="C913" s="134" t="s">
        <v>1792</v>
      </c>
      <c r="D913" s="104">
        <v>18434717255.540001</v>
      </c>
      <c r="E913" s="406">
        <v>18285.515656</v>
      </c>
      <c r="F913" s="188">
        <v>1008159.551109</v>
      </c>
      <c r="G913" s="103" t="s">
        <v>581</v>
      </c>
      <c r="H913" s="103" t="s">
        <v>581</v>
      </c>
      <c r="I913" s="252">
        <v>30</v>
      </c>
      <c r="J913" s="104">
        <v>18134717256.040001</v>
      </c>
      <c r="K913" s="104">
        <v>18147613183.25</v>
      </c>
      <c r="L913" s="188">
        <v>1.09987642E-2</v>
      </c>
    </row>
    <row r="914" spans="1:12" hidden="1">
      <c r="A914" s="103" t="s">
        <v>1077</v>
      </c>
      <c r="B914" s="103" t="s">
        <v>1078</v>
      </c>
      <c r="C914" s="134" t="s">
        <v>1793</v>
      </c>
      <c r="D914" s="104">
        <v>18986693959.580002</v>
      </c>
      <c r="E914" s="406">
        <v>18831.005733000002</v>
      </c>
      <c r="F914" s="188">
        <v>1008267.653294</v>
      </c>
      <c r="G914" s="103" t="s">
        <v>581</v>
      </c>
      <c r="H914" s="103" t="s">
        <v>581</v>
      </c>
      <c r="I914" s="252">
        <v>31</v>
      </c>
      <c r="J914" s="104">
        <v>18436693959.75</v>
      </c>
      <c r="K914" s="104">
        <v>18450698945.349998</v>
      </c>
      <c r="L914" s="188">
        <v>1.0722725900000001E-2</v>
      </c>
    </row>
    <row r="915" spans="1:12" hidden="1">
      <c r="A915" s="103" t="s">
        <v>1077</v>
      </c>
      <c r="B915" s="103" t="s">
        <v>1078</v>
      </c>
      <c r="C915" s="134" t="s">
        <v>1794</v>
      </c>
      <c r="D915" s="104">
        <v>13935378940.139999</v>
      </c>
      <c r="E915" s="406">
        <v>13817.306172000001</v>
      </c>
      <c r="F915" s="188">
        <v>1008545.281306</v>
      </c>
      <c r="G915" s="103" t="s">
        <v>581</v>
      </c>
      <c r="H915" s="103" t="s">
        <v>581</v>
      </c>
      <c r="I915" s="252">
        <v>30</v>
      </c>
      <c r="J915" s="104">
        <v>18991921974.27</v>
      </c>
      <c r="K915" s="104">
        <v>19009354876.32</v>
      </c>
      <c r="L915" s="188">
        <v>2.7535150099999999E-2</v>
      </c>
    </row>
    <row r="916" spans="1:12" hidden="1">
      <c r="A916" s="103" t="s">
        <v>1077</v>
      </c>
      <c r="B916" s="103" t="s">
        <v>1078</v>
      </c>
      <c r="C916" s="134" t="s">
        <v>1795</v>
      </c>
      <c r="D916" s="104">
        <v>13986567219.09</v>
      </c>
      <c r="E916" s="406">
        <v>13866.515339</v>
      </c>
      <c r="F916" s="188">
        <v>1008657.6819880001</v>
      </c>
      <c r="G916" s="103" t="s">
        <v>581</v>
      </c>
      <c r="H916" s="103" t="s">
        <v>581</v>
      </c>
      <c r="I916" s="252">
        <v>31</v>
      </c>
      <c r="J916" s="104">
        <v>13936932014.77</v>
      </c>
      <c r="K916" s="104">
        <v>13955203754.190001</v>
      </c>
      <c r="L916" s="188">
        <v>1.11448325E-2</v>
      </c>
    </row>
    <row r="917" spans="1:12" hidden="1">
      <c r="A917" s="103" t="s">
        <v>1077</v>
      </c>
      <c r="B917" s="103" t="s">
        <v>1078</v>
      </c>
      <c r="C917" s="134" t="s">
        <v>1796</v>
      </c>
      <c r="D917" s="104">
        <v>14128117595.16</v>
      </c>
      <c r="E917" s="406">
        <v>14005.298283</v>
      </c>
      <c r="F917" s="188">
        <v>1008769.489209</v>
      </c>
      <c r="G917" s="103" t="s">
        <v>581</v>
      </c>
      <c r="H917" s="103" t="s">
        <v>581</v>
      </c>
      <c r="I917" s="252">
        <v>32</v>
      </c>
      <c r="J917" s="104">
        <v>13988117595.629999</v>
      </c>
      <c r="K917" s="104">
        <v>14007231299.76</v>
      </c>
      <c r="L917" s="188">
        <v>1.10847538E-2</v>
      </c>
    </row>
    <row r="918" spans="1:12" hidden="1">
      <c r="A918" s="103" t="s">
        <v>1077</v>
      </c>
      <c r="B918" s="103" t="s">
        <v>1078</v>
      </c>
      <c r="C918" s="134" t="s">
        <v>1797</v>
      </c>
      <c r="D918" s="104">
        <v>14783746842.139999</v>
      </c>
      <c r="E918" s="406">
        <v>14653.629532000001</v>
      </c>
      <c r="F918" s="188">
        <v>1008879.527755</v>
      </c>
      <c r="G918" s="103" t="s">
        <v>581</v>
      </c>
      <c r="H918" s="103" t="s">
        <v>581</v>
      </c>
      <c r="I918" s="252">
        <v>33</v>
      </c>
      <c r="J918" s="104">
        <v>14129658717.82</v>
      </c>
      <c r="K918" s="104">
        <v>14149622945.719999</v>
      </c>
      <c r="L918" s="188">
        <v>1.09081953E-2</v>
      </c>
    </row>
    <row r="919" spans="1:12" hidden="1">
      <c r="A919" s="103" t="s">
        <v>1077</v>
      </c>
      <c r="B919" s="103" t="s">
        <v>1078</v>
      </c>
      <c r="C919" s="134" t="s">
        <v>1798</v>
      </c>
      <c r="D919" s="104">
        <v>14775248933.34</v>
      </c>
      <c r="E919" s="406">
        <v>14643.718552</v>
      </c>
      <c r="F919" s="188">
        <v>1008982.034233</v>
      </c>
      <c r="G919" s="103" t="s">
        <v>581</v>
      </c>
      <c r="H919" s="103" t="s">
        <v>581</v>
      </c>
      <c r="I919" s="252">
        <v>33</v>
      </c>
      <c r="J919" s="104">
        <v>14785248934.1</v>
      </c>
      <c r="K919" s="104">
        <v>14806103146.33</v>
      </c>
      <c r="L919" s="188">
        <v>1.0160428000000001E-2</v>
      </c>
    </row>
    <row r="920" spans="1:12" hidden="1">
      <c r="A920" s="103" t="s">
        <v>1077</v>
      </c>
      <c r="B920" s="103" t="s">
        <v>1078</v>
      </c>
      <c r="C920" s="134" t="s">
        <v>1799</v>
      </c>
      <c r="D920" s="104">
        <v>14790277043.049999</v>
      </c>
      <c r="E920" s="406">
        <v>14653.626158999999</v>
      </c>
      <c r="F920" s="188">
        <v>1009325.397179</v>
      </c>
      <c r="G920" s="103" t="s">
        <v>581</v>
      </c>
      <c r="H920" s="103" t="s">
        <v>581</v>
      </c>
      <c r="I920" s="252">
        <v>34</v>
      </c>
      <c r="J920" s="104">
        <v>14780277043.68</v>
      </c>
      <c r="K920" s="104">
        <v>14803800793.76</v>
      </c>
      <c r="L920" s="188">
        <v>3.4030630300000003E-2</v>
      </c>
    </row>
    <row r="921" spans="1:12" hidden="1">
      <c r="A921" s="103" t="s">
        <v>1077</v>
      </c>
      <c r="B921" s="103" t="s">
        <v>1078</v>
      </c>
      <c r="C921" s="134" t="s">
        <v>1800</v>
      </c>
      <c r="D921" s="104">
        <v>14412153889.43</v>
      </c>
      <c r="E921" s="406">
        <v>14277.378511000001</v>
      </c>
      <c r="F921" s="188">
        <v>1009439.784644</v>
      </c>
      <c r="G921" s="103" t="s">
        <v>581</v>
      </c>
      <c r="H921" s="103" t="s">
        <v>581</v>
      </c>
      <c r="I921" s="252">
        <v>35</v>
      </c>
      <c r="J921" s="104">
        <v>14791953234.200001</v>
      </c>
      <c r="K921" s="104">
        <v>14816367585.6</v>
      </c>
      <c r="L921" s="188">
        <v>1.1333061199999999E-2</v>
      </c>
    </row>
    <row r="922" spans="1:12" hidden="1">
      <c r="A922" s="103" t="s">
        <v>1077</v>
      </c>
      <c r="B922" s="103" t="s">
        <v>1078</v>
      </c>
      <c r="C922" s="134" t="s">
        <v>1801</v>
      </c>
      <c r="D922" s="104">
        <v>15848853213.440001</v>
      </c>
      <c r="E922" s="406">
        <v>15698.791497</v>
      </c>
      <c r="F922" s="188">
        <v>1009558.8068969999</v>
      </c>
      <c r="G922" s="103" t="s">
        <v>581</v>
      </c>
      <c r="H922" s="103" t="s">
        <v>581</v>
      </c>
      <c r="I922" s="252">
        <v>37</v>
      </c>
      <c r="J922" s="104">
        <v>14413853215.18</v>
      </c>
      <c r="K922" s="104">
        <v>14439135492.75</v>
      </c>
      <c r="L922" s="188">
        <v>1.1790921500000001E-2</v>
      </c>
    </row>
    <row r="923" spans="1:12" hidden="1">
      <c r="A923" s="103" t="s">
        <v>1077</v>
      </c>
      <c r="B923" s="103" t="s">
        <v>1078</v>
      </c>
      <c r="C923" s="134" t="s">
        <v>1802</v>
      </c>
      <c r="D923" s="104">
        <v>15860639521.57</v>
      </c>
      <c r="E923" s="406">
        <v>15708.695696999999</v>
      </c>
      <c r="F923" s="188">
        <v>1009672.593288</v>
      </c>
      <c r="G923" s="103" t="s">
        <v>581</v>
      </c>
      <c r="H923" s="103" t="s">
        <v>581</v>
      </c>
      <c r="I923" s="252">
        <v>38</v>
      </c>
      <c r="J923" s="104">
        <v>15850639522.27</v>
      </c>
      <c r="K923" s="104">
        <v>15876876147.58</v>
      </c>
      <c r="L923" s="188">
        <v>1.12709027E-2</v>
      </c>
    </row>
    <row r="924" spans="1:12" hidden="1">
      <c r="A924" s="103" t="s">
        <v>1077</v>
      </c>
      <c r="B924" s="103" t="s">
        <v>1078</v>
      </c>
      <c r="C924" s="134" t="s">
        <v>1803</v>
      </c>
      <c r="D924" s="104">
        <v>15872425552.280001</v>
      </c>
      <c r="E924" s="406">
        <v>15718.598781999999</v>
      </c>
      <c r="F924" s="188">
        <v>1009786.290268</v>
      </c>
      <c r="G924" s="103" t="s">
        <v>581</v>
      </c>
      <c r="H924" s="103" t="s">
        <v>581</v>
      </c>
      <c r="I924" s="252">
        <v>39</v>
      </c>
      <c r="J924" s="104">
        <v>15862425552.82</v>
      </c>
      <c r="K924" s="104">
        <v>15889617291.73</v>
      </c>
      <c r="L924" s="188">
        <v>1.1260777099999999E-2</v>
      </c>
    </row>
    <row r="925" spans="1:12" hidden="1">
      <c r="A925" s="103" t="s">
        <v>1077</v>
      </c>
      <c r="B925" s="103" t="s">
        <v>1078</v>
      </c>
      <c r="C925" s="134" t="s">
        <v>1804</v>
      </c>
      <c r="D925" s="104">
        <v>16417783312.68</v>
      </c>
      <c r="E925" s="406">
        <v>16253.184948</v>
      </c>
      <c r="F925" s="188">
        <v>1010127.145246</v>
      </c>
      <c r="G925" s="103" t="s">
        <v>581</v>
      </c>
      <c r="H925" s="103" t="s">
        <v>581</v>
      </c>
      <c r="I925" s="252">
        <v>41</v>
      </c>
      <c r="J925" s="104">
        <v>15877783314.93</v>
      </c>
      <c r="K925" s="104">
        <v>15907843681.379999</v>
      </c>
      <c r="L925" s="188">
        <v>3.3755159999999999E-2</v>
      </c>
    </row>
    <row r="926" spans="1:12" hidden="1">
      <c r="A926" s="103" t="s">
        <v>1077</v>
      </c>
      <c r="B926" s="103" t="s">
        <v>1078</v>
      </c>
      <c r="C926" s="134" t="s">
        <v>1805</v>
      </c>
      <c r="D926" s="104">
        <v>16429528919.309999</v>
      </c>
      <c r="E926" s="406">
        <v>16263.083639</v>
      </c>
      <c r="F926" s="188">
        <v>1010234.546166</v>
      </c>
      <c r="G926" s="103" t="s">
        <v>581</v>
      </c>
      <c r="H926" s="103" t="s">
        <v>581</v>
      </c>
      <c r="I926" s="252">
        <v>42</v>
      </c>
      <c r="J926" s="104">
        <v>16419528919.700001</v>
      </c>
      <c r="K926" s="104">
        <v>16420515945.23</v>
      </c>
      <c r="L926" s="188">
        <v>1.0632416E-2</v>
      </c>
    </row>
    <row r="927" spans="1:12" hidden="1">
      <c r="A927" s="103" t="s">
        <v>1077</v>
      </c>
      <c r="B927" s="103" t="s">
        <v>1078</v>
      </c>
      <c r="C927" s="134" t="s">
        <v>1806</v>
      </c>
      <c r="D927" s="104">
        <v>15431274247.83</v>
      </c>
      <c r="E927" s="406">
        <v>15273.319643999999</v>
      </c>
      <c r="F927" s="188">
        <v>1010341.864605</v>
      </c>
      <c r="G927" s="103" t="s">
        <v>581</v>
      </c>
      <c r="H927" s="103" t="s">
        <v>581</v>
      </c>
      <c r="I927" s="252">
        <v>42</v>
      </c>
      <c r="J927" s="104">
        <v>16431274248.059999</v>
      </c>
      <c r="K927" s="104">
        <v>16433249064.5</v>
      </c>
      <c r="L927" s="188">
        <v>1.0623121100000001E-2</v>
      </c>
    </row>
    <row r="928" spans="1:12" hidden="1">
      <c r="A928" s="103" t="s">
        <v>1077</v>
      </c>
      <c r="B928" s="103" t="s">
        <v>1078</v>
      </c>
      <c r="C928" s="134" t="s">
        <v>1807</v>
      </c>
      <c r="D928" s="104">
        <v>15239025272.290001</v>
      </c>
      <c r="E928" s="406">
        <v>15081.176724999999</v>
      </c>
      <c r="F928" s="188">
        <v>1010466.593567</v>
      </c>
      <c r="G928" s="103" t="s">
        <v>581</v>
      </c>
      <c r="H928" s="103" t="s">
        <v>581</v>
      </c>
      <c r="I928" s="252">
        <v>43</v>
      </c>
      <c r="J928" s="104">
        <v>15433179273.129999</v>
      </c>
      <c r="K928" s="104">
        <v>15436081941.469999</v>
      </c>
      <c r="L928" s="188">
        <v>1.23452236E-2</v>
      </c>
    </row>
    <row r="929" spans="1:12" hidden="1">
      <c r="A929" s="103" t="s">
        <v>1077</v>
      </c>
      <c r="B929" s="103" t="s">
        <v>1078</v>
      </c>
      <c r="C929" s="134" t="s">
        <v>1808</v>
      </c>
      <c r="D929" s="104">
        <v>15234706129.6</v>
      </c>
      <c r="E929" s="406">
        <v>15075.230686000001</v>
      </c>
      <c r="F929" s="188">
        <v>1010578.640349</v>
      </c>
      <c r="G929" s="103" t="s">
        <v>581</v>
      </c>
      <c r="H929" s="103" t="s">
        <v>581</v>
      </c>
      <c r="I929" s="252">
        <v>42</v>
      </c>
      <c r="J929" s="104">
        <v>15240715069.610001</v>
      </c>
      <c r="K929" s="104">
        <v>15244534076.049999</v>
      </c>
      <c r="L929" s="188">
        <v>1.1088618099999999E-2</v>
      </c>
    </row>
    <row r="930" spans="1:12" hidden="1">
      <c r="A930" s="103" t="s">
        <v>1077</v>
      </c>
      <c r="B930" s="103" t="s">
        <v>1078</v>
      </c>
      <c r="C930" s="134" t="s">
        <v>1809</v>
      </c>
      <c r="D930" s="104">
        <v>15264858144.23</v>
      </c>
      <c r="E930" s="406">
        <v>15099.960625</v>
      </c>
      <c r="F930" s="188">
        <v>1010920.393989</v>
      </c>
      <c r="G930" s="103" t="s">
        <v>581</v>
      </c>
      <c r="H930" s="103" t="s">
        <v>581</v>
      </c>
      <c r="I930" s="252">
        <v>42</v>
      </c>
      <c r="J930" s="104">
        <v>15239858144.559999</v>
      </c>
      <c r="K930" s="104">
        <v>15246426506.6</v>
      </c>
      <c r="L930" s="188">
        <v>3.3817619600000001E-2</v>
      </c>
    </row>
    <row r="931" spans="1:12" hidden="1">
      <c r="A931" s="103" t="s">
        <v>1077</v>
      </c>
      <c r="B931" s="103" t="s">
        <v>1078</v>
      </c>
      <c r="C931" s="134" t="s">
        <v>1810</v>
      </c>
      <c r="D931" s="104">
        <v>15284116520.91</v>
      </c>
      <c r="E931" s="406">
        <v>15115.611154</v>
      </c>
      <c r="F931" s="188">
        <v>1011147.770685</v>
      </c>
      <c r="G931" s="103" t="s">
        <v>581</v>
      </c>
      <c r="H931" s="103" t="s">
        <v>581</v>
      </c>
      <c r="I931" s="252">
        <v>44</v>
      </c>
      <c r="J931" s="104">
        <v>15268291523.4</v>
      </c>
      <c r="K931" s="104">
        <v>15276696428.16</v>
      </c>
      <c r="L931" s="188">
        <v>2.2492047599999999E-2</v>
      </c>
    </row>
    <row r="932" spans="1:12" hidden="1">
      <c r="A932" s="103" t="s">
        <v>1077</v>
      </c>
      <c r="B932" s="103" t="s">
        <v>1078</v>
      </c>
      <c r="C932" s="134" t="s">
        <v>1811</v>
      </c>
      <c r="D932" s="104">
        <v>15848702939.719999</v>
      </c>
      <c r="E932" s="406">
        <v>15672.214481999999</v>
      </c>
      <c r="F932" s="188">
        <v>1011261.232924</v>
      </c>
      <c r="G932" s="103" t="s">
        <v>581</v>
      </c>
      <c r="H932" s="103" t="s">
        <v>581</v>
      </c>
      <c r="I932" s="252">
        <v>46</v>
      </c>
      <c r="J932" s="104">
        <v>15285831572</v>
      </c>
      <c r="K932" s="104">
        <v>15295155857.709999</v>
      </c>
      <c r="L932" s="188">
        <v>1.12211333E-2</v>
      </c>
    </row>
    <row r="933" spans="1:12" hidden="1">
      <c r="A933" s="103" t="s">
        <v>1077</v>
      </c>
      <c r="B933" s="103" t="s">
        <v>1078</v>
      </c>
      <c r="C933" s="134" t="s">
        <v>1812</v>
      </c>
      <c r="D933" s="104">
        <v>17200384467.810001</v>
      </c>
      <c r="E933" s="406">
        <v>17007.039487999999</v>
      </c>
      <c r="F933" s="188">
        <v>1011368.526541</v>
      </c>
      <c r="G933" s="103" t="s">
        <v>581</v>
      </c>
      <c r="H933" s="103" t="s">
        <v>581</v>
      </c>
      <c r="I933" s="252">
        <v>49</v>
      </c>
      <c r="J933" s="104">
        <v>15850384468.299999</v>
      </c>
      <c r="K933" s="104">
        <v>15860662127.129999</v>
      </c>
      <c r="L933" s="188">
        <v>1.06098814E-2</v>
      </c>
    </row>
    <row r="934" spans="1:12" hidden="1">
      <c r="A934" s="103" t="s">
        <v>1077</v>
      </c>
      <c r="B934" s="103" t="s">
        <v>1078</v>
      </c>
      <c r="C934" s="134" t="s">
        <v>1813</v>
      </c>
      <c r="D934" s="104">
        <v>16835810129.190001</v>
      </c>
      <c r="E934" s="406">
        <v>16641.176530000001</v>
      </c>
      <c r="F934" s="188">
        <v>1011695.903763</v>
      </c>
      <c r="G934" s="103" t="s">
        <v>581</v>
      </c>
      <c r="H934" s="103" t="s">
        <v>581</v>
      </c>
      <c r="I934" s="252">
        <v>48</v>
      </c>
      <c r="J934" s="104">
        <v>17205952185.139999</v>
      </c>
      <c r="K934" s="104">
        <v>17219334969.939999</v>
      </c>
      <c r="L934" s="188">
        <v>3.2369726100000003E-2</v>
      </c>
    </row>
    <row r="935" spans="1:12" hidden="1">
      <c r="A935" s="103" t="s">
        <v>1077</v>
      </c>
      <c r="B935" s="103" t="s">
        <v>1078</v>
      </c>
      <c r="C935" s="134" t="s">
        <v>1814</v>
      </c>
      <c r="D935" s="104">
        <v>16329275671.5</v>
      </c>
      <c r="E935" s="406">
        <v>16138.696765000001</v>
      </c>
      <c r="F935" s="188">
        <v>1011808.816367</v>
      </c>
      <c r="G935" s="103" t="s">
        <v>581</v>
      </c>
      <c r="H935" s="103" t="s">
        <v>581</v>
      </c>
      <c r="I935" s="252">
        <v>47</v>
      </c>
      <c r="J935" s="104">
        <v>16837689127.77</v>
      </c>
      <c r="K935" s="104">
        <v>16852084879.4</v>
      </c>
      <c r="L935" s="188">
        <v>1.1160725599999999E-2</v>
      </c>
    </row>
    <row r="936" spans="1:12" hidden="1">
      <c r="A936" s="103" t="s">
        <v>1077</v>
      </c>
      <c r="B936" s="103" t="s">
        <v>1078</v>
      </c>
      <c r="C936" s="134" t="s">
        <v>1815</v>
      </c>
      <c r="D936" s="104">
        <v>21430608068.049999</v>
      </c>
      <c r="E936" s="406">
        <v>21178.014518</v>
      </c>
      <c r="F936" s="188">
        <v>1011927.159169</v>
      </c>
      <c r="G936" s="103" t="s">
        <v>581</v>
      </c>
      <c r="H936" s="103" t="s">
        <v>581</v>
      </c>
      <c r="I936" s="252">
        <v>48</v>
      </c>
      <c r="J936" s="104">
        <v>16331185570.1</v>
      </c>
      <c r="K936" s="104">
        <v>16346563902.07</v>
      </c>
      <c r="L936" s="188">
        <v>1.16961624E-2</v>
      </c>
    </row>
    <row r="937" spans="1:12" hidden="1">
      <c r="A937" s="103" t="s">
        <v>1077</v>
      </c>
      <c r="B937" s="103" t="s">
        <v>1078</v>
      </c>
      <c r="C937" s="134" t="s">
        <v>1816</v>
      </c>
      <c r="D937" s="104">
        <v>21664880048.439999</v>
      </c>
      <c r="E937" s="406">
        <v>21408.477500000001</v>
      </c>
      <c r="F937" s="188">
        <v>1011976.682996</v>
      </c>
      <c r="G937" s="103" t="s">
        <v>581</v>
      </c>
      <c r="H937" s="103" t="s">
        <v>581</v>
      </c>
      <c r="I937" s="252">
        <v>48</v>
      </c>
      <c r="J937" s="104">
        <v>21431656884.360001</v>
      </c>
      <c r="K937" s="104">
        <v>21448324459.860001</v>
      </c>
      <c r="L937" s="188">
        <v>4.8940110999999998E-3</v>
      </c>
    </row>
    <row r="938" spans="1:12" hidden="1">
      <c r="A938" s="103" t="s">
        <v>1077</v>
      </c>
      <c r="B938" s="103" t="s">
        <v>1078</v>
      </c>
      <c r="C938" s="134" t="s">
        <v>1817</v>
      </c>
      <c r="D938" s="104">
        <v>31667219098.560001</v>
      </c>
      <c r="E938" s="406">
        <v>31289.061344000002</v>
      </c>
      <c r="F938" s="188">
        <v>1012085.941167</v>
      </c>
      <c r="G938" s="103" t="s">
        <v>581</v>
      </c>
      <c r="H938" s="103" t="s">
        <v>581</v>
      </c>
      <c r="I938" s="252">
        <v>49</v>
      </c>
      <c r="J938" s="104">
        <v>21667219099.529999</v>
      </c>
      <c r="K938" s="104">
        <v>21685190156.389999</v>
      </c>
      <c r="L938" s="188">
        <v>1.0796510699999999E-2</v>
      </c>
    </row>
    <row r="939" spans="1:12" hidden="1">
      <c r="A939" s="103" t="s">
        <v>1077</v>
      </c>
      <c r="B939" s="103" t="s">
        <v>1078</v>
      </c>
      <c r="C939" s="134" t="s">
        <v>1818</v>
      </c>
      <c r="D939" s="104">
        <v>31777660582.509998</v>
      </c>
      <c r="E939" s="406">
        <v>31387.834613999999</v>
      </c>
      <c r="F939" s="188">
        <v>1012419.65154</v>
      </c>
      <c r="G939" s="103" t="s">
        <v>581</v>
      </c>
      <c r="H939" s="103" t="s">
        <v>581</v>
      </c>
      <c r="I939" s="252">
        <v>50</v>
      </c>
      <c r="J939" s="104">
        <v>31677660582.919998</v>
      </c>
      <c r="K939" s="104">
        <v>31701348276.34</v>
      </c>
      <c r="L939" s="188">
        <v>3.2972533200000001E-2</v>
      </c>
    </row>
    <row r="940" spans="1:12" hidden="1">
      <c r="A940" s="103" t="s">
        <v>1077</v>
      </c>
      <c r="B940" s="103" t="s">
        <v>1078</v>
      </c>
      <c r="C940" s="134" t="s">
        <v>1819</v>
      </c>
      <c r="D940" s="104">
        <v>32907136646.259998</v>
      </c>
      <c r="E940" s="406">
        <v>32499.899990000002</v>
      </c>
      <c r="F940" s="188">
        <v>1012530.397213</v>
      </c>
      <c r="G940" s="103" t="s">
        <v>581</v>
      </c>
      <c r="H940" s="103" t="s">
        <v>581</v>
      </c>
      <c r="I940" s="252">
        <v>53</v>
      </c>
      <c r="J940" s="104">
        <v>31781136649.369999</v>
      </c>
      <c r="K940" s="104">
        <v>31806736223.080002</v>
      </c>
      <c r="L940" s="188">
        <v>1.09387123E-2</v>
      </c>
    </row>
    <row r="941" spans="1:12" hidden="1">
      <c r="A941" s="103" t="s">
        <v>1077</v>
      </c>
      <c r="B941" s="103" t="s">
        <v>1078</v>
      </c>
      <c r="C941" s="134" t="s">
        <v>1820</v>
      </c>
      <c r="D941" s="104">
        <v>33959545662.169998</v>
      </c>
      <c r="E941" s="406">
        <v>33535.810953</v>
      </c>
      <c r="F941" s="188">
        <v>1012635.2903690001</v>
      </c>
      <c r="G941" s="103" t="s">
        <v>581</v>
      </c>
      <c r="H941" s="103" t="s">
        <v>581</v>
      </c>
      <c r="I941" s="252">
        <v>54</v>
      </c>
      <c r="J941" s="104">
        <v>32910545663.349998</v>
      </c>
      <c r="K941" s="104">
        <v>32938125124.330002</v>
      </c>
      <c r="L941" s="188">
        <v>1.0359506900000001E-2</v>
      </c>
    </row>
    <row r="942" spans="1:12" hidden="1">
      <c r="A942" s="103" t="s">
        <v>1077</v>
      </c>
      <c r="B942" s="103" t="s">
        <v>1078</v>
      </c>
      <c r="C942" s="134" t="s">
        <v>1821</v>
      </c>
      <c r="D942" s="104">
        <v>34963268265.139999</v>
      </c>
      <c r="E942" s="406">
        <v>34523.225081999997</v>
      </c>
      <c r="F942" s="188">
        <v>1012746.294186</v>
      </c>
      <c r="G942" s="103" t="s">
        <v>581</v>
      </c>
      <c r="H942" s="103" t="s">
        <v>581</v>
      </c>
      <c r="I942" s="252">
        <v>54</v>
      </c>
      <c r="J942" s="104">
        <v>33963268265.169998</v>
      </c>
      <c r="K942" s="104">
        <v>33992891014.650002</v>
      </c>
      <c r="L942" s="188">
        <v>1.09618752E-2</v>
      </c>
    </row>
    <row r="943" spans="1:12" hidden="1">
      <c r="A943" s="103" t="s">
        <v>1077</v>
      </c>
      <c r="B943" s="103" t="s">
        <v>1078</v>
      </c>
      <c r="C943" s="134" t="s">
        <v>1822</v>
      </c>
      <c r="D943" s="104">
        <v>34593603236.699997</v>
      </c>
      <c r="E943" s="406">
        <v>34143.237304000002</v>
      </c>
      <c r="F943" s="188">
        <v>1013190.487144</v>
      </c>
      <c r="G943" s="103" t="s">
        <v>581</v>
      </c>
      <c r="H943" s="103" t="s">
        <v>581</v>
      </c>
      <c r="I943" s="252">
        <v>56</v>
      </c>
      <c r="J943" s="104">
        <v>34978603238.610001</v>
      </c>
      <c r="K943" s="104">
        <v>35016645290.739998</v>
      </c>
      <c r="L943" s="188">
        <v>4.3860240299999999E-2</v>
      </c>
    </row>
    <row r="944" spans="1:12" hidden="1">
      <c r="A944" s="103" t="s">
        <v>1077</v>
      </c>
      <c r="B944" s="103" t="s">
        <v>1078</v>
      </c>
      <c r="C944" s="134" t="s">
        <v>1823</v>
      </c>
      <c r="D944" s="104">
        <v>34592459020.730003</v>
      </c>
      <c r="E944" s="406">
        <v>34138.302946999996</v>
      </c>
      <c r="F944" s="188">
        <v>1013303.4168229999</v>
      </c>
      <c r="G944" s="103" t="s">
        <v>581</v>
      </c>
      <c r="H944" s="103" t="s">
        <v>581</v>
      </c>
      <c r="I944" s="252">
        <v>56</v>
      </c>
      <c r="J944" s="104">
        <v>34597459021.540001</v>
      </c>
      <c r="K944" s="104">
        <v>34637583114.160004</v>
      </c>
      <c r="L944" s="188">
        <v>1.11459474E-2</v>
      </c>
    </row>
    <row r="945" spans="1:12" hidden="1">
      <c r="A945" s="103" t="s">
        <v>1077</v>
      </c>
      <c r="B945" s="103" t="s">
        <v>1078</v>
      </c>
      <c r="C945" s="134" t="s">
        <v>1824</v>
      </c>
      <c r="D945" s="104">
        <v>34594233039.610001</v>
      </c>
      <c r="E945" s="406">
        <v>34138.302946999996</v>
      </c>
      <c r="F945" s="188">
        <v>1013355.382466</v>
      </c>
      <c r="G945" s="103" t="s">
        <v>581</v>
      </c>
      <c r="H945" s="103" t="s">
        <v>581</v>
      </c>
      <c r="I945" s="252">
        <v>56</v>
      </c>
      <c r="J945" s="104">
        <v>34594233039.610001</v>
      </c>
      <c r="K945" s="104">
        <v>34638521325.989998</v>
      </c>
      <c r="L945" s="188">
        <v>5.1283398999999999E-3</v>
      </c>
    </row>
    <row r="946" spans="1:12" hidden="1">
      <c r="A946" s="103" t="s">
        <v>1077</v>
      </c>
      <c r="B946" s="103" t="s">
        <v>1078</v>
      </c>
      <c r="C946" s="134" t="s">
        <v>1825</v>
      </c>
      <c r="D946" s="104">
        <v>34780130584.139999</v>
      </c>
      <c r="E946" s="406">
        <v>34300.576732000001</v>
      </c>
      <c r="F946" s="188">
        <v>1013980.9267900001</v>
      </c>
      <c r="G946" s="103" t="s">
        <v>581</v>
      </c>
      <c r="H946" s="103" t="s">
        <v>581</v>
      </c>
      <c r="I946" s="252">
        <v>57</v>
      </c>
      <c r="J946" s="104">
        <v>34615588061.230003</v>
      </c>
      <c r="K946" s="104">
        <v>34623935749.839996</v>
      </c>
      <c r="L946" s="188">
        <v>6.1730004599999999E-2</v>
      </c>
    </row>
    <row r="947" spans="1:12" hidden="1">
      <c r="A947" s="103" t="s">
        <v>1077</v>
      </c>
      <c r="B947" s="103" t="s">
        <v>1078</v>
      </c>
      <c r="C947" s="134" t="s">
        <v>1826</v>
      </c>
      <c r="D947" s="104">
        <v>34781977079.089996</v>
      </c>
      <c r="E947" s="406">
        <v>34298.604526000003</v>
      </c>
      <c r="F947" s="188">
        <v>1014093.067627</v>
      </c>
      <c r="G947" s="103" t="s">
        <v>581</v>
      </c>
      <c r="H947" s="103" t="s">
        <v>581</v>
      </c>
      <c r="I947" s="252">
        <v>57</v>
      </c>
      <c r="J947" s="104">
        <v>34783977079.519997</v>
      </c>
      <c r="K947" s="104">
        <v>34794421966.150002</v>
      </c>
      <c r="L947" s="188">
        <v>1.10594622E-2</v>
      </c>
    </row>
    <row r="948" spans="1:12" hidden="1">
      <c r="A948" s="103" t="s">
        <v>1077</v>
      </c>
      <c r="B948" s="103" t="s">
        <v>1078</v>
      </c>
      <c r="C948" s="134" t="s">
        <v>1827</v>
      </c>
      <c r="D948" s="104">
        <v>34469694390.379997</v>
      </c>
      <c r="E948" s="406">
        <v>33986.902327999996</v>
      </c>
      <c r="F948" s="188">
        <v>1014205.238763</v>
      </c>
      <c r="G948" s="103" t="s">
        <v>581</v>
      </c>
      <c r="H948" s="103" t="s">
        <v>581</v>
      </c>
      <c r="I948" s="252">
        <v>57</v>
      </c>
      <c r="J948" s="104">
        <v>34785824392.519997</v>
      </c>
      <c r="K948" s="104">
        <v>34798366714.93</v>
      </c>
      <c r="L948" s="188">
        <v>1.1061227E-2</v>
      </c>
    </row>
    <row r="949" spans="1:12" hidden="1">
      <c r="A949" s="103" t="s">
        <v>1077</v>
      </c>
      <c r="B949" s="103" t="s">
        <v>1078</v>
      </c>
      <c r="C949" s="134" t="s">
        <v>1828</v>
      </c>
      <c r="D949" s="104">
        <v>34589873849.779999</v>
      </c>
      <c r="E949" s="406">
        <v>34101.572753</v>
      </c>
      <c r="F949" s="188">
        <v>1014319.019839</v>
      </c>
      <c r="G949" s="103" t="s">
        <v>581</v>
      </c>
      <c r="H949" s="103" t="s">
        <v>581</v>
      </c>
      <c r="I949" s="252">
        <v>57</v>
      </c>
      <c r="J949" s="104">
        <v>34473561456.690002</v>
      </c>
      <c r="K949" s="104">
        <v>34488182518.849998</v>
      </c>
      <c r="L949" s="188">
        <v>1.1218742699999999E-2</v>
      </c>
    </row>
    <row r="950" spans="1:12" hidden="1">
      <c r="A950" s="103" t="s">
        <v>1077</v>
      </c>
      <c r="B950" s="103" t="s">
        <v>1078</v>
      </c>
      <c r="C950" s="134" t="s">
        <v>1829</v>
      </c>
      <c r="D950" s="104">
        <v>34593734603.300003</v>
      </c>
      <c r="E950" s="406">
        <v>34101.572753</v>
      </c>
      <c r="F950" s="188">
        <v>1014432.233195</v>
      </c>
      <c r="G950" s="103" t="s">
        <v>581</v>
      </c>
      <c r="H950" s="103" t="s">
        <v>581</v>
      </c>
      <c r="I950" s="252">
        <v>57</v>
      </c>
      <c r="J950" s="104">
        <v>34593734603.300003</v>
      </c>
      <c r="K950" s="104">
        <v>34610441774.25</v>
      </c>
      <c r="L950" s="188">
        <v>1.11615137E-2</v>
      </c>
    </row>
    <row r="951" spans="1:12" hidden="1">
      <c r="A951" s="103" t="s">
        <v>1077</v>
      </c>
      <c r="B951" s="103" t="s">
        <v>1078</v>
      </c>
      <c r="C951" s="134" t="s">
        <v>1830</v>
      </c>
      <c r="D951" s="104">
        <v>34605320003.339996</v>
      </c>
      <c r="E951" s="406">
        <v>34101.572753</v>
      </c>
      <c r="F951" s="188">
        <v>1014771.965328</v>
      </c>
      <c r="G951" s="103" t="s">
        <v>581</v>
      </c>
      <c r="H951" s="103" t="s">
        <v>581</v>
      </c>
      <c r="I951" s="252">
        <v>57</v>
      </c>
      <c r="J951" s="104">
        <v>34605320003.339996</v>
      </c>
      <c r="K951" s="104">
        <v>34628288727.809998</v>
      </c>
      <c r="L951" s="188">
        <v>3.34898795E-2</v>
      </c>
    </row>
    <row r="952" spans="1:12" hidden="1">
      <c r="A952" s="103" t="s">
        <v>1077</v>
      </c>
      <c r="B952" s="103" t="s">
        <v>1078</v>
      </c>
      <c r="C952" s="134" t="s">
        <v>1831</v>
      </c>
      <c r="D952" s="104">
        <v>35269183548.610001</v>
      </c>
      <c r="E952" s="406">
        <v>34751.892570999997</v>
      </c>
      <c r="F952" s="188">
        <v>1014885.260611</v>
      </c>
      <c r="G952" s="103" t="s">
        <v>581</v>
      </c>
      <c r="H952" s="103" t="s">
        <v>581</v>
      </c>
      <c r="I952" s="252">
        <v>58</v>
      </c>
      <c r="J952" s="104">
        <v>34609183550.660004</v>
      </c>
      <c r="K952" s="104">
        <v>34634239818.339996</v>
      </c>
      <c r="L952" s="188">
        <v>1.1164605100000001E-2</v>
      </c>
    </row>
    <row r="953" spans="1:12" hidden="1">
      <c r="A953" s="103" t="s">
        <v>1077</v>
      </c>
      <c r="B953" s="103" t="s">
        <v>1078</v>
      </c>
      <c r="C953" s="134" t="s">
        <v>1832</v>
      </c>
      <c r="D953" s="104">
        <v>35778008014.389999</v>
      </c>
      <c r="E953" s="406">
        <v>35249.431815000004</v>
      </c>
      <c r="F953" s="188">
        <v>1014995.311191</v>
      </c>
      <c r="G953" s="103" t="s">
        <v>581</v>
      </c>
      <c r="H953" s="103" t="s">
        <v>581</v>
      </c>
      <c r="I953" s="252">
        <v>59</v>
      </c>
      <c r="J953" s="104">
        <v>35273008014.589996</v>
      </c>
      <c r="K953" s="104">
        <v>35300191965.050003</v>
      </c>
      <c r="L953" s="188">
        <v>1.0843647499999999E-2</v>
      </c>
    </row>
    <row r="954" spans="1:12" hidden="1">
      <c r="A954" s="103" t="s">
        <v>1077</v>
      </c>
      <c r="B954" s="103" t="s">
        <v>1078</v>
      </c>
      <c r="C954" s="134" t="s">
        <v>1833</v>
      </c>
      <c r="D954" s="104">
        <v>40781814007.349998</v>
      </c>
      <c r="E954" s="406">
        <v>40175.038969000001</v>
      </c>
      <c r="F954" s="188">
        <v>1015103.2843760001</v>
      </c>
      <c r="G954" s="103" t="s">
        <v>581</v>
      </c>
      <c r="H954" s="103" t="s">
        <v>581</v>
      </c>
      <c r="I954" s="252">
        <v>60</v>
      </c>
      <c r="J954" s="104">
        <v>35781814007.779999</v>
      </c>
      <c r="K954" s="104">
        <v>35811156438.879997</v>
      </c>
      <c r="L954" s="188">
        <v>1.0637801400000001E-2</v>
      </c>
    </row>
    <row r="955" spans="1:12" hidden="1">
      <c r="A955" s="103" t="s">
        <v>1077</v>
      </c>
      <c r="B955" s="103" t="s">
        <v>1078</v>
      </c>
      <c r="C955" s="134" t="s">
        <v>1834</v>
      </c>
      <c r="D955" s="104">
        <v>40348003138.269997</v>
      </c>
      <c r="E955" s="406">
        <v>39743.365875000003</v>
      </c>
      <c r="F955" s="188">
        <v>1015213.539416</v>
      </c>
      <c r="G955" s="103" t="s">
        <v>581</v>
      </c>
      <c r="H955" s="103" t="s">
        <v>581</v>
      </c>
      <c r="I955" s="252">
        <v>60</v>
      </c>
      <c r="J955" s="104">
        <v>40786243507.900002</v>
      </c>
      <c r="K955" s="104">
        <v>40818046204.779999</v>
      </c>
      <c r="L955" s="188">
        <v>1.08614603E-2</v>
      </c>
    </row>
    <row r="956" spans="1:12" hidden="1">
      <c r="A956" s="103" t="s">
        <v>1077</v>
      </c>
      <c r="B956" s="103" t="s">
        <v>1078</v>
      </c>
      <c r="C956" s="134" t="s">
        <v>1835</v>
      </c>
      <c r="D956" s="104">
        <v>40361374418.949997</v>
      </c>
      <c r="E956" s="406">
        <v>39743.365875000003</v>
      </c>
      <c r="F956" s="188">
        <v>1015549.979986</v>
      </c>
      <c r="G956" s="103" t="s">
        <v>581</v>
      </c>
      <c r="H956" s="103" t="s">
        <v>581</v>
      </c>
      <c r="I956" s="252">
        <v>60</v>
      </c>
      <c r="J956" s="104">
        <v>40361374418.949997</v>
      </c>
      <c r="K956" s="104">
        <v>40400482408.459999</v>
      </c>
      <c r="L956" s="188">
        <v>3.3139882099999997E-2</v>
      </c>
    </row>
    <row r="957" spans="1:12" hidden="1">
      <c r="A957" s="103" t="s">
        <v>1077</v>
      </c>
      <c r="B957" s="103" t="s">
        <v>1078</v>
      </c>
      <c r="C957" s="134" t="s">
        <v>1836</v>
      </c>
      <c r="D957" s="104">
        <v>40365832354.449997</v>
      </c>
      <c r="E957" s="406">
        <v>39743.365875000003</v>
      </c>
      <c r="F957" s="188">
        <v>1015662.148028</v>
      </c>
      <c r="G957" s="103" t="s">
        <v>581</v>
      </c>
      <c r="H957" s="103" t="s">
        <v>581</v>
      </c>
      <c r="I957" s="252">
        <v>60</v>
      </c>
      <c r="J957" s="104">
        <v>40365832354.449997</v>
      </c>
      <c r="K957" s="104">
        <v>40407375857</v>
      </c>
      <c r="L957" s="188">
        <v>1.1045053799999999E-2</v>
      </c>
    </row>
    <row r="958" spans="1:12" hidden="1">
      <c r="A958" s="103" t="s">
        <v>1077</v>
      </c>
      <c r="B958" s="103" t="s">
        <v>1078</v>
      </c>
      <c r="C958" s="134" t="s">
        <v>1837</v>
      </c>
      <c r="D958" s="104">
        <v>40369627653.129997</v>
      </c>
      <c r="E958" s="406">
        <v>39743.365875000003</v>
      </c>
      <c r="F958" s="188">
        <v>1015757.643177</v>
      </c>
      <c r="G958" s="103" t="s">
        <v>581</v>
      </c>
      <c r="H958" s="103" t="s">
        <v>581</v>
      </c>
      <c r="I958" s="252">
        <v>60</v>
      </c>
      <c r="J958" s="104">
        <v>40369627653.129997</v>
      </c>
      <c r="K958" s="104">
        <v>40413607044.300003</v>
      </c>
      <c r="L958" s="188">
        <v>9.4022554000000001E-3</v>
      </c>
    </row>
    <row r="959" spans="1:12" hidden="1">
      <c r="A959" s="103" t="s">
        <v>1077</v>
      </c>
      <c r="B959" s="103" t="s">
        <v>1078</v>
      </c>
      <c r="C959" s="134" t="s">
        <v>1838</v>
      </c>
      <c r="D959" s="104">
        <v>40624200195.120003</v>
      </c>
      <c r="E959" s="406">
        <v>39989.459702</v>
      </c>
      <c r="F959" s="188">
        <v>1015872.694901</v>
      </c>
      <c r="G959" s="103" t="s">
        <v>581</v>
      </c>
      <c r="H959" s="103" t="s">
        <v>581</v>
      </c>
      <c r="I959" s="252">
        <v>61</v>
      </c>
      <c r="J959" s="104">
        <v>40374200195.889999</v>
      </c>
      <c r="K959" s="104">
        <v>40420615898.139999</v>
      </c>
      <c r="L959" s="188">
        <v>1.13266905E-2</v>
      </c>
    </row>
    <row r="960" spans="1:12" hidden="1">
      <c r="A960" s="103" t="s">
        <v>1077</v>
      </c>
      <c r="B960" s="103" t="s">
        <v>1078</v>
      </c>
      <c r="C960" s="134" t="s">
        <v>1839</v>
      </c>
      <c r="D960" s="104">
        <v>40848758488.5</v>
      </c>
      <c r="E960" s="406">
        <v>40205.997971999997</v>
      </c>
      <c r="F960" s="188">
        <v>1015986.6823090001</v>
      </c>
      <c r="G960" s="103" t="s">
        <v>581</v>
      </c>
      <c r="H960" s="103" t="s">
        <v>581</v>
      </c>
      <c r="I960" s="252">
        <v>64</v>
      </c>
      <c r="J960" s="104">
        <v>40628758489.970001</v>
      </c>
      <c r="K960" s="104">
        <v>40677625994.309998</v>
      </c>
      <c r="L960" s="188">
        <v>1.1220638999999999E-2</v>
      </c>
    </row>
    <row r="961" spans="1:12" hidden="1">
      <c r="A961" s="103" t="s">
        <v>1077</v>
      </c>
      <c r="B961" s="103" t="s">
        <v>1078</v>
      </c>
      <c r="C961" s="134" t="s">
        <v>1840</v>
      </c>
      <c r="D961" s="104">
        <v>42439396416.68</v>
      </c>
      <c r="E961" s="406">
        <v>41757.664710999998</v>
      </c>
      <c r="F961" s="188">
        <v>1016325.905924</v>
      </c>
      <c r="G961" s="103" t="s">
        <v>581</v>
      </c>
      <c r="H961" s="103" t="s">
        <v>581</v>
      </c>
      <c r="I961" s="252">
        <v>67</v>
      </c>
      <c r="J961" s="104">
        <v>40862397312.480003</v>
      </c>
      <c r="K961" s="104">
        <v>40918663808.010002</v>
      </c>
      <c r="L961" s="188">
        <v>3.3388588699999999E-2</v>
      </c>
    </row>
    <row r="962" spans="1:12" hidden="1">
      <c r="A962" s="103" t="s">
        <v>1077</v>
      </c>
      <c r="B962" s="103" t="s">
        <v>1078</v>
      </c>
      <c r="C962" s="134" t="s">
        <v>1841</v>
      </c>
      <c r="D962" s="104">
        <v>45588889740.440002</v>
      </c>
      <c r="E962" s="406">
        <v>44851.859256000003</v>
      </c>
      <c r="F962" s="188">
        <v>1016432.551441</v>
      </c>
      <c r="G962" s="103" t="s">
        <v>581</v>
      </c>
      <c r="H962" s="103" t="s">
        <v>581</v>
      </c>
      <c r="I962" s="252">
        <v>67</v>
      </c>
      <c r="J962" s="104">
        <v>42443849684.410004</v>
      </c>
      <c r="K962" s="104">
        <v>42502677985.160004</v>
      </c>
      <c r="L962" s="188">
        <v>1.0493240100000001E-2</v>
      </c>
    </row>
    <row r="963" spans="1:12" hidden="1">
      <c r="A963" s="103" t="s">
        <v>1077</v>
      </c>
      <c r="B963" s="103" t="s">
        <v>1078</v>
      </c>
      <c r="C963" s="134" t="s">
        <v>1842</v>
      </c>
      <c r="D963" s="104">
        <v>45593654664.839996</v>
      </c>
      <c r="E963" s="406">
        <v>44851.859256000003</v>
      </c>
      <c r="F963" s="188">
        <v>1016538.7883829999</v>
      </c>
      <c r="G963" s="103" t="s">
        <v>581</v>
      </c>
      <c r="H963" s="103" t="s">
        <v>581</v>
      </c>
      <c r="I963" s="252">
        <v>67</v>
      </c>
      <c r="J963" s="104">
        <v>45593654664.839996</v>
      </c>
      <c r="K963" s="104">
        <v>45655234787.940002</v>
      </c>
      <c r="L963" s="188">
        <v>1.04519421E-2</v>
      </c>
    </row>
    <row r="964" spans="1:12" hidden="1">
      <c r="A964" s="103" t="s">
        <v>1077</v>
      </c>
      <c r="B964" s="103" t="s">
        <v>1078</v>
      </c>
      <c r="C964" s="134" t="s">
        <v>1843</v>
      </c>
      <c r="D964" s="104">
        <v>45598689473.690002</v>
      </c>
      <c r="E964" s="406">
        <v>44851.859256000003</v>
      </c>
      <c r="F964" s="188">
        <v>1016651.042567</v>
      </c>
      <c r="G964" s="103" t="s">
        <v>581</v>
      </c>
      <c r="H964" s="103" t="s">
        <v>581</v>
      </c>
      <c r="I964" s="252">
        <v>67</v>
      </c>
      <c r="J964" s="104">
        <v>45598689473.690002</v>
      </c>
      <c r="K964" s="104">
        <v>45663021888.5</v>
      </c>
      <c r="L964" s="188">
        <v>1.10427841E-2</v>
      </c>
    </row>
    <row r="965" spans="1:12" hidden="1">
      <c r="A965" s="103" t="s">
        <v>1077</v>
      </c>
      <c r="B965" s="103" t="s">
        <v>1078</v>
      </c>
      <c r="C965" s="134" t="s">
        <v>1844</v>
      </c>
      <c r="D965" s="104">
        <v>55598382880.559998</v>
      </c>
      <c r="E965" s="406">
        <v>54688.142128</v>
      </c>
      <c r="F965" s="188">
        <v>1016644.2069</v>
      </c>
      <c r="G965" s="103" t="s">
        <v>581</v>
      </c>
      <c r="H965" s="103" t="s">
        <v>581</v>
      </c>
      <c r="I965" s="252">
        <v>68</v>
      </c>
      <c r="J965" s="104">
        <v>45598382881.309998</v>
      </c>
      <c r="K965" s="104">
        <v>45670973609.07</v>
      </c>
      <c r="L965" s="188">
        <v>-6.7237099999999995E-4</v>
      </c>
    </row>
    <row r="966" spans="1:12" hidden="1">
      <c r="A966" s="103" t="s">
        <v>1077</v>
      </c>
      <c r="B966" s="103" t="s">
        <v>1078</v>
      </c>
      <c r="C966" s="134" t="s">
        <v>1845</v>
      </c>
      <c r="D966" s="104">
        <v>55772885764.860001</v>
      </c>
      <c r="E966" s="406">
        <v>54835.507490999997</v>
      </c>
      <c r="F966" s="188">
        <v>1017094.366711</v>
      </c>
      <c r="G966" s="103" t="s">
        <v>581</v>
      </c>
      <c r="H966" s="103" t="s">
        <v>581</v>
      </c>
      <c r="I966" s="252">
        <v>68</v>
      </c>
      <c r="J966" s="104">
        <v>55623001284.300003</v>
      </c>
      <c r="K966" s="104">
        <v>55626354105.610001</v>
      </c>
      <c r="L966" s="188">
        <v>4.4278992400000002E-2</v>
      </c>
    </row>
    <row r="967" spans="1:12" hidden="1">
      <c r="A967" s="103" t="s">
        <v>1077</v>
      </c>
      <c r="B967" s="103" t="s">
        <v>1078</v>
      </c>
      <c r="C967" s="134" t="s">
        <v>1846</v>
      </c>
      <c r="D967" s="104">
        <v>56787886421.589996</v>
      </c>
      <c r="E967" s="406">
        <v>55827.442443</v>
      </c>
      <c r="F967" s="188">
        <v>1017203.7968529999</v>
      </c>
      <c r="G967" s="103" t="s">
        <v>581</v>
      </c>
      <c r="H967" s="103" t="s">
        <v>581</v>
      </c>
      <c r="I967" s="252">
        <v>69</v>
      </c>
      <c r="J967" s="104">
        <v>55778886422.18</v>
      </c>
      <c r="K967" s="104">
        <v>55785601663.290001</v>
      </c>
      <c r="L967" s="188">
        <v>1.0759094300000001E-2</v>
      </c>
    </row>
    <row r="968" spans="1:12" hidden="1">
      <c r="A968" s="103" t="s">
        <v>1077</v>
      </c>
      <c r="B968" s="103" t="s">
        <v>1078</v>
      </c>
      <c r="C968" s="134" t="s">
        <v>1847</v>
      </c>
      <c r="D968" s="104">
        <v>51555390262.660004</v>
      </c>
      <c r="E968" s="406">
        <v>50676.730675999999</v>
      </c>
      <c r="F968" s="188">
        <v>1017338.521545</v>
      </c>
      <c r="G968" s="103" t="s">
        <v>581</v>
      </c>
      <c r="H968" s="103" t="s">
        <v>581</v>
      </c>
      <c r="I968" s="252">
        <v>69</v>
      </c>
      <c r="J968" s="104">
        <v>56795407756.599998</v>
      </c>
      <c r="K968" s="104">
        <v>56805546893.660004</v>
      </c>
      <c r="L968" s="188">
        <v>1.3244611599999999E-2</v>
      </c>
    </row>
    <row r="969" spans="1:12" hidden="1">
      <c r="A969" s="103" t="s">
        <v>1077</v>
      </c>
      <c r="B969" s="103" t="s">
        <v>1078</v>
      </c>
      <c r="C969" s="134" t="s">
        <v>1848</v>
      </c>
      <c r="D969" s="104">
        <v>52198937334.970001</v>
      </c>
      <c r="E969" s="406">
        <v>51303.596237999998</v>
      </c>
      <c r="F969" s="188">
        <v>1017451.819417</v>
      </c>
      <c r="G969" s="103" t="s">
        <v>581</v>
      </c>
      <c r="H969" s="103" t="s">
        <v>581</v>
      </c>
      <c r="I969" s="252">
        <v>68</v>
      </c>
      <c r="J969" s="104">
        <v>51561131828.379997</v>
      </c>
      <c r="K969" s="104">
        <v>51574379558.150002</v>
      </c>
      <c r="L969" s="188">
        <v>1.11366934E-2</v>
      </c>
    </row>
    <row r="970" spans="1:12" hidden="1">
      <c r="A970" s="103" t="s">
        <v>1077</v>
      </c>
      <c r="B970" s="103" t="s">
        <v>1078</v>
      </c>
      <c r="C970" s="134" t="s">
        <v>1849</v>
      </c>
      <c r="D970" s="104">
        <v>52218165409.449997</v>
      </c>
      <c r="E970" s="406">
        <v>51316.886767999997</v>
      </c>
      <c r="F970" s="188">
        <v>1017563.003101</v>
      </c>
      <c r="G970" s="103" t="s">
        <v>581</v>
      </c>
      <c r="H970" s="103" t="s">
        <v>581</v>
      </c>
      <c r="I970" s="252">
        <v>67</v>
      </c>
      <c r="J970" s="104">
        <v>52204641457.830002</v>
      </c>
      <c r="K970" s="104">
        <v>52221036756.900002</v>
      </c>
      <c r="L970" s="188">
        <v>1.0927660800000001E-2</v>
      </c>
    </row>
    <row r="971" spans="1:12" hidden="1">
      <c r="A971" s="103" t="s">
        <v>1077</v>
      </c>
      <c r="B971" s="103" t="s">
        <v>1078</v>
      </c>
      <c r="C971" s="134" t="s">
        <v>1850</v>
      </c>
      <c r="D971" s="104">
        <v>61534598804.029999</v>
      </c>
      <c r="E971" s="406">
        <v>60452.706509000003</v>
      </c>
      <c r="F971" s="188">
        <v>1017896.5071620001</v>
      </c>
      <c r="G971" s="103" t="s">
        <v>581</v>
      </c>
      <c r="H971" s="103" t="s">
        <v>581</v>
      </c>
      <c r="I971" s="252">
        <v>67</v>
      </c>
      <c r="J971" s="104">
        <v>52235279799.599998</v>
      </c>
      <c r="K971" s="104">
        <v>52261125055.440002</v>
      </c>
      <c r="L971" s="188">
        <v>3.2774782500000002E-2</v>
      </c>
    </row>
    <row r="972" spans="1:12" hidden="1">
      <c r="A972" s="103" t="s">
        <v>1077</v>
      </c>
      <c r="B972" s="103" t="s">
        <v>1078</v>
      </c>
      <c r="C972" s="134" t="s">
        <v>1851</v>
      </c>
      <c r="D972" s="104">
        <v>61640425745.839996</v>
      </c>
      <c r="E972" s="406">
        <v>60550.939020999998</v>
      </c>
      <c r="F972" s="188">
        <v>1017992.895609</v>
      </c>
      <c r="G972" s="103" t="s">
        <v>581</v>
      </c>
      <c r="H972" s="103" t="s">
        <v>581</v>
      </c>
      <c r="I972" s="252">
        <v>68</v>
      </c>
      <c r="J972" s="104">
        <v>61540425746.510002</v>
      </c>
      <c r="K972" s="104">
        <v>61569982069.720001</v>
      </c>
      <c r="L972" s="188">
        <v>9.4693759000000002E-3</v>
      </c>
    </row>
    <row r="973" spans="1:12" hidden="1">
      <c r="A973" s="103" t="s">
        <v>1077</v>
      </c>
      <c r="B973" s="103" t="s">
        <v>1078</v>
      </c>
      <c r="C973" s="134" t="s">
        <v>1852</v>
      </c>
      <c r="D973" s="104">
        <v>61121123184.309998</v>
      </c>
      <c r="E973" s="406">
        <v>60035.145933</v>
      </c>
      <c r="F973" s="188">
        <v>1018089.0249280001</v>
      </c>
      <c r="G973" s="103" t="s">
        <v>581</v>
      </c>
      <c r="H973" s="103" t="s">
        <v>581</v>
      </c>
      <c r="I973" s="252">
        <v>68</v>
      </c>
      <c r="J973" s="104">
        <v>61646246466.339996</v>
      </c>
      <c r="K973" s="104">
        <v>61679520459.239998</v>
      </c>
      <c r="L973" s="188">
        <v>9.4430244999999993E-3</v>
      </c>
    </row>
    <row r="974" spans="1:12" hidden="1">
      <c r="A974" s="103" t="s">
        <v>1077</v>
      </c>
      <c r="B974" s="103" t="s">
        <v>1078</v>
      </c>
      <c r="C974" s="134" t="s">
        <v>1853</v>
      </c>
      <c r="D974" s="104">
        <v>56381867054.629997</v>
      </c>
      <c r="E974" s="406">
        <v>55374.792002000002</v>
      </c>
      <c r="F974" s="188">
        <v>1018186.525244</v>
      </c>
      <c r="G974" s="103" t="s">
        <v>581</v>
      </c>
      <c r="H974" s="103" t="s">
        <v>581</v>
      </c>
      <c r="I974" s="252">
        <v>67</v>
      </c>
      <c r="J974" s="104">
        <v>61126976630.040001</v>
      </c>
      <c r="K974" s="104">
        <v>61163937216.379997</v>
      </c>
      <c r="L974" s="188">
        <v>9.5767966999999992E-3</v>
      </c>
    </row>
    <row r="975" spans="1:12" hidden="1">
      <c r="A975" s="103" t="s">
        <v>1077</v>
      </c>
      <c r="B975" s="103" t="s">
        <v>1078</v>
      </c>
      <c r="C975" s="134" t="s">
        <v>1854</v>
      </c>
      <c r="D975" s="104">
        <v>57811036829.800003</v>
      </c>
      <c r="E975" s="406">
        <v>56772.251357000001</v>
      </c>
      <c r="F975" s="188">
        <v>1018297.415515</v>
      </c>
      <c r="G975" s="103" t="s">
        <v>581</v>
      </c>
      <c r="H975" s="103" t="s">
        <v>581</v>
      </c>
      <c r="I975" s="252">
        <v>69</v>
      </c>
      <c r="J975" s="104">
        <v>56388007580.32</v>
      </c>
      <c r="K975" s="104">
        <v>56428369328.610001</v>
      </c>
      <c r="L975" s="188">
        <v>1.0890958399999999E-2</v>
      </c>
    </row>
    <row r="976" spans="1:12" hidden="1">
      <c r="A976" s="103" t="s">
        <v>1077</v>
      </c>
      <c r="B976" s="103" t="s">
        <v>1078</v>
      </c>
      <c r="C976" s="134" t="s">
        <v>1855</v>
      </c>
      <c r="D976" s="104">
        <v>57678817468.160004</v>
      </c>
      <c r="E976" s="406">
        <v>56624.611626999998</v>
      </c>
      <c r="F976" s="188">
        <v>1018617.449389</v>
      </c>
      <c r="G976" s="103" t="s">
        <v>581</v>
      </c>
      <c r="H976" s="103" t="s">
        <v>581</v>
      </c>
      <c r="I976" s="252">
        <v>68</v>
      </c>
      <c r="J976" s="104">
        <v>57829205873.360001</v>
      </c>
      <c r="K976" s="104">
        <v>57880033600.230003</v>
      </c>
      <c r="L976" s="188">
        <v>3.14283302E-2</v>
      </c>
    </row>
    <row r="977" spans="1:12" hidden="1">
      <c r="A977" s="103" t="s">
        <v>1077</v>
      </c>
      <c r="B977" s="103" t="s">
        <v>1078</v>
      </c>
      <c r="C977" s="134" t="s">
        <v>1856</v>
      </c>
      <c r="D977" s="104">
        <v>59139485581.82</v>
      </c>
      <c r="E977" s="406">
        <v>58052.475427999998</v>
      </c>
      <c r="F977" s="188">
        <v>1018724.613306</v>
      </c>
      <c r="G977" s="103" t="s">
        <v>581</v>
      </c>
      <c r="H977" s="103" t="s">
        <v>581</v>
      </c>
      <c r="I977" s="252">
        <v>69</v>
      </c>
      <c r="J977" s="104">
        <v>57684885583.290001</v>
      </c>
      <c r="K977" s="104">
        <v>57739193480.690002</v>
      </c>
      <c r="L977" s="188">
        <v>1.0520526299999999E-2</v>
      </c>
    </row>
    <row r="978" spans="1:12" hidden="1">
      <c r="A978" s="103" t="s">
        <v>1077</v>
      </c>
      <c r="B978" s="103" t="s">
        <v>1078</v>
      </c>
      <c r="C978" s="134" t="s">
        <v>1857</v>
      </c>
      <c r="D978" s="104">
        <v>60423647835.239998</v>
      </c>
      <c r="E978" s="406">
        <v>59307.036979999997</v>
      </c>
      <c r="F978" s="188">
        <v>1018827.628425</v>
      </c>
      <c r="G978" s="103" t="s">
        <v>581</v>
      </c>
      <c r="H978" s="103" t="s">
        <v>581</v>
      </c>
      <c r="I978" s="252">
        <v>70</v>
      </c>
      <c r="J978" s="104">
        <v>59145465864.5</v>
      </c>
      <c r="K978" s="104">
        <v>59203342182.489998</v>
      </c>
      <c r="L978" s="188">
        <v>1.0112165500000001E-2</v>
      </c>
    </row>
    <row r="979" spans="1:12" hidden="1">
      <c r="A979" s="103" t="s">
        <v>1077</v>
      </c>
      <c r="B979" s="103" t="s">
        <v>1078</v>
      </c>
      <c r="C979" s="134" t="s">
        <v>1858</v>
      </c>
      <c r="D979" s="104">
        <v>61630227329.389999</v>
      </c>
      <c r="E979" s="406">
        <v>60484.733100999998</v>
      </c>
      <c r="F979" s="188">
        <v>1018938.56796</v>
      </c>
      <c r="G979" s="103" t="s">
        <v>581</v>
      </c>
      <c r="H979" s="103" t="s">
        <v>581</v>
      </c>
      <c r="I979" s="252">
        <v>71</v>
      </c>
      <c r="J979" s="104">
        <v>60430227330.370003</v>
      </c>
      <c r="K979" s="104">
        <v>60491749726.389999</v>
      </c>
      <c r="L979" s="188">
        <v>1.0888940600000001E-2</v>
      </c>
    </row>
    <row r="980" spans="1:12" hidden="1">
      <c r="A980" s="103" t="s">
        <v>1077</v>
      </c>
      <c r="B980" s="103" t="s">
        <v>1078</v>
      </c>
      <c r="C980" s="134" t="s">
        <v>1859</v>
      </c>
      <c r="D980" s="104">
        <v>61896735642.459999</v>
      </c>
      <c r="E980" s="406">
        <v>60739.873650000001</v>
      </c>
      <c r="F980" s="188">
        <v>1019046.170546</v>
      </c>
      <c r="G980" s="103" t="s">
        <v>581</v>
      </c>
      <c r="H980" s="103" t="s">
        <v>581</v>
      </c>
      <c r="I980" s="252">
        <v>72</v>
      </c>
      <c r="J980" s="104">
        <v>61636735643.050003</v>
      </c>
      <c r="K980" s="104">
        <v>61701977062.309998</v>
      </c>
      <c r="L980" s="188">
        <v>1.0560262399999999E-2</v>
      </c>
    </row>
    <row r="981" spans="1:12" hidden="1">
      <c r="A981" s="103" t="s">
        <v>1077</v>
      </c>
      <c r="B981" s="103" t="s">
        <v>1078</v>
      </c>
      <c r="C981" s="134" t="s">
        <v>1860</v>
      </c>
      <c r="D981" s="104">
        <v>66171834666.400002</v>
      </c>
      <c r="E981" s="406">
        <v>64914.637282999996</v>
      </c>
      <c r="F981" s="188">
        <v>1019366.932267</v>
      </c>
      <c r="G981" s="103" t="s">
        <v>581</v>
      </c>
      <c r="H981" s="103" t="s">
        <v>581</v>
      </c>
      <c r="I981" s="252">
        <v>74</v>
      </c>
      <c r="J981" s="104">
        <v>61916218668.879997</v>
      </c>
      <c r="K981" s="104">
        <v>61992669721.449997</v>
      </c>
      <c r="L981" s="188">
        <v>3.1476662199999998E-2</v>
      </c>
    </row>
    <row r="982" spans="1:12" hidden="1">
      <c r="A982" s="103" t="s">
        <v>1077</v>
      </c>
      <c r="B982" s="103" t="s">
        <v>1078</v>
      </c>
      <c r="C982" s="134" t="s">
        <v>1861</v>
      </c>
      <c r="D982" s="104">
        <v>66178075398.269997</v>
      </c>
      <c r="E982" s="406">
        <v>64914.637282999996</v>
      </c>
      <c r="F982" s="188">
        <v>1019463.069781</v>
      </c>
      <c r="G982" s="103" t="s">
        <v>581</v>
      </c>
      <c r="H982" s="103" t="s">
        <v>581</v>
      </c>
      <c r="I982" s="252">
        <v>74</v>
      </c>
      <c r="J982" s="104">
        <v>66178075398.269997</v>
      </c>
      <c r="K982" s="104">
        <v>66258520115.029999</v>
      </c>
      <c r="L982" s="188">
        <v>9.4310999E-3</v>
      </c>
    </row>
    <row r="983" spans="1:12" hidden="1">
      <c r="A983" s="103" t="s">
        <v>1077</v>
      </c>
      <c r="B983" s="103" t="s">
        <v>1078</v>
      </c>
      <c r="C983" s="134" t="s">
        <v>1862</v>
      </c>
      <c r="D983" s="104">
        <v>64199087276.769997</v>
      </c>
      <c r="E983" s="406">
        <v>62967.491934999998</v>
      </c>
      <c r="F983" s="188">
        <v>1019559.224989</v>
      </c>
      <c r="G983" s="103" t="s">
        <v>581</v>
      </c>
      <c r="H983" s="103" t="s">
        <v>581</v>
      </c>
      <c r="I983" s="252">
        <v>74</v>
      </c>
      <c r="J983" s="104">
        <v>66184317278.709999</v>
      </c>
      <c r="K983" s="104">
        <v>66268756276.629997</v>
      </c>
      <c r="L983" s="188">
        <v>9.4319461999999993E-3</v>
      </c>
    </row>
    <row r="984" spans="1:12" hidden="1">
      <c r="A984" s="103" t="s">
        <v>1077</v>
      </c>
      <c r="B984" s="103" t="s">
        <v>1078</v>
      </c>
      <c r="C984" s="134" t="s">
        <v>1863</v>
      </c>
      <c r="D984" s="104">
        <v>59230449961.830002</v>
      </c>
      <c r="E984" s="406">
        <v>58088.415895999999</v>
      </c>
      <c r="F984" s="188">
        <v>1019660.272159</v>
      </c>
      <c r="G984" s="103" t="s">
        <v>581</v>
      </c>
      <c r="H984" s="103" t="s">
        <v>581</v>
      </c>
      <c r="I984" s="252">
        <v>75</v>
      </c>
      <c r="J984" s="104">
        <v>64205449963.639999</v>
      </c>
      <c r="K984" s="104">
        <v>64293764202.110001</v>
      </c>
      <c r="L984" s="188">
        <v>9.9108680999999994E-3</v>
      </c>
    </row>
    <row r="985" spans="1:12" hidden="1">
      <c r="A985" s="103" t="s">
        <v>1077</v>
      </c>
      <c r="B985" s="103" t="s">
        <v>1078</v>
      </c>
      <c r="C985" s="134" t="s">
        <v>1864</v>
      </c>
      <c r="D985" s="104">
        <v>59230112251.809998</v>
      </c>
      <c r="E985" s="406">
        <v>58088.415895999999</v>
      </c>
      <c r="F985" s="188">
        <v>1019654.458435</v>
      </c>
      <c r="G985" s="103" t="s">
        <v>581</v>
      </c>
      <c r="H985" s="103" t="s">
        <v>581</v>
      </c>
      <c r="I985" s="252">
        <v>75</v>
      </c>
      <c r="J985" s="104">
        <v>59230112251.809998</v>
      </c>
      <c r="K985" s="104">
        <v>59329154501.669998</v>
      </c>
      <c r="L985" s="188">
        <v>-5.7016279999999998E-4</v>
      </c>
    </row>
    <row r="986" spans="1:12" hidden="1">
      <c r="A986" s="103" t="s">
        <v>1077</v>
      </c>
      <c r="B986" s="103" t="s">
        <v>1078</v>
      </c>
      <c r="C986" s="134" t="s">
        <v>1865</v>
      </c>
      <c r="D986" s="104">
        <v>59315664470.470001</v>
      </c>
      <c r="E986" s="406">
        <v>58139.639759999998</v>
      </c>
      <c r="F986" s="188">
        <v>1020227.588532</v>
      </c>
      <c r="G986" s="103" t="s">
        <v>581</v>
      </c>
      <c r="H986" s="103" t="s">
        <v>581</v>
      </c>
      <c r="I986" s="252">
        <v>75</v>
      </c>
      <c r="J986" s="104">
        <v>59263404471.230003</v>
      </c>
      <c r="K986" s="104">
        <v>59270549414.099998</v>
      </c>
      <c r="L986" s="188">
        <v>5.6208266700000002E-2</v>
      </c>
    </row>
    <row r="987" spans="1:12" hidden="1">
      <c r="A987" s="103" t="s">
        <v>1077</v>
      </c>
      <c r="B987" s="103" t="s">
        <v>1078</v>
      </c>
      <c r="C987" s="134" t="s">
        <v>1866</v>
      </c>
      <c r="D987" s="104">
        <v>59792207232.07</v>
      </c>
      <c r="E987" s="406">
        <v>58600.270471999997</v>
      </c>
      <c r="F987" s="188">
        <v>1020340.123868</v>
      </c>
      <c r="G987" s="103" t="s">
        <v>581</v>
      </c>
      <c r="H987" s="103" t="s">
        <v>581</v>
      </c>
      <c r="I987" s="252">
        <v>76</v>
      </c>
      <c r="J987" s="104">
        <v>59322207234.339996</v>
      </c>
      <c r="K987" s="104">
        <v>59332928408.470001</v>
      </c>
      <c r="L987" s="188">
        <v>1.10304149E-2</v>
      </c>
    </row>
    <row r="988" spans="1:12" hidden="1">
      <c r="A988" s="103" t="s">
        <v>1077</v>
      </c>
      <c r="B988" s="103" t="s">
        <v>1078</v>
      </c>
      <c r="C988" s="134" t="s">
        <v>1867</v>
      </c>
      <c r="D988" s="104">
        <v>65358722801.5</v>
      </c>
      <c r="E988" s="406">
        <v>64048.840081000002</v>
      </c>
      <c r="F988" s="188">
        <v>1020451.310575</v>
      </c>
      <c r="G988" s="103" t="s">
        <v>581</v>
      </c>
      <c r="H988" s="103" t="s">
        <v>581</v>
      </c>
      <c r="I988" s="252">
        <v>77</v>
      </c>
      <c r="J988" s="104">
        <v>59798722803.230003</v>
      </c>
      <c r="K988" s="104">
        <v>59813049147.410004</v>
      </c>
      <c r="L988" s="188">
        <v>1.08970239E-2</v>
      </c>
    </row>
    <row r="989" spans="1:12" hidden="1">
      <c r="A989" s="103" t="s">
        <v>1077</v>
      </c>
      <c r="B989" s="103" t="s">
        <v>1078</v>
      </c>
      <c r="C989" s="134" t="s">
        <v>1868</v>
      </c>
      <c r="D989" s="104">
        <v>66552149427.970001</v>
      </c>
      <c r="E989" s="406">
        <v>65219.918751999998</v>
      </c>
      <c r="F989" s="188">
        <v>1020426.745409</v>
      </c>
      <c r="G989" s="103" t="s">
        <v>581</v>
      </c>
      <c r="H989" s="103" t="s">
        <v>581</v>
      </c>
      <c r="I989" s="252">
        <v>79</v>
      </c>
      <c r="J989" s="104">
        <v>65357149431.099998</v>
      </c>
      <c r="K989" s="104">
        <v>65383298508.589996</v>
      </c>
      <c r="L989" s="188">
        <v>-2.4072845000000002E-3</v>
      </c>
    </row>
    <row r="990" spans="1:12" hidden="1">
      <c r="A990" s="103" t="s">
        <v>1077</v>
      </c>
      <c r="B990" s="103" t="s">
        <v>1078</v>
      </c>
      <c r="C990" s="134" t="s">
        <v>1869</v>
      </c>
      <c r="D990" s="104">
        <v>65471958396.43</v>
      </c>
      <c r="E990" s="406">
        <v>64133.302374999999</v>
      </c>
      <c r="F990" s="188">
        <v>1020873.024963</v>
      </c>
      <c r="G990" s="103" t="s">
        <v>581</v>
      </c>
      <c r="H990" s="103" t="s">
        <v>581</v>
      </c>
      <c r="I990" s="252">
        <v>79</v>
      </c>
      <c r="J990" s="104">
        <v>66581255744.190002</v>
      </c>
      <c r="K990" s="104">
        <v>66611419756.529999</v>
      </c>
      <c r="L990" s="188">
        <v>4.3734599899999997E-2</v>
      </c>
    </row>
    <row r="991" spans="1:12" hidden="1">
      <c r="A991" s="103" t="s">
        <v>1077</v>
      </c>
      <c r="B991" s="103" t="s">
        <v>1078</v>
      </c>
      <c r="C991" s="134" t="s">
        <v>1870</v>
      </c>
      <c r="D991" s="104">
        <v>65579096190.290001</v>
      </c>
      <c r="E991" s="406">
        <v>64231.247071999998</v>
      </c>
      <c r="F991" s="188">
        <v>1020984.321179</v>
      </c>
      <c r="G991" s="103" t="s">
        <v>581</v>
      </c>
      <c r="H991" s="103" t="s">
        <v>581</v>
      </c>
      <c r="I991" s="252">
        <v>80</v>
      </c>
      <c r="J991" s="104">
        <v>65479096190.309998</v>
      </c>
      <c r="K991" s="104">
        <v>65513208943.970001</v>
      </c>
      <c r="L991" s="188">
        <v>1.09020626E-2</v>
      </c>
    </row>
    <row r="992" spans="1:12" hidden="1">
      <c r="A992" s="103" t="s">
        <v>1077</v>
      </c>
      <c r="B992" s="103" t="s">
        <v>1078</v>
      </c>
      <c r="C992" s="134" t="s">
        <v>1871</v>
      </c>
      <c r="D992" s="104">
        <v>66036325523.580002</v>
      </c>
      <c r="E992" s="406">
        <v>64671.949626000001</v>
      </c>
      <c r="F992" s="188">
        <v>1021096.87284</v>
      </c>
      <c r="G992" s="103" t="s">
        <v>581</v>
      </c>
      <c r="H992" s="103" t="s">
        <v>581</v>
      </c>
      <c r="I992" s="252">
        <v>80</v>
      </c>
      <c r="J992" s="104">
        <v>65586325523.839996</v>
      </c>
      <c r="K992" s="104">
        <v>65624393720.370003</v>
      </c>
      <c r="L992" s="188">
        <v>1.10238383E-2</v>
      </c>
    </row>
    <row r="993" spans="1:12" hidden="1">
      <c r="A993" s="103" t="s">
        <v>1077</v>
      </c>
      <c r="B993" s="103" t="s">
        <v>1078</v>
      </c>
      <c r="C993" s="134" t="s">
        <v>1872</v>
      </c>
      <c r="D993" s="104">
        <v>66419372383.010002</v>
      </c>
      <c r="E993" s="406">
        <v>65039.988763000001</v>
      </c>
      <c r="F993" s="188">
        <v>1021208.238904</v>
      </c>
      <c r="G993" s="103" t="s">
        <v>581</v>
      </c>
      <c r="H993" s="103" t="s">
        <v>581</v>
      </c>
      <c r="I993" s="252">
        <v>80</v>
      </c>
      <c r="J993" s="104">
        <v>66043527784.07</v>
      </c>
      <c r="K993" s="104">
        <v>66085579220.949997</v>
      </c>
      <c r="L993" s="188">
        <v>1.0906513099999999E-2</v>
      </c>
    </row>
    <row r="994" spans="1:12" hidden="1">
      <c r="A994" s="103" t="s">
        <v>1077</v>
      </c>
      <c r="B994" s="103" t="s">
        <v>1078</v>
      </c>
      <c r="C994" s="134" t="s">
        <v>1873</v>
      </c>
      <c r="D994" s="104">
        <v>67418699532.080002</v>
      </c>
      <c r="E994" s="406">
        <v>66019.263256999999</v>
      </c>
      <c r="F994" s="188">
        <v>1021197.3930949999</v>
      </c>
      <c r="G994" s="103" t="s">
        <v>581</v>
      </c>
      <c r="H994" s="103" t="s">
        <v>581</v>
      </c>
      <c r="I994" s="252">
        <v>81</v>
      </c>
      <c r="J994" s="104">
        <v>66418666971.68</v>
      </c>
      <c r="K994" s="104">
        <v>66472738136.43</v>
      </c>
      <c r="L994" s="188">
        <v>-1.0620566E-3</v>
      </c>
    </row>
    <row r="995" spans="1:12" hidden="1">
      <c r="A995" s="103" t="s">
        <v>1077</v>
      </c>
      <c r="B995" s="103" t="s">
        <v>1078</v>
      </c>
      <c r="C995" s="134" t="s">
        <v>1874</v>
      </c>
      <c r="D995" s="104">
        <v>67955214279.290001</v>
      </c>
      <c r="E995" s="406">
        <v>66514.535847000006</v>
      </c>
      <c r="F995" s="188">
        <v>1021659.602881</v>
      </c>
      <c r="G995" s="103" t="s">
        <v>581</v>
      </c>
      <c r="H995" s="103" t="s">
        <v>581</v>
      </c>
      <c r="I995" s="252">
        <v>82</v>
      </c>
      <c r="J995" s="104">
        <v>67449214281.669998</v>
      </c>
      <c r="K995" s="104">
        <v>67507354382.809998</v>
      </c>
      <c r="L995" s="188">
        <v>4.5261551699999999E-2</v>
      </c>
    </row>
    <row r="996" spans="1:12" hidden="1">
      <c r="A996" s="103" t="s">
        <v>1077</v>
      </c>
      <c r="B996" s="103" t="s">
        <v>1078</v>
      </c>
      <c r="C996" s="134" t="s">
        <v>1875</v>
      </c>
      <c r="D996" s="104">
        <v>78042688337.309998</v>
      </c>
      <c r="E996" s="406">
        <v>76379.750681999998</v>
      </c>
      <c r="F996" s="188">
        <v>1021771.9701940001</v>
      </c>
      <c r="G996" s="103" t="s">
        <v>581</v>
      </c>
      <c r="H996" s="103" t="s">
        <v>581</v>
      </c>
      <c r="I996" s="252">
        <v>83</v>
      </c>
      <c r="J996" s="104">
        <v>67962688338.959999</v>
      </c>
      <c r="K996" s="104">
        <v>68024928572.739998</v>
      </c>
      <c r="L996" s="188">
        <v>1.0998508000000001E-2</v>
      </c>
    </row>
    <row r="997" spans="1:12" hidden="1">
      <c r="A997" s="103" t="s">
        <v>1077</v>
      </c>
      <c r="B997" s="103" t="s">
        <v>1078</v>
      </c>
      <c r="C997" s="134" t="s">
        <v>1876</v>
      </c>
      <c r="D997" s="104">
        <v>78452998029.350006</v>
      </c>
      <c r="E997" s="406">
        <v>76772.960002000007</v>
      </c>
      <c r="F997" s="188">
        <v>1021883.199857</v>
      </c>
      <c r="G997" s="103" t="s">
        <v>581</v>
      </c>
      <c r="H997" s="103" t="s">
        <v>581</v>
      </c>
      <c r="I997" s="252">
        <v>85</v>
      </c>
      <c r="J997" s="104">
        <v>78051184031.220001</v>
      </c>
      <c r="K997" s="104">
        <v>78118132755.149994</v>
      </c>
      <c r="L997" s="188">
        <v>1.0885957599999999E-2</v>
      </c>
    </row>
    <row r="998" spans="1:12" hidden="1">
      <c r="A998" s="103" t="s">
        <v>1077</v>
      </c>
      <c r="B998" s="103" t="s">
        <v>1078</v>
      </c>
      <c r="C998" s="134" t="s">
        <v>1877</v>
      </c>
      <c r="D998" s="104">
        <v>91155934737.820007</v>
      </c>
      <c r="E998" s="406">
        <v>89193.832553999993</v>
      </c>
      <c r="F998" s="188">
        <v>1021998.182247</v>
      </c>
      <c r="G998" s="103" t="s">
        <v>581</v>
      </c>
      <c r="H998" s="103" t="s">
        <v>581</v>
      </c>
      <c r="I998" s="252">
        <v>88</v>
      </c>
      <c r="J998" s="104">
        <v>78461825567.75</v>
      </c>
      <c r="K998" s="104">
        <v>78533507818.130005</v>
      </c>
      <c r="L998" s="188">
        <v>1.1252009E-2</v>
      </c>
    </row>
    <row r="999" spans="1:12" hidden="1">
      <c r="A999" s="103" t="s">
        <v>1077</v>
      </c>
      <c r="B999" s="103" t="s">
        <v>1078</v>
      </c>
      <c r="C999" s="134" t="s">
        <v>1878</v>
      </c>
      <c r="D999" s="104">
        <v>97359726259.220001</v>
      </c>
      <c r="E999" s="406">
        <v>95265.091872000005</v>
      </c>
      <c r="F999" s="188">
        <v>1021987.428407</v>
      </c>
      <c r="G999" s="103" t="s">
        <v>581</v>
      </c>
      <c r="H999" s="103" t="s">
        <v>581</v>
      </c>
      <c r="I999" s="252">
        <v>88</v>
      </c>
      <c r="J999" s="104">
        <v>91154975561.630005</v>
      </c>
      <c r="K999" s="104">
        <v>91243156574.399994</v>
      </c>
      <c r="L999" s="188">
        <v>-1.0522367E-3</v>
      </c>
    </row>
    <row r="1000" spans="1:12" hidden="1">
      <c r="A1000" s="103" t="s">
        <v>1077</v>
      </c>
      <c r="B1000" s="103" t="s">
        <v>1078</v>
      </c>
      <c r="C1000" s="134" t="s">
        <v>1879</v>
      </c>
      <c r="D1000" s="104">
        <v>97095030775.710007</v>
      </c>
      <c r="E1000" s="406">
        <v>94966.829515999998</v>
      </c>
      <c r="F1000" s="188">
        <v>1022409.943246</v>
      </c>
      <c r="G1000" s="103" t="s">
        <v>581</v>
      </c>
      <c r="H1000" s="103" t="s">
        <v>581</v>
      </c>
      <c r="I1000" s="252">
        <v>86</v>
      </c>
      <c r="J1000" s="104">
        <v>97399977174.179993</v>
      </c>
      <c r="K1000" s="104">
        <v>97494034539.660004</v>
      </c>
      <c r="L1000" s="188">
        <v>4.1342469299999997E-2</v>
      </c>
    </row>
    <row r="1001" spans="1:12" hidden="1">
      <c r="A1001" s="103" t="s">
        <v>1077</v>
      </c>
      <c r="B1001" s="103" t="s">
        <v>1078</v>
      </c>
      <c r="C1001" s="134" t="s">
        <v>1880</v>
      </c>
      <c r="D1001" s="104">
        <v>96615470325.449997</v>
      </c>
      <c r="E1001" s="406">
        <v>94488.472641999993</v>
      </c>
      <c r="F1001" s="188">
        <v>1022510.657903</v>
      </c>
      <c r="G1001" s="103" t="s">
        <v>581</v>
      </c>
      <c r="H1001" s="103" t="s">
        <v>581</v>
      </c>
      <c r="I1001" s="252">
        <v>88</v>
      </c>
      <c r="J1001" s="104">
        <v>97104595327.389999</v>
      </c>
      <c r="K1001" s="104">
        <v>97204511594.880005</v>
      </c>
      <c r="L1001" s="188">
        <v>9.8507118000000001E-3</v>
      </c>
    </row>
    <row r="1002" spans="1:12" hidden="1">
      <c r="A1002" s="103" t="s">
        <v>1077</v>
      </c>
      <c r="B1002" s="103" t="s">
        <v>1078</v>
      </c>
      <c r="C1002" s="134" t="s">
        <v>1881</v>
      </c>
      <c r="D1002" s="104">
        <v>95447902091.880005</v>
      </c>
      <c r="E1002" s="406">
        <v>93337.338289000007</v>
      </c>
      <c r="F1002" s="188">
        <v>1022612.213307</v>
      </c>
      <c r="G1002" s="103" t="s">
        <v>581</v>
      </c>
      <c r="H1002" s="103" t="s">
        <v>581</v>
      </c>
      <c r="I1002" s="252">
        <v>86</v>
      </c>
      <c r="J1002" s="104">
        <v>96625066140.410004</v>
      </c>
      <c r="K1002" s="104">
        <v>96730812758.199997</v>
      </c>
      <c r="L1002" s="188">
        <v>9.9319652999999997E-3</v>
      </c>
    </row>
    <row r="1003" spans="1:12" hidden="1">
      <c r="A1003" s="103" t="s">
        <v>1077</v>
      </c>
      <c r="B1003" s="103" t="s">
        <v>1078</v>
      </c>
      <c r="C1003" s="134" t="s">
        <v>1882</v>
      </c>
      <c r="D1003" s="104">
        <v>96106125709.160004</v>
      </c>
      <c r="E1003" s="406">
        <v>93970.678379999998</v>
      </c>
      <c r="F1003" s="188">
        <v>1022724.613315</v>
      </c>
      <c r="G1003" s="103" t="s">
        <v>581</v>
      </c>
      <c r="H1003" s="103" t="s">
        <v>581</v>
      </c>
      <c r="I1003" s="252">
        <v>88</v>
      </c>
      <c r="J1003" s="104">
        <v>95458393209.5</v>
      </c>
      <c r="K1003" s="104">
        <v>95569900204.779999</v>
      </c>
      <c r="L1003" s="188">
        <v>1.09914596E-2</v>
      </c>
    </row>
    <row r="1004" spans="1:12" hidden="1">
      <c r="A1004" s="103" t="s">
        <v>1077</v>
      </c>
      <c r="B1004" s="103" t="s">
        <v>1078</v>
      </c>
      <c r="C1004" s="134" t="s">
        <v>1883</v>
      </c>
      <c r="D1004" s="104">
        <v>97915105709.070007</v>
      </c>
      <c r="E1004" s="406">
        <v>95740.479540999993</v>
      </c>
      <c r="F1004" s="188">
        <v>1022713.758888</v>
      </c>
      <c r="G1004" s="103" t="s">
        <v>581</v>
      </c>
      <c r="H1004" s="103" t="s">
        <v>581</v>
      </c>
      <c r="I1004" s="252">
        <v>90</v>
      </c>
      <c r="J1004" s="104">
        <v>96105105711.220001</v>
      </c>
      <c r="K1004" s="104">
        <v>96234013925.279999</v>
      </c>
      <c r="L1004" s="188">
        <v>-1.0613244999999999E-3</v>
      </c>
    </row>
    <row r="1005" spans="1:12" hidden="1">
      <c r="A1005" s="103" t="s">
        <v>1077</v>
      </c>
      <c r="B1005" s="103" t="s">
        <v>1078</v>
      </c>
      <c r="C1005" s="134" t="s">
        <v>1884</v>
      </c>
      <c r="D1005" s="104">
        <v>98124309412.550003</v>
      </c>
      <c r="E1005" s="406">
        <v>95901.742203999995</v>
      </c>
      <c r="F1005" s="188">
        <v>1023175.4622750001</v>
      </c>
      <c r="G1005" s="103" t="s">
        <v>581</v>
      </c>
      <c r="H1005" s="103" t="s">
        <v>581</v>
      </c>
      <c r="I1005" s="252">
        <v>91</v>
      </c>
      <c r="J1005" s="104">
        <v>97959309412.789993</v>
      </c>
      <c r="K1005" s="104">
        <v>98094130149.710007</v>
      </c>
      <c r="L1005" s="188">
        <v>4.5144927699999997E-2</v>
      </c>
    </row>
    <row r="1006" spans="1:12" hidden="1">
      <c r="A1006" s="103" t="s">
        <v>1077</v>
      </c>
      <c r="B1006" s="103" t="s">
        <v>1078</v>
      </c>
      <c r="C1006" s="134" t="s">
        <v>1885</v>
      </c>
      <c r="D1006" s="104">
        <v>98278230249.160004</v>
      </c>
      <c r="E1006" s="406">
        <v>96041.487624999994</v>
      </c>
      <c r="F1006" s="188">
        <v>1023289.3375509999</v>
      </c>
      <c r="G1006" s="103" t="s">
        <v>581</v>
      </c>
      <c r="H1006" s="103" t="s">
        <v>581</v>
      </c>
      <c r="I1006" s="252">
        <v>92</v>
      </c>
      <c r="J1006" s="104">
        <v>98135230249.880005</v>
      </c>
      <c r="K1006" s="104">
        <v>98275974470.139999</v>
      </c>
      <c r="L1006" s="188">
        <v>1.1129594099999999E-2</v>
      </c>
    </row>
    <row r="1007" spans="1:12" hidden="1">
      <c r="A1007" s="103" t="s">
        <v>1077</v>
      </c>
      <c r="B1007" s="103" t="s">
        <v>1078</v>
      </c>
      <c r="C1007" s="134" t="s">
        <v>1886</v>
      </c>
      <c r="D1007" s="104">
        <v>98316189609.800003</v>
      </c>
      <c r="E1007" s="406">
        <v>96068.018268999993</v>
      </c>
      <c r="F1007" s="188">
        <v>1023401.870688</v>
      </c>
      <c r="G1007" s="103" t="s">
        <v>581</v>
      </c>
      <c r="H1007" s="103" t="s">
        <v>581</v>
      </c>
      <c r="I1007" s="252">
        <v>93</v>
      </c>
      <c r="J1007" s="104">
        <v>98289038099.100006</v>
      </c>
      <c r="K1007" s="104">
        <v>98435715430.919998</v>
      </c>
      <c r="L1007" s="188">
        <v>1.09971963E-2</v>
      </c>
    </row>
    <row r="1008" spans="1:12" hidden="1">
      <c r="A1008" s="103" t="s">
        <v>1077</v>
      </c>
      <c r="B1008" s="103" t="s">
        <v>1078</v>
      </c>
      <c r="C1008" s="134" t="s">
        <v>1887</v>
      </c>
      <c r="D1008" s="104">
        <v>98326997649.169998</v>
      </c>
      <c r="E1008" s="406">
        <v>96068.018268999993</v>
      </c>
      <c r="F1008" s="188">
        <v>1023514.37472</v>
      </c>
      <c r="G1008" s="103" t="s">
        <v>581</v>
      </c>
      <c r="H1008" s="103" t="s">
        <v>581</v>
      </c>
      <c r="I1008" s="252">
        <v>93</v>
      </c>
      <c r="J1008" s="104">
        <v>98326997649.169998</v>
      </c>
      <c r="K1008" s="104">
        <v>98466275631.619995</v>
      </c>
      <c r="L1008" s="188">
        <v>1.09931431E-2</v>
      </c>
    </row>
    <row r="1009" spans="1:12" hidden="1">
      <c r="A1009" s="103" t="s">
        <v>1077</v>
      </c>
      <c r="B1009" s="103" t="s">
        <v>1078</v>
      </c>
      <c r="C1009" s="134" t="s">
        <v>1888</v>
      </c>
      <c r="D1009" s="104">
        <v>98326062574.910004</v>
      </c>
      <c r="E1009" s="406">
        <v>96068.018268999993</v>
      </c>
      <c r="F1009" s="188">
        <v>1023504.6412590001</v>
      </c>
      <c r="G1009" s="103" t="s">
        <v>581</v>
      </c>
      <c r="H1009" s="103" t="s">
        <v>581</v>
      </c>
      <c r="I1009" s="252">
        <v>93</v>
      </c>
      <c r="J1009" s="104">
        <v>98326062574.910004</v>
      </c>
      <c r="K1009" s="104">
        <v>98483148468.970001</v>
      </c>
      <c r="L1009" s="188">
        <v>-9.5098429999999998E-4</v>
      </c>
    </row>
    <row r="1010" spans="1:12" hidden="1">
      <c r="A1010" s="103" t="s">
        <v>1077</v>
      </c>
      <c r="B1010" s="103" t="s">
        <v>1078</v>
      </c>
      <c r="C1010" s="134" t="s">
        <v>1889</v>
      </c>
      <c r="D1010" s="104">
        <v>90338667816.330002</v>
      </c>
      <c r="E1010" s="406">
        <v>88225.824162999997</v>
      </c>
      <c r="F1010" s="188">
        <v>1023948.131665</v>
      </c>
      <c r="G1010" s="103" t="s">
        <v>581</v>
      </c>
      <c r="H1010" s="103" t="s">
        <v>581</v>
      </c>
      <c r="I1010" s="252">
        <v>93</v>
      </c>
      <c r="J1010" s="104">
        <v>98368667819.330002</v>
      </c>
      <c r="K1010" s="104">
        <v>98531692609.869995</v>
      </c>
      <c r="L1010" s="188">
        <v>4.33305711E-2</v>
      </c>
    </row>
    <row r="1011" spans="1:12" hidden="1">
      <c r="A1011" s="103" t="s">
        <v>1077</v>
      </c>
      <c r="B1011" s="103" t="s">
        <v>1078</v>
      </c>
      <c r="C1011" s="134" t="s">
        <v>1890</v>
      </c>
      <c r="D1011" s="104">
        <v>90498433310.029999</v>
      </c>
      <c r="E1011" s="406">
        <v>88371.733064999993</v>
      </c>
      <c r="F1011" s="188">
        <v>1024065.39027</v>
      </c>
      <c r="G1011" s="103" t="s">
        <v>581</v>
      </c>
      <c r="H1011" s="103" t="s">
        <v>581</v>
      </c>
      <c r="I1011" s="252">
        <v>94</v>
      </c>
      <c r="J1011" s="104">
        <v>90349013053.350006</v>
      </c>
      <c r="K1011" s="104">
        <v>90517493692.770004</v>
      </c>
      <c r="L1011" s="188">
        <v>1.1451615700000001E-2</v>
      </c>
    </row>
    <row r="1012" spans="1:12" hidden="1">
      <c r="A1012" s="103" t="s">
        <v>1077</v>
      </c>
      <c r="B1012" s="103" t="s">
        <v>1078</v>
      </c>
      <c r="C1012" s="134" t="s">
        <v>1891</v>
      </c>
      <c r="D1012" s="104">
        <v>90858692492.880005</v>
      </c>
      <c r="E1012" s="406">
        <v>88713.469373</v>
      </c>
      <c r="F1012" s="188">
        <v>1024181.481516</v>
      </c>
      <c r="G1012" s="103" t="s">
        <v>581</v>
      </c>
      <c r="H1012" s="103" t="s">
        <v>581</v>
      </c>
      <c r="I1012" s="252">
        <v>96</v>
      </c>
      <c r="J1012" s="104">
        <v>90508692494.660004</v>
      </c>
      <c r="K1012" s="104">
        <v>90682638936.919998</v>
      </c>
      <c r="L1012" s="188">
        <v>1.13363118E-2</v>
      </c>
    </row>
    <row r="1013" spans="1:12" hidden="1">
      <c r="A1013" s="103" t="s">
        <v>1077</v>
      </c>
      <c r="B1013" s="103" t="s">
        <v>1078</v>
      </c>
      <c r="C1013" s="134" t="s">
        <v>1892</v>
      </c>
      <c r="D1013" s="104">
        <v>97518932412.020004</v>
      </c>
      <c r="E1013" s="406">
        <v>95205.727568999995</v>
      </c>
      <c r="F1013" s="188">
        <v>1024296.908412</v>
      </c>
      <c r="G1013" s="103" t="s">
        <v>581</v>
      </c>
      <c r="H1013" s="103" t="s">
        <v>581</v>
      </c>
      <c r="I1013" s="252">
        <v>98</v>
      </c>
      <c r="J1013" s="104">
        <v>90868932413.25</v>
      </c>
      <c r="K1013" s="104">
        <v>91048366702.220001</v>
      </c>
      <c r="L1013" s="188">
        <v>1.12701604E-2</v>
      </c>
    </row>
    <row r="1014" spans="1:12" hidden="1">
      <c r="A1014" s="103" t="s">
        <v>1077</v>
      </c>
      <c r="B1014" s="103" t="s">
        <v>1078</v>
      </c>
      <c r="C1014" s="134" t="s">
        <v>1893</v>
      </c>
      <c r="D1014" s="104">
        <v>99069812392.520004</v>
      </c>
      <c r="E1014" s="406">
        <v>96709.030167000004</v>
      </c>
      <c r="F1014" s="188">
        <v>1024411.187057</v>
      </c>
      <c r="G1014" s="103" t="s">
        <v>581</v>
      </c>
      <c r="H1014" s="103" t="s">
        <v>581</v>
      </c>
      <c r="I1014" s="252">
        <v>98</v>
      </c>
      <c r="J1014" s="104">
        <v>97529812393.589996</v>
      </c>
      <c r="K1014" s="104">
        <v>97715136361.949997</v>
      </c>
      <c r="L1014" s="188">
        <v>1.1156789E-2</v>
      </c>
    </row>
    <row r="1015" spans="1:12" hidden="1">
      <c r="A1015" s="103" t="s">
        <v>1077</v>
      </c>
      <c r="B1015" s="103" t="s">
        <v>1078</v>
      </c>
      <c r="C1015" s="134" t="s">
        <v>1894</v>
      </c>
      <c r="D1015" s="104">
        <v>96743502957.100006</v>
      </c>
      <c r="E1015" s="406">
        <v>94407.308619000003</v>
      </c>
      <c r="F1015" s="188">
        <v>1024745.905505</v>
      </c>
      <c r="G1015" s="103" t="s">
        <v>581</v>
      </c>
      <c r="H1015" s="103" t="s">
        <v>581</v>
      </c>
      <c r="I1015" s="252">
        <v>97</v>
      </c>
      <c r="J1015" s="104">
        <v>99102182689.029999</v>
      </c>
      <c r="K1015" s="104">
        <v>99305463261.529999</v>
      </c>
      <c r="L1015" s="188">
        <v>3.2674228100000001E-2</v>
      </c>
    </row>
    <row r="1016" spans="1:12" hidden="1">
      <c r="A1016" s="103" t="s">
        <v>1077</v>
      </c>
      <c r="B1016" s="103" t="s">
        <v>1078</v>
      </c>
      <c r="C1016" s="134" t="s">
        <v>1895</v>
      </c>
      <c r="D1016" s="104">
        <v>96759633144.300003</v>
      </c>
      <c r="E1016" s="406">
        <v>94412.375646</v>
      </c>
      <c r="F1016" s="188">
        <v>1024861.756547</v>
      </c>
      <c r="G1016" s="103" t="s">
        <v>581</v>
      </c>
      <c r="H1016" s="103" t="s">
        <v>581</v>
      </c>
      <c r="I1016" s="252">
        <v>97</v>
      </c>
      <c r="J1016" s="104">
        <v>96754440142.100006</v>
      </c>
      <c r="K1016" s="104">
        <v>96963565093.809998</v>
      </c>
      <c r="L1016" s="188">
        <v>1.13053432E-2</v>
      </c>
    </row>
    <row r="1017" spans="1:12" hidden="1">
      <c r="A1017" s="103" t="s">
        <v>1077</v>
      </c>
      <c r="B1017" s="103" t="s">
        <v>1078</v>
      </c>
      <c r="C1017" s="134" t="s">
        <v>1896</v>
      </c>
      <c r="D1017" s="104">
        <v>96787558386.110001</v>
      </c>
      <c r="E1017" s="406">
        <v>94428.948111000005</v>
      </c>
      <c r="F1017" s="188">
        <v>1024977.618858</v>
      </c>
      <c r="G1017" s="103" t="s">
        <v>581</v>
      </c>
      <c r="H1017" s="103" t="s">
        <v>581</v>
      </c>
      <c r="I1017" s="252">
        <v>97</v>
      </c>
      <c r="J1017" s="104">
        <v>96770571980.389999</v>
      </c>
      <c r="K1017" s="104">
        <v>96985542635.990005</v>
      </c>
      <c r="L1017" s="188">
        <v>1.13051648E-2</v>
      </c>
    </row>
    <row r="1018" spans="1:12" hidden="1">
      <c r="A1018" s="103" t="s">
        <v>1077</v>
      </c>
      <c r="B1018" s="103" t="s">
        <v>1078</v>
      </c>
      <c r="C1018" s="134" t="s">
        <v>1897</v>
      </c>
      <c r="D1018" s="104">
        <v>99671109993.619995</v>
      </c>
      <c r="E1018" s="406">
        <v>97231.240693</v>
      </c>
      <c r="F1018" s="188">
        <v>1025093.470815</v>
      </c>
      <c r="G1018" s="103" t="s">
        <v>581</v>
      </c>
      <c r="H1018" s="103" t="s">
        <v>581</v>
      </c>
      <c r="I1018" s="252">
        <v>97</v>
      </c>
      <c r="J1018" s="104">
        <v>96798498164.509995</v>
      </c>
      <c r="K1018" s="104">
        <v>97019316559.679993</v>
      </c>
      <c r="L1018" s="188">
        <v>1.13028768E-2</v>
      </c>
    </row>
    <row r="1019" spans="1:12" hidden="1">
      <c r="A1019" s="103" t="s">
        <v>1077</v>
      </c>
      <c r="B1019" s="103" t="s">
        <v>1078</v>
      </c>
      <c r="C1019" s="134" t="s">
        <v>1898</v>
      </c>
      <c r="D1019" s="104">
        <v>100391878594.34</v>
      </c>
      <c r="E1019" s="406">
        <v>97923.785634999993</v>
      </c>
      <c r="F1019" s="188">
        <v>1025204.2232980001</v>
      </c>
      <c r="G1019" s="103" t="s">
        <v>581</v>
      </c>
      <c r="H1019" s="103" t="s">
        <v>581</v>
      </c>
      <c r="I1019" s="252">
        <v>98</v>
      </c>
      <c r="J1019" s="104">
        <v>99681878594.970001</v>
      </c>
      <c r="K1019" s="104">
        <v>99908718885.470001</v>
      </c>
      <c r="L1019" s="188">
        <v>1.0804135100000001E-2</v>
      </c>
    </row>
    <row r="1020" spans="1:12" hidden="1">
      <c r="A1020" s="103" t="s">
        <v>1077</v>
      </c>
      <c r="B1020" s="103" t="s">
        <v>1078</v>
      </c>
      <c r="C1020" s="134" t="s">
        <v>1899</v>
      </c>
      <c r="D1020" s="104">
        <v>98878836711.440002</v>
      </c>
      <c r="E1020" s="406">
        <v>96417.424337999997</v>
      </c>
      <c r="F1020" s="188">
        <v>1025528.709052</v>
      </c>
      <c r="G1020" s="103" t="s">
        <v>581</v>
      </c>
      <c r="H1020" s="103" t="s">
        <v>581</v>
      </c>
      <c r="I1020" s="252">
        <v>99</v>
      </c>
      <c r="J1020" s="104">
        <v>100423653467.72</v>
      </c>
      <c r="K1020" s="104">
        <v>100668696864.87</v>
      </c>
      <c r="L1020" s="188">
        <v>3.1650840499999999E-2</v>
      </c>
    </row>
    <row r="1021" spans="1:12" hidden="1">
      <c r="A1021" s="103" t="s">
        <v>1077</v>
      </c>
      <c r="B1021" s="103" t="s">
        <v>1078</v>
      </c>
      <c r="C1021" s="134" t="s">
        <v>1900</v>
      </c>
      <c r="D1021" s="104">
        <v>106898740266.72</v>
      </c>
      <c r="E1021" s="406">
        <v>104227.247445</v>
      </c>
      <c r="F1021" s="188">
        <v>1025631.4244810001</v>
      </c>
      <c r="G1021" s="103" t="s">
        <v>581</v>
      </c>
      <c r="H1021" s="103" t="s">
        <v>581</v>
      </c>
      <c r="I1021" s="252">
        <v>100</v>
      </c>
      <c r="J1021" s="104">
        <v>98888740268.550003</v>
      </c>
      <c r="K1021" s="104">
        <v>99139759212.770004</v>
      </c>
      <c r="L1021" s="188">
        <v>1.00158512E-2</v>
      </c>
    </row>
    <row r="1022" spans="1:12" hidden="1">
      <c r="A1022" s="103" t="s">
        <v>1077</v>
      </c>
      <c r="B1022" s="103" t="s">
        <v>1078</v>
      </c>
      <c r="C1022" s="134" t="s">
        <v>1901</v>
      </c>
      <c r="D1022" s="104">
        <v>106889084496.16</v>
      </c>
      <c r="E1022" s="406">
        <v>104206.47305499999</v>
      </c>
      <c r="F1022" s="188">
        <v>1025743.232282</v>
      </c>
      <c r="G1022" s="103" t="s">
        <v>581</v>
      </c>
      <c r="H1022" s="103" t="s">
        <v>581</v>
      </c>
      <c r="I1022" s="252">
        <v>99</v>
      </c>
      <c r="J1022" s="104">
        <v>106910393686.10001</v>
      </c>
      <c r="K1022" s="104">
        <v>107167872063.64</v>
      </c>
      <c r="L1022" s="188">
        <v>1.0901362600000001E-2</v>
      </c>
    </row>
    <row r="1023" spans="1:12" hidden="1">
      <c r="A1023" s="103" t="s">
        <v>1077</v>
      </c>
      <c r="B1023" s="103" t="s">
        <v>1078</v>
      </c>
      <c r="C1023" s="134" t="s">
        <v>1902</v>
      </c>
      <c r="D1023" s="104">
        <v>107201077380.48</v>
      </c>
      <c r="E1023" s="406">
        <v>104498.911098</v>
      </c>
      <c r="F1023" s="188">
        <v>1025858.319997</v>
      </c>
      <c r="G1023" s="103" t="s">
        <v>581</v>
      </c>
      <c r="H1023" s="103" t="s">
        <v>581</v>
      </c>
      <c r="I1023" s="252">
        <v>100</v>
      </c>
      <c r="J1023" s="104">
        <v>106901077380.98</v>
      </c>
      <c r="K1023" s="104">
        <v>107165015019.64</v>
      </c>
      <c r="L1023" s="188">
        <v>1.12199341E-2</v>
      </c>
    </row>
    <row r="1024" spans="1:12" hidden="1">
      <c r="A1024" s="103" t="s">
        <v>1077</v>
      </c>
      <c r="B1024" s="103" t="s">
        <v>1078</v>
      </c>
      <c r="C1024" s="134" t="s">
        <v>1903</v>
      </c>
      <c r="D1024" s="104">
        <v>124644054387.52</v>
      </c>
      <c r="E1024" s="406">
        <v>121488.638043</v>
      </c>
      <c r="F1024" s="188">
        <v>1025972.933727</v>
      </c>
      <c r="G1024" s="103" t="s">
        <v>581</v>
      </c>
      <c r="H1024" s="103" t="s">
        <v>581</v>
      </c>
      <c r="I1024" s="252">
        <v>101</v>
      </c>
      <c r="J1024" s="104">
        <v>107213054390.53</v>
      </c>
      <c r="K1024" s="104">
        <v>107483470484.88</v>
      </c>
      <c r="L1024" s="188">
        <v>1.11724717E-2</v>
      </c>
    </row>
    <row r="1025" spans="1:12" hidden="1">
      <c r="A1025" s="103" t="s">
        <v>1077</v>
      </c>
      <c r="B1025" s="103" t="s">
        <v>1078</v>
      </c>
      <c r="C1025" s="134" t="s">
        <v>1904</v>
      </c>
      <c r="D1025" s="104">
        <v>124682112551.03999</v>
      </c>
      <c r="E1025" s="406">
        <v>121488.638043</v>
      </c>
      <c r="F1025" s="188">
        <v>1026286.198936</v>
      </c>
      <c r="G1025" s="103" t="s">
        <v>581</v>
      </c>
      <c r="H1025" s="103" t="s">
        <v>581</v>
      </c>
      <c r="I1025" s="252">
        <v>101</v>
      </c>
      <c r="J1025" s="104">
        <v>124682112551.03999</v>
      </c>
      <c r="K1025" s="104">
        <v>124975126887.28999</v>
      </c>
      <c r="L1025" s="188">
        <v>3.0533476899999999E-2</v>
      </c>
    </row>
    <row r="1026" spans="1:12" hidden="1">
      <c r="A1026" s="103" t="s">
        <v>1077</v>
      </c>
      <c r="B1026" s="103" t="s">
        <v>1078</v>
      </c>
      <c r="C1026" s="134" t="s">
        <v>1905</v>
      </c>
      <c r="D1026" s="104">
        <v>128191710594.63</v>
      </c>
      <c r="E1026" s="406">
        <v>124895.725361</v>
      </c>
      <c r="F1026" s="188">
        <v>1026389.8962439999</v>
      </c>
      <c r="G1026" s="103" t="s">
        <v>581</v>
      </c>
      <c r="H1026" s="103" t="s">
        <v>581</v>
      </c>
      <c r="I1026" s="252">
        <v>102</v>
      </c>
      <c r="J1026" s="104">
        <v>124694710595.81</v>
      </c>
      <c r="K1026" s="104">
        <v>124995258892.78999</v>
      </c>
      <c r="L1026" s="188">
        <v>1.01041316E-2</v>
      </c>
    </row>
    <row r="1027" spans="1:12" hidden="1">
      <c r="A1027" s="103" t="s">
        <v>1077</v>
      </c>
      <c r="B1027" s="103" t="s">
        <v>1078</v>
      </c>
      <c r="C1027" s="134" t="s">
        <v>1906</v>
      </c>
      <c r="D1027" s="104">
        <v>128038761339.64</v>
      </c>
      <c r="E1027" s="406">
        <v>124734.653119</v>
      </c>
      <c r="F1027" s="188">
        <v>1026489.0961579999</v>
      </c>
      <c r="G1027" s="103" t="s">
        <v>581</v>
      </c>
      <c r="H1027" s="103" t="s">
        <v>581</v>
      </c>
      <c r="I1027" s="252">
        <v>103</v>
      </c>
      <c r="J1027" s="104">
        <v>128204100239.75</v>
      </c>
      <c r="K1027" s="104">
        <v>128512394489.2</v>
      </c>
      <c r="L1027" s="188">
        <v>9.6649348000000003E-3</v>
      </c>
    </row>
    <row r="1028" spans="1:12" hidden="1">
      <c r="A1028" s="103" t="s">
        <v>1077</v>
      </c>
      <c r="B1028" s="103" t="s">
        <v>1078</v>
      </c>
      <c r="C1028" s="134" t="s">
        <v>1907</v>
      </c>
      <c r="D1028" s="104">
        <v>128927305849.61</v>
      </c>
      <c r="E1028" s="406">
        <v>125587.06451</v>
      </c>
      <c r="F1028" s="188">
        <v>1026597.017397</v>
      </c>
      <c r="G1028" s="103" t="s">
        <v>581</v>
      </c>
      <c r="H1028" s="103" t="s">
        <v>581</v>
      </c>
      <c r="I1028" s="252">
        <v>105</v>
      </c>
      <c r="J1028" s="104">
        <v>128052222858.00999</v>
      </c>
      <c r="K1028" s="104">
        <v>128368254372.03</v>
      </c>
      <c r="L1028" s="188">
        <v>1.0513627399999999E-2</v>
      </c>
    </row>
    <row r="1029" spans="1:12" hidden="1">
      <c r="A1029" s="103" t="s">
        <v>1077</v>
      </c>
      <c r="B1029" s="103" t="s">
        <v>1078</v>
      </c>
      <c r="C1029" s="134" t="s">
        <v>1908</v>
      </c>
      <c r="D1029" s="104">
        <v>131765651696.78</v>
      </c>
      <c r="E1029" s="406">
        <v>128338.589744</v>
      </c>
      <c r="F1029" s="188">
        <v>1026703.285112</v>
      </c>
      <c r="G1029" s="103" t="s">
        <v>581</v>
      </c>
      <c r="H1029" s="103" t="s">
        <v>581</v>
      </c>
      <c r="I1029" s="252">
        <v>110</v>
      </c>
      <c r="J1029" s="104">
        <v>128940651699.96001</v>
      </c>
      <c r="K1029" s="104">
        <v>129264474497.28999</v>
      </c>
      <c r="L1029" s="188">
        <v>1.0351453700000001E-2</v>
      </c>
    </row>
    <row r="1030" spans="1:12" hidden="1">
      <c r="A1030" s="103" t="s">
        <v>1077</v>
      </c>
      <c r="B1030" s="103" t="s">
        <v>1078</v>
      </c>
      <c r="C1030" s="134" t="s">
        <v>1909</v>
      </c>
      <c r="D1030" s="104">
        <v>133127429766.16</v>
      </c>
      <c r="E1030" s="406">
        <v>129626.11394700001</v>
      </c>
      <c r="F1030" s="188">
        <v>1027010.883167</v>
      </c>
      <c r="G1030" s="103" t="s">
        <v>581</v>
      </c>
      <c r="H1030" s="103" t="s">
        <v>581</v>
      </c>
      <c r="I1030" s="252">
        <v>110</v>
      </c>
      <c r="J1030" s="104">
        <v>131805128397.34</v>
      </c>
      <c r="K1030" s="104">
        <v>132135527851.38</v>
      </c>
      <c r="L1030" s="188">
        <v>2.99597809E-2</v>
      </c>
    </row>
    <row r="1031" spans="1:12" hidden="1">
      <c r="A1031" s="103" t="s">
        <v>1077</v>
      </c>
      <c r="B1031" s="103" t="s">
        <v>1078</v>
      </c>
      <c r="C1031" s="134" t="s">
        <v>1910</v>
      </c>
      <c r="D1031" s="104">
        <v>133390512598.52</v>
      </c>
      <c r="E1031" s="406">
        <v>129869.514906</v>
      </c>
      <c r="F1031" s="188">
        <v>1027111.810613</v>
      </c>
      <c r="G1031" s="103" t="s">
        <v>581</v>
      </c>
      <c r="H1031" s="103" t="s">
        <v>581</v>
      </c>
      <c r="I1031" s="252">
        <v>110</v>
      </c>
      <c r="J1031" s="104">
        <v>133140512598.81</v>
      </c>
      <c r="K1031" s="104">
        <v>133478957359.78999</v>
      </c>
      <c r="L1031" s="188">
        <v>9.8273005000000004E-3</v>
      </c>
    </row>
    <row r="1032" spans="1:12" hidden="1">
      <c r="A1032" s="103" t="s">
        <v>1077</v>
      </c>
      <c r="B1032" s="103" t="s">
        <v>1078</v>
      </c>
      <c r="C1032" s="134" t="s">
        <v>1911</v>
      </c>
      <c r="D1032" s="104">
        <v>131583690982.75</v>
      </c>
      <c r="E1032" s="406">
        <v>128097.834817</v>
      </c>
      <c r="F1032" s="188">
        <v>1027212.4518789999</v>
      </c>
      <c r="G1032" s="103" t="s">
        <v>581</v>
      </c>
      <c r="H1032" s="103" t="s">
        <v>581</v>
      </c>
      <c r="I1032" s="252">
        <v>109</v>
      </c>
      <c r="J1032" s="104">
        <v>133403582830.92</v>
      </c>
      <c r="K1032" s="104">
        <v>133750089241.03</v>
      </c>
      <c r="L1032" s="188">
        <v>9.7984722999999996E-3</v>
      </c>
    </row>
    <row r="1033" spans="1:12" hidden="1">
      <c r="A1033" s="103" t="s">
        <v>1077</v>
      </c>
      <c r="B1033" s="103" t="s">
        <v>1078</v>
      </c>
      <c r="C1033" s="134" t="s">
        <v>1912</v>
      </c>
      <c r="D1033" s="104">
        <v>136267671148.88</v>
      </c>
      <c r="E1033" s="406">
        <v>132643.636298</v>
      </c>
      <c r="F1033" s="188">
        <v>1027321.588521</v>
      </c>
      <c r="G1033" s="103" t="s">
        <v>581</v>
      </c>
      <c r="H1033" s="103" t="s">
        <v>581</v>
      </c>
      <c r="I1033" s="252">
        <v>110</v>
      </c>
      <c r="J1033" s="104">
        <v>131597671150.32001</v>
      </c>
      <c r="K1033" s="104">
        <v>131952130839.47</v>
      </c>
      <c r="L1033" s="188">
        <v>1.06245443E-2</v>
      </c>
    </row>
    <row r="1034" spans="1:12" hidden="1">
      <c r="A1034" s="103" t="s">
        <v>1077</v>
      </c>
      <c r="B1034" s="103" t="s">
        <v>1078</v>
      </c>
      <c r="C1034" s="134" t="s">
        <v>1913</v>
      </c>
      <c r="D1034" s="104">
        <v>139752694734.87</v>
      </c>
      <c r="E1034" s="406">
        <v>136021.24767899999</v>
      </c>
      <c r="F1034" s="188">
        <v>1027432.824794</v>
      </c>
      <c r="G1034" s="103" t="s">
        <v>581</v>
      </c>
      <c r="H1034" s="103" t="s">
        <v>581</v>
      </c>
      <c r="I1034" s="252">
        <v>111</v>
      </c>
      <c r="J1034" s="104">
        <v>136282425932.64</v>
      </c>
      <c r="K1034" s="104">
        <v>136645121766.03999</v>
      </c>
      <c r="L1034" s="188">
        <v>1.0827794700000001E-2</v>
      </c>
    </row>
    <row r="1035" spans="1:12" hidden="1">
      <c r="A1035" s="103" t="s">
        <v>1077</v>
      </c>
      <c r="B1035" s="103" t="s">
        <v>1078</v>
      </c>
      <c r="C1035" s="134" t="s">
        <v>1914</v>
      </c>
      <c r="D1035" s="104">
        <v>140454093513.54999</v>
      </c>
      <c r="E1035" s="406">
        <v>136661.23563099999</v>
      </c>
      <c r="F1035" s="188">
        <v>1027753.721566</v>
      </c>
      <c r="G1035" s="103" t="s">
        <v>581</v>
      </c>
      <c r="H1035" s="103" t="s">
        <v>581</v>
      </c>
      <c r="I1035" s="252">
        <v>111</v>
      </c>
      <c r="J1035" s="104">
        <v>139796343514.12</v>
      </c>
      <c r="K1035" s="104">
        <v>140184387757.10999</v>
      </c>
      <c r="L1035" s="188">
        <v>3.1232871299999999E-2</v>
      </c>
    </row>
    <row r="1036" spans="1:12" hidden="1">
      <c r="A1036" s="103" t="s">
        <v>1077</v>
      </c>
      <c r="B1036" s="103" t="s">
        <v>1078</v>
      </c>
      <c r="C1036" s="134" t="s">
        <v>1915</v>
      </c>
      <c r="D1036" s="104">
        <v>140249884234.32999</v>
      </c>
      <c r="E1036" s="406">
        <v>136448.439423</v>
      </c>
      <c r="F1036" s="188">
        <v>1027859.936159</v>
      </c>
      <c r="G1036" s="103" t="s">
        <v>581</v>
      </c>
      <c r="H1036" s="103" t="s">
        <v>581</v>
      </c>
      <c r="I1036" s="252">
        <v>110</v>
      </c>
      <c r="J1036" s="104">
        <v>140468608931.10001</v>
      </c>
      <c r="K1036" s="104">
        <v>140865143675.81</v>
      </c>
      <c r="L1036" s="188">
        <v>1.0334634699999999E-2</v>
      </c>
    </row>
    <row r="1037" spans="1:12" hidden="1">
      <c r="A1037" s="103" t="s">
        <v>1077</v>
      </c>
      <c r="B1037" s="103" t="s">
        <v>1078</v>
      </c>
      <c r="C1037" s="134" t="s">
        <v>1916</v>
      </c>
      <c r="D1037" s="104">
        <v>143711784903.34</v>
      </c>
      <c r="E1037" s="406">
        <v>139802.021102</v>
      </c>
      <c r="F1037" s="188">
        <v>1027966.432606</v>
      </c>
      <c r="G1037" s="103" t="s">
        <v>581</v>
      </c>
      <c r="H1037" s="103" t="s">
        <v>581</v>
      </c>
      <c r="I1037" s="252">
        <v>112</v>
      </c>
      <c r="J1037" s="104">
        <v>140264415508.32001</v>
      </c>
      <c r="K1037" s="104">
        <v>140669428958.25</v>
      </c>
      <c r="L1037" s="188">
        <v>1.0360988200000001E-2</v>
      </c>
    </row>
    <row r="1038" spans="1:12" hidden="1">
      <c r="A1038" s="103" t="s">
        <v>1077</v>
      </c>
      <c r="B1038" s="103" t="s">
        <v>1078</v>
      </c>
      <c r="C1038" s="134" t="s">
        <v>1917</v>
      </c>
      <c r="D1038" s="104">
        <v>144208611061.81</v>
      </c>
      <c r="E1038" s="406">
        <v>140271.347618</v>
      </c>
      <c r="F1038" s="188">
        <v>1028068.907234</v>
      </c>
      <c r="G1038" s="103" t="s">
        <v>581</v>
      </c>
      <c r="H1038" s="103" t="s">
        <v>581</v>
      </c>
      <c r="I1038" s="252">
        <v>114</v>
      </c>
      <c r="J1038" s="104">
        <v>143726111063.37</v>
      </c>
      <c r="K1038" s="104">
        <v>144139812392.31</v>
      </c>
      <c r="L1038" s="188">
        <v>9.9686745E-3</v>
      </c>
    </row>
    <row r="1039" spans="1:12" hidden="1">
      <c r="A1039" s="103" t="s">
        <v>1077</v>
      </c>
      <c r="B1039" s="103" t="s">
        <v>1078</v>
      </c>
      <c r="C1039" s="134" t="s">
        <v>1918</v>
      </c>
      <c r="D1039" s="104">
        <v>144223720610.31</v>
      </c>
      <c r="E1039" s="406">
        <v>140271.347618</v>
      </c>
      <c r="F1039" s="188">
        <v>1028176.623804</v>
      </c>
      <c r="G1039" s="103" t="s">
        <v>581</v>
      </c>
      <c r="H1039" s="103" t="s">
        <v>581</v>
      </c>
      <c r="I1039" s="252">
        <v>114</v>
      </c>
      <c r="J1039" s="104">
        <v>144223720610.31</v>
      </c>
      <c r="K1039" s="104">
        <v>144646140336.66</v>
      </c>
      <c r="L1039" s="188">
        <v>1.04775632E-2</v>
      </c>
    </row>
    <row r="1040" spans="1:12" hidden="1">
      <c r="A1040" s="103" t="s">
        <v>1077</v>
      </c>
      <c r="B1040" s="103" t="s">
        <v>1078</v>
      </c>
      <c r="C1040" s="134" t="s">
        <v>1919</v>
      </c>
      <c r="D1040" s="104">
        <v>139068690836.44</v>
      </c>
      <c r="E1040" s="406">
        <v>135215.07983800001</v>
      </c>
      <c r="F1040" s="188">
        <v>1028499.861133</v>
      </c>
      <c r="G1040" s="103" t="s">
        <v>581</v>
      </c>
      <c r="H1040" s="103" t="s">
        <v>581</v>
      </c>
      <c r="I1040" s="252">
        <v>113</v>
      </c>
      <c r="J1040" s="104">
        <v>144269061546.01999</v>
      </c>
      <c r="K1040" s="104">
        <v>144717649395.01001</v>
      </c>
      <c r="L1040" s="188">
        <v>3.1437918500000002E-2</v>
      </c>
    </row>
    <row r="1041" spans="1:12" hidden="1">
      <c r="A1041" s="103" t="s">
        <v>1077</v>
      </c>
      <c r="B1041" s="103" t="s">
        <v>1078</v>
      </c>
      <c r="C1041" s="134" t="s">
        <v>1920</v>
      </c>
      <c r="D1041" s="104">
        <v>138992276983.85999</v>
      </c>
      <c r="E1041" s="406">
        <v>135125.78808100001</v>
      </c>
      <c r="F1041" s="188">
        <v>1028613.99706</v>
      </c>
      <c r="G1041" s="103" t="s">
        <v>581</v>
      </c>
      <c r="H1041" s="103" t="s">
        <v>581</v>
      </c>
      <c r="I1041" s="252">
        <v>114</v>
      </c>
      <c r="J1041" s="104">
        <v>139084123734.92999</v>
      </c>
      <c r="K1041" s="104">
        <v>139541122281.62</v>
      </c>
      <c r="L1041" s="188">
        <v>1.10973206E-2</v>
      </c>
    </row>
    <row r="1042" spans="1:12" hidden="1">
      <c r="A1042" s="103" t="s">
        <v>1077</v>
      </c>
      <c r="B1042" s="103" t="s">
        <v>1078</v>
      </c>
      <c r="C1042" s="134" t="s">
        <v>1921</v>
      </c>
      <c r="D1042" s="104">
        <v>141006903442.34</v>
      </c>
      <c r="E1042" s="406">
        <v>137069.154713</v>
      </c>
      <c r="F1042" s="188">
        <v>1028728.19007</v>
      </c>
      <c r="G1042" s="103" t="s">
        <v>581</v>
      </c>
      <c r="H1042" s="103" t="s">
        <v>581</v>
      </c>
      <c r="I1042" s="252">
        <v>114</v>
      </c>
      <c r="J1042" s="104">
        <v>139007707404.35001</v>
      </c>
      <c r="K1042" s="104">
        <v>139473112549.53</v>
      </c>
      <c r="L1042" s="188">
        <v>1.1101638699999999E-2</v>
      </c>
    </row>
    <row r="1043" spans="1:12" hidden="1">
      <c r="A1043" s="103" t="s">
        <v>1077</v>
      </c>
      <c r="B1043" s="103" t="s">
        <v>1078</v>
      </c>
      <c r="C1043" s="134" t="s">
        <v>1922</v>
      </c>
      <c r="D1043" s="104">
        <v>142575216119.23999</v>
      </c>
      <c r="E1043" s="406">
        <v>138578.621824</v>
      </c>
      <c r="F1043" s="188">
        <v>1028839.9050490001</v>
      </c>
      <c r="G1043" s="103" t="s">
        <v>581</v>
      </c>
      <c r="H1043" s="103" t="s">
        <v>581</v>
      </c>
      <c r="I1043" s="252">
        <v>115</v>
      </c>
      <c r="J1043" s="104">
        <v>141022216120.09</v>
      </c>
      <c r="K1043" s="104">
        <v>141496149800.23999</v>
      </c>
      <c r="L1043" s="188">
        <v>1.08595234E-2</v>
      </c>
    </row>
    <row r="1044" spans="1:12" hidden="1">
      <c r="A1044" s="103" t="s">
        <v>1077</v>
      </c>
      <c r="B1044" s="103" t="s">
        <v>1078</v>
      </c>
      <c r="C1044" s="134" t="s">
        <v>1923</v>
      </c>
      <c r="D1044" s="104">
        <v>142691046815.64001</v>
      </c>
      <c r="E1044" s="406">
        <v>138676.40014000001</v>
      </c>
      <c r="F1044" s="188">
        <v>1028949.746832</v>
      </c>
      <c r="G1044" s="103" t="s">
        <v>581</v>
      </c>
      <c r="H1044" s="103" t="s">
        <v>581</v>
      </c>
      <c r="I1044" s="252">
        <v>116</v>
      </c>
      <c r="J1044" s="104">
        <v>142590437842.14999</v>
      </c>
      <c r="K1044" s="104">
        <v>143072995100</v>
      </c>
      <c r="L1044" s="188">
        <v>1.06762755E-2</v>
      </c>
    </row>
    <row r="1045" spans="1:12" hidden="1">
      <c r="A1045" s="103" t="s">
        <v>1077</v>
      </c>
      <c r="B1045" s="103" t="s">
        <v>1078</v>
      </c>
      <c r="C1045" s="134" t="s">
        <v>1924</v>
      </c>
      <c r="D1045" s="104">
        <v>143201706093.82999</v>
      </c>
      <c r="E1045" s="406">
        <v>139128.17269199999</v>
      </c>
      <c r="F1045" s="188">
        <v>1029278.997366</v>
      </c>
      <c r="G1045" s="103" t="s">
        <v>581</v>
      </c>
      <c r="H1045" s="103" t="s">
        <v>581</v>
      </c>
      <c r="I1045" s="252">
        <v>116</v>
      </c>
      <c r="J1045" s="104">
        <v>142736706094.47</v>
      </c>
      <c r="K1045" s="104">
        <v>143245165217.54999</v>
      </c>
      <c r="L1045" s="188">
        <v>3.1998699200000001E-2</v>
      </c>
    </row>
    <row r="1046" spans="1:12" hidden="1">
      <c r="A1046" s="103" t="s">
        <v>1077</v>
      </c>
      <c r="B1046" s="103" t="s">
        <v>1078</v>
      </c>
      <c r="C1046" s="134" t="s">
        <v>1925</v>
      </c>
      <c r="D1046" s="104">
        <v>141020904760.04001</v>
      </c>
      <c r="E1046" s="406">
        <v>136994.86679500001</v>
      </c>
      <c r="F1046" s="188">
        <v>1029388.239569</v>
      </c>
      <c r="G1046" s="103" t="s">
        <v>581</v>
      </c>
      <c r="H1046" s="103" t="s">
        <v>581</v>
      </c>
      <c r="I1046" s="252">
        <v>116</v>
      </c>
      <c r="J1046" s="104">
        <v>143216904761.81</v>
      </c>
      <c r="K1046" s="104">
        <v>143734027305.62</v>
      </c>
      <c r="L1046" s="188">
        <v>1.06134686E-2</v>
      </c>
    </row>
    <row r="1047" spans="1:12" hidden="1">
      <c r="A1047" s="103" t="s">
        <v>1077</v>
      </c>
      <c r="B1047" s="103" t="s">
        <v>1078</v>
      </c>
      <c r="C1047" s="134" t="s">
        <v>1926</v>
      </c>
      <c r="D1047" s="104">
        <v>134635453082.75999</v>
      </c>
      <c r="E1047" s="406">
        <v>130779.37981699999</v>
      </c>
      <c r="F1047" s="188">
        <v>1029485.330724</v>
      </c>
      <c r="G1047" s="103" t="s">
        <v>581</v>
      </c>
      <c r="H1047" s="103" t="s">
        <v>581</v>
      </c>
      <c r="I1047" s="252">
        <v>115</v>
      </c>
      <c r="J1047" s="104">
        <v>141034205749.92001</v>
      </c>
      <c r="K1047" s="104">
        <v>141559860668.81</v>
      </c>
      <c r="L1047" s="188">
        <v>9.4319277000000003E-3</v>
      </c>
    </row>
    <row r="1048" spans="1:12" hidden="1">
      <c r="A1048" s="103" t="s">
        <v>1077</v>
      </c>
      <c r="B1048" s="103" t="s">
        <v>1078</v>
      </c>
      <c r="C1048" s="134" t="s">
        <v>1927</v>
      </c>
      <c r="D1048" s="104">
        <v>139660034675.85999</v>
      </c>
      <c r="E1048" s="406">
        <v>135645.36217099999</v>
      </c>
      <c r="F1048" s="188">
        <v>1029596.828381</v>
      </c>
      <c r="G1048" s="103" t="s">
        <v>581</v>
      </c>
      <c r="H1048" s="103" t="s">
        <v>581</v>
      </c>
      <c r="I1048" s="252">
        <v>116</v>
      </c>
      <c r="J1048" s="104">
        <v>134650034677.22</v>
      </c>
      <c r="K1048" s="104">
        <v>135183837662.96001</v>
      </c>
      <c r="L1048" s="188">
        <v>1.0830427E-2</v>
      </c>
    </row>
    <row r="1049" spans="1:12" hidden="1">
      <c r="A1049" s="103" t="s">
        <v>1077</v>
      </c>
      <c r="B1049" s="103" t="s">
        <v>1078</v>
      </c>
      <c r="C1049" s="134" t="s">
        <v>1928</v>
      </c>
      <c r="D1049" s="104">
        <v>137674615959.32999</v>
      </c>
      <c r="E1049" s="406">
        <v>133703.05703200001</v>
      </c>
      <c r="F1049" s="188">
        <v>1029704.324011</v>
      </c>
      <c r="G1049" s="103" t="s">
        <v>581</v>
      </c>
      <c r="H1049" s="103" t="s">
        <v>581</v>
      </c>
      <c r="I1049" s="252">
        <v>116</v>
      </c>
      <c r="J1049" s="104">
        <v>139674615959.51001</v>
      </c>
      <c r="K1049" s="104">
        <v>140216870372.97</v>
      </c>
      <c r="L1049" s="188">
        <v>1.04405557E-2</v>
      </c>
    </row>
    <row r="1050" spans="1:12" hidden="1">
      <c r="A1050" s="103" t="s">
        <v>1077</v>
      </c>
      <c r="B1050" s="103" t="s">
        <v>1078</v>
      </c>
      <c r="C1050" s="134" t="s">
        <v>1929</v>
      </c>
      <c r="D1050" s="104">
        <v>138340181244.39001</v>
      </c>
      <c r="E1050" s="406">
        <v>134304.972411</v>
      </c>
      <c r="F1050" s="188">
        <v>1030045.118665</v>
      </c>
      <c r="G1050" s="103" t="s">
        <v>581</v>
      </c>
      <c r="H1050" s="103" t="s">
        <v>581</v>
      </c>
      <c r="I1050" s="252">
        <v>118</v>
      </c>
      <c r="J1050" s="104">
        <v>137720181246.41</v>
      </c>
      <c r="K1050" s="104">
        <v>138287441059.92001</v>
      </c>
      <c r="L1050" s="188">
        <v>3.3096360399999997E-2</v>
      </c>
    </row>
    <row r="1051" spans="1:12" hidden="1">
      <c r="A1051" s="103" t="s">
        <v>1077</v>
      </c>
      <c r="B1051" s="103" t="s">
        <v>1078</v>
      </c>
      <c r="C1051" s="134" t="s">
        <v>1930</v>
      </c>
      <c r="D1051" s="104">
        <v>133219035308.5</v>
      </c>
      <c r="E1051" s="406">
        <v>129319.034034</v>
      </c>
      <c r="F1051" s="188">
        <v>1030157.9833439999</v>
      </c>
      <c r="G1051" s="103" t="s">
        <v>581</v>
      </c>
      <c r="H1051" s="103" t="s">
        <v>581</v>
      </c>
      <c r="I1051" s="252">
        <v>119</v>
      </c>
      <c r="J1051" s="104">
        <v>138355339532.03</v>
      </c>
      <c r="K1051" s="104">
        <v>138907266987.47</v>
      </c>
      <c r="L1051" s="188">
        <v>1.0957255799999999E-2</v>
      </c>
    </row>
    <row r="1052" spans="1:12" hidden="1">
      <c r="A1052" s="103" t="s">
        <v>1077</v>
      </c>
      <c r="B1052" s="103" t="s">
        <v>1078</v>
      </c>
      <c r="C1052" s="134" t="s">
        <v>1931</v>
      </c>
      <c r="D1052" s="104">
        <v>128336547820.72</v>
      </c>
      <c r="E1052" s="406">
        <v>124565.016343</v>
      </c>
      <c r="F1052" s="188">
        <v>1030277.61396</v>
      </c>
      <c r="G1052" s="103" t="s">
        <v>581</v>
      </c>
      <c r="H1052" s="103" t="s">
        <v>581</v>
      </c>
      <c r="I1052" s="252">
        <v>120</v>
      </c>
      <c r="J1052" s="104">
        <v>133234505824.13</v>
      </c>
      <c r="K1052" s="104">
        <v>133794497605.37</v>
      </c>
      <c r="L1052" s="188">
        <v>1.1612841699999999E-2</v>
      </c>
    </row>
    <row r="1053" spans="1:12" hidden="1">
      <c r="A1053" s="103" t="s">
        <v>1077</v>
      </c>
      <c r="B1053" s="103" t="s">
        <v>1078</v>
      </c>
      <c r="C1053" s="134" t="s">
        <v>1932</v>
      </c>
      <c r="D1053" s="104">
        <v>128354525918.53</v>
      </c>
      <c r="E1053" s="406">
        <v>124565.288541</v>
      </c>
      <c r="F1053" s="188">
        <v>1030419.68932</v>
      </c>
      <c r="G1053" s="103" t="s">
        <v>581</v>
      </c>
      <c r="H1053" s="103" t="s">
        <v>581</v>
      </c>
      <c r="I1053" s="252">
        <v>120</v>
      </c>
      <c r="J1053" s="104">
        <v>128354245440.35001</v>
      </c>
      <c r="K1053" s="104">
        <v>128922007863.08</v>
      </c>
      <c r="L1053" s="188">
        <v>1.37900075E-2</v>
      </c>
    </row>
    <row r="1054" spans="1:12" hidden="1">
      <c r="A1054" s="103" t="s">
        <v>1077</v>
      </c>
      <c r="B1054" s="103" t="s">
        <v>1078</v>
      </c>
      <c r="C1054" s="134" t="s">
        <v>1933</v>
      </c>
      <c r="D1054" s="104">
        <v>123367910468.03</v>
      </c>
      <c r="E1054" s="406">
        <v>119713.402735</v>
      </c>
      <c r="F1054" s="188">
        <v>1030527.139397</v>
      </c>
      <c r="G1054" s="103" t="s">
        <v>581</v>
      </c>
      <c r="H1054" s="103" t="s">
        <v>581</v>
      </c>
      <c r="I1054" s="252">
        <v>120</v>
      </c>
      <c r="J1054" s="104">
        <v>128367910468.37</v>
      </c>
      <c r="K1054" s="104">
        <v>128943444824.69</v>
      </c>
      <c r="L1054" s="188">
        <v>1.04277973E-2</v>
      </c>
    </row>
    <row r="1055" spans="1:12" hidden="1">
      <c r="A1055" s="103" t="s">
        <v>1077</v>
      </c>
      <c r="B1055" s="103" t="s">
        <v>1078</v>
      </c>
      <c r="C1055" s="134" t="s">
        <v>1934</v>
      </c>
      <c r="D1055" s="104">
        <v>123908979113.86</v>
      </c>
      <c r="E1055" s="406">
        <v>120198.429852</v>
      </c>
      <c r="F1055" s="188">
        <v>1030870.197443</v>
      </c>
      <c r="G1055" s="103" t="s">
        <v>581</v>
      </c>
      <c r="H1055" s="103" t="s">
        <v>581</v>
      </c>
      <c r="I1055" s="252">
        <v>120</v>
      </c>
      <c r="J1055" s="104">
        <v>123408979113.99001</v>
      </c>
      <c r="K1055" s="104">
        <v>124006936642.19</v>
      </c>
      <c r="L1055" s="188">
        <v>3.3289569300000002E-2</v>
      </c>
    </row>
    <row r="1056" spans="1:12" hidden="1">
      <c r="A1056" s="103" t="s">
        <v>1077</v>
      </c>
      <c r="B1056" s="103" t="s">
        <v>1078</v>
      </c>
      <c r="C1056" s="134" t="s">
        <v>1935</v>
      </c>
      <c r="D1056" s="104">
        <v>119149506954.89999</v>
      </c>
      <c r="E1056" s="406">
        <v>115568.757117</v>
      </c>
      <c r="F1056" s="188">
        <v>1030983.7185</v>
      </c>
      <c r="G1056" s="103" t="s">
        <v>581</v>
      </c>
      <c r="H1056" s="103" t="s">
        <v>581</v>
      </c>
      <c r="I1056" s="252">
        <v>120</v>
      </c>
      <c r="J1056" s="104">
        <v>123922624166.67</v>
      </c>
      <c r="K1056" s="104">
        <v>124528087497.33</v>
      </c>
      <c r="L1056" s="188">
        <v>1.10121582E-2</v>
      </c>
    </row>
    <row r="1057" spans="1:12" hidden="1">
      <c r="A1057" s="103" t="s">
        <v>1077</v>
      </c>
      <c r="B1057" s="103" t="s">
        <v>1078</v>
      </c>
      <c r="C1057" s="134" t="s">
        <v>1936</v>
      </c>
      <c r="D1057" s="104">
        <v>115988074737.39</v>
      </c>
      <c r="E1057" s="406">
        <v>112489.640033</v>
      </c>
      <c r="F1057" s="188">
        <v>1031100.061333</v>
      </c>
      <c r="G1057" s="103" t="s">
        <v>581</v>
      </c>
      <c r="H1057" s="103" t="s">
        <v>581</v>
      </c>
      <c r="I1057" s="252">
        <v>119</v>
      </c>
      <c r="J1057" s="104">
        <v>119162952551.55</v>
      </c>
      <c r="K1057" s="104">
        <v>119775635235.49001</v>
      </c>
      <c r="L1057" s="188">
        <v>1.12846431E-2</v>
      </c>
    </row>
    <row r="1058" spans="1:12" hidden="1">
      <c r="A1058" s="103" t="s">
        <v>1077</v>
      </c>
      <c r="B1058" s="103" t="s">
        <v>1078</v>
      </c>
      <c r="C1058" s="134" t="s">
        <v>1937</v>
      </c>
      <c r="D1058" s="104">
        <v>116011195296.87</v>
      </c>
      <c r="E1058" s="406">
        <v>112499.985659</v>
      </c>
      <c r="F1058" s="188">
        <v>1031210.756315</v>
      </c>
      <c r="G1058" s="103" t="s">
        <v>581</v>
      </c>
      <c r="H1058" s="103" t="s">
        <v>581</v>
      </c>
      <c r="I1058" s="252">
        <v>118</v>
      </c>
      <c r="J1058" s="104">
        <v>116000526776.06</v>
      </c>
      <c r="K1058" s="104">
        <v>116620238625</v>
      </c>
      <c r="L1058" s="188">
        <v>1.07356198E-2</v>
      </c>
    </row>
    <row r="1059" spans="1:12" hidden="1">
      <c r="A1059" s="103" t="s">
        <v>1077</v>
      </c>
      <c r="B1059" s="103" t="s">
        <v>1078</v>
      </c>
      <c r="C1059" s="134" t="s">
        <v>1938</v>
      </c>
      <c r="D1059" s="104">
        <v>113042648941.53999</v>
      </c>
      <c r="E1059" s="406">
        <v>109609.51927200001</v>
      </c>
      <c r="F1059" s="188">
        <v>1031321.455402</v>
      </c>
      <c r="G1059" s="103" t="s">
        <v>581</v>
      </c>
      <c r="H1059" s="103" t="s">
        <v>581</v>
      </c>
      <c r="I1059" s="252">
        <v>119</v>
      </c>
      <c r="J1059" s="104">
        <v>116023648942.58</v>
      </c>
      <c r="K1059" s="104">
        <v>116650391773.97</v>
      </c>
      <c r="L1059" s="188">
        <v>1.07348654E-2</v>
      </c>
    </row>
    <row r="1060" spans="1:12" hidden="1">
      <c r="A1060" s="103" t="s">
        <v>1077</v>
      </c>
      <c r="B1060" s="103" t="s">
        <v>1078</v>
      </c>
      <c r="C1060" s="134" t="s">
        <v>1939</v>
      </c>
      <c r="D1060" s="104">
        <v>111124026182.41</v>
      </c>
      <c r="E1060" s="406">
        <v>107712.445156</v>
      </c>
      <c r="F1060" s="188">
        <v>1031673.044108</v>
      </c>
      <c r="G1060" s="103" t="s">
        <v>581</v>
      </c>
      <c r="H1060" s="103" t="s">
        <v>581</v>
      </c>
      <c r="I1060" s="252">
        <v>119</v>
      </c>
      <c r="J1060" s="104">
        <v>113081186410.57001</v>
      </c>
      <c r="K1060" s="104">
        <v>113728493846.12</v>
      </c>
      <c r="L1060" s="188">
        <v>3.40910881E-2</v>
      </c>
    </row>
    <row r="1061" spans="1:12" hidden="1">
      <c r="A1061" s="103" t="s">
        <v>1077</v>
      </c>
      <c r="B1061" s="103" t="s">
        <v>1078</v>
      </c>
      <c r="C1061" s="134" t="s">
        <v>1940</v>
      </c>
      <c r="D1061" s="104">
        <v>106454686205.31</v>
      </c>
      <c r="E1061" s="406">
        <v>103176.050286</v>
      </c>
      <c r="F1061" s="188">
        <v>1031777.10244</v>
      </c>
      <c r="G1061" s="103" t="s">
        <v>581</v>
      </c>
      <c r="H1061" s="103" t="s">
        <v>581</v>
      </c>
      <c r="I1061" s="252">
        <v>120</v>
      </c>
      <c r="J1061" s="104">
        <v>111135234559.81</v>
      </c>
      <c r="K1061" s="104">
        <v>111789279979.28999</v>
      </c>
      <c r="L1061" s="188">
        <v>1.00863672E-2</v>
      </c>
    </row>
    <row r="1062" spans="1:12" hidden="1">
      <c r="A1062" s="103" t="s">
        <v>1077</v>
      </c>
      <c r="B1062" s="103" t="s">
        <v>1078</v>
      </c>
      <c r="C1062" s="134" t="s">
        <v>1426</v>
      </c>
      <c r="D1062" s="104">
        <v>190426669512.17999</v>
      </c>
      <c r="E1062" s="406">
        <v>167122.70307901999</v>
      </c>
      <c r="F1062" s="188">
        <v>1139442.254127</v>
      </c>
      <c r="G1062" s="103" t="s">
        <v>581</v>
      </c>
      <c r="H1062" s="103" t="s">
        <v>581</v>
      </c>
      <c r="I1062" s="252">
        <v>490</v>
      </c>
      <c r="J1062" s="104">
        <v>194845564210.23001</v>
      </c>
      <c r="K1062" s="104">
        <v>195096358909.92999</v>
      </c>
      <c r="L1062" s="188">
        <v>4.8323290599999999E-2</v>
      </c>
    </row>
    <row r="1063" spans="1:12" hidden="1">
      <c r="A1063" s="103" t="s">
        <v>1077</v>
      </c>
      <c r="B1063" s="103" t="s">
        <v>1078</v>
      </c>
      <c r="C1063" s="134" t="s">
        <v>1427</v>
      </c>
      <c r="D1063" s="104">
        <v>191033229814.82001</v>
      </c>
      <c r="E1063" s="406">
        <v>167627.81927673001</v>
      </c>
      <c r="F1063" s="188">
        <v>1139627.244685</v>
      </c>
      <c r="G1063" s="103" t="s">
        <v>581</v>
      </c>
      <c r="H1063" s="103" t="s">
        <v>581</v>
      </c>
      <c r="I1063" s="252">
        <v>492</v>
      </c>
      <c r="J1063" s="104">
        <v>190457585634.17001</v>
      </c>
      <c r="K1063" s="104">
        <v>190718438771.97</v>
      </c>
      <c r="L1063" s="188">
        <v>1.6235184999999999E-2</v>
      </c>
    </row>
    <row r="1064" spans="1:12" hidden="1">
      <c r="A1064" s="103" t="s">
        <v>1077</v>
      </c>
      <c r="B1064" s="103" t="s">
        <v>1078</v>
      </c>
      <c r="C1064" s="134" t="s">
        <v>1428</v>
      </c>
      <c r="D1064" s="104">
        <v>189654924833.01999</v>
      </c>
      <c r="E1064" s="406">
        <v>166391.99876464999</v>
      </c>
      <c r="F1064" s="188">
        <v>1139807.9609660001</v>
      </c>
      <c r="G1064" s="103" t="s">
        <v>581</v>
      </c>
      <c r="H1064" s="103" t="s">
        <v>581</v>
      </c>
      <c r="I1064" s="252">
        <v>492</v>
      </c>
      <c r="J1064" s="104">
        <v>191063522891.01001</v>
      </c>
      <c r="K1064" s="104">
        <v>191334466956.07001</v>
      </c>
      <c r="L1064" s="188">
        <v>1.58574904E-2</v>
      </c>
    </row>
    <row r="1065" spans="1:12" hidden="1">
      <c r="A1065" s="103" t="s">
        <v>1077</v>
      </c>
      <c r="B1065" s="103" t="s">
        <v>1078</v>
      </c>
      <c r="C1065" s="134" t="s">
        <v>1429</v>
      </c>
      <c r="D1065" s="104">
        <v>196527334633.17999</v>
      </c>
      <c r="E1065" s="406">
        <v>172391.50455804</v>
      </c>
      <c r="F1065" s="188">
        <v>1140005.913499</v>
      </c>
      <c r="G1065" s="103" t="s">
        <v>581</v>
      </c>
      <c r="H1065" s="103" t="s">
        <v>581</v>
      </c>
      <c r="I1065" s="252">
        <v>493</v>
      </c>
      <c r="J1065" s="104">
        <v>189687862550.63</v>
      </c>
      <c r="K1065" s="104">
        <v>189968825519.39999</v>
      </c>
      <c r="L1065" s="188">
        <v>1.73671829E-2</v>
      </c>
    </row>
    <row r="1066" spans="1:12" hidden="1">
      <c r="A1066" s="103" t="s">
        <v>1077</v>
      </c>
      <c r="B1066" s="103" t="s">
        <v>1078</v>
      </c>
      <c r="C1066" s="134" t="s">
        <v>669</v>
      </c>
      <c r="D1066" s="104">
        <v>192751201919.57001</v>
      </c>
      <c r="E1066" s="406">
        <v>169050.97181982</v>
      </c>
      <c r="F1066" s="188">
        <v>1140195.7637070001</v>
      </c>
      <c r="G1066" s="103" t="s">
        <v>581</v>
      </c>
      <c r="H1066" s="103" t="s">
        <v>581</v>
      </c>
      <c r="I1066" s="252">
        <v>493</v>
      </c>
      <c r="J1066" s="104">
        <v>196560063196.20001</v>
      </c>
      <c r="K1066" s="104">
        <v>196851408054.19</v>
      </c>
      <c r="L1066" s="188">
        <v>1.66534406E-2</v>
      </c>
    </row>
    <row r="1067" spans="1:12" hidden="1">
      <c r="A1067" s="103" t="s">
        <v>1077</v>
      </c>
      <c r="B1067" s="103" t="s">
        <v>1078</v>
      </c>
      <c r="C1067" s="134" t="s">
        <v>1941</v>
      </c>
      <c r="D1067" s="104">
        <v>190925002679.03</v>
      </c>
      <c r="E1067" s="406">
        <v>167365.23526846</v>
      </c>
      <c r="F1067" s="188">
        <v>1140768.5853800001</v>
      </c>
      <c r="G1067" s="103" t="s">
        <v>581</v>
      </c>
      <c r="H1067" s="103" t="s">
        <v>581</v>
      </c>
      <c r="I1067" s="252">
        <v>493</v>
      </c>
      <c r="J1067" s="104">
        <v>192848037980.03</v>
      </c>
      <c r="K1067" s="104">
        <v>192878555066.17999</v>
      </c>
      <c r="L1067" s="188">
        <v>5.0238888000000002E-2</v>
      </c>
    </row>
    <row r="1068" spans="1:12" hidden="1">
      <c r="A1068" s="103" t="s">
        <v>1077</v>
      </c>
      <c r="B1068" s="103" t="s">
        <v>1078</v>
      </c>
      <c r="C1068" s="134" t="s">
        <v>1942</v>
      </c>
      <c r="D1068" s="104">
        <v>190702627220.29999</v>
      </c>
      <c r="E1068" s="406">
        <v>167142.75564727999</v>
      </c>
      <c r="F1068" s="188">
        <v>1140956.5821849999</v>
      </c>
      <c r="G1068" s="103" t="s">
        <v>581</v>
      </c>
      <c r="H1068" s="103" t="s">
        <v>581</v>
      </c>
      <c r="I1068" s="252">
        <v>492</v>
      </c>
      <c r="J1068" s="104">
        <v>190956466808.48999</v>
      </c>
      <c r="K1068" s="104">
        <v>190997057027</v>
      </c>
      <c r="L1068" s="188">
        <v>1.6479837099999999E-2</v>
      </c>
    </row>
    <row r="1069" spans="1:12" hidden="1">
      <c r="A1069" s="103" t="s">
        <v>1077</v>
      </c>
      <c r="B1069" s="103" t="s">
        <v>1078</v>
      </c>
      <c r="C1069" s="134" t="s">
        <v>1943</v>
      </c>
      <c r="D1069" s="104">
        <v>190282909833.81</v>
      </c>
      <c r="E1069" s="406">
        <v>166747.12047348</v>
      </c>
      <c r="F1069" s="188">
        <v>1141146.6014739999</v>
      </c>
      <c r="G1069" s="103" t="s">
        <v>581</v>
      </c>
      <c r="H1069" s="103" t="s">
        <v>581</v>
      </c>
      <c r="I1069" s="252">
        <v>492</v>
      </c>
      <c r="J1069" s="104">
        <v>190734387567.81</v>
      </c>
      <c r="K1069" s="104">
        <v>190785039736.94</v>
      </c>
      <c r="L1069" s="188">
        <v>1.66543839E-2</v>
      </c>
    </row>
    <row r="1070" spans="1:12" hidden="1">
      <c r="A1070" s="103" t="s">
        <v>1077</v>
      </c>
      <c r="B1070" s="103" t="s">
        <v>1078</v>
      </c>
      <c r="C1070" s="134" t="s">
        <v>1944</v>
      </c>
      <c r="D1070" s="104">
        <v>191318474805.14999</v>
      </c>
      <c r="E1070" s="406">
        <v>167626.64590897001</v>
      </c>
      <c r="F1070" s="188">
        <v>1141336.8904909999</v>
      </c>
      <c r="G1070" s="103" t="s">
        <v>581</v>
      </c>
      <c r="H1070" s="103" t="s">
        <v>581</v>
      </c>
      <c r="I1070" s="252">
        <v>491</v>
      </c>
      <c r="J1070" s="104">
        <v>190314639979.48999</v>
      </c>
      <c r="K1070" s="104">
        <v>190375332491.39001</v>
      </c>
      <c r="L1070" s="188">
        <v>1.66752472E-2</v>
      </c>
    </row>
    <row r="1071" spans="1:12" hidden="1">
      <c r="A1071" s="103" t="s">
        <v>1077</v>
      </c>
      <c r="B1071" s="103" t="s">
        <v>1078</v>
      </c>
      <c r="C1071" s="134" t="s">
        <v>1945</v>
      </c>
      <c r="D1071" s="104">
        <v>191404118883.85999</v>
      </c>
      <c r="E1071" s="406">
        <v>167673.75765367999</v>
      </c>
      <c r="F1071" s="188">
        <v>1141526.9840800001</v>
      </c>
      <c r="G1071" s="103" t="s">
        <v>581</v>
      </c>
      <c r="H1071" s="103" t="s">
        <v>581</v>
      </c>
      <c r="I1071" s="252">
        <v>491</v>
      </c>
      <c r="J1071" s="104">
        <v>191350339555.98999</v>
      </c>
      <c r="K1071" s="104">
        <v>191421127565.60999</v>
      </c>
      <c r="L1071" s="188">
        <v>1.66553443E-2</v>
      </c>
    </row>
    <row r="1072" spans="1:12" hidden="1">
      <c r="A1072" s="103" t="s">
        <v>1077</v>
      </c>
      <c r="B1072" s="103" t="s">
        <v>1078</v>
      </c>
      <c r="C1072" s="134" t="s">
        <v>1946</v>
      </c>
      <c r="D1072" s="104">
        <v>192757966696.12</v>
      </c>
      <c r="E1072" s="406">
        <v>168774.42369724001</v>
      </c>
      <c r="F1072" s="188">
        <v>1142104.132092</v>
      </c>
      <c r="G1072" s="103" t="s">
        <v>581</v>
      </c>
      <c r="H1072" s="103" t="s">
        <v>581</v>
      </c>
      <c r="I1072" s="252">
        <v>492</v>
      </c>
      <c r="J1072" s="104">
        <v>191500891459.70999</v>
      </c>
      <c r="K1072" s="104">
        <v>191601994579.13</v>
      </c>
      <c r="L1072" s="188">
        <v>5.0559296500000003E-2</v>
      </c>
    </row>
    <row r="1073" spans="1:12" hidden="1">
      <c r="A1073" s="103" t="s">
        <v>1077</v>
      </c>
      <c r="B1073" s="103" t="s">
        <v>1078</v>
      </c>
      <c r="C1073" s="134" t="s">
        <v>1947</v>
      </c>
      <c r="D1073" s="104">
        <v>192338849609.26999</v>
      </c>
      <c r="E1073" s="406">
        <v>168379.77849530001</v>
      </c>
      <c r="F1073" s="188">
        <v>1142291.855519</v>
      </c>
      <c r="G1073" s="103" t="s">
        <v>581</v>
      </c>
      <c r="H1073" s="103" t="s">
        <v>581</v>
      </c>
      <c r="I1073" s="252">
        <v>492</v>
      </c>
      <c r="J1073" s="104">
        <v>192789649609.26999</v>
      </c>
      <c r="K1073" s="104">
        <v>192901507648.25</v>
      </c>
      <c r="L1073" s="188">
        <v>1.64366297E-2</v>
      </c>
    </row>
    <row r="1074" spans="1:12" hidden="1">
      <c r="A1074" s="103" t="s">
        <v>1077</v>
      </c>
      <c r="B1074" s="103" t="s">
        <v>1078</v>
      </c>
      <c r="C1074" s="134" t="s">
        <v>1948</v>
      </c>
      <c r="D1074" s="104">
        <v>194098486028.07001</v>
      </c>
      <c r="E1074" s="406">
        <v>169900.13306118001</v>
      </c>
      <c r="F1074" s="188">
        <v>1142426.921809</v>
      </c>
      <c r="G1074" s="103" t="s">
        <v>581</v>
      </c>
      <c r="H1074" s="103" t="s">
        <v>581</v>
      </c>
      <c r="I1074" s="252">
        <v>492</v>
      </c>
      <c r="J1074" s="104">
        <v>192361592041.29999</v>
      </c>
      <c r="K1074" s="104">
        <v>192484181732.5</v>
      </c>
      <c r="L1074" s="188">
        <v>1.1824148899999999E-2</v>
      </c>
    </row>
    <row r="1075" spans="1:12" hidden="1">
      <c r="A1075" s="103" t="s">
        <v>1077</v>
      </c>
      <c r="B1075" s="103" t="s">
        <v>1078</v>
      </c>
      <c r="C1075" s="134" t="s">
        <v>1949</v>
      </c>
      <c r="D1075" s="104">
        <v>188504989555.94</v>
      </c>
      <c r="E1075" s="406">
        <v>164978.77388584</v>
      </c>
      <c r="F1075" s="188">
        <v>1142601.469971</v>
      </c>
      <c r="G1075" s="103" t="s">
        <v>581</v>
      </c>
      <c r="H1075" s="103" t="s">
        <v>581</v>
      </c>
      <c r="I1075" s="252">
        <v>492</v>
      </c>
      <c r="J1075" s="104">
        <v>194128141783.94</v>
      </c>
      <c r="K1075" s="104">
        <v>194261562222.41</v>
      </c>
      <c r="L1075" s="188">
        <v>1.5278715700000001E-2</v>
      </c>
    </row>
    <row r="1076" spans="1:12" hidden="1">
      <c r="A1076" s="103" t="s">
        <v>1077</v>
      </c>
      <c r="B1076" s="103" t="s">
        <v>1078</v>
      </c>
      <c r="C1076" s="134" t="s">
        <v>1950</v>
      </c>
      <c r="D1076" s="104">
        <v>188903096671.5</v>
      </c>
      <c r="E1076" s="406">
        <v>165303.12293727</v>
      </c>
      <c r="F1076" s="188">
        <v>1142767.8637580001</v>
      </c>
      <c r="G1076" s="103" t="s">
        <v>581</v>
      </c>
      <c r="H1076" s="103" t="s">
        <v>581</v>
      </c>
      <c r="I1076" s="252">
        <v>495</v>
      </c>
      <c r="J1076" s="104">
        <v>188532440998.87</v>
      </c>
      <c r="K1076" s="104">
        <v>188676380791.60999</v>
      </c>
      <c r="L1076" s="188">
        <v>1.45627142E-2</v>
      </c>
    </row>
    <row r="1077" spans="1:12" hidden="1">
      <c r="A1077" s="103" t="s">
        <v>1077</v>
      </c>
      <c r="B1077" s="103" t="s">
        <v>1078</v>
      </c>
      <c r="C1077" s="134" t="s">
        <v>1951</v>
      </c>
      <c r="D1077" s="104">
        <v>107607045306.25</v>
      </c>
      <c r="E1077" s="406">
        <v>97893.266295840003</v>
      </c>
      <c r="F1077" s="188">
        <v>1099228.265416</v>
      </c>
      <c r="G1077" s="103" t="s">
        <v>581</v>
      </c>
      <c r="H1077" s="103" t="s">
        <v>581</v>
      </c>
      <c r="I1077" s="252">
        <v>349</v>
      </c>
      <c r="J1077" s="104">
        <v>106482432978.25999</v>
      </c>
      <c r="K1077" s="104">
        <v>106539975581.42</v>
      </c>
      <c r="L1077" s="188">
        <v>1.55657681E-2</v>
      </c>
    </row>
    <row r="1078" spans="1:12" hidden="1">
      <c r="A1078" s="103" t="s">
        <v>1077</v>
      </c>
      <c r="B1078" s="103" t="s">
        <v>1078</v>
      </c>
      <c r="C1078" s="134" t="s">
        <v>1952</v>
      </c>
      <c r="D1078" s="104">
        <v>103118477953.98</v>
      </c>
      <c r="E1078" s="406">
        <v>93766.520127969998</v>
      </c>
      <c r="F1078" s="188">
        <v>1099736.6417489999</v>
      </c>
      <c r="G1078" s="103" t="s">
        <v>581</v>
      </c>
      <c r="H1078" s="103" t="s">
        <v>581</v>
      </c>
      <c r="I1078" s="252">
        <v>349</v>
      </c>
      <c r="J1078" s="104">
        <v>107656811925.99001</v>
      </c>
      <c r="K1078" s="104">
        <v>107729938476.25</v>
      </c>
      <c r="L1078" s="188">
        <v>4.6248477099999998E-2</v>
      </c>
    </row>
    <row r="1079" spans="1:12" hidden="1">
      <c r="A1079" s="103" t="s">
        <v>1077</v>
      </c>
      <c r="B1079" s="103" t="s">
        <v>1078</v>
      </c>
      <c r="C1079" s="134" t="s">
        <v>1953</v>
      </c>
      <c r="D1079" s="104">
        <v>102918771438.33</v>
      </c>
      <c r="E1079" s="406">
        <v>93570.058073690001</v>
      </c>
      <c r="F1079" s="188">
        <v>1099911.377177</v>
      </c>
      <c r="G1079" s="103" t="s">
        <v>581</v>
      </c>
      <c r="H1079" s="103" t="s">
        <v>581</v>
      </c>
      <c r="I1079" s="252">
        <v>348</v>
      </c>
      <c r="J1079" s="104">
        <v>103134862287.02</v>
      </c>
      <c r="K1079" s="104">
        <v>103212965681.60001</v>
      </c>
      <c r="L1079" s="188">
        <v>1.5888843E-2</v>
      </c>
    </row>
    <row r="1080" spans="1:12" hidden="1">
      <c r="A1080" s="103" t="s">
        <v>1077</v>
      </c>
      <c r="B1080" s="103" t="s">
        <v>1078</v>
      </c>
      <c r="C1080" s="134" t="s">
        <v>1954</v>
      </c>
      <c r="D1080" s="104">
        <v>102526505393.37</v>
      </c>
      <c r="E1080" s="406">
        <v>93198.996854550001</v>
      </c>
      <c r="F1080" s="188">
        <v>1100081.640936</v>
      </c>
      <c r="G1080" s="103" t="s">
        <v>581</v>
      </c>
      <c r="H1080" s="103" t="s">
        <v>581</v>
      </c>
      <c r="I1080" s="252">
        <v>350</v>
      </c>
      <c r="J1080" s="104">
        <v>102934703028.21001</v>
      </c>
      <c r="K1080" s="104">
        <v>103017773855.13</v>
      </c>
      <c r="L1080" s="188">
        <v>1.5479770699999999E-2</v>
      </c>
    </row>
    <row r="1081" spans="1:12" hidden="1">
      <c r="A1081" s="103" t="s">
        <v>1077</v>
      </c>
      <c r="B1081" s="103" t="s">
        <v>1078</v>
      </c>
      <c r="C1081" s="134" t="s">
        <v>1955</v>
      </c>
      <c r="D1081" s="104">
        <v>103384382999.48</v>
      </c>
      <c r="E1081" s="406">
        <v>93964.005581809994</v>
      </c>
      <c r="F1081" s="188">
        <v>1100255.170683</v>
      </c>
      <c r="G1081" s="103" t="s">
        <v>581</v>
      </c>
      <c r="H1081" s="103" t="s">
        <v>581</v>
      </c>
      <c r="I1081" s="252">
        <v>351</v>
      </c>
      <c r="J1081" s="104">
        <v>102542678191.69</v>
      </c>
      <c r="K1081" s="104">
        <v>102630697786.46001</v>
      </c>
      <c r="L1081" s="188">
        <v>1.5774260799999999E-2</v>
      </c>
    </row>
    <row r="1082" spans="1:12" hidden="1">
      <c r="A1082" s="103" t="s">
        <v>1077</v>
      </c>
      <c r="B1082" s="103" t="s">
        <v>1078</v>
      </c>
      <c r="C1082" s="134" t="s">
        <v>1956</v>
      </c>
      <c r="D1082" s="104">
        <v>103357084040.12</v>
      </c>
      <c r="E1082" s="406">
        <v>93924.674587009999</v>
      </c>
      <c r="F1082" s="188">
        <v>1100425.2556060001</v>
      </c>
      <c r="G1082" s="103" t="s">
        <v>581</v>
      </c>
      <c r="H1082" s="103" t="s">
        <v>581</v>
      </c>
      <c r="I1082" s="252">
        <v>352</v>
      </c>
      <c r="J1082" s="104">
        <v>103400364860.13</v>
      </c>
      <c r="K1082" s="104">
        <v>103493374820.32001</v>
      </c>
      <c r="L1082" s="188">
        <v>1.54586797E-2</v>
      </c>
    </row>
    <row r="1083" spans="1:12" hidden="1">
      <c r="A1083" s="103" t="s">
        <v>1077</v>
      </c>
      <c r="B1083" s="103" t="s">
        <v>1078</v>
      </c>
      <c r="C1083" s="134" t="s">
        <v>1957</v>
      </c>
      <c r="D1083" s="104">
        <v>104045789536.60001</v>
      </c>
      <c r="E1083" s="406">
        <v>94506.447452890003</v>
      </c>
      <c r="F1083" s="188">
        <v>1100938.532141</v>
      </c>
      <c r="G1083" s="103" t="s">
        <v>581</v>
      </c>
      <c r="H1083" s="103" t="s">
        <v>581</v>
      </c>
      <c r="I1083" s="252">
        <v>353</v>
      </c>
      <c r="J1083" s="104">
        <v>103405293371.61</v>
      </c>
      <c r="K1083" s="104">
        <v>103513277307.10001</v>
      </c>
      <c r="L1083" s="188">
        <v>4.6643470999999999E-2</v>
      </c>
    </row>
    <row r="1084" spans="1:12" hidden="1">
      <c r="A1084" s="103" t="s">
        <v>1077</v>
      </c>
      <c r="B1084" s="103" t="s">
        <v>1078</v>
      </c>
      <c r="C1084" s="134" t="s">
        <v>1958</v>
      </c>
      <c r="D1084" s="104">
        <v>103864198407.17999</v>
      </c>
      <c r="E1084" s="406">
        <v>94326.987470049993</v>
      </c>
      <c r="F1084" s="188">
        <v>1101107.9776099999</v>
      </c>
      <c r="G1084" s="103" t="s">
        <v>581</v>
      </c>
      <c r="H1084" s="103" t="s">
        <v>581</v>
      </c>
      <c r="I1084" s="252">
        <v>353</v>
      </c>
      <c r="J1084" s="104">
        <v>104061803225.94</v>
      </c>
      <c r="K1084" s="104">
        <v>104174810385.11</v>
      </c>
      <c r="L1084" s="188">
        <v>1.53910018E-2</v>
      </c>
    </row>
    <row r="1085" spans="1:12" hidden="1">
      <c r="A1085" s="103" t="s">
        <v>1077</v>
      </c>
      <c r="B1085" s="103" t="s">
        <v>1078</v>
      </c>
      <c r="C1085" s="134" t="s">
        <v>1959</v>
      </c>
      <c r="D1085" s="104">
        <v>104206393683.72</v>
      </c>
      <c r="E1085" s="406">
        <v>94623.006736280004</v>
      </c>
      <c r="F1085" s="188">
        <v>1101279.6705370001</v>
      </c>
      <c r="G1085" s="103" t="s">
        <v>581</v>
      </c>
      <c r="H1085" s="103" t="s">
        <v>581</v>
      </c>
      <c r="I1085" s="252">
        <v>353</v>
      </c>
      <c r="J1085" s="104">
        <v>103880393683.72</v>
      </c>
      <c r="K1085" s="104">
        <v>103998415560.96001</v>
      </c>
      <c r="L1085" s="188">
        <v>1.5592742099999999E-2</v>
      </c>
    </row>
    <row r="1086" spans="1:12" hidden="1">
      <c r="A1086" s="103" t="s">
        <v>1077</v>
      </c>
      <c r="B1086" s="103" t="s">
        <v>1078</v>
      </c>
      <c r="C1086" s="134" t="s">
        <v>1960</v>
      </c>
      <c r="D1086" s="104">
        <v>100266995256.59</v>
      </c>
      <c r="E1086" s="406">
        <v>91035.323541370002</v>
      </c>
      <c r="F1086" s="188">
        <v>1101407.578466</v>
      </c>
      <c r="G1086" s="103" t="s">
        <v>581</v>
      </c>
      <c r="H1086" s="103" t="s">
        <v>581</v>
      </c>
      <c r="I1086" s="252">
        <v>354</v>
      </c>
      <c r="J1086" s="104">
        <v>104218496716.59</v>
      </c>
      <c r="K1086" s="104">
        <v>104341549857.55</v>
      </c>
      <c r="L1086" s="188">
        <v>1.1614482000000001E-2</v>
      </c>
    </row>
    <row r="1087" spans="1:12" hidden="1">
      <c r="A1087" s="103" t="s">
        <v>1077</v>
      </c>
      <c r="B1087" s="103" t="s">
        <v>1078</v>
      </c>
      <c r="C1087" s="134" t="s">
        <v>1961</v>
      </c>
      <c r="D1087" s="104">
        <v>100556173933.69</v>
      </c>
      <c r="E1087" s="406">
        <v>91282.004198859999</v>
      </c>
      <c r="F1087" s="188">
        <v>1101599.1028710001</v>
      </c>
      <c r="G1087" s="103" t="s">
        <v>581</v>
      </c>
      <c r="H1087" s="103" t="s">
        <v>581</v>
      </c>
      <c r="I1087" s="252">
        <v>356</v>
      </c>
      <c r="J1087" s="104">
        <v>100284430742.71001</v>
      </c>
      <c r="K1087" s="104">
        <v>100412325683.44</v>
      </c>
      <c r="L1087" s="188">
        <v>1.7389058200000002E-2</v>
      </c>
    </row>
    <row r="1088" spans="1:12" hidden="1">
      <c r="A1088" s="103" t="s">
        <v>1077</v>
      </c>
      <c r="B1088" s="103" t="s">
        <v>1078</v>
      </c>
      <c r="C1088" s="134" t="s">
        <v>1962</v>
      </c>
      <c r="D1088" s="104">
        <v>98341748728.229996</v>
      </c>
      <c r="E1088" s="406">
        <v>89231.155651070003</v>
      </c>
      <c r="F1088" s="188">
        <v>1102101.031984</v>
      </c>
      <c r="G1088" s="103" t="s">
        <v>581</v>
      </c>
      <c r="H1088" s="103" t="s">
        <v>581</v>
      </c>
      <c r="I1088" s="252">
        <v>355</v>
      </c>
      <c r="J1088" s="104">
        <v>100601991029.17</v>
      </c>
      <c r="K1088" s="104">
        <v>100744459414.84</v>
      </c>
      <c r="L1088" s="188">
        <v>4.5563682100000003E-2</v>
      </c>
    </row>
    <row r="1089" spans="1:12" hidden="1">
      <c r="A1089" s="103" t="s">
        <v>1077</v>
      </c>
      <c r="B1089" s="103" t="s">
        <v>1078</v>
      </c>
      <c r="C1089" s="134" t="s">
        <v>1963</v>
      </c>
      <c r="D1089" s="104">
        <v>97449931836.679993</v>
      </c>
      <c r="E1089" s="406">
        <v>88408.865702159994</v>
      </c>
      <c r="F1089" s="188">
        <v>1102264.2476260001</v>
      </c>
      <c r="G1089" s="103" t="s">
        <v>581</v>
      </c>
      <c r="H1089" s="103" t="s">
        <v>581</v>
      </c>
      <c r="I1089" s="252">
        <v>356</v>
      </c>
      <c r="J1089" s="104">
        <v>98356312648.550003</v>
      </c>
      <c r="K1089" s="104">
        <v>98503530793.470001</v>
      </c>
      <c r="L1089" s="188">
        <v>1.48094991E-2</v>
      </c>
    </row>
    <row r="1090" spans="1:12" hidden="1">
      <c r="A1090" s="103" t="s">
        <v>1077</v>
      </c>
      <c r="B1090" s="103" t="s">
        <v>1078</v>
      </c>
      <c r="C1090" s="134" t="s">
        <v>1964</v>
      </c>
      <c r="D1090" s="104">
        <v>97612363369.660004</v>
      </c>
      <c r="E1090" s="406">
        <v>88542.792946629997</v>
      </c>
      <c r="F1090" s="188">
        <v>1102431.4924029999</v>
      </c>
      <c r="G1090" s="103" t="s">
        <v>581</v>
      </c>
      <c r="H1090" s="103" t="s">
        <v>581</v>
      </c>
      <c r="I1090" s="252">
        <v>357</v>
      </c>
      <c r="J1090" s="104">
        <v>97464717757.660004</v>
      </c>
      <c r="K1090" s="104">
        <v>97616642896.820007</v>
      </c>
      <c r="L1090" s="188">
        <v>1.51728388E-2</v>
      </c>
    </row>
    <row r="1091" spans="1:12" hidden="1">
      <c r="A1091" s="103" t="s">
        <v>1077</v>
      </c>
      <c r="B1091" s="103" t="s">
        <v>1078</v>
      </c>
      <c r="C1091" s="134" t="s">
        <v>1965</v>
      </c>
      <c r="D1091" s="104">
        <v>98951321785.330002</v>
      </c>
      <c r="E1091" s="406">
        <v>89743.304845179999</v>
      </c>
      <c r="F1091" s="188">
        <v>1102603.9430579999</v>
      </c>
      <c r="G1091" s="103" t="s">
        <v>581</v>
      </c>
      <c r="H1091" s="103" t="s">
        <v>581</v>
      </c>
      <c r="I1091" s="252">
        <v>358</v>
      </c>
      <c r="J1091" s="104">
        <v>97627632632.300003</v>
      </c>
      <c r="K1091" s="104">
        <v>97632340383.460007</v>
      </c>
      <c r="L1091" s="188">
        <v>1.5642754799999999E-2</v>
      </c>
    </row>
    <row r="1092" spans="1:12" hidden="1">
      <c r="A1092" s="103" t="s">
        <v>1077</v>
      </c>
      <c r="B1092" s="103" t="s">
        <v>1078</v>
      </c>
      <c r="C1092" s="134" t="s">
        <v>1966</v>
      </c>
      <c r="D1092" s="104">
        <v>98719343798.919998</v>
      </c>
      <c r="E1092" s="406">
        <v>89519.393194050004</v>
      </c>
      <c r="F1092" s="188">
        <v>1102770.4754979999</v>
      </c>
      <c r="G1092" s="103" t="s">
        <v>581</v>
      </c>
      <c r="H1092" s="103" t="s">
        <v>581</v>
      </c>
      <c r="I1092" s="252">
        <v>357</v>
      </c>
      <c r="J1092" s="104">
        <v>98966266956.889999</v>
      </c>
      <c r="K1092" s="104">
        <v>98975747237.190002</v>
      </c>
      <c r="L1092" s="188">
        <v>1.51035593E-2</v>
      </c>
    </row>
    <row r="1093" spans="1:12" hidden="1">
      <c r="A1093" s="103" t="s">
        <v>1077</v>
      </c>
      <c r="B1093" s="103" t="s">
        <v>1078</v>
      </c>
      <c r="C1093" s="134" t="s">
        <v>1967</v>
      </c>
      <c r="D1093" s="104">
        <v>99079248935.600006</v>
      </c>
      <c r="E1093" s="406">
        <v>89804.916263050007</v>
      </c>
      <c r="F1093" s="188">
        <v>1103271.992876</v>
      </c>
      <c r="G1093" s="103" t="s">
        <v>581</v>
      </c>
      <c r="H1093" s="103" t="s">
        <v>581</v>
      </c>
      <c r="I1093" s="252">
        <v>359</v>
      </c>
      <c r="J1093" s="104">
        <v>98764239330.240005</v>
      </c>
      <c r="K1093" s="104">
        <v>98788010040.339996</v>
      </c>
      <c r="L1093" s="188">
        <v>4.5477947499999997E-2</v>
      </c>
    </row>
    <row r="1094" spans="1:12" hidden="1">
      <c r="A1094" s="103" t="s">
        <v>1077</v>
      </c>
      <c r="B1094" s="103" t="s">
        <v>1078</v>
      </c>
      <c r="C1094" s="134" t="s">
        <v>1968</v>
      </c>
      <c r="D1094" s="104">
        <v>99021062512.759995</v>
      </c>
      <c r="E1094" s="406">
        <v>89738.618598440007</v>
      </c>
      <c r="F1094" s="188">
        <v>1103438.6762280001</v>
      </c>
      <c r="G1094" s="103" t="s">
        <v>581</v>
      </c>
      <c r="H1094" s="103" t="s">
        <v>581</v>
      </c>
      <c r="I1094" s="252">
        <v>362</v>
      </c>
      <c r="J1094" s="104">
        <v>99094217920.050003</v>
      </c>
      <c r="K1094" s="104">
        <v>99122768248.520004</v>
      </c>
      <c r="L1094" s="188">
        <v>1.51080924E-2</v>
      </c>
    </row>
    <row r="1095" spans="1:12" hidden="1">
      <c r="A1095" s="103" t="s">
        <v>1077</v>
      </c>
      <c r="B1095" s="103" t="s">
        <v>1078</v>
      </c>
      <c r="C1095" s="134" t="s">
        <v>1969</v>
      </c>
      <c r="D1095" s="104">
        <v>100150281314.84</v>
      </c>
      <c r="E1095" s="406">
        <v>90748.081726400007</v>
      </c>
      <c r="F1095" s="188">
        <v>1103607.6951659999</v>
      </c>
      <c r="G1095" s="103" t="s">
        <v>581</v>
      </c>
      <c r="H1095" s="103" t="s">
        <v>581</v>
      </c>
      <c r="I1095" s="252">
        <v>364</v>
      </c>
      <c r="J1095" s="104">
        <v>99036230038.830002</v>
      </c>
      <c r="K1095" s="104">
        <v>99069557419.889999</v>
      </c>
      <c r="L1095" s="188">
        <v>1.5317474500000001E-2</v>
      </c>
    </row>
    <row r="1096" spans="1:12" hidden="1">
      <c r="A1096" s="103" t="s">
        <v>1077</v>
      </c>
      <c r="B1096" s="103" t="s">
        <v>1078</v>
      </c>
      <c r="C1096" s="134" t="s">
        <v>1970</v>
      </c>
      <c r="D1096" s="104">
        <v>100165475155.06</v>
      </c>
      <c r="E1096" s="406">
        <v>90748.081726400007</v>
      </c>
      <c r="F1096" s="188">
        <v>1103775.1239420001</v>
      </c>
      <c r="G1096" s="103" t="s">
        <v>581</v>
      </c>
      <c r="H1096" s="103" t="s">
        <v>581</v>
      </c>
      <c r="I1096" s="252">
        <v>364</v>
      </c>
      <c r="J1096" s="104">
        <v>100165475155.06</v>
      </c>
      <c r="K1096" s="104">
        <v>100203634272.95</v>
      </c>
      <c r="L1096" s="188">
        <v>1.5171041E-2</v>
      </c>
    </row>
    <row r="1097" spans="1:12" hidden="1">
      <c r="A1097" s="103" t="s">
        <v>1077</v>
      </c>
      <c r="B1097" s="103" t="s">
        <v>1078</v>
      </c>
      <c r="C1097" s="134" t="s">
        <v>1971</v>
      </c>
      <c r="D1097" s="104">
        <v>94231659534.710007</v>
      </c>
      <c r="E1097" s="406">
        <v>85359.225779560002</v>
      </c>
      <c r="F1097" s="188">
        <v>1103942.294159</v>
      </c>
      <c r="G1097" s="103" t="s">
        <v>581</v>
      </c>
      <c r="H1097" s="103" t="s">
        <v>581</v>
      </c>
      <c r="I1097" s="252">
        <v>363</v>
      </c>
      <c r="J1097" s="104">
        <v>100180645531.55</v>
      </c>
      <c r="K1097" s="104">
        <v>100223637350.81</v>
      </c>
      <c r="L1097" s="188">
        <v>1.51453148E-2</v>
      </c>
    </row>
    <row r="1098" spans="1:12" hidden="1">
      <c r="A1098" s="103" t="s">
        <v>1077</v>
      </c>
      <c r="B1098" s="103" t="s">
        <v>1078</v>
      </c>
      <c r="C1098" s="134" t="s">
        <v>1972</v>
      </c>
      <c r="D1098" s="104">
        <v>94112406501.220001</v>
      </c>
      <c r="E1098" s="406">
        <v>85210.442768950001</v>
      </c>
      <c r="F1098" s="188">
        <v>1104470.3377070001</v>
      </c>
      <c r="G1098" s="103" t="s">
        <v>581</v>
      </c>
      <c r="H1098" s="103" t="s">
        <v>581</v>
      </c>
      <c r="I1098" s="252">
        <v>362</v>
      </c>
      <c r="J1098" s="104">
        <v>94276732923.190002</v>
      </c>
      <c r="K1098" s="104">
        <v>94333370775.130005</v>
      </c>
      <c r="L1098" s="188">
        <v>4.78325317E-2</v>
      </c>
    </row>
    <row r="1099" spans="1:12" hidden="1">
      <c r="A1099" s="103" t="s">
        <v>1077</v>
      </c>
      <c r="B1099" s="103" t="s">
        <v>1078</v>
      </c>
      <c r="C1099" s="134" t="s">
        <v>1973</v>
      </c>
      <c r="D1099" s="104">
        <v>92843923698.210007</v>
      </c>
      <c r="E1099" s="406">
        <v>84049.380964769996</v>
      </c>
      <c r="F1099" s="188">
        <v>1104635.425419</v>
      </c>
      <c r="G1099" s="103" t="s">
        <v>581</v>
      </c>
      <c r="H1099" s="103" t="s">
        <v>581</v>
      </c>
      <c r="I1099" s="252">
        <v>362</v>
      </c>
      <c r="J1099" s="104">
        <v>94126473698.220001</v>
      </c>
      <c r="K1099" s="104">
        <v>94187653201.339996</v>
      </c>
      <c r="L1099" s="188">
        <v>1.4947229100000001E-2</v>
      </c>
    </row>
    <row r="1100" spans="1:12" hidden="1">
      <c r="A1100" s="103" t="s">
        <v>1077</v>
      </c>
      <c r="B1100" s="103" t="s">
        <v>1078</v>
      </c>
      <c r="C1100" s="134" t="s">
        <v>1974</v>
      </c>
      <c r="D1100" s="104">
        <v>93033543283.860001</v>
      </c>
      <c r="E1100" s="406">
        <v>84208.504810030005</v>
      </c>
      <c r="F1100" s="188">
        <v>1104799.847637</v>
      </c>
      <c r="G1100" s="103" t="s">
        <v>581</v>
      </c>
      <c r="H1100" s="103" t="s">
        <v>581</v>
      </c>
      <c r="I1100" s="252">
        <v>364</v>
      </c>
      <c r="J1100" s="104">
        <v>92857743283.860001</v>
      </c>
      <c r="K1100" s="104">
        <v>92923403477.070007</v>
      </c>
      <c r="L1100" s="188">
        <v>1.48847497E-2</v>
      </c>
    </row>
    <row r="1101" spans="1:12" hidden="1">
      <c r="A1101" s="103" t="s">
        <v>1077</v>
      </c>
      <c r="B1101" s="103" t="s">
        <v>1078</v>
      </c>
      <c r="C1101" s="134" t="s">
        <v>1975</v>
      </c>
      <c r="D1101" s="104">
        <v>93275198025.449997</v>
      </c>
      <c r="E1101" s="406">
        <v>84414.081299740006</v>
      </c>
      <c r="F1101" s="188">
        <v>1104972.021128</v>
      </c>
      <c r="G1101" s="103" t="s">
        <v>581</v>
      </c>
      <c r="H1101" s="103" t="s">
        <v>581</v>
      </c>
      <c r="I1101" s="252">
        <v>363</v>
      </c>
      <c r="J1101" s="104">
        <v>93048041756.130005</v>
      </c>
      <c r="K1101" s="104">
        <v>93118192031.979996</v>
      </c>
      <c r="L1101" s="188">
        <v>1.55841342E-2</v>
      </c>
    </row>
    <row r="1102" spans="1:12" hidden="1">
      <c r="A1102" s="103" t="s">
        <v>1077</v>
      </c>
      <c r="B1102" s="103" t="s">
        <v>1078</v>
      </c>
      <c r="C1102" s="134" t="s">
        <v>1976</v>
      </c>
      <c r="D1102" s="104">
        <v>93725078447.380005</v>
      </c>
      <c r="E1102" s="406">
        <v>84808.557741120007</v>
      </c>
      <c r="F1102" s="188">
        <v>1105137.039749</v>
      </c>
      <c r="G1102" s="103" t="s">
        <v>581</v>
      </c>
      <c r="H1102" s="103" t="s">
        <v>581</v>
      </c>
      <c r="I1102" s="252">
        <v>364</v>
      </c>
      <c r="J1102" s="104">
        <v>93289127920.690002</v>
      </c>
      <c r="K1102" s="104">
        <v>93363780121.229996</v>
      </c>
      <c r="L1102" s="188">
        <v>1.493419E-2</v>
      </c>
    </row>
    <row r="1103" spans="1:12" hidden="1">
      <c r="A1103" s="103" t="s">
        <v>1077</v>
      </c>
      <c r="B1103" s="103" t="s">
        <v>1078</v>
      </c>
      <c r="C1103" s="134" t="s">
        <v>1977</v>
      </c>
      <c r="D1103" s="104">
        <v>93262111806.059998</v>
      </c>
      <c r="E1103" s="406">
        <v>84354.572493629996</v>
      </c>
      <c r="F1103" s="188">
        <v>1105596.4015830001</v>
      </c>
      <c r="G1103" s="103" t="s">
        <v>581</v>
      </c>
      <c r="H1103" s="103" t="s">
        <v>581</v>
      </c>
      <c r="I1103" s="252">
        <v>366</v>
      </c>
      <c r="J1103" s="104">
        <v>93764036262.059998</v>
      </c>
      <c r="K1103" s="104">
        <v>93852264899.679993</v>
      </c>
      <c r="L1103" s="188">
        <v>4.1566051800000003E-2</v>
      </c>
    </row>
    <row r="1104" spans="1:12" hidden="1">
      <c r="A1104" s="103" t="s">
        <v>1077</v>
      </c>
      <c r="B1104" s="103" t="s">
        <v>1078</v>
      </c>
      <c r="C1104" s="134" t="s">
        <v>1978</v>
      </c>
      <c r="D1104" s="104">
        <v>94718855695.149994</v>
      </c>
      <c r="E1104" s="406">
        <v>85658.622167609996</v>
      </c>
      <c r="F1104" s="188">
        <v>1105771.4132950001</v>
      </c>
      <c r="G1104" s="103" t="s">
        <v>581</v>
      </c>
      <c r="H1104" s="103" t="s">
        <v>581</v>
      </c>
      <c r="I1104" s="252">
        <v>366</v>
      </c>
      <c r="J1104" s="104">
        <v>93276874844.149994</v>
      </c>
      <c r="K1104" s="104">
        <v>93369605687.369995</v>
      </c>
      <c r="L1104" s="188">
        <v>1.58296203E-2</v>
      </c>
    </row>
    <row r="1105" spans="1:12" hidden="1">
      <c r="A1105" s="103" t="s">
        <v>1077</v>
      </c>
      <c r="B1105" s="103" t="s">
        <v>1078</v>
      </c>
      <c r="C1105" s="134" t="s">
        <v>1979</v>
      </c>
      <c r="D1105" s="104">
        <v>94312142674.100006</v>
      </c>
      <c r="E1105" s="406">
        <v>85278.131886579999</v>
      </c>
      <c r="F1105" s="188">
        <v>1105935.842961</v>
      </c>
      <c r="G1105" s="103" t="s">
        <v>581</v>
      </c>
      <c r="H1105" s="103" t="s">
        <v>581</v>
      </c>
      <c r="I1105" s="252">
        <v>368</v>
      </c>
      <c r="J1105" s="104">
        <v>94732940513.809998</v>
      </c>
      <c r="K1105" s="104">
        <v>94830243993.410004</v>
      </c>
      <c r="L1105" s="188">
        <v>1.4870131700000001E-2</v>
      </c>
    </row>
    <row r="1106" spans="1:12" hidden="1">
      <c r="A1106" s="103" t="s">
        <v>1077</v>
      </c>
      <c r="B1106" s="103" t="s">
        <v>1078</v>
      </c>
      <c r="C1106" s="134" t="s">
        <v>1980</v>
      </c>
      <c r="D1106" s="104">
        <v>115945309598.22</v>
      </c>
      <c r="E1106" s="406">
        <v>104823.13057697999</v>
      </c>
      <c r="F1106" s="188">
        <v>1106104.243978</v>
      </c>
      <c r="G1106" s="103" t="s">
        <v>581</v>
      </c>
      <c r="H1106" s="103" t="s">
        <v>581</v>
      </c>
      <c r="I1106" s="252">
        <v>372</v>
      </c>
      <c r="J1106" s="104">
        <v>94326503598.240005</v>
      </c>
      <c r="K1106" s="104">
        <v>94428360335.710007</v>
      </c>
      <c r="L1106" s="188">
        <v>1.5227015E-2</v>
      </c>
    </row>
    <row r="1107" spans="1:12" hidden="1">
      <c r="A1107" s="103" t="s">
        <v>1077</v>
      </c>
      <c r="B1107" s="103" t="s">
        <v>1078</v>
      </c>
      <c r="C1107" s="134" t="s">
        <v>1981</v>
      </c>
      <c r="D1107" s="104">
        <v>116930664698.73</v>
      </c>
      <c r="E1107" s="406">
        <v>105701.91743613</v>
      </c>
      <c r="F1107" s="188">
        <v>1106230.308162</v>
      </c>
      <c r="G1107" s="103" t="s">
        <v>581</v>
      </c>
      <c r="H1107" s="103" t="s">
        <v>581</v>
      </c>
      <c r="I1107" s="252">
        <v>373</v>
      </c>
      <c r="J1107" s="104">
        <v>115958524040.72</v>
      </c>
      <c r="K1107" s="104">
        <v>116065977384.17</v>
      </c>
      <c r="L1107" s="188">
        <v>1.1397134099999999E-2</v>
      </c>
    </row>
    <row r="1108" spans="1:12" hidden="1">
      <c r="A1108" s="103" t="s">
        <v>1077</v>
      </c>
      <c r="B1108" s="103" t="s">
        <v>1078</v>
      </c>
      <c r="C1108" s="134" t="s">
        <v>1982</v>
      </c>
      <c r="D1108" s="104">
        <v>116892091491.22</v>
      </c>
      <c r="E1108" s="406">
        <v>105617.60600643999</v>
      </c>
      <c r="F1108" s="188">
        <v>1106748.1635980001</v>
      </c>
      <c r="G1108" s="103" t="s">
        <v>581</v>
      </c>
      <c r="H1108" s="103" t="s">
        <v>581</v>
      </c>
      <c r="I1108" s="252">
        <v>373</v>
      </c>
      <c r="J1108" s="104">
        <v>116985403011.21001</v>
      </c>
      <c r="K1108" s="104">
        <v>117109797168.99001</v>
      </c>
      <c r="L1108" s="188">
        <v>4.6812624099999998E-2</v>
      </c>
    </row>
    <row r="1109" spans="1:12" hidden="1">
      <c r="A1109" s="103" t="s">
        <v>1077</v>
      </c>
      <c r="B1109" s="103" t="s">
        <v>1078</v>
      </c>
      <c r="C1109" s="134" t="s">
        <v>1983</v>
      </c>
      <c r="D1109" s="104">
        <v>114686493992.49001</v>
      </c>
      <c r="E1109" s="406">
        <v>103608.61322345</v>
      </c>
      <c r="F1109" s="188">
        <v>1106920.4617679999</v>
      </c>
      <c r="G1109" s="103" t="s">
        <v>581</v>
      </c>
      <c r="H1109" s="103" t="s">
        <v>581</v>
      </c>
      <c r="I1109" s="252">
        <v>376</v>
      </c>
      <c r="J1109" s="104">
        <v>116910289211.53</v>
      </c>
      <c r="K1109" s="104">
        <v>117040326957.62</v>
      </c>
      <c r="L1109" s="188">
        <v>1.55679653E-2</v>
      </c>
    </row>
    <row r="1110" spans="1:12" hidden="1">
      <c r="A1110" s="103" t="s">
        <v>1077</v>
      </c>
      <c r="B1110" s="103" t="s">
        <v>1078</v>
      </c>
      <c r="C1110" s="134" t="s">
        <v>1984</v>
      </c>
      <c r="D1110" s="104">
        <v>113777054236.75999</v>
      </c>
      <c r="E1110" s="406">
        <v>102770.66471392001</v>
      </c>
      <c r="F1110" s="188">
        <v>1107096.60732</v>
      </c>
      <c r="G1110" s="103" t="s">
        <v>581</v>
      </c>
      <c r="H1110" s="103" t="s">
        <v>581</v>
      </c>
      <c r="I1110" s="252">
        <v>376</v>
      </c>
      <c r="J1110" s="104">
        <v>114704744188.75999</v>
      </c>
      <c r="K1110" s="104">
        <v>114840319440.60001</v>
      </c>
      <c r="L1110" s="188">
        <v>1.5913117300000001E-2</v>
      </c>
    </row>
    <row r="1111" spans="1:12" hidden="1">
      <c r="A1111" s="103" t="s">
        <v>1077</v>
      </c>
      <c r="B1111" s="103" t="s">
        <v>1078</v>
      </c>
      <c r="C1111" s="134" t="s">
        <v>1985</v>
      </c>
      <c r="D1111" s="104">
        <v>114010924126.44</v>
      </c>
      <c r="E1111" s="406">
        <v>102965.91513471999</v>
      </c>
      <c r="F1111" s="188">
        <v>1107268.5944399999</v>
      </c>
      <c r="G1111" s="103" t="s">
        <v>581</v>
      </c>
      <c r="H1111" s="103" t="s">
        <v>581</v>
      </c>
      <c r="I1111" s="252">
        <v>376</v>
      </c>
      <c r="J1111" s="104">
        <v>113794729467.44</v>
      </c>
      <c r="K1111" s="104">
        <v>113935798609.78999</v>
      </c>
      <c r="L1111" s="188">
        <v>1.5534969500000001E-2</v>
      </c>
    </row>
    <row r="1112" spans="1:12" hidden="1">
      <c r="A1112" s="103" t="s">
        <v>1077</v>
      </c>
      <c r="B1112" s="103" t="s">
        <v>1078</v>
      </c>
      <c r="C1112" s="134" t="s">
        <v>1986</v>
      </c>
      <c r="D1112" s="104">
        <v>114027182966.69</v>
      </c>
      <c r="E1112" s="406">
        <v>102965.91513471999</v>
      </c>
      <c r="F1112" s="188">
        <v>1107426.499512</v>
      </c>
      <c r="G1112" s="103" t="s">
        <v>581</v>
      </c>
      <c r="H1112" s="103" t="s">
        <v>581</v>
      </c>
      <c r="I1112" s="252">
        <v>376</v>
      </c>
      <c r="J1112" s="104">
        <v>114027182966.69</v>
      </c>
      <c r="K1112" s="104">
        <v>114173757473.73</v>
      </c>
      <c r="L1112" s="188">
        <v>1.4260774E-2</v>
      </c>
    </row>
    <row r="1113" spans="1:12" hidden="1">
      <c r="A1113" s="103" t="s">
        <v>1077</v>
      </c>
      <c r="B1113" s="103" t="s">
        <v>1078</v>
      </c>
      <c r="C1113" s="134" t="s">
        <v>1987</v>
      </c>
      <c r="D1113" s="104">
        <v>113989943852.14</v>
      </c>
      <c r="E1113" s="406">
        <v>102884.14210316</v>
      </c>
      <c r="F1113" s="188">
        <v>1107944.737857</v>
      </c>
      <c r="G1113" s="103" t="s">
        <v>581</v>
      </c>
      <c r="H1113" s="103" t="s">
        <v>581</v>
      </c>
      <c r="I1113" s="252">
        <v>376</v>
      </c>
      <c r="J1113" s="104">
        <v>114080543852.14</v>
      </c>
      <c r="K1113" s="104">
        <v>114097048849.73</v>
      </c>
      <c r="L1113" s="188">
        <v>4.6796635699999999E-2</v>
      </c>
    </row>
    <row r="1114" spans="1:12" hidden="1">
      <c r="A1114" s="103" t="s">
        <v>1077</v>
      </c>
      <c r="B1114" s="103" t="s">
        <v>1078</v>
      </c>
      <c r="C1114" s="134" t="s">
        <v>1160</v>
      </c>
      <c r="D1114" s="104">
        <v>114870398890.50999</v>
      </c>
      <c r="E1114" s="406">
        <v>103662.23317430999</v>
      </c>
      <c r="F1114" s="188">
        <v>1108121.9782070001</v>
      </c>
      <c r="G1114" s="103" t="s">
        <v>581</v>
      </c>
      <c r="H1114" s="103" t="s">
        <v>581</v>
      </c>
      <c r="I1114" s="252">
        <v>379</v>
      </c>
      <c r="J1114" s="104">
        <v>114008179073.50999</v>
      </c>
      <c r="K1114" s="104">
        <v>114030182512.72</v>
      </c>
      <c r="L1114" s="188">
        <v>1.5997219399999998E-2</v>
      </c>
    </row>
    <row r="1115" spans="1:12" hidden="1">
      <c r="A1115" s="103" t="s">
        <v>1077</v>
      </c>
      <c r="B1115" s="103" t="s">
        <v>1078</v>
      </c>
      <c r="C1115" s="134" t="s">
        <v>1161</v>
      </c>
      <c r="D1115" s="104">
        <v>115253583118.69</v>
      </c>
      <c r="E1115" s="406">
        <v>103991.46293146</v>
      </c>
      <c r="F1115" s="188">
        <v>1108298.5071060001</v>
      </c>
      <c r="G1115" s="103" t="s">
        <v>581</v>
      </c>
      <c r="H1115" s="103" t="s">
        <v>581</v>
      </c>
      <c r="I1115" s="252">
        <v>379</v>
      </c>
      <c r="J1115" s="104">
        <v>114888698270.35001</v>
      </c>
      <c r="K1115" s="104">
        <v>114916242876.28</v>
      </c>
      <c r="L1115" s="188">
        <v>1.5930457299999999E-2</v>
      </c>
    </row>
    <row r="1116" spans="1:12" hidden="1">
      <c r="A1116" s="103" t="s">
        <v>1077</v>
      </c>
      <c r="B1116" s="103" t="s">
        <v>1078</v>
      </c>
      <c r="C1116" s="134" t="s">
        <v>1162</v>
      </c>
      <c r="D1116" s="104">
        <v>114651580766.42999</v>
      </c>
      <c r="E1116" s="406">
        <v>103431.89464386</v>
      </c>
      <c r="F1116" s="188">
        <v>1108474.1429250001</v>
      </c>
      <c r="G1116" s="103" t="s">
        <v>581</v>
      </c>
      <c r="H1116" s="103" t="s">
        <v>581</v>
      </c>
      <c r="I1116" s="252">
        <v>380</v>
      </c>
      <c r="J1116" s="104">
        <v>115271847744.42999</v>
      </c>
      <c r="K1116" s="104">
        <v>115304952260.33</v>
      </c>
      <c r="L1116" s="188">
        <v>1.5847338799999999E-2</v>
      </c>
    </row>
    <row r="1117" spans="1:12" hidden="1">
      <c r="A1117" s="103" t="s">
        <v>1077</v>
      </c>
      <c r="B1117" s="103" t="s">
        <v>1078</v>
      </c>
      <c r="C1117" s="134" t="s">
        <v>1163</v>
      </c>
      <c r="D1117" s="104">
        <v>117241737400.75</v>
      </c>
      <c r="E1117" s="406">
        <v>105751.65233853</v>
      </c>
      <c r="F1117" s="188">
        <v>1108651.5889649999</v>
      </c>
      <c r="G1117" s="103" t="s">
        <v>581</v>
      </c>
      <c r="H1117" s="103" t="s">
        <v>581</v>
      </c>
      <c r="I1117" s="252">
        <v>380</v>
      </c>
      <c r="J1117" s="104">
        <v>114669934346.53</v>
      </c>
      <c r="K1117" s="104">
        <v>114708570015.34</v>
      </c>
      <c r="L1117" s="188">
        <v>1.6008135199999999E-2</v>
      </c>
    </row>
    <row r="1118" spans="1:12" hidden="1">
      <c r="A1118" s="103" t="s">
        <v>1077</v>
      </c>
      <c r="B1118" s="103" t="s">
        <v>1078</v>
      </c>
      <c r="C1118" s="134" t="s">
        <v>1164</v>
      </c>
      <c r="D1118" s="104">
        <v>118160078722.89</v>
      </c>
      <c r="E1118" s="406">
        <v>106529.78017391</v>
      </c>
      <c r="F1118" s="188">
        <v>1109174.1532739999</v>
      </c>
      <c r="G1118" s="103" t="s">
        <v>581</v>
      </c>
      <c r="H1118" s="103" t="s">
        <v>581</v>
      </c>
      <c r="I1118" s="252">
        <v>382</v>
      </c>
      <c r="J1118" s="104">
        <v>117296999439.95</v>
      </c>
      <c r="K1118" s="104">
        <v>117352611047.94</v>
      </c>
      <c r="L1118" s="188">
        <v>4.7135124700000003E-2</v>
      </c>
    </row>
    <row r="1119" spans="1:12" hidden="1">
      <c r="A1119" s="103" t="s">
        <v>1077</v>
      </c>
      <c r="B1119" s="103" t="s">
        <v>1078</v>
      </c>
      <c r="C1119" s="134" t="s">
        <v>1165</v>
      </c>
      <c r="D1119" s="104">
        <v>118040759441.47</v>
      </c>
      <c r="E1119" s="406">
        <v>106405.38949859</v>
      </c>
      <c r="F1119" s="188">
        <v>1109349.4417689999</v>
      </c>
      <c r="G1119" s="103" t="s">
        <v>581</v>
      </c>
      <c r="H1119" s="103" t="s">
        <v>581</v>
      </c>
      <c r="I1119" s="252">
        <v>380</v>
      </c>
      <c r="J1119" s="104">
        <v>118178752167.69</v>
      </c>
      <c r="K1119" s="104">
        <v>118240065214.38</v>
      </c>
      <c r="L1119" s="188">
        <v>1.58035142E-2</v>
      </c>
    </row>
    <row r="1120" spans="1:12" hidden="1">
      <c r="A1120" s="103" t="s">
        <v>1077</v>
      </c>
      <c r="B1120" s="103" t="s">
        <v>1078</v>
      </c>
      <c r="C1120" s="134" t="s">
        <v>1166</v>
      </c>
      <c r="D1120" s="104">
        <v>119117471119.2</v>
      </c>
      <c r="E1120" s="406">
        <v>107358.95045412</v>
      </c>
      <c r="F1120" s="188">
        <v>1109525.294494</v>
      </c>
      <c r="G1120" s="103" t="s">
        <v>581</v>
      </c>
      <c r="H1120" s="103" t="s">
        <v>581</v>
      </c>
      <c r="I1120" s="252">
        <v>381</v>
      </c>
      <c r="J1120" s="104">
        <v>118059471119.2</v>
      </c>
      <c r="K1120" s="104">
        <v>118126480127.61</v>
      </c>
      <c r="L1120" s="188">
        <v>1.5851878400000002E-2</v>
      </c>
    </row>
    <row r="1121" spans="1:12" hidden="1">
      <c r="A1121" s="103" t="s">
        <v>1077</v>
      </c>
      <c r="B1121" s="103" t="s">
        <v>1078</v>
      </c>
      <c r="C1121" s="134" t="s">
        <v>1167</v>
      </c>
      <c r="D1121" s="104">
        <v>118665548909.31</v>
      </c>
      <c r="E1121" s="406">
        <v>106934.78183675</v>
      </c>
      <c r="F1121" s="188">
        <v>1109700.201105</v>
      </c>
      <c r="G1121" s="103" t="s">
        <v>581</v>
      </c>
      <c r="H1121" s="103" t="s">
        <v>581</v>
      </c>
      <c r="I1121" s="252">
        <v>381</v>
      </c>
      <c r="J1121" s="104">
        <v>119136248909.31</v>
      </c>
      <c r="K1121" s="104">
        <v>119209006077.95</v>
      </c>
      <c r="L1121" s="188">
        <v>1.5764094100000001E-2</v>
      </c>
    </row>
    <row r="1122" spans="1:12" hidden="1">
      <c r="A1122" s="103" t="s">
        <v>1077</v>
      </c>
      <c r="B1122" s="103" t="s">
        <v>1078</v>
      </c>
      <c r="C1122" s="134" t="s">
        <v>1168</v>
      </c>
      <c r="D1122" s="104">
        <v>118628235102.75</v>
      </c>
      <c r="E1122" s="406">
        <v>106884.15992169001</v>
      </c>
      <c r="F1122" s="188">
        <v>1109876.6663800001</v>
      </c>
      <c r="G1122" s="103" t="s">
        <v>581</v>
      </c>
      <c r="H1122" s="103" t="s">
        <v>581</v>
      </c>
      <c r="I1122" s="252">
        <v>382</v>
      </c>
      <c r="J1122" s="104">
        <v>118684419185.07001</v>
      </c>
      <c r="K1122" s="104">
        <v>118762903003.22</v>
      </c>
      <c r="L1122" s="188">
        <v>1.5902067499999999E-2</v>
      </c>
    </row>
    <row r="1123" spans="1:12" hidden="1">
      <c r="A1123" s="103" t="s">
        <v>1077</v>
      </c>
      <c r="B1123" s="103" t="s">
        <v>1078</v>
      </c>
      <c r="C1123" s="134" t="s">
        <v>1169</v>
      </c>
      <c r="D1123" s="104">
        <v>119235885487.32001</v>
      </c>
      <c r="E1123" s="406">
        <v>107380.28262008</v>
      </c>
      <c r="F1123" s="188">
        <v>1110407.6333010001</v>
      </c>
      <c r="G1123" s="103" t="s">
        <v>581</v>
      </c>
      <c r="H1123" s="103" t="s">
        <v>581</v>
      </c>
      <c r="I1123" s="252">
        <v>385</v>
      </c>
      <c r="J1123" s="104">
        <v>118684987055.97</v>
      </c>
      <c r="K1123" s="104">
        <v>118780653390.38</v>
      </c>
      <c r="L1123" s="188">
        <v>4.7840173299999997E-2</v>
      </c>
    </row>
    <row r="1124" spans="1:12" hidden="1">
      <c r="A1124" s="103" t="s">
        <v>1077</v>
      </c>
      <c r="B1124" s="103" t="s">
        <v>1078</v>
      </c>
      <c r="C1124" s="134" t="s">
        <v>1170</v>
      </c>
      <c r="D1124" s="104">
        <v>120115200935.46001</v>
      </c>
      <c r="E1124" s="406">
        <v>108155.07349831999</v>
      </c>
      <c r="F1124" s="188">
        <v>1110583.138176</v>
      </c>
      <c r="G1124" s="103" t="s">
        <v>581</v>
      </c>
      <c r="H1124" s="103" t="s">
        <v>581</v>
      </c>
      <c r="I1124" s="252">
        <v>387</v>
      </c>
      <c r="J1124" s="104">
        <v>119254731250.46001</v>
      </c>
      <c r="K1124" s="104">
        <v>119356152840.39999</v>
      </c>
      <c r="L1124" s="188">
        <v>1.58054457E-2</v>
      </c>
    </row>
    <row r="1125" spans="1:12" hidden="1">
      <c r="A1125" s="103" t="s">
        <v>1077</v>
      </c>
      <c r="B1125" s="103" t="s">
        <v>1078</v>
      </c>
      <c r="C1125" s="134" t="s">
        <v>1171</v>
      </c>
      <c r="D1125" s="104">
        <v>120721828274.35001</v>
      </c>
      <c r="E1125" s="406">
        <v>108684.03203341999</v>
      </c>
      <c r="F1125" s="188">
        <v>1110759.566201</v>
      </c>
      <c r="G1125" s="103" t="s">
        <v>581</v>
      </c>
      <c r="H1125" s="103" t="s">
        <v>581</v>
      </c>
      <c r="I1125" s="252">
        <v>389</v>
      </c>
      <c r="J1125" s="104">
        <v>120134282521.38</v>
      </c>
      <c r="K1125" s="104">
        <v>120241502057.66</v>
      </c>
      <c r="L1125" s="188">
        <v>1.58860709E-2</v>
      </c>
    </row>
    <row r="1126" spans="1:12" hidden="1">
      <c r="A1126" s="103" t="s">
        <v>1077</v>
      </c>
      <c r="B1126" s="103" t="s">
        <v>1078</v>
      </c>
      <c r="C1126" s="134" t="s">
        <v>1172</v>
      </c>
      <c r="D1126" s="104">
        <v>119770703519.67</v>
      </c>
      <c r="E1126" s="406">
        <v>107810.71701086999</v>
      </c>
      <c r="F1126" s="188">
        <v>1110935.0428269999</v>
      </c>
      <c r="G1126" s="103" t="s">
        <v>581</v>
      </c>
      <c r="H1126" s="103" t="s">
        <v>581</v>
      </c>
      <c r="I1126" s="252">
        <v>394</v>
      </c>
      <c r="J1126" s="104">
        <v>120740899781.67</v>
      </c>
      <c r="K1126" s="104">
        <v>120853946795.87</v>
      </c>
      <c r="L1126" s="188">
        <v>1.5797894600000001E-2</v>
      </c>
    </row>
    <row r="1127" spans="1:12" hidden="1">
      <c r="A1127" s="103" t="s">
        <v>1077</v>
      </c>
      <c r="B1127" s="103" t="s">
        <v>1078</v>
      </c>
      <c r="C1127" s="134" t="s">
        <v>1173</v>
      </c>
      <c r="D1127" s="104">
        <v>120010777206.05</v>
      </c>
      <c r="E1127" s="406">
        <v>108009.56166906</v>
      </c>
      <c r="F1127" s="188">
        <v>1111112.5288499999</v>
      </c>
      <c r="G1127" s="103" t="s">
        <v>581</v>
      </c>
      <c r="H1127" s="103" t="s">
        <v>581</v>
      </c>
      <c r="I1127" s="252">
        <v>394</v>
      </c>
      <c r="J1127" s="104">
        <v>119789838415.05</v>
      </c>
      <c r="K1127" s="104">
        <v>119908667326.58</v>
      </c>
      <c r="L1127" s="188">
        <v>1.5976273700000002E-2</v>
      </c>
    </row>
    <row r="1128" spans="1:12" hidden="1">
      <c r="A1128" s="103" t="s">
        <v>1077</v>
      </c>
      <c r="B1128" s="103" t="s">
        <v>1078</v>
      </c>
      <c r="C1128" s="134" t="s">
        <v>1174</v>
      </c>
      <c r="D1128" s="104">
        <v>118688287985.89</v>
      </c>
      <c r="E1128" s="406">
        <v>106768.15815109</v>
      </c>
      <c r="F1128" s="188">
        <v>1111644.98893</v>
      </c>
      <c r="G1128" s="103" t="s">
        <v>581</v>
      </c>
      <c r="H1128" s="103" t="s">
        <v>581</v>
      </c>
      <c r="I1128" s="252">
        <v>394</v>
      </c>
      <c r="J1128" s="104">
        <v>120068287985.89</v>
      </c>
      <c r="K1128" s="104">
        <v>120204505384.60001</v>
      </c>
      <c r="L1128" s="188">
        <v>4.7921346099999998E-2</v>
      </c>
    </row>
    <row r="1129" spans="1:12" hidden="1">
      <c r="A1129" s="103" t="s">
        <v>1077</v>
      </c>
      <c r="B1129" s="103" t="s">
        <v>1078</v>
      </c>
      <c r="C1129" s="134" t="s">
        <v>1175</v>
      </c>
      <c r="D1129" s="104">
        <v>120613959652.59</v>
      </c>
      <c r="E1129" s="406">
        <v>108482.90711556999</v>
      </c>
      <c r="F1129" s="188">
        <v>1111824.5524530001</v>
      </c>
      <c r="G1129" s="103" t="s">
        <v>581</v>
      </c>
      <c r="H1129" s="103" t="s">
        <v>581</v>
      </c>
      <c r="I1129" s="252">
        <v>395</v>
      </c>
      <c r="J1129" s="104">
        <v>118707459652.60001</v>
      </c>
      <c r="K1129" s="104">
        <v>118849407872.02</v>
      </c>
      <c r="L1129" s="188">
        <v>1.6152955699999999E-2</v>
      </c>
    </row>
    <row r="1130" spans="1:12" hidden="1">
      <c r="A1130" s="103" t="s">
        <v>1077</v>
      </c>
      <c r="B1130" s="103" t="s">
        <v>1078</v>
      </c>
      <c r="C1130" s="134" t="s">
        <v>1176</v>
      </c>
      <c r="D1130" s="104">
        <v>120892619655.71001</v>
      </c>
      <c r="E1130" s="406">
        <v>108716.64062106</v>
      </c>
      <c r="F1130" s="188">
        <v>1111997.3811280001</v>
      </c>
      <c r="G1130" s="103" t="s">
        <v>581</v>
      </c>
      <c r="H1130" s="103" t="s">
        <v>581</v>
      </c>
      <c r="I1130" s="252">
        <v>395</v>
      </c>
      <c r="J1130" s="104">
        <v>120632708609.71001</v>
      </c>
      <c r="K1130" s="104">
        <v>120780480764.59</v>
      </c>
      <c r="L1130" s="188">
        <v>1.55445996E-2</v>
      </c>
    </row>
    <row r="1131" spans="1:12" hidden="1">
      <c r="A1131" s="103" t="s">
        <v>1077</v>
      </c>
      <c r="B1131" s="103" t="s">
        <v>1078</v>
      </c>
      <c r="C1131" s="134" t="s">
        <v>1177</v>
      </c>
      <c r="D1131" s="104">
        <v>120991683796.59</v>
      </c>
      <c r="E1131" s="406">
        <v>108788.38428435</v>
      </c>
      <c r="F1131" s="188">
        <v>1112174.6553410001</v>
      </c>
      <c r="G1131" s="103" t="s">
        <v>581</v>
      </c>
      <c r="H1131" s="103" t="s">
        <v>581</v>
      </c>
      <c r="I1131" s="252">
        <v>395</v>
      </c>
      <c r="J1131" s="104">
        <v>120911892312.61</v>
      </c>
      <c r="K1131" s="104">
        <v>121065502146.44</v>
      </c>
      <c r="L1131" s="188">
        <v>1.5941963199999999E-2</v>
      </c>
    </row>
    <row r="1132" spans="1:12" hidden="1">
      <c r="A1132" s="103" t="s">
        <v>1077</v>
      </c>
      <c r="B1132" s="103" t="s">
        <v>1078</v>
      </c>
      <c r="C1132" s="134" t="s">
        <v>1178</v>
      </c>
      <c r="D1132" s="104">
        <v>122189291249.85001</v>
      </c>
      <c r="E1132" s="406">
        <v>109847.3755241</v>
      </c>
      <c r="F1132" s="188">
        <v>1112355.126073</v>
      </c>
      <c r="G1132" s="103" t="s">
        <v>581</v>
      </c>
      <c r="H1132" s="103" t="s">
        <v>581</v>
      </c>
      <c r="I1132" s="252">
        <v>396</v>
      </c>
      <c r="J1132" s="104">
        <v>121011316915.85001</v>
      </c>
      <c r="K1132" s="104">
        <v>121170769504.53</v>
      </c>
      <c r="L1132" s="188">
        <v>1.6226833699999998E-2</v>
      </c>
    </row>
    <row r="1133" spans="1:12" hidden="1">
      <c r="A1133" s="103" t="s">
        <v>1077</v>
      </c>
      <c r="B1133" s="103" t="s">
        <v>1078</v>
      </c>
      <c r="C1133" s="134" t="s">
        <v>1179</v>
      </c>
      <c r="D1133" s="104">
        <v>121776639202.25999</v>
      </c>
      <c r="E1133" s="406">
        <v>109423.12898219</v>
      </c>
      <c r="F1133" s="188">
        <v>1112896.700496</v>
      </c>
      <c r="G1133" s="103" t="s">
        <v>581</v>
      </c>
      <c r="H1133" s="103" t="s">
        <v>581</v>
      </c>
      <c r="I1133" s="252">
        <v>395</v>
      </c>
      <c r="J1133" s="104">
        <v>122248781778.95</v>
      </c>
      <c r="K1133" s="104">
        <v>122425944202.67</v>
      </c>
      <c r="L1133" s="188">
        <v>4.8687187200000002E-2</v>
      </c>
    </row>
    <row r="1134" spans="1:12" hidden="1">
      <c r="A1134" s="103" t="s">
        <v>1077</v>
      </c>
      <c r="B1134" s="103" t="s">
        <v>1078</v>
      </c>
      <c r="C1134" s="134" t="s">
        <v>1180</v>
      </c>
      <c r="D1134" s="104">
        <v>120781110950.25</v>
      </c>
      <c r="E1134" s="406">
        <v>108510.98344219</v>
      </c>
      <c r="F1134" s="188">
        <v>1113077.285993</v>
      </c>
      <c r="G1134" s="103" t="s">
        <v>581</v>
      </c>
      <c r="H1134" s="103" t="s">
        <v>581</v>
      </c>
      <c r="I1134" s="252">
        <v>396</v>
      </c>
      <c r="J1134" s="104">
        <v>121796399432.36</v>
      </c>
      <c r="K1134" s="104">
        <v>121979443604.53999</v>
      </c>
      <c r="L1134" s="188">
        <v>1.62266181E-2</v>
      </c>
    </row>
    <row r="1135" spans="1:12" hidden="1">
      <c r="A1135" s="103" t="s">
        <v>1077</v>
      </c>
      <c r="B1135" s="103" t="s">
        <v>1078</v>
      </c>
      <c r="C1135" s="134" t="s">
        <v>1181</v>
      </c>
      <c r="D1135" s="104">
        <v>121239407251.98</v>
      </c>
      <c r="E1135" s="406">
        <v>108904.93182121</v>
      </c>
      <c r="F1135" s="188">
        <v>1113259.107962</v>
      </c>
      <c r="G1135" s="103" t="s">
        <v>581</v>
      </c>
      <c r="H1135" s="103" t="s">
        <v>581</v>
      </c>
      <c r="I1135" s="252">
        <v>397</v>
      </c>
      <c r="J1135" s="104">
        <v>120800840630.97</v>
      </c>
      <c r="K1135" s="104">
        <v>120806665829.03999</v>
      </c>
      <c r="L1135" s="188">
        <v>1.6335071400000001E-2</v>
      </c>
    </row>
    <row r="1136" spans="1:12" hidden="1">
      <c r="A1136" s="103" t="s">
        <v>1077</v>
      </c>
      <c r="B1136" s="103" t="s">
        <v>1078</v>
      </c>
      <c r="C1136" s="134" t="s">
        <v>1182</v>
      </c>
      <c r="D1136" s="104">
        <v>120149739661.69</v>
      </c>
      <c r="E1136" s="406">
        <v>107908.70459367</v>
      </c>
      <c r="F1136" s="188">
        <v>1113438.8102800001</v>
      </c>
      <c r="G1136" s="103" t="s">
        <v>581</v>
      </c>
      <c r="H1136" s="103" t="s">
        <v>581</v>
      </c>
      <c r="I1136" s="252">
        <v>399</v>
      </c>
      <c r="J1136" s="104">
        <v>121258977720.67999</v>
      </c>
      <c r="K1136" s="104">
        <v>121270650489.78999</v>
      </c>
      <c r="L1136" s="188">
        <v>1.6142002900000001E-2</v>
      </c>
    </row>
    <row r="1137" spans="1:12" hidden="1">
      <c r="A1137" s="103" t="s">
        <v>1077</v>
      </c>
      <c r="B1137" s="103" t="s">
        <v>1078</v>
      </c>
      <c r="C1137" s="134" t="s">
        <v>1988</v>
      </c>
      <c r="D1137" s="104">
        <v>123047263268.44</v>
      </c>
      <c r="E1137" s="406">
        <v>110493.06970813</v>
      </c>
      <c r="F1137" s="188">
        <v>1113619.7373599999</v>
      </c>
      <c r="G1137" s="103" t="s">
        <v>581</v>
      </c>
      <c r="H1137" s="103" t="s">
        <v>581</v>
      </c>
      <c r="I1137" s="252">
        <v>401</v>
      </c>
      <c r="J1137" s="104">
        <v>120169263268.44</v>
      </c>
      <c r="K1137" s="104">
        <v>120186731342.89</v>
      </c>
      <c r="L1137" s="188">
        <v>1.6249395900000001E-2</v>
      </c>
    </row>
    <row r="1138" spans="1:12" hidden="1">
      <c r="A1138" s="103" t="s">
        <v>1077</v>
      </c>
      <c r="B1138" s="103" t="s">
        <v>1078</v>
      </c>
      <c r="C1138" s="134" t="s">
        <v>1989</v>
      </c>
      <c r="D1138" s="104">
        <v>123551937849.25999</v>
      </c>
      <c r="E1138" s="406">
        <v>110893.06374966999</v>
      </c>
      <c r="F1138" s="188">
        <v>1114153.8854779999</v>
      </c>
      <c r="G1138" s="103" t="s">
        <v>581</v>
      </c>
      <c r="H1138" s="103" t="s">
        <v>581</v>
      </c>
      <c r="I1138" s="252">
        <v>399</v>
      </c>
      <c r="J1138" s="104">
        <v>123106282933.71001</v>
      </c>
      <c r="K1138" s="104">
        <v>123141564363.05</v>
      </c>
      <c r="L1138" s="188">
        <v>4.7965036900000001E-2</v>
      </c>
    </row>
    <row r="1139" spans="1:12" hidden="1">
      <c r="A1139" s="103" t="s">
        <v>1077</v>
      </c>
      <c r="B1139" s="103" t="s">
        <v>1078</v>
      </c>
      <c r="C1139" s="134" t="s">
        <v>1990</v>
      </c>
      <c r="D1139" s="104">
        <v>125518500524.67999</v>
      </c>
      <c r="E1139" s="406">
        <v>112639.80216479</v>
      </c>
      <c r="F1139" s="188">
        <v>1114335.235968</v>
      </c>
      <c r="G1139" s="103" t="s">
        <v>581</v>
      </c>
      <c r="H1139" s="103" t="s">
        <v>581</v>
      </c>
      <c r="I1139" s="252">
        <v>402</v>
      </c>
      <c r="J1139" s="104">
        <v>123572048360.69</v>
      </c>
      <c r="K1139" s="104">
        <v>123613290321.23</v>
      </c>
      <c r="L1139" s="188">
        <v>1.6276969700000001E-2</v>
      </c>
    </row>
    <row r="1140" spans="1:12" hidden="1">
      <c r="A1140" s="103" t="s">
        <v>1077</v>
      </c>
      <c r="B1140" s="103" t="s">
        <v>1078</v>
      </c>
      <c r="C1140" s="134" t="s">
        <v>1991</v>
      </c>
      <c r="D1140" s="104">
        <v>125731937844.64999</v>
      </c>
      <c r="E1140" s="406">
        <v>112813.37374948</v>
      </c>
      <c r="F1140" s="188">
        <v>1114512.7006290001</v>
      </c>
      <c r="G1140" s="103" t="s">
        <v>581</v>
      </c>
      <c r="H1140" s="103" t="s">
        <v>581</v>
      </c>
      <c r="I1140" s="252">
        <v>402</v>
      </c>
      <c r="J1140" s="104">
        <v>125538490109.05</v>
      </c>
      <c r="K1140" s="104">
        <v>125585787713</v>
      </c>
      <c r="L1140" s="188">
        <v>1.5925608000000001E-2</v>
      </c>
    </row>
    <row r="1141" spans="1:12" hidden="1">
      <c r="A1141" s="103" t="s">
        <v>1077</v>
      </c>
      <c r="B1141" s="103" t="s">
        <v>1078</v>
      </c>
      <c r="C1141" s="134" t="s">
        <v>1992</v>
      </c>
      <c r="D1141" s="104">
        <v>126850258165.2</v>
      </c>
      <c r="E1141" s="406">
        <v>113798.54902289</v>
      </c>
      <c r="F1141" s="188">
        <v>1114691.3493570001</v>
      </c>
      <c r="G1141" s="103" t="s">
        <v>581</v>
      </c>
      <c r="H1141" s="103" t="s">
        <v>581</v>
      </c>
      <c r="I1141" s="252">
        <v>403</v>
      </c>
      <c r="J1141" s="104">
        <v>125752091810.34</v>
      </c>
      <c r="K1141" s="104">
        <v>125805455649.89</v>
      </c>
      <c r="L1141" s="188">
        <v>1.6029312899999999E-2</v>
      </c>
    </row>
    <row r="1142" spans="1:12" hidden="1">
      <c r="A1142" s="103" t="s">
        <v>1077</v>
      </c>
      <c r="B1142" s="103" t="s">
        <v>1078</v>
      </c>
      <c r="C1142" s="134" t="s">
        <v>1993</v>
      </c>
      <c r="D1142" s="104">
        <v>127250407731.67999</v>
      </c>
      <c r="E1142" s="406">
        <v>114139.04765365001</v>
      </c>
      <c r="F1142" s="188">
        <v>1114871.8194830001</v>
      </c>
      <c r="G1142" s="103" t="s">
        <v>581</v>
      </c>
      <c r="H1142" s="103" t="s">
        <v>581</v>
      </c>
      <c r="I1142" s="252">
        <v>405</v>
      </c>
      <c r="J1142" s="104">
        <v>126870795403.67999</v>
      </c>
      <c r="K1142" s="104">
        <v>126930279716.92999</v>
      </c>
      <c r="L1142" s="188">
        <v>1.61901432E-2</v>
      </c>
    </row>
    <row r="1143" spans="1:12" hidden="1">
      <c r="A1143" s="103" t="s">
        <v>1077</v>
      </c>
      <c r="B1143" s="103" t="s">
        <v>1078</v>
      </c>
      <c r="C1143" s="134" t="s">
        <v>1994</v>
      </c>
      <c r="D1143" s="104">
        <v>127510049014.38</v>
      </c>
      <c r="E1143" s="406">
        <v>114316.24892419</v>
      </c>
      <c r="F1143" s="188">
        <v>1115414.9144530001</v>
      </c>
      <c r="G1143" s="103" t="s">
        <v>581</v>
      </c>
      <c r="H1143" s="103" t="s">
        <v>581</v>
      </c>
      <c r="I1143" s="252">
        <v>405</v>
      </c>
      <c r="J1143" s="104">
        <v>127312396074.37</v>
      </c>
      <c r="K1143" s="104">
        <v>127390308355.33</v>
      </c>
      <c r="L1143" s="188">
        <v>4.8713669199999997E-2</v>
      </c>
    </row>
    <row r="1144" spans="1:12" hidden="1">
      <c r="A1144" s="103" t="s">
        <v>1077</v>
      </c>
      <c r="B1144" s="103" t="s">
        <v>1078</v>
      </c>
      <c r="C1144" s="134" t="s">
        <v>1995</v>
      </c>
      <c r="D1144" s="104">
        <v>130912789493.13</v>
      </c>
      <c r="E1144" s="406">
        <v>117347.57510921</v>
      </c>
      <c r="F1144" s="188">
        <v>1115598.5913750001</v>
      </c>
      <c r="G1144" s="103" t="s">
        <v>581</v>
      </c>
      <c r="H1144" s="103" t="s">
        <v>581</v>
      </c>
      <c r="I1144" s="252">
        <v>411</v>
      </c>
      <c r="J1144" s="104">
        <v>127531046271.12</v>
      </c>
      <c r="K1144" s="104">
        <v>127615112047.84</v>
      </c>
      <c r="L1144" s="188">
        <v>1.6467138799999999E-2</v>
      </c>
    </row>
    <row r="1145" spans="1:12" hidden="1">
      <c r="A1145" s="103" t="s">
        <v>1077</v>
      </c>
      <c r="B1145" s="103" t="s">
        <v>1078</v>
      </c>
      <c r="C1145" s="134" t="s">
        <v>1996</v>
      </c>
      <c r="D1145" s="104">
        <v>129890595291.67999</v>
      </c>
      <c r="E1145" s="406">
        <v>116412.79957992</v>
      </c>
      <c r="F1145" s="188">
        <v>1115775.892001</v>
      </c>
      <c r="G1145" s="103" t="s">
        <v>581</v>
      </c>
      <c r="H1145" s="103" t="s">
        <v>581</v>
      </c>
      <c r="I1145" s="252">
        <v>412</v>
      </c>
      <c r="J1145" s="104">
        <v>130933595291.67999</v>
      </c>
      <c r="K1145" s="104">
        <v>131023978936.91</v>
      </c>
      <c r="L1145" s="188">
        <v>1.5892869300000001E-2</v>
      </c>
    </row>
    <row r="1146" spans="1:12" hidden="1">
      <c r="A1146" s="103" t="s">
        <v>1077</v>
      </c>
      <c r="B1146" s="103" t="s">
        <v>1078</v>
      </c>
      <c r="C1146" s="134" t="s">
        <v>1997</v>
      </c>
      <c r="D1146" s="104">
        <v>131014102730.77</v>
      </c>
      <c r="E1146" s="406">
        <v>117400.92218809</v>
      </c>
      <c r="F1146" s="188">
        <v>1115954.630415</v>
      </c>
      <c r="G1146" s="103" t="s">
        <v>581</v>
      </c>
      <c r="H1146" s="103" t="s">
        <v>581</v>
      </c>
      <c r="I1146" s="252">
        <v>412</v>
      </c>
      <c r="J1146" s="104">
        <v>129911402730.75999</v>
      </c>
      <c r="K1146" s="104">
        <v>130008055257.5</v>
      </c>
      <c r="L1146" s="188">
        <v>1.6019203799999999E-2</v>
      </c>
    </row>
    <row r="1147" spans="1:12" hidden="1">
      <c r="A1147" s="103" t="s">
        <v>1077</v>
      </c>
      <c r="B1147" s="103" t="s">
        <v>1078</v>
      </c>
      <c r="C1147" s="134" t="s">
        <v>1998</v>
      </c>
      <c r="D1147" s="104">
        <v>130990463565.45</v>
      </c>
      <c r="E1147" s="406">
        <v>117362.36985418999</v>
      </c>
      <c r="F1147" s="188">
        <v>1116119.7897429999</v>
      </c>
      <c r="G1147" s="103" t="s">
        <v>581</v>
      </c>
      <c r="H1147" s="103" t="s">
        <v>581</v>
      </c>
      <c r="I1147" s="252">
        <v>411</v>
      </c>
      <c r="J1147" s="104">
        <v>131033492588.25999</v>
      </c>
      <c r="K1147" s="104">
        <v>131136468407.66</v>
      </c>
      <c r="L1147" s="188">
        <v>1.4799824600000001E-2</v>
      </c>
    </row>
    <row r="1148" spans="1:12" hidden="1">
      <c r="A1148" s="103" t="s">
        <v>1077</v>
      </c>
      <c r="B1148" s="103" t="s">
        <v>1078</v>
      </c>
      <c r="C1148" s="134" t="s">
        <v>1999</v>
      </c>
      <c r="D1148" s="104">
        <v>131059153921.02</v>
      </c>
      <c r="E1148" s="406">
        <v>117370.84456661</v>
      </c>
      <c r="F1148" s="188">
        <v>1116624.44285</v>
      </c>
      <c r="G1148" s="103" t="s">
        <v>581</v>
      </c>
      <c r="H1148" s="103" t="s">
        <v>581</v>
      </c>
      <c r="I1148" s="252">
        <v>412</v>
      </c>
      <c r="J1148" s="104">
        <v>131049690850</v>
      </c>
      <c r="K1148" s="104">
        <v>131171641635.45</v>
      </c>
      <c r="L1148" s="188">
        <v>4.5214959200000002E-2</v>
      </c>
    </row>
    <row r="1149" spans="1:12" hidden="1">
      <c r="A1149" s="103" t="s">
        <v>1077</v>
      </c>
      <c r="B1149" s="103" t="s">
        <v>1078</v>
      </c>
      <c r="C1149" s="134" t="s">
        <v>2000</v>
      </c>
      <c r="D1149" s="104">
        <v>129300029012.23</v>
      </c>
      <c r="E1149" s="406">
        <v>115777.85598601001</v>
      </c>
      <c r="F1149" s="188">
        <v>1116794.121908</v>
      </c>
      <c r="G1149" s="103" t="s">
        <v>581</v>
      </c>
      <c r="H1149" s="103" t="s">
        <v>581</v>
      </c>
      <c r="I1149" s="252">
        <v>413</v>
      </c>
      <c r="J1149" s="104">
        <v>131079069295.32001</v>
      </c>
      <c r="K1149" s="104">
        <v>131207346791.13</v>
      </c>
      <c r="L1149" s="188">
        <v>1.51957141E-2</v>
      </c>
    </row>
    <row r="1150" spans="1:12" hidden="1">
      <c r="A1150" s="103" t="s">
        <v>1077</v>
      </c>
      <c r="B1150" s="103" t="s">
        <v>1078</v>
      </c>
      <c r="C1150" s="134" t="s">
        <v>2001</v>
      </c>
      <c r="D1150" s="104">
        <v>129450011973.59</v>
      </c>
      <c r="E1150" s="406">
        <v>115894.25182017</v>
      </c>
      <c r="F1150" s="188">
        <v>1116966.6307039999</v>
      </c>
      <c r="G1150" s="103" t="s">
        <v>581</v>
      </c>
      <c r="H1150" s="103" t="s">
        <v>581</v>
      </c>
      <c r="I1150" s="252">
        <v>413</v>
      </c>
      <c r="J1150" s="104">
        <v>129320001710.86</v>
      </c>
      <c r="K1150" s="104">
        <v>129454521397.23</v>
      </c>
      <c r="L1150" s="188">
        <v>1.54467858E-2</v>
      </c>
    </row>
    <row r="1151" spans="1:12" hidden="1">
      <c r="A1151" s="103" t="s">
        <v>1077</v>
      </c>
      <c r="B1151" s="103" t="s">
        <v>1078</v>
      </c>
      <c r="C1151" s="134" t="s">
        <v>2002</v>
      </c>
      <c r="D1151" s="104">
        <v>134540572433.91</v>
      </c>
      <c r="E1151" s="406">
        <v>120432.58343544</v>
      </c>
      <c r="F1151" s="188">
        <v>1117144.2860069999</v>
      </c>
      <c r="G1151" s="103" t="s">
        <v>581</v>
      </c>
      <c r="H1151" s="103" t="s">
        <v>581</v>
      </c>
      <c r="I1151" s="252">
        <v>417</v>
      </c>
      <c r="J1151" s="104">
        <v>129470601201.92</v>
      </c>
      <c r="K1151" s="104">
        <v>129611370641.99001</v>
      </c>
      <c r="L1151" s="188">
        <v>1.5905157600000001E-2</v>
      </c>
    </row>
    <row r="1152" spans="1:12" hidden="1">
      <c r="A1152" s="103" t="s">
        <v>1077</v>
      </c>
      <c r="B1152" s="103" t="s">
        <v>1078</v>
      </c>
      <c r="C1152" s="134" t="s">
        <v>2003</v>
      </c>
      <c r="D1152" s="104">
        <v>135999694720.44</v>
      </c>
      <c r="E1152" s="406">
        <v>121720.49658068</v>
      </c>
      <c r="F1152" s="188">
        <v>1117311.3694150001</v>
      </c>
      <c r="G1152" s="103" t="s">
        <v>581</v>
      </c>
      <c r="H1152" s="103" t="s">
        <v>581</v>
      </c>
      <c r="I1152" s="252">
        <v>419</v>
      </c>
      <c r="J1152" s="104">
        <v>134560694720.42999</v>
      </c>
      <c r="K1152" s="104">
        <v>134707959667.53</v>
      </c>
      <c r="L1152" s="188">
        <v>1.49562962E-2</v>
      </c>
    </row>
    <row r="1153" spans="1:12" hidden="1">
      <c r="A1153" s="103" t="s">
        <v>1077</v>
      </c>
      <c r="B1153" s="103" t="s">
        <v>1078</v>
      </c>
      <c r="C1153" s="134" t="s">
        <v>2004</v>
      </c>
      <c r="D1153" s="104">
        <v>136063730859.59</v>
      </c>
      <c r="E1153" s="406">
        <v>121720.49658068</v>
      </c>
      <c r="F1153" s="188">
        <v>1117837.4610840001</v>
      </c>
      <c r="G1153" s="103" t="s">
        <v>581</v>
      </c>
      <c r="H1153" s="103" t="s">
        <v>581</v>
      </c>
      <c r="I1153" s="252">
        <v>419</v>
      </c>
      <c r="J1153" s="104">
        <v>136063730859.59</v>
      </c>
      <c r="K1153" s="104">
        <v>136230702604.02</v>
      </c>
      <c r="L1153" s="188">
        <v>4.7085502199999997E-2</v>
      </c>
    </row>
    <row r="1154" spans="1:12" hidden="1">
      <c r="A1154" s="103" t="s">
        <v>1077</v>
      </c>
      <c r="B1154" s="103" t="s">
        <v>1078</v>
      </c>
      <c r="C1154" s="134" t="s">
        <v>2005</v>
      </c>
      <c r="D1154" s="104">
        <v>136490924489.69</v>
      </c>
      <c r="E1154" s="406">
        <v>122083.58506107</v>
      </c>
      <c r="F1154" s="188">
        <v>1118012.0932839999</v>
      </c>
      <c r="G1154" s="103" t="s">
        <v>581</v>
      </c>
      <c r="H1154" s="103" t="s">
        <v>581</v>
      </c>
      <c r="I1154" s="252">
        <v>422</v>
      </c>
      <c r="J1154" s="104">
        <v>136084987177.69</v>
      </c>
      <c r="K1154" s="104">
        <v>136258529196.34</v>
      </c>
      <c r="L1154" s="188">
        <v>1.56223249E-2</v>
      </c>
    </row>
    <row r="1155" spans="1:12" hidden="1">
      <c r="A1155" s="103" t="s">
        <v>1077</v>
      </c>
      <c r="B1155" s="103" t="s">
        <v>1078</v>
      </c>
      <c r="C1155" s="134" t="s">
        <v>2006</v>
      </c>
      <c r="D1155" s="104">
        <v>136808371420.57001</v>
      </c>
      <c r="E1155" s="406">
        <v>122348.46938628</v>
      </c>
      <c r="F1155" s="188">
        <v>1118186.21113</v>
      </c>
      <c r="G1155" s="103" t="s">
        <v>581</v>
      </c>
      <c r="H1155" s="103" t="s">
        <v>581</v>
      </c>
      <c r="I1155" s="252">
        <v>423</v>
      </c>
      <c r="J1155" s="104">
        <v>136512181420.56</v>
      </c>
      <c r="K1155" s="104">
        <v>136518764243.10001</v>
      </c>
      <c r="L1155" s="188">
        <v>1.55738786E-2</v>
      </c>
    </row>
    <row r="1156" spans="1:12" hidden="1">
      <c r="A1156" s="103" t="s">
        <v>1077</v>
      </c>
      <c r="B1156" s="103" t="s">
        <v>1078</v>
      </c>
      <c r="C1156" s="134" t="s">
        <v>2007</v>
      </c>
      <c r="D1156" s="104">
        <v>138771900827.5</v>
      </c>
      <c r="E1156" s="406">
        <v>124083.93545838</v>
      </c>
      <c r="F1156" s="188">
        <v>1118371.208286</v>
      </c>
      <c r="G1156" s="103" t="s">
        <v>581</v>
      </c>
      <c r="H1156" s="103" t="s">
        <v>581</v>
      </c>
      <c r="I1156" s="252">
        <v>424</v>
      </c>
      <c r="J1156" s="104">
        <v>136831005539.5</v>
      </c>
      <c r="K1156" s="104">
        <v>136844186876.19</v>
      </c>
      <c r="L1156" s="188">
        <v>1.6544396100000001E-2</v>
      </c>
    </row>
    <row r="1157" spans="1:12" hidden="1">
      <c r="A1157" s="103" t="s">
        <v>1077</v>
      </c>
      <c r="B1157" s="103" t="s">
        <v>1078</v>
      </c>
      <c r="C1157" s="134" t="s">
        <v>2008</v>
      </c>
      <c r="D1157" s="104">
        <v>138953663428.98999</v>
      </c>
      <c r="E1157" s="406">
        <v>124226.49350343</v>
      </c>
      <c r="F1157" s="188">
        <v>1118550.958899</v>
      </c>
      <c r="G1157" s="103" t="s">
        <v>581</v>
      </c>
      <c r="H1157" s="103" t="s">
        <v>581</v>
      </c>
      <c r="I1157" s="252">
        <v>425</v>
      </c>
      <c r="J1157" s="104">
        <v>138794204990.98999</v>
      </c>
      <c r="K1157" s="104">
        <v>138814079828.45001</v>
      </c>
      <c r="L1157" s="188">
        <v>1.6072535799999999E-2</v>
      </c>
    </row>
    <row r="1158" spans="1:12" hidden="1">
      <c r="A1158" s="103" t="s">
        <v>1077</v>
      </c>
      <c r="B1158" s="103" t="s">
        <v>1078</v>
      </c>
      <c r="C1158" s="134" t="s">
        <v>2009</v>
      </c>
      <c r="D1158" s="104">
        <v>138658099139.95001</v>
      </c>
      <c r="E1158" s="406">
        <v>123902.64239428</v>
      </c>
      <c r="F1158" s="188">
        <v>1119089.120785</v>
      </c>
      <c r="G1158" s="103" t="s">
        <v>581</v>
      </c>
      <c r="H1158" s="103" t="s">
        <v>581</v>
      </c>
      <c r="I1158" s="252">
        <v>426</v>
      </c>
      <c r="J1158" s="104">
        <v>139020517392.95999</v>
      </c>
      <c r="K1158" s="104">
        <v>139060508380.47</v>
      </c>
      <c r="L1158" s="188">
        <v>4.81124156E-2</v>
      </c>
    </row>
    <row r="1159" spans="1:12" hidden="1">
      <c r="A1159" s="103" t="s">
        <v>1077</v>
      </c>
      <c r="B1159" s="103" t="s">
        <v>1078</v>
      </c>
      <c r="C1159" s="134" t="s">
        <v>2010</v>
      </c>
      <c r="D1159" s="104">
        <v>138991333029.48999</v>
      </c>
      <c r="E1159" s="406">
        <v>124180.26130251</v>
      </c>
      <c r="F1159" s="188">
        <v>1119270.740548</v>
      </c>
      <c r="G1159" s="103" t="s">
        <v>581</v>
      </c>
      <c r="H1159" s="103" t="s">
        <v>581</v>
      </c>
      <c r="I1159" s="252">
        <v>429</v>
      </c>
      <c r="J1159" s="104">
        <v>138680602308.48001</v>
      </c>
      <c r="K1159" s="104">
        <v>138727282611.47</v>
      </c>
      <c r="L1159" s="188">
        <v>1.6229249300000002E-2</v>
      </c>
    </row>
    <row r="1160" spans="1:12" hidden="1">
      <c r="A1160" s="103" t="s">
        <v>1077</v>
      </c>
      <c r="B1160" s="103" t="s">
        <v>1078</v>
      </c>
      <c r="C1160" s="134" t="s">
        <v>2011</v>
      </c>
      <c r="D1160" s="104">
        <v>137129456849.10001</v>
      </c>
      <c r="E1160" s="406">
        <v>122497.39589702</v>
      </c>
      <c r="F1160" s="188">
        <v>1119447.934749</v>
      </c>
      <c r="G1160" s="103" t="s">
        <v>581</v>
      </c>
      <c r="H1160" s="103" t="s">
        <v>581</v>
      </c>
      <c r="I1160" s="252">
        <v>429</v>
      </c>
      <c r="J1160" s="104">
        <v>139013337051.72</v>
      </c>
      <c r="K1160" s="104">
        <v>139066932600.73999</v>
      </c>
      <c r="L1160" s="188">
        <v>1.5831218899999999E-2</v>
      </c>
    </row>
    <row r="1161" spans="1:12" hidden="1">
      <c r="A1161" s="103" t="s">
        <v>1077</v>
      </c>
      <c r="B1161" s="103" t="s">
        <v>1078</v>
      </c>
      <c r="C1161" s="134" t="s">
        <v>2012</v>
      </c>
      <c r="D1161" s="104">
        <v>137000276708.05</v>
      </c>
      <c r="E1161" s="406">
        <v>122362.42601495</v>
      </c>
      <c r="F1161" s="188">
        <v>1119627.00618</v>
      </c>
      <c r="G1161" s="103" t="s">
        <v>581</v>
      </c>
      <c r="H1161" s="103" t="s">
        <v>581</v>
      </c>
      <c r="I1161" s="252">
        <v>429</v>
      </c>
      <c r="J1161" s="104">
        <v>137151392633.02</v>
      </c>
      <c r="K1161" s="104">
        <v>137211811180.25999</v>
      </c>
      <c r="L1161" s="188">
        <v>1.5996405500000001E-2</v>
      </c>
    </row>
    <row r="1162" spans="1:12" hidden="1">
      <c r="A1162" s="103" t="s">
        <v>1077</v>
      </c>
      <c r="B1162" s="103" t="s">
        <v>1078</v>
      </c>
      <c r="C1162" s="134" t="s">
        <v>2013</v>
      </c>
      <c r="D1162" s="104">
        <v>137661133780.75</v>
      </c>
      <c r="E1162" s="406">
        <v>122932.90787195</v>
      </c>
      <c r="F1162" s="188">
        <v>1119807.024529</v>
      </c>
      <c r="G1162" s="103" t="s">
        <v>581</v>
      </c>
      <c r="H1162" s="103" t="s">
        <v>581</v>
      </c>
      <c r="I1162" s="252">
        <v>431</v>
      </c>
      <c r="J1162" s="104">
        <v>137022304189.94</v>
      </c>
      <c r="K1162" s="104">
        <v>137089539655.32001</v>
      </c>
      <c r="L1162" s="188">
        <v>1.6078421499999999E-2</v>
      </c>
    </row>
    <row r="1163" spans="1:12" hidden="1">
      <c r="A1163" s="103" t="s">
        <v>1077</v>
      </c>
      <c r="B1163" s="103" t="s">
        <v>1078</v>
      </c>
      <c r="C1163" s="134" t="s">
        <v>2014</v>
      </c>
      <c r="D1163" s="104">
        <v>139978486763.64001</v>
      </c>
      <c r="E1163" s="406">
        <v>124941.65215759</v>
      </c>
      <c r="F1163" s="188">
        <v>1120350.85455</v>
      </c>
      <c r="G1163" s="103" t="s">
        <v>581</v>
      </c>
      <c r="H1163" s="103" t="s">
        <v>581</v>
      </c>
      <c r="I1163" s="252">
        <v>432</v>
      </c>
      <c r="J1163" s="104">
        <v>137727988386.64001</v>
      </c>
      <c r="K1163" s="104">
        <v>137815782946.01999</v>
      </c>
      <c r="L1163" s="188">
        <v>4.8564619500000003E-2</v>
      </c>
    </row>
    <row r="1164" spans="1:12" hidden="1">
      <c r="A1164" s="103" t="s">
        <v>1077</v>
      </c>
      <c r="B1164" s="103" t="s">
        <v>1078</v>
      </c>
      <c r="C1164" s="134" t="s">
        <v>2015</v>
      </c>
      <c r="D1164" s="104">
        <v>138871748210.82001</v>
      </c>
      <c r="E1164" s="406">
        <v>123933.99180443</v>
      </c>
      <c r="F1164" s="188">
        <v>1120529.9384689999</v>
      </c>
      <c r="G1164" s="103" t="s">
        <v>581</v>
      </c>
      <c r="H1164" s="103" t="s">
        <v>581</v>
      </c>
      <c r="I1164" s="252">
        <v>432</v>
      </c>
      <c r="J1164" s="104">
        <v>140000861804.35001</v>
      </c>
      <c r="K1164" s="104">
        <v>140095622762.42999</v>
      </c>
      <c r="L1164" s="188">
        <v>1.59846282E-2</v>
      </c>
    </row>
    <row r="1165" spans="1:12" hidden="1">
      <c r="A1165" s="103" t="s">
        <v>1077</v>
      </c>
      <c r="B1165" s="103" t="s">
        <v>1078</v>
      </c>
      <c r="C1165" s="134" t="s">
        <v>2016</v>
      </c>
      <c r="D1165" s="104">
        <v>138734866245.42999</v>
      </c>
      <c r="E1165" s="406">
        <v>123791.96291553001</v>
      </c>
      <c r="F1165" s="188">
        <v>1120709.801977</v>
      </c>
      <c r="G1165" s="103" t="s">
        <v>581</v>
      </c>
      <c r="H1165" s="103" t="s">
        <v>581</v>
      </c>
      <c r="I1165" s="252">
        <v>431</v>
      </c>
      <c r="J1165" s="104">
        <v>138894039413.39999</v>
      </c>
      <c r="K1165" s="104">
        <v>138995712075.98999</v>
      </c>
      <c r="L1165" s="188">
        <v>1.60516468E-2</v>
      </c>
    </row>
    <row r="1166" spans="1:12" hidden="1">
      <c r="A1166" s="103" t="s">
        <v>1077</v>
      </c>
      <c r="B1166" s="103" t="s">
        <v>1078</v>
      </c>
      <c r="C1166" s="134" t="s">
        <v>2017</v>
      </c>
      <c r="D1166" s="104">
        <v>139090500470.44</v>
      </c>
      <c r="E1166" s="406">
        <v>124089.34755355</v>
      </c>
      <c r="F1166" s="188">
        <v>1120889.933041</v>
      </c>
      <c r="G1166" s="103" t="s">
        <v>581</v>
      </c>
      <c r="H1166" s="103" t="s">
        <v>581</v>
      </c>
      <c r="I1166" s="252">
        <v>431</v>
      </c>
      <c r="J1166" s="104">
        <v>138757165023.44</v>
      </c>
      <c r="K1166" s="104">
        <v>138865742927.70001</v>
      </c>
      <c r="L1166" s="188">
        <v>1.6072944499999998E-2</v>
      </c>
    </row>
    <row r="1167" spans="1:12" hidden="1">
      <c r="A1167" s="103" t="s">
        <v>1077</v>
      </c>
      <c r="B1167" s="103" t="s">
        <v>1078</v>
      </c>
      <c r="C1167" s="134" t="s">
        <v>2018</v>
      </c>
      <c r="D1167" s="104">
        <v>139686441397.64999</v>
      </c>
      <c r="E1167" s="406">
        <v>124600.89157653</v>
      </c>
      <c r="F1167" s="188">
        <v>1121070.9620950001</v>
      </c>
      <c r="G1167" s="103" t="s">
        <v>581</v>
      </c>
      <c r="H1167" s="103" t="s">
        <v>581</v>
      </c>
      <c r="I1167" s="252">
        <v>432</v>
      </c>
      <c r="J1167" s="104">
        <v>139112964247.64999</v>
      </c>
      <c r="K1167" s="104">
        <v>139228465430.32999</v>
      </c>
      <c r="L1167" s="188">
        <v>1.6150475500000001E-2</v>
      </c>
    </row>
    <row r="1168" spans="1:12" hidden="1">
      <c r="A1168" s="103" t="s">
        <v>1077</v>
      </c>
      <c r="B1168" s="103" t="s">
        <v>1078</v>
      </c>
      <c r="C1168" s="134" t="s">
        <v>2019</v>
      </c>
      <c r="D1168" s="104">
        <v>137676442235.51999</v>
      </c>
      <c r="E1168" s="406">
        <v>122748.48189117</v>
      </c>
      <c r="F1168" s="188">
        <v>1121614.215625</v>
      </c>
      <c r="G1168" s="103" t="s">
        <v>581</v>
      </c>
      <c r="H1168" s="103" t="s">
        <v>581</v>
      </c>
      <c r="I1168" s="252">
        <v>431</v>
      </c>
      <c r="J1168" s="104">
        <v>139754131271.79001</v>
      </c>
      <c r="K1168" s="104">
        <v>139890501050.92001</v>
      </c>
      <c r="L1168" s="188">
        <v>4.84584427E-2</v>
      </c>
    </row>
    <row r="1169" spans="1:12" hidden="1">
      <c r="A1169" s="103" t="s">
        <v>1077</v>
      </c>
      <c r="B1169" s="103" t="s">
        <v>1078</v>
      </c>
      <c r="C1169" s="134" t="s">
        <v>2020</v>
      </c>
      <c r="D1169" s="104">
        <v>142535368492.87</v>
      </c>
      <c r="E1169" s="406">
        <v>127059.13926534999</v>
      </c>
      <c r="F1169" s="188">
        <v>1121803.3532809999</v>
      </c>
      <c r="G1169" s="103" t="s">
        <v>581</v>
      </c>
      <c r="H1169" s="103" t="s">
        <v>581</v>
      </c>
      <c r="I1169" s="252">
        <v>430</v>
      </c>
      <c r="J1169" s="104">
        <v>137699658595.66</v>
      </c>
      <c r="K1169" s="104">
        <v>137842882753.67999</v>
      </c>
      <c r="L1169" s="188">
        <v>1.6862986699999999E-2</v>
      </c>
    </row>
    <row r="1170" spans="1:12" hidden="1">
      <c r="A1170" s="103" t="s">
        <v>1077</v>
      </c>
      <c r="B1170" s="103" t="s">
        <v>1078</v>
      </c>
      <c r="C1170" s="134" t="s">
        <v>2021</v>
      </c>
      <c r="D1170" s="104">
        <v>143397748411.91</v>
      </c>
      <c r="E1170" s="406">
        <v>127807.10600594</v>
      </c>
      <c r="F1170" s="188">
        <v>1121985.724372</v>
      </c>
      <c r="G1170" s="103" t="s">
        <v>581</v>
      </c>
      <c r="H1170" s="103" t="s">
        <v>581</v>
      </c>
      <c r="I1170" s="252">
        <v>429</v>
      </c>
      <c r="J1170" s="104">
        <v>142558540406.66</v>
      </c>
      <c r="K1170" s="104">
        <v>142708860909.32999</v>
      </c>
      <c r="L1170" s="188">
        <v>1.6256957200000002E-2</v>
      </c>
    </row>
    <row r="1171" spans="1:12" hidden="1">
      <c r="A1171" s="103" t="s">
        <v>1077</v>
      </c>
      <c r="B1171" s="103" t="s">
        <v>1078</v>
      </c>
      <c r="C1171" s="134" t="s">
        <v>2022</v>
      </c>
      <c r="D1171" s="104">
        <v>153775725245.29999</v>
      </c>
      <c r="E1171" s="406">
        <v>137033.26091685001</v>
      </c>
      <c r="F1171" s="188">
        <v>1122178.1063689999</v>
      </c>
      <c r="G1171" s="103" t="s">
        <v>581</v>
      </c>
      <c r="H1171" s="103" t="s">
        <v>581</v>
      </c>
      <c r="I1171" s="252">
        <v>430</v>
      </c>
      <c r="J1171" s="104">
        <v>143422336198.29001</v>
      </c>
      <c r="K1171" s="104">
        <v>143579796353.78</v>
      </c>
      <c r="L1171" s="188">
        <v>1.7146563699999999E-2</v>
      </c>
    </row>
    <row r="1172" spans="1:12" hidden="1">
      <c r="A1172" s="103" t="s">
        <v>1077</v>
      </c>
      <c r="B1172" s="103" t="s">
        <v>1078</v>
      </c>
      <c r="C1172" s="134" t="s">
        <v>2023</v>
      </c>
      <c r="D1172" s="104">
        <v>154765007555.14001</v>
      </c>
      <c r="E1172" s="406">
        <v>137892.71998858001</v>
      </c>
      <c r="F1172" s="188">
        <v>1122358.0734929999</v>
      </c>
      <c r="G1172" s="103" t="s">
        <v>581</v>
      </c>
      <c r="H1172" s="103" t="s">
        <v>581</v>
      </c>
      <c r="I1172" s="252">
        <v>433</v>
      </c>
      <c r="J1172" s="104">
        <v>153800386727.14001</v>
      </c>
      <c r="K1172" s="104">
        <v>153965502975.37</v>
      </c>
      <c r="L1172" s="188">
        <v>1.60373049E-2</v>
      </c>
    </row>
    <row r="1173" spans="1:12" hidden="1">
      <c r="A1173" s="103" t="s">
        <v>1077</v>
      </c>
      <c r="B1173" s="103" t="s">
        <v>1078</v>
      </c>
      <c r="C1173" s="134" t="s">
        <v>2024</v>
      </c>
      <c r="D1173" s="104">
        <v>153413089927.75</v>
      </c>
      <c r="E1173" s="406">
        <v>136621.72626629</v>
      </c>
      <c r="F1173" s="188">
        <v>1122904.0513569999</v>
      </c>
      <c r="G1173" s="103" t="s">
        <v>581</v>
      </c>
      <c r="H1173" s="103" t="s">
        <v>581</v>
      </c>
      <c r="I1173" s="252">
        <v>435</v>
      </c>
      <c r="J1173" s="104">
        <v>154840293927.75</v>
      </c>
      <c r="K1173" s="104">
        <v>155028537035.59</v>
      </c>
      <c r="L1173" s="188">
        <v>4.8645604000000002E-2</v>
      </c>
    </row>
    <row r="1174" spans="1:12" hidden="1">
      <c r="A1174" s="103" t="s">
        <v>1077</v>
      </c>
      <c r="B1174" s="103" t="s">
        <v>1078</v>
      </c>
      <c r="C1174" s="134" t="s">
        <v>2025</v>
      </c>
      <c r="D1174" s="104">
        <v>155103710269.07001</v>
      </c>
      <c r="E1174" s="406">
        <v>138104.95145029001</v>
      </c>
      <c r="F1174" s="188">
        <v>1123085.8027919999</v>
      </c>
      <c r="G1174" s="103" t="s">
        <v>581</v>
      </c>
      <c r="H1174" s="103" t="s">
        <v>581</v>
      </c>
      <c r="I1174" s="252">
        <v>434</v>
      </c>
      <c r="J1174" s="104">
        <v>153437921122.59</v>
      </c>
      <c r="K1174" s="104">
        <v>153633803829.09</v>
      </c>
      <c r="L1174" s="188">
        <v>1.6185838399999999E-2</v>
      </c>
    </row>
    <row r="1175" spans="1:12" hidden="1">
      <c r="A1175" s="103" t="s">
        <v>1077</v>
      </c>
      <c r="B1175" s="103" t="s">
        <v>1078</v>
      </c>
      <c r="C1175" s="134" t="s">
        <v>2026</v>
      </c>
      <c r="D1175" s="104">
        <v>156368005471.32999</v>
      </c>
      <c r="E1175" s="406">
        <v>139208.62116732</v>
      </c>
      <c r="F1175" s="188">
        <v>1123263.8047849999</v>
      </c>
      <c r="G1175" s="103" t="s">
        <v>581</v>
      </c>
      <c r="H1175" s="103" t="s">
        <v>581</v>
      </c>
      <c r="I1175" s="252">
        <v>434</v>
      </c>
      <c r="J1175" s="104">
        <v>155128293225.75</v>
      </c>
      <c r="K1175" s="104">
        <v>155331899970.48001</v>
      </c>
      <c r="L1175" s="188">
        <v>1.5849367199999999E-2</v>
      </c>
    </row>
    <row r="1176" spans="1:12" hidden="1">
      <c r="A1176" s="103" t="s">
        <v>1077</v>
      </c>
      <c r="B1176" s="103" t="s">
        <v>1078</v>
      </c>
      <c r="C1176" s="134" t="s">
        <v>2027</v>
      </c>
      <c r="D1176" s="104">
        <v>155283530310.53</v>
      </c>
      <c r="E1176" s="406">
        <v>138222.50218223</v>
      </c>
      <c r="F1176" s="188">
        <v>1123431.625524</v>
      </c>
      <c r="G1176" s="103" t="s">
        <v>581</v>
      </c>
      <c r="H1176" s="103" t="s">
        <v>581</v>
      </c>
      <c r="I1176" s="252">
        <v>433</v>
      </c>
      <c r="J1176" s="104">
        <v>156391367564.91</v>
      </c>
      <c r="K1176" s="104">
        <v>156602761542.78</v>
      </c>
      <c r="L1176" s="188">
        <v>1.49404564E-2</v>
      </c>
    </row>
    <row r="1177" spans="1:12" hidden="1">
      <c r="A1177" s="103" t="s">
        <v>1077</v>
      </c>
      <c r="B1177" s="103" t="s">
        <v>1078</v>
      </c>
      <c r="C1177" s="134" t="s">
        <v>569</v>
      </c>
      <c r="D1177" s="104">
        <v>154216456901.39001</v>
      </c>
      <c r="E1177" s="406">
        <v>137250.26275560999</v>
      </c>
      <c r="F1177" s="188">
        <v>1123615.0212399999</v>
      </c>
      <c r="G1177" s="103" t="s">
        <v>581</v>
      </c>
      <c r="H1177" s="103" t="s">
        <v>581</v>
      </c>
      <c r="I1177" s="252">
        <v>433</v>
      </c>
      <c r="J1177" s="104">
        <v>155308879725.38</v>
      </c>
      <c r="K1177" s="104">
        <v>155528007493.14001</v>
      </c>
      <c r="L1177" s="188">
        <v>1.6324599700000001E-2</v>
      </c>
    </row>
    <row r="1178" spans="1:12" hidden="1">
      <c r="A1178" s="103" t="s">
        <v>1077</v>
      </c>
      <c r="B1178" s="103" t="s">
        <v>1078</v>
      </c>
      <c r="C1178" s="134" t="s">
        <v>1367</v>
      </c>
      <c r="D1178" s="104">
        <v>154146033700.92001</v>
      </c>
      <c r="E1178" s="406">
        <v>137121.84655259</v>
      </c>
      <c r="F1178" s="188">
        <v>1124153.7185819999</v>
      </c>
      <c r="G1178" s="103" t="s">
        <v>581</v>
      </c>
      <c r="H1178" s="103" t="s">
        <v>581</v>
      </c>
      <c r="I1178" s="252">
        <v>434</v>
      </c>
      <c r="J1178" s="104">
        <v>154290393253.07001</v>
      </c>
      <c r="K1178" s="104">
        <v>154313413431.91</v>
      </c>
      <c r="L1178" s="188">
        <v>4.7943230699999999E-2</v>
      </c>
    </row>
    <row r="1179" spans="1:12" hidden="1">
      <c r="A1179" s="103" t="s">
        <v>1077</v>
      </c>
      <c r="B1179" s="103" t="s">
        <v>1078</v>
      </c>
      <c r="C1179" s="134" t="s">
        <v>1368</v>
      </c>
      <c r="D1179" s="104">
        <v>153872285358.98999</v>
      </c>
      <c r="E1179" s="406">
        <v>136856.08091816001</v>
      </c>
      <c r="F1179" s="188">
        <v>1124336.4878390001</v>
      </c>
      <c r="G1179" s="103" t="s">
        <v>581</v>
      </c>
      <c r="H1179" s="103" t="s">
        <v>581</v>
      </c>
      <c r="I1179" s="252">
        <v>435</v>
      </c>
      <c r="J1179" s="104">
        <v>154171095359</v>
      </c>
      <c r="K1179" s="104">
        <v>154201783379.87</v>
      </c>
      <c r="L1179" s="188">
        <v>1.6258386600000001E-2</v>
      </c>
    </row>
    <row r="1180" spans="1:12" hidden="1">
      <c r="A1180" s="103" t="s">
        <v>1077</v>
      </c>
      <c r="B1180" s="103" t="s">
        <v>1078</v>
      </c>
      <c r="C1180" s="134" t="s">
        <v>1369</v>
      </c>
      <c r="D1180" s="104">
        <v>154330145603.48999</v>
      </c>
      <c r="E1180" s="406">
        <v>137240.85471742001</v>
      </c>
      <c r="F1180" s="188">
        <v>1124520.434686</v>
      </c>
      <c r="G1180" s="103" t="s">
        <v>581</v>
      </c>
      <c r="H1180" s="103" t="s">
        <v>581</v>
      </c>
      <c r="I1180" s="252">
        <v>435</v>
      </c>
      <c r="J1180" s="104">
        <v>153897459603.48999</v>
      </c>
      <c r="K1180" s="104">
        <v>153935802240.20999</v>
      </c>
      <c r="L1180" s="188">
        <v>1.6360480100000001E-2</v>
      </c>
    </row>
    <row r="1181" spans="1:12" hidden="1">
      <c r="A1181" s="103" t="s">
        <v>1077</v>
      </c>
      <c r="B1181" s="103" t="s">
        <v>1078</v>
      </c>
      <c r="C1181" s="134" t="s">
        <v>1370</v>
      </c>
      <c r="D1181" s="104">
        <v>154355368715.38</v>
      </c>
      <c r="E1181" s="406">
        <v>137240.85471742001</v>
      </c>
      <c r="F1181" s="188">
        <v>1124704.2218820001</v>
      </c>
      <c r="G1181" s="103" t="s">
        <v>581</v>
      </c>
      <c r="H1181" s="103" t="s">
        <v>581</v>
      </c>
      <c r="I1181" s="252">
        <v>435</v>
      </c>
      <c r="J1181" s="104">
        <v>154355368715.38</v>
      </c>
      <c r="K1181" s="104">
        <v>154401389119.73001</v>
      </c>
      <c r="L1181" s="188">
        <v>1.6343606600000001E-2</v>
      </c>
    </row>
    <row r="1182" spans="1:12" hidden="1">
      <c r="A1182" s="103" t="s">
        <v>1077</v>
      </c>
      <c r="B1182" s="103" t="s">
        <v>1078</v>
      </c>
      <c r="C1182" s="134" t="s">
        <v>1371</v>
      </c>
      <c r="D1182" s="104">
        <v>154380595801.22</v>
      </c>
      <c r="E1182" s="406">
        <v>137240.85471742001</v>
      </c>
      <c r="F1182" s="188">
        <v>1124888.038034</v>
      </c>
      <c r="G1182" s="103" t="s">
        <v>581</v>
      </c>
      <c r="H1182" s="103" t="s">
        <v>581</v>
      </c>
      <c r="I1182" s="252">
        <v>435</v>
      </c>
      <c r="J1182" s="104">
        <v>154380595801.22</v>
      </c>
      <c r="K1182" s="104">
        <v>154434295609.51001</v>
      </c>
      <c r="L1182" s="188">
        <v>1.63435104E-2</v>
      </c>
    </row>
    <row r="1183" spans="1:12" hidden="1">
      <c r="A1183" s="103" t="s">
        <v>1077</v>
      </c>
      <c r="B1183" s="103" t="s">
        <v>1078</v>
      </c>
      <c r="C1183" s="134" t="s">
        <v>1372</v>
      </c>
      <c r="D1183" s="104">
        <v>154800060725.5</v>
      </c>
      <c r="E1183" s="406">
        <v>137547.97347771001</v>
      </c>
      <c r="F1183" s="188">
        <v>1125425.9645680001</v>
      </c>
      <c r="G1183" s="103" t="s">
        <v>581</v>
      </c>
      <c r="H1183" s="103" t="s">
        <v>581</v>
      </c>
      <c r="I1183" s="252">
        <v>443</v>
      </c>
      <c r="J1183" s="104">
        <v>154454421298.47</v>
      </c>
      <c r="K1183" s="104">
        <v>154532571122.89999</v>
      </c>
      <c r="L1183" s="188">
        <v>4.7820451100000001E-2</v>
      </c>
    </row>
    <row r="1184" spans="1:12" hidden="1">
      <c r="A1184" s="103" t="s">
        <v>1077</v>
      </c>
      <c r="B1184" s="103" t="s">
        <v>1078</v>
      </c>
      <c r="C1184" s="134" t="s">
        <v>1373</v>
      </c>
      <c r="D1184" s="104">
        <v>154317513230.54001</v>
      </c>
      <c r="E1184" s="406">
        <v>137096.23180457999</v>
      </c>
      <c r="F1184" s="188">
        <v>1125614.549717</v>
      </c>
      <c r="G1184" s="103" t="s">
        <v>581</v>
      </c>
      <c r="H1184" s="103" t="s">
        <v>581</v>
      </c>
      <c r="I1184" s="252">
        <v>444</v>
      </c>
      <c r="J1184" s="104">
        <v>154826000230.54001</v>
      </c>
      <c r="K1184" s="104">
        <v>154912320088.20001</v>
      </c>
      <c r="L1184" s="188">
        <v>1.67567796E-2</v>
      </c>
    </row>
    <row r="1185" spans="1:12" hidden="1">
      <c r="A1185" s="103" t="s">
        <v>1077</v>
      </c>
      <c r="B1185" s="103" t="s">
        <v>1078</v>
      </c>
      <c r="C1185" s="134" t="s">
        <v>1374</v>
      </c>
      <c r="D1185" s="104">
        <v>154208980036.66</v>
      </c>
      <c r="E1185" s="406">
        <v>136978.09285866999</v>
      </c>
      <c r="F1185" s="188">
        <v>1125793.014185</v>
      </c>
      <c r="G1185" s="103" t="s">
        <v>581</v>
      </c>
      <c r="H1185" s="103" t="s">
        <v>581</v>
      </c>
      <c r="I1185" s="252">
        <v>444</v>
      </c>
      <c r="J1185" s="104">
        <v>154341980036.66</v>
      </c>
      <c r="K1185" s="104">
        <v>154436444830.03</v>
      </c>
      <c r="L1185" s="188">
        <v>1.5854847299999999E-2</v>
      </c>
    </row>
    <row r="1186" spans="1:12" hidden="1">
      <c r="A1186" s="103" t="s">
        <v>1077</v>
      </c>
      <c r="B1186" s="103" t="s">
        <v>1078</v>
      </c>
      <c r="C1186" s="134" t="s">
        <v>1375</v>
      </c>
      <c r="D1186" s="104">
        <v>160191893566.17999</v>
      </c>
      <c r="E1186" s="406">
        <v>142269.10860621999</v>
      </c>
      <c r="F1186" s="188">
        <v>1125978.05058</v>
      </c>
      <c r="G1186" s="103" t="s">
        <v>581</v>
      </c>
      <c r="H1186" s="103" t="s">
        <v>581</v>
      </c>
      <c r="I1186" s="252">
        <v>444</v>
      </c>
      <c r="J1186" s="104">
        <v>154234325969.17001</v>
      </c>
      <c r="K1186" s="104">
        <v>154336930449.89001</v>
      </c>
      <c r="L1186" s="188">
        <v>1.6436093700000001E-2</v>
      </c>
    </row>
    <row r="1187" spans="1:12" hidden="1">
      <c r="A1187" s="103" t="s">
        <v>1077</v>
      </c>
      <c r="B1187" s="103" t="s">
        <v>1078</v>
      </c>
      <c r="C1187" s="134" t="s">
        <v>1376</v>
      </c>
      <c r="D1187" s="104">
        <v>161903236751.14001</v>
      </c>
      <c r="E1187" s="406">
        <v>143767.44289740999</v>
      </c>
      <c r="F1187" s="188">
        <v>1126146.737316</v>
      </c>
      <c r="G1187" s="103" t="s">
        <v>581</v>
      </c>
      <c r="H1187" s="103" t="s">
        <v>581</v>
      </c>
      <c r="I1187" s="252">
        <v>443</v>
      </c>
      <c r="J1187" s="104">
        <v>160215892477.70999</v>
      </c>
      <c r="K1187" s="104">
        <v>160326952557.89999</v>
      </c>
      <c r="L1187" s="188">
        <v>1.4981352099999999E-2</v>
      </c>
    </row>
    <row r="1188" spans="1:12" hidden="1">
      <c r="A1188" s="103" t="s">
        <v>1077</v>
      </c>
      <c r="B1188" s="103" t="s">
        <v>1078</v>
      </c>
      <c r="C1188" s="134" t="s">
        <v>1377</v>
      </c>
      <c r="D1188" s="104">
        <v>159843677397.84</v>
      </c>
      <c r="E1188" s="406">
        <v>141875.34491275999</v>
      </c>
      <c r="F1188" s="188">
        <v>1126648.7316459999</v>
      </c>
      <c r="G1188" s="103" t="s">
        <v>581</v>
      </c>
      <c r="H1188" s="103" t="s">
        <v>581</v>
      </c>
      <c r="I1188" s="252">
        <v>443</v>
      </c>
      <c r="J1188" s="104">
        <v>161975407192.39001</v>
      </c>
      <c r="K1188" s="104">
        <v>162112116518.16</v>
      </c>
      <c r="L1188" s="188">
        <v>4.4576280599999997E-2</v>
      </c>
    </row>
    <row r="1189" spans="1:12" hidden="1">
      <c r="A1189" s="103" t="s">
        <v>1077</v>
      </c>
      <c r="B1189" s="103" t="s">
        <v>1078</v>
      </c>
      <c r="C1189" s="134" t="s">
        <v>1378</v>
      </c>
      <c r="D1189" s="104">
        <v>160231289495.64001</v>
      </c>
      <c r="E1189" s="406">
        <v>142197.05251802999</v>
      </c>
      <c r="F1189" s="188">
        <v>1126825.6736570001</v>
      </c>
      <c r="G1189" s="103" t="s">
        <v>581</v>
      </c>
      <c r="H1189" s="103" t="s">
        <v>581</v>
      </c>
      <c r="I1189" s="252">
        <v>445</v>
      </c>
      <c r="J1189" s="104">
        <v>159868781106.60999</v>
      </c>
      <c r="K1189" s="104">
        <v>160013929523.10001</v>
      </c>
      <c r="L1189" s="188">
        <v>1.5705162200000001E-2</v>
      </c>
    </row>
    <row r="1190" spans="1:12" hidden="1">
      <c r="A1190" s="103" t="s">
        <v>1077</v>
      </c>
      <c r="B1190" s="103" t="s">
        <v>1078</v>
      </c>
      <c r="C1190" s="134" t="s">
        <v>1379</v>
      </c>
      <c r="D1190" s="104">
        <v>162645272422.51999</v>
      </c>
      <c r="E1190" s="406">
        <v>144316.25481074999</v>
      </c>
      <c r="F1190" s="188">
        <v>1127005.912368</v>
      </c>
      <c r="G1190" s="103" t="s">
        <v>581</v>
      </c>
      <c r="H1190" s="103" t="s">
        <v>581</v>
      </c>
      <c r="I1190" s="252">
        <v>444</v>
      </c>
      <c r="J1190" s="104">
        <v>160256918909.12</v>
      </c>
      <c r="K1190" s="104">
        <v>160410527332.79001</v>
      </c>
      <c r="L1190" s="188">
        <v>1.5995261300000001E-2</v>
      </c>
    </row>
    <row r="1191" spans="1:12" hidden="1">
      <c r="A1191" s="103" t="s">
        <v>1077</v>
      </c>
      <c r="B1191" s="103" t="s">
        <v>1078</v>
      </c>
      <c r="C1191" s="134" t="s">
        <v>1380</v>
      </c>
      <c r="D1191" s="104">
        <v>162972921792.01999</v>
      </c>
      <c r="E1191" s="406">
        <v>144584.27841028999</v>
      </c>
      <c r="F1191" s="188">
        <v>1127182.869285</v>
      </c>
      <c r="G1191" s="103" t="s">
        <v>581</v>
      </c>
      <c r="H1191" s="103" t="s">
        <v>581</v>
      </c>
      <c r="I1191" s="252">
        <v>450</v>
      </c>
      <c r="J1191" s="104">
        <v>162670810182.01999</v>
      </c>
      <c r="K1191" s="104">
        <v>162833006373.75</v>
      </c>
      <c r="L1191" s="188">
        <v>1.5701507399999998E-2</v>
      </c>
    </row>
    <row r="1192" spans="1:12" hidden="1">
      <c r="A1192" s="103" t="s">
        <v>1077</v>
      </c>
      <c r="B1192" s="103" t="s">
        <v>1078</v>
      </c>
      <c r="C1192" s="134" t="s">
        <v>1381</v>
      </c>
      <c r="D1192" s="104">
        <v>160820497333.89001</v>
      </c>
      <c r="E1192" s="406">
        <v>142652.11200044001</v>
      </c>
      <c r="F1192" s="188">
        <v>1127361.4885799999</v>
      </c>
      <c r="G1192" s="103" t="s">
        <v>581</v>
      </c>
      <c r="H1192" s="103" t="s">
        <v>581</v>
      </c>
      <c r="I1192" s="252">
        <v>450</v>
      </c>
      <c r="J1192" s="104">
        <v>162998747333.89001</v>
      </c>
      <c r="K1192" s="104">
        <v>163169549042.85001</v>
      </c>
      <c r="L1192" s="188">
        <v>1.58465232E-2</v>
      </c>
    </row>
    <row r="1193" spans="1:12" hidden="1">
      <c r="A1193" s="103" t="s">
        <v>1077</v>
      </c>
      <c r="B1193" s="103" t="s">
        <v>1078</v>
      </c>
      <c r="C1193" s="134" t="s">
        <v>1382</v>
      </c>
      <c r="D1193" s="104">
        <v>159862324727.79001</v>
      </c>
      <c r="E1193" s="406">
        <v>141733.48732909001</v>
      </c>
      <c r="F1193" s="188">
        <v>1127907.9329830001</v>
      </c>
      <c r="G1193" s="103" t="s">
        <v>581</v>
      </c>
      <c r="H1193" s="103" t="s">
        <v>581</v>
      </c>
      <c r="I1193" s="252">
        <v>451</v>
      </c>
      <c r="J1193" s="104">
        <v>160898448782.04999</v>
      </c>
      <c r="K1193" s="104">
        <v>161094738767.91</v>
      </c>
      <c r="L1193" s="188">
        <v>4.8471090100000003E-2</v>
      </c>
    </row>
    <row r="1194" spans="1:12" hidden="1">
      <c r="A1194" s="103" t="s">
        <v>1077</v>
      </c>
      <c r="B1194" s="103" t="s">
        <v>1078</v>
      </c>
      <c r="C1194" s="134" t="s">
        <v>1383</v>
      </c>
      <c r="D1194" s="104">
        <v>160858811548.67001</v>
      </c>
      <c r="E1194" s="406">
        <v>142593.93012802</v>
      </c>
      <c r="F1194" s="188">
        <v>1128090.1746960001</v>
      </c>
      <c r="G1194" s="103" t="s">
        <v>581</v>
      </c>
      <c r="H1194" s="103" t="s">
        <v>581</v>
      </c>
      <c r="I1194" s="252">
        <v>453</v>
      </c>
      <c r="J1194" s="104">
        <v>159888154481.31</v>
      </c>
      <c r="K1194" s="104">
        <v>160092887722.12</v>
      </c>
      <c r="L1194" s="188">
        <v>1.6157498999999999E-2</v>
      </c>
    </row>
    <row r="1195" spans="1:12" hidden="1">
      <c r="A1195" s="103" t="s">
        <v>1077</v>
      </c>
      <c r="B1195" s="103" t="s">
        <v>1078</v>
      </c>
      <c r="C1195" s="134" t="s">
        <v>1384</v>
      </c>
      <c r="D1195" s="104">
        <v>162918494317.14999</v>
      </c>
      <c r="E1195" s="406">
        <v>144396.1596594</v>
      </c>
      <c r="F1195" s="188">
        <v>1128274.4271140001</v>
      </c>
      <c r="G1195" s="103" t="s">
        <v>581</v>
      </c>
      <c r="H1195" s="103" t="s">
        <v>581</v>
      </c>
      <c r="I1195" s="252">
        <v>452</v>
      </c>
      <c r="J1195" s="104">
        <v>160885084825.10001</v>
      </c>
      <c r="K1195" s="104">
        <v>161098314346.79001</v>
      </c>
      <c r="L1195" s="188">
        <v>1.6333128499999999E-2</v>
      </c>
    </row>
    <row r="1196" spans="1:12" hidden="1">
      <c r="A1196" s="103" t="s">
        <v>1077</v>
      </c>
      <c r="B1196" s="103" t="s">
        <v>1078</v>
      </c>
      <c r="C1196" s="134" t="s">
        <v>1385</v>
      </c>
      <c r="D1196" s="104">
        <v>157031419936.57001</v>
      </c>
      <c r="E1196" s="406">
        <v>139155.82264170999</v>
      </c>
      <c r="F1196" s="188">
        <v>1128457.4152599999</v>
      </c>
      <c r="G1196" s="103" t="s">
        <v>581</v>
      </c>
      <c r="H1196" s="103" t="s">
        <v>581</v>
      </c>
      <c r="I1196" s="252">
        <v>449</v>
      </c>
      <c r="J1196" s="104">
        <v>162944917102.64999</v>
      </c>
      <c r="K1196" s="104">
        <v>163166751994.04999</v>
      </c>
      <c r="L1196" s="188">
        <v>1.6218407600000002E-2</v>
      </c>
    </row>
    <row r="1197" spans="1:12" hidden="1">
      <c r="A1197" s="103" t="s">
        <v>1077</v>
      </c>
      <c r="B1197" s="103" t="s">
        <v>1078</v>
      </c>
      <c r="C1197" s="134" t="s">
        <v>1386</v>
      </c>
      <c r="D1197" s="104">
        <v>178122309988.26001</v>
      </c>
      <c r="E1197" s="406">
        <v>157815.29903055</v>
      </c>
      <c r="F1197" s="188">
        <v>1128675.8069869999</v>
      </c>
      <c r="G1197" s="103" t="s">
        <v>581</v>
      </c>
      <c r="H1197" s="103" t="s">
        <v>581</v>
      </c>
      <c r="I1197" s="252">
        <v>451</v>
      </c>
      <c r="J1197" s="104">
        <v>157061810417.10999</v>
      </c>
      <c r="K1197" s="104">
        <v>157291940842.29999</v>
      </c>
      <c r="L1197" s="188">
        <v>1.9353120800000002E-2</v>
      </c>
    </row>
    <row r="1198" spans="1:12" hidden="1">
      <c r="A1198" s="103" t="s">
        <v>1077</v>
      </c>
      <c r="B1198" s="103" t="s">
        <v>1078</v>
      </c>
      <c r="C1198" s="134" t="s">
        <v>1387</v>
      </c>
      <c r="D1198" s="104">
        <v>178211213573.17999</v>
      </c>
      <c r="E1198" s="406">
        <v>157815.29903055</v>
      </c>
      <c r="F1198" s="188">
        <v>1129239.1464450001</v>
      </c>
      <c r="G1198" s="103" t="s">
        <v>581</v>
      </c>
      <c r="H1198" s="103" t="s">
        <v>581</v>
      </c>
      <c r="I1198" s="252">
        <v>451</v>
      </c>
      <c r="J1198" s="104">
        <v>178211213573.17999</v>
      </c>
      <c r="K1198" s="104">
        <v>178239414466.56</v>
      </c>
      <c r="L1198" s="188">
        <v>4.9911538300000002E-2</v>
      </c>
    </row>
    <row r="1199" spans="1:12" hidden="1">
      <c r="A1199" s="103" t="s">
        <v>1077</v>
      </c>
      <c r="B1199" s="103" t="s">
        <v>1078</v>
      </c>
      <c r="C1199" s="134" t="s">
        <v>1388</v>
      </c>
      <c r="D1199" s="104">
        <v>172562103353.45001</v>
      </c>
      <c r="E1199" s="406">
        <v>152789.74465111</v>
      </c>
      <c r="F1199" s="188">
        <v>1129408.938718</v>
      </c>
      <c r="G1199" s="103" t="s">
        <v>581</v>
      </c>
      <c r="H1199" s="103" t="s">
        <v>581</v>
      </c>
      <c r="I1199" s="252">
        <v>450</v>
      </c>
      <c r="J1199" s="104">
        <v>178238009391.59</v>
      </c>
      <c r="K1199" s="104">
        <v>178275612491.84</v>
      </c>
      <c r="L1199" s="188">
        <v>1.50359889E-2</v>
      </c>
    </row>
    <row r="1200" spans="1:12" hidden="1">
      <c r="A1200" s="103" t="s">
        <v>1077</v>
      </c>
      <c r="B1200" s="103" t="s">
        <v>1078</v>
      </c>
      <c r="C1200" s="134" t="s">
        <v>1389</v>
      </c>
      <c r="D1200" s="104">
        <v>171061465780.14999</v>
      </c>
      <c r="E1200" s="406">
        <v>151436.49079334</v>
      </c>
      <c r="F1200" s="188">
        <v>1129592.114054</v>
      </c>
      <c r="G1200" s="103" t="s">
        <v>581</v>
      </c>
      <c r="H1200" s="103" t="s">
        <v>581</v>
      </c>
      <c r="I1200" s="252">
        <v>449</v>
      </c>
      <c r="J1200" s="104">
        <v>172590090666.20999</v>
      </c>
      <c r="K1200" s="104">
        <v>172636798583.82999</v>
      </c>
      <c r="L1200" s="188">
        <v>1.6218690099999999E-2</v>
      </c>
    </row>
    <row r="1201" spans="1:12" hidden="1">
      <c r="A1201" s="103" t="s">
        <v>1077</v>
      </c>
      <c r="B1201" s="103" t="s">
        <v>1078</v>
      </c>
      <c r="C1201" s="134" t="s">
        <v>1390</v>
      </c>
      <c r="D1201" s="104">
        <v>171111625364.13</v>
      </c>
      <c r="E1201" s="406">
        <v>151456.52546271001</v>
      </c>
      <c r="F1201" s="188">
        <v>1129773.873007</v>
      </c>
      <c r="G1201" s="103" t="s">
        <v>581</v>
      </c>
      <c r="H1201" s="103" t="s">
        <v>581</v>
      </c>
      <c r="I1201" s="252">
        <v>454</v>
      </c>
      <c r="J1201" s="104">
        <v>171088990718.13</v>
      </c>
      <c r="K1201" s="104">
        <v>171144724761.54999</v>
      </c>
      <c r="L1201" s="188">
        <v>1.60906712E-2</v>
      </c>
    </row>
    <row r="1202" spans="1:12" hidden="1">
      <c r="A1202" s="103" t="s">
        <v>1077</v>
      </c>
      <c r="B1202" s="103" t="s">
        <v>1078</v>
      </c>
      <c r="C1202" s="134" t="s">
        <v>1391</v>
      </c>
      <c r="D1202" s="104">
        <v>173579895561.26001</v>
      </c>
      <c r="E1202" s="406">
        <v>153616.68516625001</v>
      </c>
      <c r="F1202" s="188">
        <v>1129954.7010369999</v>
      </c>
      <c r="G1202" s="103" t="s">
        <v>581</v>
      </c>
      <c r="H1202" s="103" t="s">
        <v>581</v>
      </c>
      <c r="I1202" s="252">
        <v>455</v>
      </c>
      <c r="J1202" s="104">
        <v>171139012949.25</v>
      </c>
      <c r="K1202" s="104">
        <v>171203776232.84</v>
      </c>
      <c r="L1202" s="188">
        <v>1.6005683499999999E-2</v>
      </c>
    </row>
    <row r="1203" spans="1:12" hidden="1">
      <c r="A1203" s="103" t="s">
        <v>1077</v>
      </c>
      <c r="B1203" s="103" t="s">
        <v>1078</v>
      </c>
      <c r="C1203" s="134" t="s">
        <v>1392</v>
      </c>
      <c r="D1203" s="104">
        <v>162276756866.54001</v>
      </c>
      <c r="E1203" s="406">
        <v>143545.40216041001</v>
      </c>
      <c r="F1203" s="188">
        <v>1130490.802382</v>
      </c>
      <c r="G1203" s="103" t="s">
        <v>581</v>
      </c>
      <c r="H1203" s="103" t="s">
        <v>581</v>
      </c>
      <c r="I1203" s="252">
        <v>457</v>
      </c>
      <c r="J1203" s="104">
        <v>173662249672.82999</v>
      </c>
      <c r="K1203" s="104">
        <v>173754504251</v>
      </c>
      <c r="L1203" s="188">
        <v>4.7444498799999998E-2</v>
      </c>
    </row>
    <row r="1204" spans="1:12" hidden="1">
      <c r="A1204" s="103" t="s">
        <v>1077</v>
      </c>
      <c r="B1204" s="103" t="s">
        <v>1078</v>
      </c>
      <c r="C1204" s="134" t="s">
        <v>1393</v>
      </c>
      <c r="D1204" s="104">
        <v>162046451722.17001</v>
      </c>
      <c r="E1204" s="406">
        <v>143318.75265077999</v>
      </c>
      <c r="F1204" s="188">
        <v>1130671.6582790001</v>
      </c>
      <c r="G1204" s="103" t="s">
        <v>581</v>
      </c>
      <c r="H1204" s="103" t="s">
        <v>581</v>
      </c>
      <c r="I1204" s="252">
        <v>456</v>
      </c>
      <c r="J1204" s="104">
        <v>162302717899.07999</v>
      </c>
      <c r="K1204" s="104">
        <v>162403537595.23999</v>
      </c>
      <c r="L1204" s="188">
        <v>1.5997998100000001E-2</v>
      </c>
    </row>
    <row r="1205" spans="1:12" hidden="1">
      <c r="A1205" s="103" t="s">
        <v>1077</v>
      </c>
      <c r="B1205" s="103" t="s">
        <v>1078</v>
      </c>
      <c r="C1205" s="134" t="s">
        <v>1394</v>
      </c>
      <c r="D1205" s="104">
        <v>160771543592.98999</v>
      </c>
      <c r="E1205" s="406">
        <v>142168.5691771</v>
      </c>
      <c r="F1205" s="188">
        <v>1130851.527335</v>
      </c>
      <c r="G1205" s="103" t="s">
        <v>581</v>
      </c>
      <c r="H1205" s="103" t="s">
        <v>581</v>
      </c>
      <c r="I1205" s="252">
        <v>455</v>
      </c>
      <c r="J1205" s="104">
        <v>162072230330.92999</v>
      </c>
      <c r="K1205" s="104">
        <v>162181603440.32999</v>
      </c>
      <c r="L1205" s="188">
        <v>1.5908160000000001E-2</v>
      </c>
    </row>
    <row r="1206" spans="1:12" hidden="1">
      <c r="A1206" s="103" t="s">
        <v>1077</v>
      </c>
      <c r="B1206" s="103" t="s">
        <v>1078</v>
      </c>
      <c r="C1206" s="134" t="s">
        <v>1395</v>
      </c>
      <c r="D1206" s="104">
        <v>160755996137.13</v>
      </c>
      <c r="E1206" s="406">
        <v>142128.92272356999</v>
      </c>
      <c r="F1206" s="188">
        <v>1131057.5853009999</v>
      </c>
      <c r="G1206" s="103" t="s">
        <v>581</v>
      </c>
      <c r="H1206" s="103" t="s">
        <v>581</v>
      </c>
      <c r="I1206" s="252">
        <v>461</v>
      </c>
      <c r="J1206" s="104">
        <v>160800838559.09</v>
      </c>
      <c r="K1206" s="104">
        <v>160918698476.48001</v>
      </c>
      <c r="L1206" s="188">
        <v>1.8221487200000001E-2</v>
      </c>
    </row>
    <row r="1207" spans="1:12" hidden="1">
      <c r="A1207" s="103" t="s">
        <v>1077</v>
      </c>
      <c r="B1207" s="103" t="s">
        <v>1078</v>
      </c>
      <c r="C1207" s="134" t="s">
        <v>1396</v>
      </c>
      <c r="D1207" s="104">
        <v>150493346892.85001</v>
      </c>
      <c r="E1207" s="406">
        <v>133034.03484645</v>
      </c>
      <c r="F1207" s="188">
        <v>1131239.4385879999</v>
      </c>
      <c r="G1207" s="103" t="s">
        <v>581</v>
      </c>
      <c r="H1207" s="103" t="s">
        <v>581</v>
      </c>
      <c r="I1207" s="252">
        <v>462</v>
      </c>
      <c r="J1207" s="104">
        <v>160781842748.97</v>
      </c>
      <c r="K1207" s="104">
        <v>160908188920.07001</v>
      </c>
      <c r="L1207" s="188">
        <v>1.6078163400000001E-2</v>
      </c>
    </row>
    <row r="1208" spans="1:12" hidden="1">
      <c r="A1208" s="103" t="s">
        <v>1077</v>
      </c>
      <c r="B1208" s="103" t="s">
        <v>1078</v>
      </c>
      <c r="C1208" s="134" t="s">
        <v>1397</v>
      </c>
      <c r="D1208" s="104">
        <v>150564776242.97</v>
      </c>
      <c r="E1208" s="406">
        <v>133034.03484645</v>
      </c>
      <c r="F1208" s="188">
        <v>1131776.3639710001</v>
      </c>
      <c r="G1208" s="103" t="s">
        <v>581</v>
      </c>
      <c r="H1208" s="103" t="s">
        <v>581</v>
      </c>
      <c r="I1208" s="252">
        <v>462</v>
      </c>
      <c r="J1208" s="104">
        <v>150564776242.97</v>
      </c>
      <c r="K1208" s="104">
        <v>150714968412.26001</v>
      </c>
      <c r="L1208" s="188">
        <v>4.7463460399999997E-2</v>
      </c>
    </row>
    <row r="1209" spans="1:12" hidden="1">
      <c r="A1209" s="103" t="s">
        <v>1077</v>
      </c>
      <c r="B1209" s="103" t="s">
        <v>1078</v>
      </c>
      <c r="C1209" s="134" t="s">
        <v>1398</v>
      </c>
      <c r="D1209" s="104">
        <v>150042185561.76001</v>
      </c>
      <c r="E1209" s="406">
        <v>132550.28628897</v>
      </c>
      <c r="F1209" s="188">
        <v>1131964.2511720001</v>
      </c>
      <c r="G1209" s="103" t="s">
        <v>581</v>
      </c>
      <c r="H1209" s="103" t="s">
        <v>581</v>
      </c>
      <c r="I1209" s="252">
        <v>464</v>
      </c>
      <c r="J1209" s="104">
        <v>150589771635.39999</v>
      </c>
      <c r="K1209" s="104">
        <v>150747914208.31</v>
      </c>
      <c r="L1209" s="188">
        <v>1.6601088999999999E-2</v>
      </c>
    </row>
    <row r="1210" spans="1:12" hidden="1">
      <c r="A1210" s="103" t="s">
        <v>1077</v>
      </c>
      <c r="B1210" s="103" t="s">
        <v>1078</v>
      </c>
      <c r="C1210" s="134" t="s">
        <v>1399</v>
      </c>
      <c r="D1210" s="104">
        <v>159046899951.81</v>
      </c>
      <c r="E1210" s="406">
        <v>140481.03239757</v>
      </c>
      <c r="F1210" s="188">
        <v>1132159.247675</v>
      </c>
      <c r="G1210" s="103" t="s">
        <v>581</v>
      </c>
      <c r="H1210" s="103" t="s">
        <v>581</v>
      </c>
      <c r="I1210" s="252">
        <v>464</v>
      </c>
      <c r="J1210" s="104">
        <v>150068032403.97</v>
      </c>
      <c r="K1210" s="104">
        <v>150234098281.98001</v>
      </c>
      <c r="L1210" s="188">
        <v>1.7226383500000001E-2</v>
      </c>
    </row>
    <row r="1211" spans="1:12" hidden="1">
      <c r="A1211" s="103" t="s">
        <v>1077</v>
      </c>
      <c r="B1211" s="103" t="s">
        <v>1078</v>
      </c>
      <c r="C1211" s="134" t="s">
        <v>1400</v>
      </c>
      <c r="D1211" s="104">
        <v>164228842122.35001</v>
      </c>
      <c r="E1211" s="406">
        <v>145033.12021466001</v>
      </c>
      <c r="F1211" s="188">
        <v>1132354.05733</v>
      </c>
      <c r="G1211" s="103" t="s">
        <v>581</v>
      </c>
      <c r="H1211" s="103" t="s">
        <v>581</v>
      </c>
      <c r="I1211" s="252">
        <v>465</v>
      </c>
      <c r="J1211" s="104">
        <v>159074267013.34</v>
      </c>
      <c r="K1211" s="104">
        <v>159248731625.73999</v>
      </c>
      <c r="L1211" s="188">
        <v>1.7206912800000002E-2</v>
      </c>
    </row>
    <row r="1212" spans="1:12" hidden="1">
      <c r="A1212" s="103" t="s">
        <v>1077</v>
      </c>
      <c r="B1212" s="103" t="s">
        <v>1078</v>
      </c>
      <c r="C1212" s="134" t="s">
        <v>1401</v>
      </c>
      <c r="D1212" s="104">
        <v>164345919949.82001</v>
      </c>
      <c r="E1212" s="406">
        <v>145114.60440665999</v>
      </c>
      <c r="F1212" s="188">
        <v>1132525.0178769999</v>
      </c>
      <c r="G1212" s="103" t="s">
        <v>581</v>
      </c>
      <c r="H1212" s="103" t="s">
        <v>581</v>
      </c>
      <c r="I1212" s="252">
        <v>465</v>
      </c>
      <c r="J1212" s="104">
        <v>164253637063.82001</v>
      </c>
      <c r="K1212" s="104">
        <v>164436774026.54001</v>
      </c>
      <c r="L1212" s="188">
        <v>1.5097799699999999E-2</v>
      </c>
    </row>
    <row r="1213" spans="1:12" hidden="1">
      <c r="A1213" s="103" t="s">
        <v>1077</v>
      </c>
      <c r="B1213" s="103" t="s">
        <v>1078</v>
      </c>
      <c r="C1213" s="134" t="s">
        <v>1402</v>
      </c>
      <c r="D1213" s="104">
        <v>164609050865.57001</v>
      </c>
      <c r="E1213" s="406">
        <v>145276.60941989001</v>
      </c>
      <c r="F1213" s="188">
        <v>1133073.3248999999</v>
      </c>
      <c r="G1213" s="103" t="s">
        <v>581</v>
      </c>
      <c r="H1213" s="103" t="s">
        <v>581</v>
      </c>
      <c r="I1213" s="252">
        <v>467</v>
      </c>
      <c r="J1213" s="104">
        <v>164425487306.57001</v>
      </c>
      <c r="K1213" s="104">
        <v>164634672631.62</v>
      </c>
      <c r="L1213" s="188">
        <v>4.8414561699999997E-2</v>
      </c>
    </row>
    <row r="1214" spans="1:12" hidden="1">
      <c r="A1214" s="103" t="s">
        <v>1077</v>
      </c>
      <c r="B1214" s="103" t="s">
        <v>1078</v>
      </c>
      <c r="C1214" s="134" t="s">
        <v>721</v>
      </c>
      <c r="D1214" s="104">
        <v>165069362605.85999</v>
      </c>
      <c r="E1214" s="406">
        <v>145659.59854415999</v>
      </c>
      <c r="F1214" s="188">
        <v>1133254.2740450001</v>
      </c>
      <c r="G1214" s="103" t="s">
        <v>581</v>
      </c>
      <c r="H1214" s="103" t="s">
        <v>581</v>
      </c>
      <c r="I1214" s="252">
        <v>467</v>
      </c>
      <c r="J1214" s="104">
        <v>164635338543.88</v>
      </c>
      <c r="K1214" s="104">
        <v>164853218182.39999</v>
      </c>
      <c r="L1214" s="188">
        <v>1.5969764800000001E-2</v>
      </c>
    </row>
    <row r="1215" spans="1:12" hidden="1">
      <c r="A1215" s="103" t="s">
        <v>1077</v>
      </c>
      <c r="B1215" s="103" t="s">
        <v>1078</v>
      </c>
      <c r="C1215" s="134" t="s">
        <v>1403</v>
      </c>
      <c r="D1215" s="104">
        <v>165987115293.76001</v>
      </c>
      <c r="E1215" s="406">
        <v>146446.04405910999</v>
      </c>
      <c r="F1215" s="188">
        <v>1133435.295984</v>
      </c>
      <c r="G1215" s="103" t="s">
        <v>581</v>
      </c>
      <c r="H1215" s="103" t="s">
        <v>581</v>
      </c>
      <c r="I1215" s="252">
        <v>469</v>
      </c>
      <c r="J1215" s="104">
        <v>165095730188.73999</v>
      </c>
      <c r="K1215" s="104">
        <v>165322328881.51001</v>
      </c>
      <c r="L1215" s="188">
        <v>1.5973638299999999E-2</v>
      </c>
    </row>
    <row r="1216" spans="1:12" hidden="1">
      <c r="A1216" s="103" t="s">
        <v>1077</v>
      </c>
      <c r="B1216" s="103" t="s">
        <v>1078</v>
      </c>
      <c r="C1216" s="134" t="s">
        <v>1404</v>
      </c>
      <c r="D1216" s="104">
        <v>160909256155.19</v>
      </c>
      <c r="E1216" s="406">
        <v>141943.54359106001</v>
      </c>
      <c r="F1216" s="188">
        <v>1133614.4785760001</v>
      </c>
      <c r="G1216" s="103" t="s">
        <v>581</v>
      </c>
      <c r="H1216" s="103" t="s">
        <v>581</v>
      </c>
      <c r="I1216" s="252">
        <v>471</v>
      </c>
      <c r="J1216" s="104">
        <v>166013355875.54001</v>
      </c>
      <c r="K1216" s="104">
        <v>166248722480.29999</v>
      </c>
      <c r="L1216" s="188">
        <v>1.58088064E-2</v>
      </c>
    </row>
    <row r="1217" spans="1:12" hidden="1">
      <c r="A1217" s="103" t="s">
        <v>1077</v>
      </c>
      <c r="B1217" s="103" t="s">
        <v>1078</v>
      </c>
      <c r="C1217" s="134" t="s">
        <v>1405</v>
      </c>
      <c r="D1217" s="104">
        <v>158479273296.42001</v>
      </c>
      <c r="E1217" s="406">
        <v>139777.57213871999</v>
      </c>
      <c r="F1217" s="188">
        <v>1133796.1510670001</v>
      </c>
      <c r="G1217" s="103" t="s">
        <v>581</v>
      </c>
      <c r="H1217" s="103" t="s">
        <v>581</v>
      </c>
      <c r="I1217" s="252">
        <v>473</v>
      </c>
      <c r="J1217" s="104">
        <v>160935043392.39999</v>
      </c>
      <c r="K1217" s="104">
        <v>161178910528.66</v>
      </c>
      <c r="L1217" s="188">
        <v>1.6025950099999998E-2</v>
      </c>
    </row>
    <row r="1218" spans="1:12" hidden="1">
      <c r="A1218" s="103" t="s">
        <v>1077</v>
      </c>
      <c r="B1218" s="103" t="s">
        <v>1078</v>
      </c>
      <c r="C1218" s="134" t="s">
        <v>1406</v>
      </c>
      <c r="D1218" s="104">
        <v>158626536486.94</v>
      </c>
      <c r="E1218" s="406">
        <v>139839.11841707001</v>
      </c>
      <c r="F1218" s="188">
        <v>1134350.232485</v>
      </c>
      <c r="G1218" s="103" t="s">
        <v>581</v>
      </c>
      <c r="H1218" s="103" t="s">
        <v>581</v>
      </c>
      <c r="I1218" s="252">
        <v>474</v>
      </c>
      <c r="J1218" s="104">
        <v>158556721451.79001</v>
      </c>
      <c r="K1218" s="104">
        <v>158825717862.34</v>
      </c>
      <c r="L1218" s="188">
        <v>4.8869580099999997E-2</v>
      </c>
    </row>
    <row r="1219" spans="1:12" hidden="1">
      <c r="A1219" s="103" t="s">
        <v>1077</v>
      </c>
      <c r="B1219" s="103" t="s">
        <v>1078</v>
      </c>
      <c r="C1219" s="134" t="s">
        <v>1407</v>
      </c>
      <c r="D1219" s="104">
        <v>158361590338.98001</v>
      </c>
      <c r="E1219" s="406">
        <v>139583.37691610001</v>
      </c>
      <c r="F1219" s="188">
        <v>1134530.4422190001</v>
      </c>
      <c r="G1219" s="103" t="s">
        <v>581</v>
      </c>
      <c r="H1219" s="103" t="s">
        <v>581</v>
      </c>
      <c r="I1219" s="252">
        <v>475</v>
      </c>
      <c r="J1219" s="104">
        <v>158651736857.17999</v>
      </c>
      <c r="K1219" s="104">
        <v>158929115145.64001</v>
      </c>
      <c r="L1219" s="188">
        <v>1.58866044E-2</v>
      </c>
    </row>
    <row r="1220" spans="1:12" hidden="1">
      <c r="A1220" s="103" t="s">
        <v>1077</v>
      </c>
      <c r="B1220" s="103" t="s">
        <v>1078</v>
      </c>
      <c r="C1220" s="134" t="s">
        <v>1408</v>
      </c>
      <c r="D1220" s="104">
        <v>159331578772.82001</v>
      </c>
      <c r="E1220" s="406">
        <v>140415.50663841001</v>
      </c>
      <c r="F1220" s="188">
        <v>1134714.979757</v>
      </c>
      <c r="G1220" s="103" t="s">
        <v>581</v>
      </c>
      <c r="H1220" s="103" t="s">
        <v>581</v>
      </c>
      <c r="I1220" s="252">
        <v>476</v>
      </c>
      <c r="J1220" s="104">
        <v>158387348711.81</v>
      </c>
      <c r="K1220" s="104">
        <v>158673095375.76999</v>
      </c>
      <c r="L1220" s="188">
        <v>1.6265543100000002E-2</v>
      </c>
    </row>
    <row r="1221" spans="1:12" hidden="1">
      <c r="A1221" s="103" t="s">
        <v>1077</v>
      </c>
      <c r="B1221" s="103" t="s">
        <v>1078</v>
      </c>
      <c r="C1221" s="134" t="s">
        <v>1409</v>
      </c>
      <c r="D1221" s="104">
        <v>162080765854.91</v>
      </c>
      <c r="E1221" s="406">
        <v>142814.99082956</v>
      </c>
      <c r="F1221" s="188">
        <v>1134900.2294050001</v>
      </c>
      <c r="G1221" s="103" t="s">
        <v>581</v>
      </c>
      <c r="H1221" s="103" t="s">
        <v>581</v>
      </c>
      <c r="I1221" s="252">
        <v>479</v>
      </c>
      <c r="J1221" s="104">
        <v>159357590695.91</v>
      </c>
      <c r="K1221" s="104">
        <v>159365995614.76999</v>
      </c>
      <c r="L1221" s="188">
        <v>1.63256546E-2</v>
      </c>
    </row>
    <row r="1222" spans="1:12" hidden="1">
      <c r="A1222" s="103" t="s">
        <v>1077</v>
      </c>
      <c r="B1222" s="103" t="s">
        <v>1078</v>
      </c>
      <c r="C1222" s="134" t="s">
        <v>1410</v>
      </c>
      <c r="D1222" s="104">
        <v>182638688058.60999</v>
      </c>
      <c r="E1222" s="406">
        <v>160900.52522469999</v>
      </c>
      <c r="F1222" s="188">
        <v>1135103.1191700001</v>
      </c>
      <c r="G1222" s="103" t="s">
        <v>581</v>
      </c>
      <c r="H1222" s="103" t="s">
        <v>581</v>
      </c>
      <c r="I1222" s="252">
        <v>480</v>
      </c>
      <c r="J1222" s="104">
        <v>162109741554.82999</v>
      </c>
      <c r="K1222" s="104">
        <v>162126696991.17999</v>
      </c>
      <c r="L1222" s="188">
        <v>1.7877321700000001E-2</v>
      </c>
    </row>
    <row r="1223" spans="1:12" hidden="1">
      <c r="A1223" s="103" t="s">
        <v>1077</v>
      </c>
      <c r="B1223" s="103" t="s">
        <v>1078</v>
      </c>
      <c r="C1223" s="134" t="s">
        <v>1411</v>
      </c>
      <c r="D1223" s="104">
        <v>183505733820.23999</v>
      </c>
      <c r="E1223" s="406">
        <v>161590.34603176999</v>
      </c>
      <c r="F1223" s="188">
        <v>1135623.125556</v>
      </c>
      <c r="G1223" s="103" t="s">
        <v>581</v>
      </c>
      <c r="H1223" s="103" t="s">
        <v>581</v>
      </c>
      <c r="I1223" s="252">
        <v>480</v>
      </c>
      <c r="J1223" s="104">
        <v>182722357359.20999</v>
      </c>
      <c r="K1223" s="104">
        <v>182768230234.44</v>
      </c>
      <c r="L1223" s="188">
        <v>4.58113785E-2</v>
      </c>
    </row>
    <row r="1224" spans="1:12" hidden="1">
      <c r="A1224" s="103" t="s">
        <v>1077</v>
      </c>
      <c r="B1224" s="103" t="s">
        <v>1078</v>
      </c>
      <c r="C1224" s="134" t="s">
        <v>1412</v>
      </c>
      <c r="D1224" s="104">
        <v>184105090549.75</v>
      </c>
      <c r="E1224" s="406">
        <v>162092.85891730999</v>
      </c>
      <c r="F1224" s="188">
        <v>1135800.131971</v>
      </c>
      <c r="G1224" s="103" t="s">
        <v>581</v>
      </c>
      <c r="H1224" s="103" t="s">
        <v>581</v>
      </c>
      <c r="I1224" s="252">
        <v>480</v>
      </c>
      <c r="J1224" s="104">
        <v>183534336348.07001</v>
      </c>
      <c r="K1224" s="104">
        <v>183589891703.79001</v>
      </c>
      <c r="L1224" s="188">
        <v>1.5586721600000001E-2</v>
      </c>
    </row>
    <row r="1225" spans="1:12" hidden="1">
      <c r="A1225" s="103" t="s">
        <v>1077</v>
      </c>
      <c r="B1225" s="103" t="s">
        <v>1078</v>
      </c>
      <c r="C1225" s="134" t="s">
        <v>1413</v>
      </c>
      <c r="D1225" s="104">
        <v>183782936286.13</v>
      </c>
      <c r="E1225" s="406">
        <v>161785.68883763999</v>
      </c>
      <c r="F1225" s="188">
        <v>1135965.3477789999</v>
      </c>
      <c r="G1225" s="103" t="s">
        <v>581</v>
      </c>
      <c r="H1225" s="103" t="s">
        <v>581</v>
      </c>
      <c r="I1225" s="252">
        <v>479</v>
      </c>
      <c r="J1225" s="104">
        <v>184131870852.51999</v>
      </c>
      <c r="K1225" s="104">
        <v>184197140714.88</v>
      </c>
      <c r="L1225" s="188">
        <v>1.4546204300000001E-2</v>
      </c>
    </row>
    <row r="1226" spans="1:12" hidden="1">
      <c r="A1226" s="103" t="s">
        <v>1077</v>
      </c>
      <c r="B1226" s="103" t="s">
        <v>1078</v>
      </c>
      <c r="C1226" s="134" t="s">
        <v>1414</v>
      </c>
      <c r="D1226" s="104">
        <v>183321032096.67001</v>
      </c>
      <c r="E1226" s="406">
        <v>161353.94438405</v>
      </c>
      <c r="F1226" s="188">
        <v>1136142.241806</v>
      </c>
      <c r="G1226" s="103" t="s">
        <v>581</v>
      </c>
      <c r="H1226" s="103" t="s">
        <v>581</v>
      </c>
      <c r="I1226" s="252">
        <v>478</v>
      </c>
      <c r="J1226" s="104">
        <v>183811555208.07001</v>
      </c>
      <c r="K1226" s="104">
        <v>183886523195.19</v>
      </c>
      <c r="L1226" s="188">
        <v>1.5572132299999999E-2</v>
      </c>
    </row>
    <row r="1227" spans="1:12" hidden="1">
      <c r="A1227" s="103" t="s">
        <v>1077</v>
      </c>
      <c r="B1227" s="103" t="s">
        <v>1078</v>
      </c>
      <c r="C1227" s="134" t="s">
        <v>1415</v>
      </c>
      <c r="D1227" s="104">
        <v>182677584805.06</v>
      </c>
      <c r="E1227" s="406">
        <v>160762.08012338</v>
      </c>
      <c r="F1227" s="188">
        <v>1136322.5996129999</v>
      </c>
      <c r="G1227" s="103" t="s">
        <v>581</v>
      </c>
      <c r="H1227" s="103" t="s">
        <v>581</v>
      </c>
      <c r="I1227" s="252">
        <v>484</v>
      </c>
      <c r="J1227" s="104">
        <v>183350133540.35001</v>
      </c>
      <c r="K1227" s="104">
        <v>183434775827.19</v>
      </c>
      <c r="L1227" s="188">
        <v>1.58745798E-2</v>
      </c>
    </row>
    <row r="1228" spans="1:12" hidden="1">
      <c r="A1228" s="103" t="s">
        <v>1077</v>
      </c>
      <c r="B1228" s="103" t="s">
        <v>1078</v>
      </c>
      <c r="C1228" s="134" t="s">
        <v>1416</v>
      </c>
      <c r="D1228" s="104">
        <v>182765311359.44</v>
      </c>
      <c r="E1228" s="406">
        <v>160762.08012338</v>
      </c>
      <c r="F1228" s="188">
        <v>1136868.2914479999</v>
      </c>
      <c r="G1228" s="103" t="s">
        <v>581</v>
      </c>
      <c r="H1228" s="103" t="s">
        <v>581</v>
      </c>
      <c r="I1228" s="252">
        <v>484</v>
      </c>
      <c r="J1228" s="104">
        <v>182765311359.44</v>
      </c>
      <c r="K1228" s="104">
        <v>182878888593.42999</v>
      </c>
      <c r="L1228" s="188">
        <v>4.80226157E-2</v>
      </c>
    </row>
    <row r="1229" spans="1:12" hidden="1">
      <c r="A1229" s="103" t="s">
        <v>1077</v>
      </c>
      <c r="B1229" s="103" t="s">
        <v>1078</v>
      </c>
      <c r="C1229" s="134" t="s">
        <v>1417</v>
      </c>
      <c r="D1229" s="104">
        <v>182266254492.82999</v>
      </c>
      <c r="E1229" s="406">
        <v>160298.43690514</v>
      </c>
      <c r="F1229" s="188">
        <v>1137043.242666</v>
      </c>
      <c r="G1229" s="103" t="s">
        <v>581</v>
      </c>
      <c r="H1229" s="103" t="s">
        <v>581</v>
      </c>
      <c r="I1229" s="252">
        <v>485</v>
      </c>
      <c r="J1229" s="104">
        <v>182793436881.14001</v>
      </c>
      <c r="K1229" s="104">
        <v>182916661089.62</v>
      </c>
      <c r="L1229" s="188">
        <v>1.5388873000000001E-2</v>
      </c>
    </row>
    <row r="1230" spans="1:12" hidden="1">
      <c r="A1230" s="103" t="s">
        <v>1077</v>
      </c>
      <c r="B1230" s="103" t="s">
        <v>1078</v>
      </c>
      <c r="C1230" s="134" t="s">
        <v>1418</v>
      </c>
      <c r="D1230" s="104">
        <v>179245216033.76001</v>
      </c>
      <c r="E1230" s="406">
        <v>157616.35869155999</v>
      </c>
      <c r="F1230" s="188">
        <v>1137224.6987670001</v>
      </c>
      <c r="G1230" s="103" t="s">
        <v>581</v>
      </c>
      <c r="H1230" s="103" t="s">
        <v>581</v>
      </c>
      <c r="I1230" s="252">
        <v>483</v>
      </c>
      <c r="J1230" s="104">
        <v>182295341622.26001</v>
      </c>
      <c r="K1230" s="104">
        <v>182428187043.25</v>
      </c>
      <c r="L1230" s="188">
        <v>1.5958592800000001E-2</v>
      </c>
    </row>
    <row r="1231" spans="1:12" hidden="1">
      <c r="A1231" s="103" t="s">
        <v>1077</v>
      </c>
      <c r="B1231" s="103" t="s">
        <v>1078</v>
      </c>
      <c r="C1231" s="134" t="s">
        <v>1419</v>
      </c>
      <c r="D1231" s="104">
        <v>183357311006.38</v>
      </c>
      <c r="E1231" s="406">
        <v>161205.62560142</v>
      </c>
      <c r="F1231" s="188">
        <v>1137412.6077940001</v>
      </c>
      <c r="G1231" s="103" t="s">
        <v>581</v>
      </c>
      <c r="H1231" s="103" t="s">
        <v>581</v>
      </c>
      <c r="I1231" s="252">
        <v>485</v>
      </c>
      <c r="J1231" s="104">
        <v>179274833570.35001</v>
      </c>
      <c r="K1231" s="104">
        <v>179417141402.13</v>
      </c>
      <c r="L1231" s="188">
        <v>1.6523474E-2</v>
      </c>
    </row>
    <row r="1232" spans="1:12" hidden="1">
      <c r="A1232" s="103" t="s">
        <v>1077</v>
      </c>
      <c r="B1232" s="103" t="s">
        <v>1078</v>
      </c>
      <c r="C1232" s="134" t="s">
        <v>1420</v>
      </c>
      <c r="D1232" s="104">
        <v>183806288496.57001</v>
      </c>
      <c r="E1232" s="406">
        <v>161574.35421896001</v>
      </c>
      <c r="F1232" s="188">
        <v>1137595.687045</v>
      </c>
      <c r="G1232" s="103" t="s">
        <v>581</v>
      </c>
      <c r="H1232" s="103" t="s">
        <v>581</v>
      </c>
      <c r="I1232" s="252">
        <v>485</v>
      </c>
      <c r="J1232" s="104">
        <v>183386824411.57001</v>
      </c>
      <c r="K1232" s="104">
        <v>183538812029.92001</v>
      </c>
      <c r="L1232" s="188">
        <v>1.6096115800000001E-2</v>
      </c>
    </row>
    <row r="1233" spans="1:12" hidden="1">
      <c r="A1233" s="103" t="s">
        <v>1077</v>
      </c>
      <c r="B1233" s="103" t="s">
        <v>1078</v>
      </c>
      <c r="C1233" s="134" t="s">
        <v>1421</v>
      </c>
      <c r="D1233" s="104">
        <v>181589708655.09</v>
      </c>
      <c r="E1233" s="406">
        <v>159548.94051203999</v>
      </c>
      <c r="F1233" s="188">
        <v>1138144.2463499999</v>
      </c>
      <c r="G1233" s="103" t="s">
        <v>581</v>
      </c>
      <c r="H1233" s="103" t="s">
        <v>581</v>
      </c>
      <c r="I1233" s="252">
        <v>485</v>
      </c>
      <c r="J1233" s="104">
        <v>183894921612.07999</v>
      </c>
      <c r="K1233" s="104">
        <v>184076033588.88</v>
      </c>
      <c r="L1233" s="188">
        <v>4.8220937499999998E-2</v>
      </c>
    </row>
    <row r="1234" spans="1:12" hidden="1">
      <c r="A1234" s="103" t="s">
        <v>1077</v>
      </c>
      <c r="B1234" s="103" t="s">
        <v>1078</v>
      </c>
      <c r="C1234" s="134" t="s">
        <v>1422</v>
      </c>
      <c r="D1234" s="104">
        <v>183326344992.20001</v>
      </c>
      <c r="E1234" s="406">
        <v>161048.59394893001</v>
      </c>
      <c r="F1234" s="188">
        <v>1138329.3731229999</v>
      </c>
      <c r="G1234" s="103" t="s">
        <v>581</v>
      </c>
      <c r="H1234" s="103" t="s">
        <v>581</v>
      </c>
      <c r="I1234" s="252">
        <v>487</v>
      </c>
      <c r="J1234" s="104">
        <v>181619245435.48001</v>
      </c>
      <c r="K1234" s="104">
        <v>181809946018.92001</v>
      </c>
      <c r="L1234" s="188">
        <v>1.6265668699999999E-2</v>
      </c>
    </row>
    <row r="1235" spans="1:12" hidden="1">
      <c r="A1235" s="103" t="s">
        <v>1077</v>
      </c>
      <c r="B1235" s="103" t="s">
        <v>1078</v>
      </c>
      <c r="C1235" s="134" t="s">
        <v>1423</v>
      </c>
      <c r="D1235" s="104">
        <v>184362516970.54001</v>
      </c>
      <c r="E1235" s="406">
        <v>161932.63114067999</v>
      </c>
      <c r="F1235" s="188">
        <v>1138513.6872779999</v>
      </c>
      <c r="G1235" s="103" t="s">
        <v>581</v>
      </c>
      <c r="H1235" s="103" t="s">
        <v>581</v>
      </c>
      <c r="I1235" s="252">
        <v>487</v>
      </c>
      <c r="J1235" s="104">
        <v>183356028527.67999</v>
      </c>
      <c r="K1235" s="104">
        <v>183556409825.79001</v>
      </c>
      <c r="L1235" s="188">
        <v>1.61916366E-2</v>
      </c>
    </row>
    <row r="1236" spans="1:12" hidden="1">
      <c r="A1236" s="103" t="s">
        <v>1077</v>
      </c>
      <c r="B1236" s="103" t="s">
        <v>1078</v>
      </c>
      <c r="C1236" s="134" t="s">
        <v>1424</v>
      </c>
      <c r="D1236" s="104">
        <v>185747366683.35001</v>
      </c>
      <c r="E1236" s="406">
        <v>163122.64442857</v>
      </c>
      <c r="F1236" s="188">
        <v>1138697.6181880001</v>
      </c>
      <c r="G1236" s="103" t="s">
        <v>581</v>
      </c>
      <c r="H1236" s="103" t="s">
        <v>581</v>
      </c>
      <c r="I1236" s="252">
        <v>487</v>
      </c>
      <c r="J1236" s="104">
        <v>184392301386.82001</v>
      </c>
      <c r="K1236" s="104">
        <v>184602418565.81</v>
      </c>
      <c r="L1236" s="188">
        <v>1.6155353399999999E-2</v>
      </c>
    </row>
    <row r="1237" spans="1:12" hidden="1">
      <c r="A1237" s="103" t="s">
        <v>1077</v>
      </c>
      <c r="B1237" s="103" t="s">
        <v>1078</v>
      </c>
      <c r="C1237" s="134" t="s">
        <v>1425</v>
      </c>
      <c r="D1237" s="104">
        <v>194751453899.39001</v>
      </c>
      <c r="E1237" s="406">
        <v>171000.82387195001</v>
      </c>
      <c r="F1237" s="188">
        <v>1138891.904083</v>
      </c>
      <c r="G1237" s="103" t="s">
        <v>581</v>
      </c>
      <c r="H1237" s="103" t="s">
        <v>581</v>
      </c>
      <c r="I1237" s="252">
        <v>488</v>
      </c>
      <c r="J1237" s="104">
        <v>185779059112.35999</v>
      </c>
      <c r="K1237" s="104">
        <v>185998985826.81</v>
      </c>
      <c r="L1237" s="188">
        <v>1.70621148E-2</v>
      </c>
    </row>
    <row r="1238" spans="1:12" hidden="1">
      <c r="A1238" s="103" t="s">
        <v>1099</v>
      </c>
      <c r="B1238" s="103" t="s">
        <v>1078</v>
      </c>
      <c r="C1238" s="134" t="s">
        <v>1737</v>
      </c>
      <c r="D1238" s="104">
        <v>29756397.43</v>
      </c>
      <c r="E1238" s="406">
        <v>289267.22834532999</v>
      </c>
      <c r="F1238" s="188">
        <v>102.868194</v>
      </c>
      <c r="G1238" s="103" t="s">
        <v>581</v>
      </c>
      <c r="H1238" s="103" t="s">
        <v>581</v>
      </c>
      <c r="I1238" s="252">
        <v>135</v>
      </c>
      <c r="J1238" s="104">
        <v>29571397.43</v>
      </c>
      <c r="K1238" s="104">
        <v>29593818.109999999</v>
      </c>
      <c r="L1238" s="188">
        <v>1.7359203699999999E-2</v>
      </c>
    </row>
    <row r="1239" spans="1:12" hidden="1">
      <c r="A1239" s="103" t="s">
        <v>1099</v>
      </c>
      <c r="B1239" s="103" t="s">
        <v>1078</v>
      </c>
      <c r="C1239" s="134" t="s">
        <v>1738</v>
      </c>
      <c r="D1239" s="104">
        <v>29374719.52</v>
      </c>
      <c r="E1239" s="406">
        <v>285540.54115711001</v>
      </c>
      <c r="F1239" s="188">
        <v>102.874077</v>
      </c>
      <c r="G1239" s="103" t="s">
        <v>581</v>
      </c>
      <c r="H1239" s="103" t="s">
        <v>581</v>
      </c>
      <c r="I1239" s="252">
        <v>134</v>
      </c>
      <c r="J1239" s="104">
        <v>29758099.030000001</v>
      </c>
      <c r="K1239" s="104">
        <v>29781641.620000001</v>
      </c>
      <c r="L1239" s="188">
        <v>5.7189689000000004E-3</v>
      </c>
    </row>
    <row r="1240" spans="1:12" hidden="1">
      <c r="A1240" s="103" t="s">
        <v>1099</v>
      </c>
      <c r="B1240" s="103" t="s">
        <v>1078</v>
      </c>
      <c r="C1240" s="134" t="s">
        <v>1739</v>
      </c>
      <c r="D1240" s="104">
        <v>29401211.030000001</v>
      </c>
      <c r="E1240" s="406">
        <v>285781.36050527001</v>
      </c>
      <c r="F1240" s="188">
        <v>102.88008600000001</v>
      </c>
      <c r="G1240" s="103" t="s">
        <v>581</v>
      </c>
      <c r="H1240" s="103" t="s">
        <v>581</v>
      </c>
      <c r="I1240" s="252">
        <v>133</v>
      </c>
      <c r="J1240" s="104">
        <v>29376435.510000002</v>
      </c>
      <c r="K1240" s="104">
        <v>29401085.68</v>
      </c>
      <c r="L1240" s="188">
        <v>5.8411217000000001E-3</v>
      </c>
    </row>
    <row r="1241" spans="1:12" hidden="1">
      <c r="A1241" s="103" t="s">
        <v>1099</v>
      </c>
      <c r="B1241" s="103" t="s">
        <v>1078</v>
      </c>
      <c r="C1241" s="134" t="s">
        <v>1740</v>
      </c>
      <c r="D1241" s="104">
        <v>29302921.25</v>
      </c>
      <c r="E1241" s="406">
        <v>284809.41163961001</v>
      </c>
      <c r="F1241" s="188">
        <v>102.886071</v>
      </c>
      <c r="G1241" s="103" t="s">
        <v>581</v>
      </c>
      <c r="H1241" s="103" t="s">
        <v>581</v>
      </c>
      <c r="I1241" s="252">
        <v>133</v>
      </c>
      <c r="J1241" s="104">
        <v>29402921.25</v>
      </c>
      <c r="K1241" s="104">
        <v>29428680.030000001</v>
      </c>
      <c r="L1241" s="188">
        <v>5.8174524E-3</v>
      </c>
    </row>
    <row r="1242" spans="1:12" hidden="1">
      <c r="A1242" s="103" t="s">
        <v>1099</v>
      </c>
      <c r="B1242" s="103" t="s">
        <v>1078</v>
      </c>
      <c r="C1242" s="134" t="s">
        <v>1741</v>
      </c>
      <c r="D1242" s="104">
        <v>29407627.199999999</v>
      </c>
      <c r="E1242" s="406">
        <v>285810.46070015</v>
      </c>
      <c r="F1242" s="188">
        <v>102.89206</v>
      </c>
      <c r="G1242" s="103" t="s">
        <v>581</v>
      </c>
      <c r="H1242" s="103" t="s">
        <v>581</v>
      </c>
      <c r="I1242" s="252">
        <v>135</v>
      </c>
      <c r="J1242" s="104">
        <v>29304627.199999999</v>
      </c>
      <c r="K1242" s="104">
        <v>29331490.93</v>
      </c>
      <c r="L1242" s="188">
        <v>5.8210018000000004E-3</v>
      </c>
    </row>
    <row r="1243" spans="1:12" hidden="1">
      <c r="A1243" s="103" t="s">
        <v>1099</v>
      </c>
      <c r="B1243" s="103" t="s">
        <v>1078</v>
      </c>
      <c r="C1243" s="134" t="s">
        <v>1742</v>
      </c>
      <c r="D1243" s="104">
        <v>29712735.030000001</v>
      </c>
      <c r="E1243" s="406">
        <v>288725.63122033002</v>
      </c>
      <c r="F1243" s="188">
        <v>102.909932</v>
      </c>
      <c r="G1243" s="103" t="s">
        <v>581</v>
      </c>
      <c r="H1243" s="103" t="s">
        <v>581</v>
      </c>
      <c r="I1243" s="252">
        <v>135</v>
      </c>
      <c r="J1243" s="104">
        <v>29412735.030000001</v>
      </c>
      <c r="K1243" s="104">
        <v>29442926.219999999</v>
      </c>
      <c r="L1243" s="188">
        <v>1.7369658999999999E-2</v>
      </c>
    </row>
    <row r="1244" spans="1:12" hidden="1">
      <c r="A1244" s="103" t="s">
        <v>1099</v>
      </c>
      <c r="B1244" s="103" t="s">
        <v>1078</v>
      </c>
      <c r="C1244" s="134" t="s">
        <v>1743</v>
      </c>
      <c r="D1244" s="104">
        <v>29583025.859999999</v>
      </c>
      <c r="E1244" s="406">
        <v>287448.85603443999</v>
      </c>
      <c r="F1244" s="188">
        <v>102.915789</v>
      </c>
      <c r="G1244" s="103" t="s">
        <v>581</v>
      </c>
      <c r="H1244" s="103" t="s">
        <v>581</v>
      </c>
      <c r="I1244" s="252">
        <v>135</v>
      </c>
      <c r="J1244" s="104">
        <v>29714426.190000001</v>
      </c>
      <c r="K1244" s="104">
        <v>29745737.940000001</v>
      </c>
      <c r="L1244" s="188">
        <v>5.6913846000000001E-3</v>
      </c>
    </row>
    <row r="1245" spans="1:12" hidden="1">
      <c r="A1245" s="103" t="s">
        <v>1099</v>
      </c>
      <c r="B1245" s="103" t="s">
        <v>1078</v>
      </c>
      <c r="C1245" s="134" t="s">
        <v>1744</v>
      </c>
      <c r="D1245" s="104">
        <v>29422190.309999999</v>
      </c>
      <c r="E1245" s="406">
        <v>285872.34630972001</v>
      </c>
      <c r="F1245" s="188">
        <v>102.92072899999999</v>
      </c>
      <c r="G1245" s="103" t="s">
        <v>581</v>
      </c>
      <c r="H1245" s="103" t="s">
        <v>581</v>
      </c>
      <c r="I1245" s="252">
        <v>135</v>
      </c>
      <c r="J1245" s="104">
        <v>29584445.84</v>
      </c>
      <c r="K1245" s="104">
        <v>29616873.300000001</v>
      </c>
      <c r="L1245" s="188">
        <v>4.8000409000000001E-3</v>
      </c>
    </row>
    <row r="1246" spans="1:12" hidden="1">
      <c r="A1246" s="103" t="s">
        <v>1099</v>
      </c>
      <c r="B1246" s="103" t="s">
        <v>1078</v>
      </c>
      <c r="C1246" s="134" t="s">
        <v>1745</v>
      </c>
      <c r="D1246" s="104">
        <v>30024385.34</v>
      </c>
      <c r="E1246" s="406">
        <v>291706.59772397002</v>
      </c>
      <c r="F1246" s="188">
        <v>102.926658</v>
      </c>
      <c r="G1246" s="103" t="s">
        <v>581</v>
      </c>
      <c r="H1246" s="103" t="s">
        <v>581</v>
      </c>
      <c r="I1246" s="252">
        <v>136</v>
      </c>
      <c r="J1246" s="104">
        <v>29423885.34</v>
      </c>
      <c r="K1246" s="104">
        <v>29457422.5</v>
      </c>
      <c r="L1246" s="188">
        <v>5.7607442999999996E-3</v>
      </c>
    </row>
    <row r="1247" spans="1:12" hidden="1">
      <c r="A1247" s="103" t="s">
        <v>1099</v>
      </c>
      <c r="B1247" s="103" t="s">
        <v>1078</v>
      </c>
      <c r="C1247" s="134" t="s">
        <v>1746</v>
      </c>
      <c r="D1247" s="104">
        <v>30026060.879999999</v>
      </c>
      <c r="E1247" s="406">
        <v>291706.59772397002</v>
      </c>
      <c r="F1247" s="188">
        <v>102.932402</v>
      </c>
      <c r="G1247" s="103" t="s">
        <v>581</v>
      </c>
      <c r="H1247" s="103" t="s">
        <v>581</v>
      </c>
      <c r="I1247" s="252">
        <v>136</v>
      </c>
      <c r="J1247" s="104">
        <v>30026060.879999999</v>
      </c>
      <c r="K1247" s="104">
        <v>30060730.469999999</v>
      </c>
      <c r="L1247" s="188">
        <v>5.5806728000000003E-3</v>
      </c>
    </row>
    <row r="1248" spans="1:12" hidden="1">
      <c r="A1248" s="103" t="s">
        <v>1099</v>
      </c>
      <c r="B1248" s="103" t="s">
        <v>1078</v>
      </c>
      <c r="C1248" s="134" t="s">
        <v>1747</v>
      </c>
      <c r="D1248" s="104">
        <v>29979092.359999999</v>
      </c>
      <c r="E1248" s="406">
        <v>291201.49644878</v>
      </c>
      <c r="F1248" s="188">
        <v>102.949651</v>
      </c>
      <c r="G1248" s="103" t="s">
        <v>581</v>
      </c>
      <c r="H1248" s="103" t="s">
        <v>581</v>
      </c>
      <c r="I1248" s="252">
        <v>136</v>
      </c>
      <c r="J1248" s="104">
        <v>30031092.359999999</v>
      </c>
      <c r="K1248" s="104">
        <v>30034486.66</v>
      </c>
      <c r="L1248" s="188">
        <v>1.6757599799999998E-2</v>
      </c>
    </row>
    <row r="1249" spans="1:12" hidden="1">
      <c r="A1249" s="103" t="s">
        <v>1099</v>
      </c>
      <c r="B1249" s="103" t="s">
        <v>1078</v>
      </c>
      <c r="C1249" s="134" t="s">
        <v>1748</v>
      </c>
      <c r="D1249" s="104">
        <v>29980771.09</v>
      </c>
      <c r="E1249" s="406">
        <v>291201.49644878</v>
      </c>
      <c r="F1249" s="188">
        <v>102.955416</v>
      </c>
      <c r="G1249" s="103" t="s">
        <v>581</v>
      </c>
      <c r="H1249" s="103" t="s">
        <v>581</v>
      </c>
      <c r="I1249" s="252">
        <v>136</v>
      </c>
      <c r="J1249" s="104">
        <v>29980771.09</v>
      </c>
      <c r="K1249" s="104">
        <v>29985294.969999999</v>
      </c>
      <c r="L1249" s="188">
        <v>5.5998246999999996E-3</v>
      </c>
    </row>
    <row r="1250" spans="1:12" hidden="1">
      <c r="A1250" s="103" t="s">
        <v>1099</v>
      </c>
      <c r="B1250" s="103" t="s">
        <v>1078</v>
      </c>
      <c r="C1250" s="134" t="s">
        <v>1749</v>
      </c>
      <c r="D1250" s="104">
        <v>29949669.100000001</v>
      </c>
      <c r="E1250" s="406">
        <v>290883.11176576</v>
      </c>
      <c r="F1250" s="188">
        <v>102.96118199999999</v>
      </c>
      <c r="G1250" s="103" t="s">
        <v>581</v>
      </c>
      <c r="H1250" s="103" t="s">
        <v>581</v>
      </c>
      <c r="I1250" s="252">
        <v>135</v>
      </c>
      <c r="J1250" s="104">
        <v>29982450.359999999</v>
      </c>
      <c r="K1250" s="104">
        <v>29988103.93</v>
      </c>
      <c r="L1250" s="188">
        <v>5.6004823999999996E-3</v>
      </c>
    </row>
    <row r="1251" spans="1:12" hidden="1">
      <c r="A1251" s="103" t="s">
        <v>1099</v>
      </c>
      <c r="B1251" s="103" t="s">
        <v>1078</v>
      </c>
      <c r="C1251" s="134" t="s">
        <v>1750</v>
      </c>
      <c r="D1251" s="104">
        <v>31501375.34</v>
      </c>
      <c r="E1251" s="406">
        <v>305936.78962534002</v>
      </c>
      <c r="F1251" s="188">
        <v>102.96694100000001</v>
      </c>
      <c r="G1251" s="103" t="s">
        <v>581</v>
      </c>
      <c r="H1251" s="103" t="s">
        <v>581</v>
      </c>
      <c r="I1251" s="252">
        <v>136</v>
      </c>
      <c r="J1251" s="104">
        <v>29951344.18</v>
      </c>
      <c r="K1251" s="104">
        <v>29958126.309999999</v>
      </c>
      <c r="L1251" s="188">
        <v>5.5933700999999999E-3</v>
      </c>
    </row>
    <row r="1252" spans="1:12" hidden="1">
      <c r="A1252" s="103" t="s">
        <v>1099</v>
      </c>
      <c r="B1252" s="103" t="s">
        <v>1078</v>
      </c>
      <c r="C1252" s="134" t="s">
        <v>1751</v>
      </c>
      <c r="D1252" s="104">
        <v>31016597.030000001</v>
      </c>
      <c r="E1252" s="406">
        <v>301213.19465719</v>
      </c>
      <c r="F1252" s="188">
        <v>102.972239</v>
      </c>
      <c r="G1252" s="103" t="s">
        <v>581</v>
      </c>
      <c r="H1252" s="103" t="s">
        <v>581</v>
      </c>
      <c r="I1252" s="252">
        <v>138</v>
      </c>
      <c r="J1252" s="104">
        <v>31502996.18</v>
      </c>
      <c r="K1252" s="104">
        <v>31510965.359999999</v>
      </c>
      <c r="L1252" s="188">
        <v>5.1453408000000003E-3</v>
      </c>
    </row>
    <row r="1253" spans="1:12" hidden="1">
      <c r="A1253" s="103" t="s">
        <v>1077</v>
      </c>
      <c r="B1253" s="103" t="s">
        <v>1078</v>
      </c>
      <c r="C1253" s="134" t="s">
        <v>2028</v>
      </c>
      <c r="D1253" s="104">
        <v>111913630548.12</v>
      </c>
      <c r="E1253" s="406">
        <v>102574.21740948</v>
      </c>
      <c r="F1253" s="188">
        <v>1091050.298745</v>
      </c>
      <c r="G1253" s="103" t="s">
        <v>581</v>
      </c>
      <c r="H1253" s="103" t="s">
        <v>581</v>
      </c>
      <c r="I1253" s="252">
        <v>323</v>
      </c>
      <c r="J1253" s="104">
        <v>110834430548.12</v>
      </c>
      <c r="K1253" s="104">
        <v>110948209320.45</v>
      </c>
      <c r="L1253" s="188">
        <v>1.49837949E-2</v>
      </c>
    </row>
    <row r="1254" spans="1:12" hidden="1">
      <c r="A1254" s="103" t="s">
        <v>1077</v>
      </c>
      <c r="B1254" s="103" t="s">
        <v>1078</v>
      </c>
      <c r="C1254" s="134" t="s">
        <v>2029</v>
      </c>
      <c r="D1254" s="104">
        <v>112276318232.34</v>
      </c>
      <c r="E1254" s="406">
        <v>102891.75537116</v>
      </c>
      <c r="F1254" s="188">
        <v>1091208.113102</v>
      </c>
      <c r="G1254" s="103" t="s">
        <v>581</v>
      </c>
      <c r="H1254" s="103" t="s">
        <v>581</v>
      </c>
      <c r="I1254" s="252">
        <v>325</v>
      </c>
      <c r="J1254" s="104">
        <v>111929818232.34</v>
      </c>
      <c r="K1254" s="104">
        <v>112048999915.28999</v>
      </c>
      <c r="L1254" s="188">
        <v>1.4464443800000001E-2</v>
      </c>
    </row>
    <row r="1255" spans="1:12" hidden="1">
      <c r="A1255" s="103" t="s">
        <v>1077</v>
      </c>
      <c r="B1255" s="103" t="s">
        <v>1078</v>
      </c>
      <c r="C1255" s="134" t="s">
        <v>2030</v>
      </c>
      <c r="D1255" s="104">
        <v>112262165087.28999</v>
      </c>
      <c r="E1255" s="406">
        <v>102863.95210186001</v>
      </c>
      <c r="F1255" s="188">
        <v>1091365.4666520001</v>
      </c>
      <c r="G1255" s="103" t="s">
        <v>581</v>
      </c>
      <c r="H1255" s="103" t="s">
        <v>581</v>
      </c>
      <c r="I1255" s="252">
        <v>327</v>
      </c>
      <c r="J1255" s="104">
        <v>112292508615.28999</v>
      </c>
      <c r="K1255" s="104">
        <v>112417110958.88</v>
      </c>
      <c r="L1255" s="188">
        <v>1.4420122800000001E-2</v>
      </c>
    </row>
    <row r="1256" spans="1:12" hidden="1">
      <c r="A1256" s="103" t="s">
        <v>1077</v>
      </c>
      <c r="B1256" s="103" t="s">
        <v>1078</v>
      </c>
      <c r="C1256" s="134" t="s">
        <v>2031</v>
      </c>
      <c r="D1256" s="104">
        <v>111838739813.55</v>
      </c>
      <c r="E1256" s="406">
        <v>102431.74892872</v>
      </c>
      <c r="F1256" s="188">
        <v>1091836.671571</v>
      </c>
      <c r="G1256" s="103" t="s">
        <v>581</v>
      </c>
      <c r="H1256" s="103" t="s">
        <v>581</v>
      </c>
      <c r="I1256" s="252">
        <v>328</v>
      </c>
      <c r="J1256" s="104">
        <v>112310635087.53</v>
      </c>
      <c r="K1256" s="104">
        <v>112451504388.3</v>
      </c>
      <c r="L1256" s="188">
        <v>4.3175721899999998E-2</v>
      </c>
    </row>
    <row r="1257" spans="1:12" hidden="1">
      <c r="A1257" s="103" t="s">
        <v>1077</v>
      </c>
      <c r="B1257" s="103" t="s">
        <v>1078</v>
      </c>
      <c r="C1257" s="134" t="s">
        <v>2032</v>
      </c>
      <c r="D1257" s="104">
        <v>109272241548.88</v>
      </c>
      <c r="E1257" s="406">
        <v>100066.54120665</v>
      </c>
      <c r="F1257" s="188">
        <v>1091995.788314</v>
      </c>
      <c r="G1257" s="103" t="s">
        <v>581</v>
      </c>
      <c r="H1257" s="103" t="s">
        <v>581</v>
      </c>
      <c r="I1257" s="252">
        <v>329</v>
      </c>
      <c r="J1257" s="104">
        <v>111855038419.85001</v>
      </c>
      <c r="K1257" s="104">
        <v>112001308331.59</v>
      </c>
      <c r="L1257" s="188">
        <v>1.4573310000000001E-2</v>
      </c>
    </row>
    <row r="1258" spans="1:12" hidden="1">
      <c r="A1258" s="103" t="s">
        <v>1077</v>
      </c>
      <c r="B1258" s="103" t="s">
        <v>1078</v>
      </c>
      <c r="C1258" s="134" t="s">
        <v>2033</v>
      </c>
      <c r="D1258" s="104">
        <v>108970397604.92999</v>
      </c>
      <c r="E1258" s="406">
        <v>99775.630414340005</v>
      </c>
      <c r="F1258" s="188">
        <v>1092154.4384369999</v>
      </c>
      <c r="G1258" s="103" t="s">
        <v>581</v>
      </c>
      <c r="H1258" s="103" t="s">
        <v>581</v>
      </c>
      <c r="I1258" s="252">
        <v>331</v>
      </c>
      <c r="J1258" s="104">
        <v>109288117117.92</v>
      </c>
      <c r="K1258" s="104">
        <v>109439664120.25999</v>
      </c>
      <c r="L1258" s="188">
        <v>1.45284556E-2</v>
      </c>
    </row>
    <row r="1259" spans="1:12" hidden="1">
      <c r="A1259" s="103" t="s">
        <v>1077</v>
      </c>
      <c r="B1259" s="103" t="s">
        <v>1078</v>
      </c>
      <c r="C1259" s="134" t="s">
        <v>2034</v>
      </c>
      <c r="D1259" s="104">
        <v>107614187271.3</v>
      </c>
      <c r="E1259" s="406">
        <v>98519.520289969994</v>
      </c>
      <c r="F1259" s="188">
        <v>1092313.350233</v>
      </c>
      <c r="G1259" s="103" t="s">
        <v>581</v>
      </c>
      <c r="H1259" s="103" t="s">
        <v>581</v>
      </c>
      <c r="I1259" s="252">
        <v>331</v>
      </c>
      <c r="J1259" s="104">
        <v>108986253129.5</v>
      </c>
      <c r="K1259" s="104">
        <v>109143062920.58</v>
      </c>
      <c r="L1259" s="188">
        <v>1.45503045E-2</v>
      </c>
    </row>
    <row r="1260" spans="1:12" hidden="1">
      <c r="A1260" s="103" t="s">
        <v>1077</v>
      </c>
      <c r="B1260" s="103" t="s">
        <v>1078</v>
      </c>
      <c r="C1260" s="134" t="s">
        <v>2035</v>
      </c>
      <c r="D1260" s="104">
        <v>107568376441.21001</v>
      </c>
      <c r="E1260" s="406">
        <v>98463.287003110003</v>
      </c>
      <c r="F1260" s="188">
        <v>1092471.922431</v>
      </c>
      <c r="G1260" s="103" t="s">
        <v>581</v>
      </c>
      <c r="H1260" s="103" t="s">
        <v>581</v>
      </c>
      <c r="I1260" s="252">
        <v>332</v>
      </c>
      <c r="J1260" s="104">
        <v>107629809728.21001</v>
      </c>
      <c r="K1260" s="104">
        <v>107791817152.06</v>
      </c>
      <c r="L1260" s="188">
        <v>1.45170979E-2</v>
      </c>
    </row>
    <row r="1261" spans="1:12" hidden="1">
      <c r="A1261" s="103" t="s">
        <v>1077</v>
      </c>
      <c r="B1261" s="103" t="s">
        <v>1078</v>
      </c>
      <c r="C1261" s="134" t="s">
        <v>2036</v>
      </c>
      <c r="D1261" s="104">
        <v>107615214059.2</v>
      </c>
      <c r="E1261" s="406">
        <v>98463.287003110003</v>
      </c>
      <c r="F1261" s="188">
        <v>1092947.6085419999</v>
      </c>
      <c r="G1261" s="103" t="s">
        <v>581</v>
      </c>
      <c r="H1261" s="103" t="s">
        <v>581</v>
      </c>
      <c r="I1261" s="252">
        <v>332</v>
      </c>
      <c r="J1261" s="104">
        <v>107615214059.2</v>
      </c>
      <c r="K1261" s="104">
        <v>107630783662.82001</v>
      </c>
      <c r="L1261" s="188">
        <v>4.3542181800000003E-2</v>
      </c>
    </row>
    <row r="1262" spans="1:12" hidden="1">
      <c r="A1262" s="103" t="s">
        <v>1077</v>
      </c>
      <c r="B1262" s="103" t="s">
        <v>1078</v>
      </c>
      <c r="C1262" s="134" t="s">
        <v>2037</v>
      </c>
      <c r="D1262" s="104">
        <v>105152330905.63</v>
      </c>
      <c r="E1262" s="406">
        <v>96195.984640159993</v>
      </c>
      <c r="F1262" s="188">
        <v>1093105.1987149999</v>
      </c>
      <c r="G1262" s="103" t="s">
        <v>581</v>
      </c>
      <c r="H1262" s="103" t="s">
        <v>581</v>
      </c>
      <c r="I1262" s="252">
        <v>333</v>
      </c>
      <c r="J1262" s="104">
        <v>107630730905.64</v>
      </c>
      <c r="K1262" s="104">
        <v>107651491375.64</v>
      </c>
      <c r="L1262" s="188">
        <v>1.44188223E-2</v>
      </c>
    </row>
    <row r="1263" spans="1:12" hidden="1">
      <c r="A1263" s="103" t="s">
        <v>1077</v>
      </c>
      <c r="B1263" s="103" t="s">
        <v>1078</v>
      </c>
      <c r="C1263" s="134" t="s">
        <v>2038</v>
      </c>
      <c r="D1263" s="104">
        <v>104907465237.39</v>
      </c>
      <c r="E1263" s="406">
        <v>95958.090911029998</v>
      </c>
      <c r="F1263" s="188">
        <v>1093263.3636350001</v>
      </c>
      <c r="G1263" s="103" t="s">
        <v>581</v>
      </c>
      <c r="H1263" s="103" t="s">
        <v>581</v>
      </c>
      <c r="I1263" s="252">
        <v>332</v>
      </c>
      <c r="J1263" s="104">
        <v>105167545735.89</v>
      </c>
      <c r="K1263" s="104">
        <v>105193378544.10001</v>
      </c>
      <c r="L1263" s="188">
        <v>1.44693228E-2</v>
      </c>
    </row>
    <row r="1264" spans="1:12" hidden="1">
      <c r="A1264" s="103" t="s">
        <v>1077</v>
      </c>
      <c r="B1264" s="103" t="s">
        <v>1078</v>
      </c>
      <c r="C1264" s="134" t="s">
        <v>2039</v>
      </c>
      <c r="D1264" s="104">
        <v>105154658026.41</v>
      </c>
      <c r="E1264" s="406">
        <v>96170.337446250007</v>
      </c>
      <c r="F1264" s="188">
        <v>1093420.9114649999</v>
      </c>
      <c r="G1264" s="103" t="s">
        <v>581</v>
      </c>
      <c r="H1264" s="103" t="s">
        <v>581</v>
      </c>
      <c r="I1264" s="252">
        <v>332</v>
      </c>
      <c r="J1264" s="104">
        <v>104922583226.41</v>
      </c>
      <c r="K1264" s="104">
        <v>104953476804.96001</v>
      </c>
      <c r="L1264" s="188">
        <v>1.44107847E-2</v>
      </c>
    </row>
    <row r="1265" spans="1:12" hidden="1">
      <c r="A1265" s="103" t="s">
        <v>1077</v>
      </c>
      <c r="B1265" s="103" t="s">
        <v>1078</v>
      </c>
      <c r="C1265" s="134" t="s">
        <v>2040</v>
      </c>
      <c r="D1265" s="104">
        <v>105546733865.62</v>
      </c>
      <c r="E1265" s="406">
        <v>96514.957024100004</v>
      </c>
      <c r="F1265" s="188">
        <v>1093579.0381100001</v>
      </c>
      <c r="G1265" s="103" t="s">
        <v>581</v>
      </c>
      <c r="H1265" s="103" t="s">
        <v>581</v>
      </c>
      <c r="I1265" s="252">
        <v>334</v>
      </c>
      <c r="J1265" s="104">
        <v>105169865119.14999</v>
      </c>
      <c r="K1265" s="104">
        <v>105205831636.38</v>
      </c>
      <c r="L1265" s="188">
        <v>1.4461644500000001E-2</v>
      </c>
    </row>
    <row r="1266" spans="1:12" hidden="1">
      <c r="A1266" s="103" t="s">
        <v>1077</v>
      </c>
      <c r="B1266" s="103" t="s">
        <v>1078</v>
      </c>
      <c r="C1266" s="134" t="s">
        <v>2041</v>
      </c>
      <c r="D1266" s="104">
        <v>105141700172.41</v>
      </c>
      <c r="E1266" s="406">
        <v>96102.93493232</v>
      </c>
      <c r="F1266" s="188">
        <v>1094052.957347</v>
      </c>
      <c r="G1266" s="103" t="s">
        <v>581</v>
      </c>
      <c r="H1266" s="103" t="s">
        <v>581</v>
      </c>
      <c r="I1266" s="252">
        <v>335</v>
      </c>
      <c r="J1266" s="104">
        <v>105592474160.41</v>
      </c>
      <c r="K1266" s="104">
        <v>105643722837.94</v>
      </c>
      <c r="L1266" s="188">
        <v>4.3336532699999999E-2</v>
      </c>
    </row>
    <row r="1267" spans="1:12" hidden="1">
      <c r="A1267" s="103" t="s">
        <v>1077</v>
      </c>
      <c r="B1267" s="103" t="s">
        <v>1078</v>
      </c>
      <c r="C1267" s="134" t="s">
        <v>2042</v>
      </c>
      <c r="D1267" s="104">
        <v>104085867771.49001</v>
      </c>
      <c r="E1267" s="406">
        <v>95124.132512890006</v>
      </c>
      <c r="F1267" s="188">
        <v>1094210.953854</v>
      </c>
      <c r="G1267" s="103" t="s">
        <v>581</v>
      </c>
      <c r="H1267" s="103" t="s">
        <v>581</v>
      </c>
      <c r="I1267" s="252">
        <v>335</v>
      </c>
      <c r="J1267" s="104">
        <v>105156884100.49001</v>
      </c>
      <c r="K1267" s="104">
        <v>105213206072.28999</v>
      </c>
      <c r="L1267" s="188">
        <v>1.44413948E-2</v>
      </c>
    </row>
    <row r="1268" spans="1:12" hidden="1">
      <c r="A1268" s="103" t="s">
        <v>1077</v>
      </c>
      <c r="B1268" s="103" t="s">
        <v>1078</v>
      </c>
      <c r="C1268" s="134" t="s">
        <v>2043</v>
      </c>
      <c r="D1268" s="104">
        <v>104119267430.99001</v>
      </c>
      <c r="E1268" s="406">
        <v>95140.88072257</v>
      </c>
      <c r="F1268" s="188">
        <v>1094369.3882190001</v>
      </c>
      <c r="G1268" s="103" t="s">
        <v>581</v>
      </c>
      <c r="H1268" s="103" t="s">
        <v>581</v>
      </c>
      <c r="I1268" s="252">
        <v>335</v>
      </c>
      <c r="J1268" s="104">
        <v>104100938703</v>
      </c>
      <c r="K1268" s="104">
        <v>104162283294.44</v>
      </c>
      <c r="L1268" s="188">
        <v>1.44793254E-2</v>
      </c>
    </row>
    <row r="1269" spans="1:12" hidden="1">
      <c r="A1269" s="103" t="s">
        <v>1077</v>
      </c>
      <c r="B1269" s="103" t="s">
        <v>1078</v>
      </c>
      <c r="C1269" s="134" t="s">
        <v>2044</v>
      </c>
      <c r="D1269" s="104">
        <v>105203418004.66</v>
      </c>
      <c r="E1269" s="406">
        <v>96117.693741890005</v>
      </c>
      <c r="F1269" s="188">
        <v>1094527.0731019999</v>
      </c>
      <c r="G1269" s="103" t="s">
        <v>581</v>
      </c>
      <c r="H1269" s="103" t="s">
        <v>581</v>
      </c>
      <c r="I1269" s="252">
        <v>335</v>
      </c>
      <c r="J1269" s="104">
        <v>104134269709.66</v>
      </c>
      <c r="K1269" s="104">
        <v>104200638770.21001</v>
      </c>
      <c r="L1269" s="188">
        <v>1.44087439E-2</v>
      </c>
    </row>
    <row r="1270" spans="1:12" hidden="1">
      <c r="A1270" s="103" t="s">
        <v>1077</v>
      </c>
      <c r="B1270" s="103" t="s">
        <v>1078</v>
      </c>
      <c r="C1270" s="134" t="s">
        <v>2045</v>
      </c>
      <c r="D1270" s="104">
        <v>106668833930.83</v>
      </c>
      <c r="E1270" s="406">
        <v>97442.311702999999</v>
      </c>
      <c r="F1270" s="188">
        <v>1094687.0211370001</v>
      </c>
      <c r="G1270" s="103" t="s">
        <v>581</v>
      </c>
      <c r="H1270" s="103" t="s">
        <v>581</v>
      </c>
      <c r="I1270" s="252">
        <v>338</v>
      </c>
      <c r="J1270" s="104">
        <v>105218791840.84</v>
      </c>
      <c r="K1270" s="104">
        <v>105290237910.07001</v>
      </c>
      <c r="L1270" s="188">
        <v>1.4613437999999999E-2</v>
      </c>
    </row>
    <row r="1271" spans="1:12" hidden="1">
      <c r="A1271" s="103" t="s">
        <v>1077</v>
      </c>
      <c r="B1271" s="103" t="s">
        <v>1078</v>
      </c>
      <c r="C1271" s="134" t="s">
        <v>2046</v>
      </c>
      <c r="D1271" s="104">
        <v>107098036894.78</v>
      </c>
      <c r="E1271" s="406">
        <v>97791.815131430005</v>
      </c>
      <c r="F1271" s="188">
        <v>1095163.605981</v>
      </c>
      <c r="G1271" s="103" t="s">
        <v>581</v>
      </c>
      <c r="H1271" s="103" t="s">
        <v>581</v>
      </c>
      <c r="I1271" s="252">
        <v>342</v>
      </c>
      <c r="J1271" s="104">
        <v>106715273459.78</v>
      </c>
      <c r="K1271" s="104">
        <v>106802169267.31</v>
      </c>
      <c r="L1271" s="188">
        <v>4.3536173800000001E-2</v>
      </c>
    </row>
    <row r="1272" spans="1:12" hidden="1">
      <c r="A1272" s="103" t="s">
        <v>1077</v>
      </c>
      <c r="B1272" s="103" t="s">
        <v>1078</v>
      </c>
      <c r="C1272" s="134" t="s">
        <v>2047</v>
      </c>
      <c r="D1272" s="104">
        <v>106948882897.63</v>
      </c>
      <c r="E1272" s="406">
        <v>97641.293179269996</v>
      </c>
      <c r="F1272" s="188">
        <v>1095324.3183830001</v>
      </c>
      <c r="G1272" s="103" t="s">
        <v>581</v>
      </c>
      <c r="H1272" s="103" t="s">
        <v>581</v>
      </c>
      <c r="I1272" s="252">
        <v>342</v>
      </c>
      <c r="J1272" s="104">
        <v>107113753252.3</v>
      </c>
      <c r="K1272" s="104">
        <v>107205818436.23</v>
      </c>
      <c r="L1272" s="188">
        <v>1.46747391E-2</v>
      </c>
    </row>
    <row r="1273" spans="1:12" hidden="1">
      <c r="A1273" s="103" t="s">
        <v>1077</v>
      </c>
      <c r="B1273" s="103" t="s">
        <v>1078</v>
      </c>
      <c r="C1273" s="134" t="s">
        <v>2048</v>
      </c>
      <c r="D1273" s="104">
        <v>105982843120.19</v>
      </c>
      <c r="E1273" s="406">
        <v>96745.265158130002</v>
      </c>
      <c r="F1273" s="188">
        <v>1095483.5148459999</v>
      </c>
      <c r="G1273" s="103" t="s">
        <v>581</v>
      </c>
      <c r="H1273" s="103" t="s">
        <v>581</v>
      </c>
      <c r="I1273" s="252">
        <v>343</v>
      </c>
      <c r="J1273" s="104">
        <v>106964427046.17999</v>
      </c>
      <c r="K1273" s="104">
        <v>107061654655.05</v>
      </c>
      <c r="L1273" s="188">
        <v>1.4534185E-2</v>
      </c>
    </row>
    <row r="1274" spans="1:12" hidden="1">
      <c r="A1274" s="103" t="s">
        <v>1077</v>
      </c>
      <c r="B1274" s="103" t="s">
        <v>1078</v>
      </c>
      <c r="C1274" s="134" t="s">
        <v>2049</v>
      </c>
      <c r="D1274" s="104">
        <v>111082079782.52</v>
      </c>
      <c r="E1274" s="406">
        <v>101384.62118897001</v>
      </c>
      <c r="F1274" s="188">
        <v>1095650.193095</v>
      </c>
      <c r="G1274" s="103" t="s">
        <v>581</v>
      </c>
      <c r="H1274" s="103" t="s">
        <v>581</v>
      </c>
      <c r="I1274" s="252">
        <v>344</v>
      </c>
      <c r="J1274" s="104">
        <v>105998968451.52</v>
      </c>
      <c r="K1274" s="104">
        <v>106101312178.41</v>
      </c>
      <c r="L1274" s="188">
        <v>1.5215039499999999E-2</v>
      </c>
    </row>
    <row r="1275" spans="1:12" hidden="1">
      <c r="A1275" s="103" t="s">
        <v>1099</v>
      </c>
      <c r="B1275" s="103" t="s">
        <v>1078</v>
      </c>
      <c r="C1275" s="134" t="s">
        <v>1898</v>
      </c>
      <c r="D1275" s="104">
        <v>15512096.43</v>
      </c>
      <c r="E1275" s="406">
        <v>152911.01256999999</v>
      </c>
      <c r="F1275" s="188">
        <v>101.44525299999999</v>
      </c>
      <c r="G1275" s="103" t="s">
        <v>581</v>
      </c>
      <c r="H1275" s="103" t="s">
        <v>581</v>
      </c>
      <c r="I1275" s="252">
        <v>78</v>
      </c>
      <c r="J1275" s="104">
        <v>15411375.43</v>
      </c>
      <c r="K1275" s="104">
        <v>15418698.189999999</v>
      </c>
      <c r="L1275" s="188">
        <v>4.8629577999999996E-3</v>
      </c>
    </row>
    <row r="1276" spans="1:12" hidden="1">
      <c r="A1276" s="103" t="s">
        <v>1099</v>
      </c>
      <c r="B1276" s="103" t="s">
        <v>1078</v>
      </c>
      <c r="C1276" s="134" t="s">
        <v>1899</v>
      </c>
      <c r="D1276" s="104">
        <v>14512971.75</v>
      </c>
      <c r="E1276" s="406">
        <v>143036.36421999999</v>
      </c>
      <c r="F1276" s="188">
        <v>101.463511</v>
      </c>
      <c r="G1276" s="103" t="s">
        <v>581</v>
      </c>
      <c r="H1276" s="103" t="s">
        <v>581</v>
      </c>
      <c r="I1276" s="252">
        <v>77</v>
      </c>
      <c r="J1276" s="104">
        <v>15514888.24</v>
      </c>
      <c r="K1276" s="104">
        <v>15523965.42</v>
      </c>
      <c r="L1276" s="188">
        <v>1.7997885000000002E-2</v>
      </c>
    </row>
    <row r="1277" spans="1:12" hidden="1">
      <c r="A1277" s="103" t="s">
        <v>1099</v>
      </c>
      <c r="B1277" s="103" t="s">
        <v>1078</v>
      </c>
      <c r="C1277" s="134" t="s">
        <v>1900</v>
      </c>
      <c r="D1277" s="104">
        <v>14521929.949999999</v>
      </c>
      <c r="E1277" s="406">
        <v>143115.205093</v>
      </c>
      <c r="F1277" s="188">
        <v>101.47020999999999</v>
      </c>
      <c r="G1277" s="103" t="s">
        <v>581</v>
      </c>
      <c r="H1277" s="103" t="s">
        <v>581</v>
      </c>
      <c r="I1277" s="252">
        <v>77</v>
      </c>
      <c r="J1277" s="104">
        <v>14513929.949999999</v>
      </c>
      <c r="K1277" s="104">
        <v>14523554.25</v>
      </c>
      <c r="L1277" s="188">
        <v>6.6023734999999997E-3</v>
      </c>
    </row>
    <row r="1278" spans="1:12" hidden="1">
      <c r="A1278" s="103" t="s">
        <v>1099</v>
      </c>
      <c r="B1278" s="103" t="s">
        <v>1078</v>
      </c>
      <c r="C1278" s="134" t="s">
        <v>1901</v>
      </c>
      <c r="D1278" s="104">
        <v>14022887.119999999</v>
      </c>
      <c r="E1278" s="406">
        <v>138187.975252</v>
      </c>
      <c r="F1278" s="188">
        <v>101.47689800000001</v>
      </c>
      <c r="G1278" s="103" t="s">
        <v>581</v>
      </c>
      <c r="H1278" s="103" t="s">
        <v>581</v>
      </c>
      <c r="I1278" s="252">
        <v>77</v>
      </c>
      <c r="J1278" s="104">
        <v>14522887.119999999</v>
      </c>
      <c r="K1278" s="104">
        <v>14533058.9</v>
      </c>
      <c r="L1278" s="188">
        <v>6.5910969999999998E-3</v>
      </c>
    </row>
    <row r="1279" spans="1:12" hidden="1">
      <c r="A1279" s="103" t="s">
        <v>1099</v>
      </c>
      <c r="B1279" s="103" t="s">
        <v>1078</v>
      </c>
      <c r="C1279" s="134" t="s">
        <v>1902</v>
      </c>
      <c r="D1279" s="104">
        <v>14073867.710000001</v>
      </c>
      <c r="E1279" s="406">
        <v>138680.663783</v>
      </c>
      <c r="F1279" s="188">
        <v>101.483994</v>
      </c>
      <c r="G1279" s="103" t="s">
        <v>581</v>
      </c>
      <c r="H1279" s="103" t="s">
        <v>581</v>
      </c>
      <c r="I1279" s="252">
        <v>77</v>
      </c>
      <c r="J1279" s="104">
        <v>14023867.710000001</v>
      </c>
      <c r="K1279" s="104">
        <v>14034568.189999999</v>
      </c>
      <c r="L1279" s="188">
        <v>6.9927245999999998E-3</v>
      </c>
    </row>
    <row r="1280" spans="1:12" hidden="1">
      <c r="A1280" s="103" t="s">
        <v>1099</v>
      </c>
      <c r="B1280" s="103" t="s">
        <v>1078</v>
      </c>
      <c r="C1280" s="134" t="s">
        <v>1903</v>
      </c>
      <c r="D1280" s="104">
        <v>14330307.880000001</v>
      </c>
      <c r="E1280" s="406">
        <v>141198.21250699999</v>
      </c>
      <c r="F1280" s="188">
        <v>101.490717</v>
      </c>
      <c r="G1280" s="103" t="s">
        <v>581</v>
      </c>
      <c r="H1280" s="103" t="s">
        <v>581</v>
      </c>
      <c r="I1280" s="252">
        <v>78</v>
      </c>
      <c r="J1280" s="104">
        <v>14074800.050000001</v>
      </c>
      <c r="K1280" s="104">
        <v>14086031.17</v>
      </c>
      <c r="L1280" s="188">
        <v>6.6246899999999999E-3</v>
      </c>
    </row>
    <row r="1281" spans="1:12" hidden="1">
      <c r="A1281" s="103" t="s">
        <v>1099</v>
      </c>
      <c r="B1281" s="103" t="s">
        <v>1078</v>
      </c>
      <c r="C1281" s="134" t="s">
        <v>1904</v>
      </c>
      <c r="D1281" s="104">
        <v>14378076.15</v>
      </c>
      <c r="E1281" s="406">
        <v>141641.51717400001</v>
      </c>
      <c r="F1281" s="188">
        <v>101.510323</v>
      </c>
      <c r="G1281" s="103" t="s">
        <v>581</v>
      </c>
      <c r="H1281" s="103" t="s">
        <v>581</v>
      </c>
      <c r="I1281" s="252">
        <v>78</v>
      </c>
      <c r="J1281" s="104">
        <v>14333076.15</v>
      </c>
      <c r="K1281" s="104">
        <v>14345928.560000001</v>
      </c>
      <c r="L1281" s="188">
        <v>1.9318022899999999E-2</v>
      </c>
    </row>
    <row r="1282" spans="1:12" hidden="1">
      <c r="A1282" s="103" t="s">
        <v>1099</v>
      </c>
      <c r="B1282" s="103" t="s">
        <v>1078</v>
      </c>
      <c r="C1282" s="134" t="s">
        <v>1905</v>
      </c>
      <c r="D1282" s="104">
        <v>14658980.609999999</v>
      </c>
      <c r="E1282" s="406">
        <v>144399.683839</v>
      </c>
      <c r="F1282" s="188">
        <v>101.51670799999999</v>
      </c>
      <c r="G1282" s="103" t="s">
        <v>581</v>
      </c>
      <c r="H1282" s="103" t="s">
        <v>581</v>
      </c>
      <c r="I1282" s="252">
        <v>79</v>
      </c>
      <c r="J1282" s="104">
        <v>14378980.609999999</v>
      </c>
      <c r="K1282" s="104">
        <v>14392375.199999999</v>
      </c>
      <c r="L1282" s="188">
        <v>6.2900007000000003E-3</v>
      </c>
    </row>
    <row r="1283" spans="1:12" hidden="1">
      <c r="A1283" s="103" t="s">
        <v>1099</v>
      </c>
      <c r="B1283" s="103" t="s">
        <v>1078</v>
      </c>
      <c r="C1283" s="134" t="s">
        <v>1906</v>
      </c>
      <c r="D1283" s="104">
        <v>15169916.76</v>
      </c>
      <c r="E1283" s="406">
        <v>149423.16655200001</v>
      </c>
      <c r="F1283" s="188">
        <v>101.52319199999999</v>
      </c>
      <c r="G1283" s="103" t="s">
        <v>581</v>
      </c>
      <c r="H1283" s="103" t="s">
        <v>581</v>
      </c>
      <c r="I1283" s="252">
        <v>81</v>
      </c>
      <c r="J1283" s="104">
        <v>14659916.76</v>
      </c>
      <c r="K1283" s="104">
        <v>14673864.130000001</v>
      </c>
      <c r="L1283" s="188">
        <v>6.3871259000000003E-3</v>
      </c>
    </row>
    <row r="1284" spans="1:12" hidden="1">
      <c r="A1284" s="103" t="s">
        <v>1099</v>
      </c>
      <c r="B1284" s="103" t="s">
        <v>1078</v>
      </c>
      <c r="C1284" s="134" t="s">
        <v>1907</v>
      </c>
      <c r="D1284" s="104">
        <v>15629612.789999999</v>
      </c>
      <c r="E1284" s="406">
        <v>153941.674447</v>
      </c>
      <c r="F1284" s="188">
        <v>101.529445</v>
      </c>
      <c r="G1284" s="103" t="s">
        <v>581</v>
      </c>
      <c r="H1284" s="103" t="s">
        <v>581</v>
      </c>
      <c r="I1284" s="252">
        <v>85</v>
      </c>
      <c r="J1284" s="104">
        <v>15170851.189999999</v>
      </c>
      <c r="K1284" s="104">
        <v>15185370.619999999</v>
      </c>
      <c r="L1284" s="188">
        <v>6.1591837999999998E-3</v>
      </c>
    </row>
    <row r="1285" spans="1:12" hidden="1">
      <c r="A1285" s="103" t="s">
        <v>1099</v>
      </c>
      <c r="B1285" s="103" t="s">
        <v>1078</v>
      </c>
      <c r="C1285" s="134" t="s">
        <v>1908</v>
      </c>
      <c r="D1285" s="104">
        <v>15830526.74</v>
      </c>
      <c r="E1285" s="406">
        <v>155911.43115600001</v>
      </c>
      <c r="F1285" s="188">
        <v>101.535382</v>
      </c>
      <c r="G1285" s="103" t="s">
        <v>581</v>
      </c>
      <c r="H1285" s="103" t="s">
        <v>581</v>
      </c>
      <c r="I1285" s="252">
        <v>85</v>
      </c>
      <c r="J1285" s="104">
        <v>15630526.74</v>
      </c>
      <c r="K1285" s="104">
        <v>15645635.560000001</v>
      </c>
      <c r="L1285" s="188">
        <v>5.8475647000000002E-3</v>
      </c>
    </row>
    <row r="1286" spans="1:12" hidden="1">
      <c r="A1286" s="103" t="s">
        <v>1099</v>
      </c>
      <c r="B1286" s="103" t="s">
        <v>1078</v>
      </c>
      <c r="C1286" s="134" t="s">
        <v>1909</v>
      </c>
      <c r="D1286" s="104">
        <v>15833297.390000001</v>
      </c>
      <c r="E1286" s="406">
        <v>155911.43115600001</v>
      </c>
      <c r="F1286" s="188">
        <v>101.55315299999999</v>
      </c>
      <c r="G1286" s="103" t="s">
        <v>581</v>
      </c>
      <c r="H1286" s="103" t="s">
        <v>581</v>
      </c>
      <c r="I1286" s="252">
        <v>85</v>
      </c>
      <c r="J1286" s="104">
        <v>15833297.390000001</v>
      </c>
      <c r="K1286" s="104">
        <v>15835086.970000001</v>
      </c>
      <c r="L1286" s="188">
        <v>1.7502273200000001E-2</v>
      </c>
    </row>
    <row r="1287" spans="1:12" hidden="1">
      <c r="A1287" s="103" t="s">
        <v>1099</v>
      </c>
      <c r="B1287" s="103" t="s">
        <v>1078</v>
      </c>
      <c r="C1287" s="134" t="s">
        <v>1910</v>
      </c>
      <c r="D1287" s="104">
        <v>16384220.49</v>
      </c>
      <c r="E1287" s="406">
        <v>161326.99850799999</v>
      </c>
      <c r="F1287" s="188">
        <v>101.559073</v>
      </c>
      <c r="G1287" s="103" t="s">
        <v>581</v>
      </c>
      <c r="H1287" s="103" t="s">
        <v>581</v>
      </c>
      <c r="I1287" s="252">
        <v>86</v>
      </c>
      <c r="J1287" s="104">
        <v>15834220.49</v>
      </c>
      <c r="K1287" s="104">
        <v>15836606.66</v>
      </c>
      <c r="L1287" s="188">
        <v>5.8294595999999997E-3</v>
      </c>
    </row>
    <row r="1288" spans="1:12" hidden="1">
      <c r="A1288" s="103" t="s">
        <v>1099</v>
      </c>
      <c r="B1288" s="103" t="s">
        <v>1078</v>
      </c>
      <c r="C1288" s="134" t="s">
        <v>1911</v>
      </c>
      <c r="D1288" s="104">
        <v>17485122.780000001</v>
      </c>
      <c r="E1288" s="406">
        <v>172157.53675699999</v>
      </c>
      <c r="F1288" s="188">
        <v>101.564666</v>
      </c>
      <c r="G1288" s="103" t="s">
        <v>581</v>
      </c>
      <c r="H1288" s="103" t="s">
        <v>581</v>
      </c>
      <c r="I1288" s="252">
        <v>87</v>
      </c>
      <c r="J1288" s="104">
        <v>16385122.779999999</v>
      </c>
      <c r="K1288" s="104">
        <v>16388126.310000001</v>
      </c>
      <c r="L1288" s="188">
        <v>5.5071397000000001E-3</v>
      </c>
    </row>
    <row r="1289" spans="1:12" hidden="1">
      <c r="A1289" s="103" t="s">
        <v>1099</v>
      </c>
      <c r="B1289" s="103" t="s">
        <v>1078</v>
      </c>
      <c r="C1289" s="134" t="s">
        <v>1912</v>
      </c>
      <c r="D1289" s="104">
        <v>17551860.16</v>
      </c>
      <c r="E1289" s="406">
        <v>172805.17123599999</v>
      </c>
      <c r="F1289" s="188">
        <v>101.57022499999999</v>
      </c>
      <c r="G1289" s="103" t="s">
        <v>581</v>
      </c>
      <c r="H1289" s="103" t="s">
        <v>581</v>
      </c>
      <c r="I1289" s="252">
        <v>89</v>
      </c>
      <c r="J1289" s="104">
        <v>17486079.780000001</v>
      </c>
      <c r="K1289" s="104">
        <v>17489742.170000002</v>
      </c>
      <c r="L1289" s="188">
        <v>5.4733602000000001E-3</v>
      </c>
    </row>
    <row r="1290" spans="1:12" hidden="1">
      <c r="A1290" s="103" t="s">
        <v>1099</v>
      </c>
      <c r="B1290" s="103" t="s">
        <v>1078</v>
      </c>
      <c r="C1290" s="134" t="s">
        <v>1913</v>
      </c>
      <c r="D1290" s="104">
        <v>17406311.129999999</v>
      </c>
      <c r="E1290" s="406">
        <v>171362.86284799999</v>
      </c>
      <c r="F1290" s="188">
        <v>101.575749</v>
      </c>
      <c r="G1290" s="103" t="s">
        <v>581</v>
      </c>
      <c r="H1290" s="103" t="s">
        <v>581</v>
      </c>
      <c r="I1290" s="252">
        <v>88</v>
      </c>
      <c r="J1290" s="104">
        <v>17552814.68</v>
      </c>
      <c r="K1290" s="104">
        <v>17557138.469999999</v>
      </c>
      <c r="L1290" s="188">
        <v>5.4386017000000002E-3</v>
      </c>
    </row>
    <row r="1291" spans="1:12" hidden="1">
      <c r="A1291" s="103" t="s">
        <v>1099</v>
      </c>
      <c r="B1291" s="103" t="s">
        <v>1078</v>
      </c>
      <c r="C1291" s="134" t="s">
        <v>1914</v>
      </c>
      <c r="D1291" s="104">
        <v>17472188.890000001</v>
      </c>
      <c r="E1291" s="406">
        <v>171982.987108</v>
      </c>
      <c r="F1291" s="188">
        <v>101.59254199999999</v>
      </c>
      <c r="G1291" s="103" t="s">
        <v>581</v>
      </c>
      <c r="H1291" s="103" t="s">
        <v>581</v>
      </c>
      <c r="I1291" s="252">
        <v>89</v>
      </c>
      <c r="J1291" s="104">
        <v>17409188.890000001</v>
      </c>
      <c r="K1291" s="104">
        <v>17415480.870000001</v>
      </c>
      <c r="L1291" s="188">
        <v>1.6532489500000001E-2</v>
      </c>
    </row>
    <row r="1292" spans="1:12" hidden="1">
      <c r="A1292" s="103" t="s">
        <v>1099</v>
      </c>
      <c r="B1292" s="103" t="s">
        <v>1078</v>
      </c>
      <c r="C1292" s="134" t="s">
        <v>1915</v>
      </c>
      <c r="D1292" s="104">
        <v>18971452.780000001</v>
      </c>
      <c r="E1292" s="406">
        <v>186730.61008499999</v>
      </c>
      <c r="F1292" s="188">
        <v>101.59798000000001</v>
      </c>
      <c r="G1292" s="103" t="s">
        <v>581</v>
      </c>
      <c r="H1292" s="103" t="s">
        <v>581</v>
      </c>
      <c r="I1292" s="252">
        <v>89</v>
      </c>
      <c r="J1292" s="104">
        <v>17473124.079999998</v>
      </c>
      <c r="K1292" s="104">
        <v>17480074.550000001</v>
      </c>
      <c r="L1292" s="188">
        <v>5.3527551000000003E-3</v>
      </c>
    </row>
    <row r="1293" spans="1:12" hidden="1">
      <c r="A1293" s="103" t="s">
        <v>1099</v>
      </c>
      <c r="B1293" s="103" t="s">
        <v>1078</v>
      </c>
      <c r="C1293" s="134" t="s">
        <v>1916</v>
      </c>
      <c r="D1293" s="104">
        <v>18971714.379999999</v>
      </c>
      <c r="E1293" s="406">
        <v>186722.53951800001</v>
      </c>
      <c r="F1293" s="188">
        <v>101.60377200000001</v>
      </c>
      <c r="G1293" s="103" t="s">
        <v>581</v>
      </c>
      <c r="H1293" s="103" t="s">
        <v>581</v>
      </c>
      <c r="I1293" s="252">
        <v>89</v>
      </c>
      <c r="J1293" s="104">
        <v>18972534.379999999</v>
      </c>
      <c r="K1293" s="104">
        <v>18980199.859999999</v>
      </c>
      <c r="L1293" s="188">
        <v>5.7009006999999999E-3</v>
      </c>
    </row>
    <row r="1294" spans="1:12" hidden="1">
      <c r="A1294" s="103" t="s">
        <v>1099</v>
      </c>
      <c r="B1294" s="103" t="s">
        <v>1078</v>
      </c>
      <c r="C1294" s="134" t="s">
        <v>1917</v>
      </c>
      <c r="D1294" s="104">
        <v>19014772.710000001</v>
      </c>
      <c r="E1294" s="406">
        <v>187135.65551800001</v>
      </c>
      <c r="F1294" s="188">
        <v>101.609566</v>
      </c>
      <c r="G1294" s="103" t="s">
        <v>581</v>
      </c>
      <c r="H1294" s="103" t="s">
        <v>581</v>
      </c>
      <c r="I1294" s="252">
        <v>89</v>
      </c>
      <c r="J1294" s="104">
        <v>18972796.170000002</v>
      </c>
      <c r="K1294" s="104">
        <v>18981176.690000001</v>
      </c>
      <c r="L1294" s="188">
        <v>5.7025442000000004E-3</v>
      </c>
    </row>
    <row r="1295" spans="1:12" hidden="1">
      <c r="A1295" s="103" t="s">
        <v>1099</v>
      </c>
      <c r="B1295" s="103" t="s">
        <v>1078</v>
      </c>
      <c r="C1295" s="134" t="s">
        <v>1918</v>
      </c>
      <c r="D1295" s="104">
        <v>19015852.969999999</v>
      </c>
      <c r="E1295" s="406">
        <v>187135.65551800001</v>
      </c>
      <c r="F1295" s="188">
        <v>101.61533799999999</v>
      </c>
      <c r="G1295" s="103" t="s">
        <v>581</v>
      </c>
      <c r="H1295" s="103" t="s">
        <v>581</v>
      </c>
      <c r="I1295" s="252">
        <v>89</v>
      </c>
      <c r="J1295" s="104">
        <v>19015852.969999999</v>
      </c>
      <c r="K1295" s="104">
        <v>19024950.18</v>
      </c>
      <c r="L1295" s="188">
        <v>5.6805674999999998E-3</v>
      </c>
    </row>
    <row r="1296" spans="1:12" hidden="1">
      <c r="A1296" s="103" t="s">
        <v>1099</v>
      </c>
      <c r="B1296" s="103" t="s">
        <v>1078</v>
      </c>
      <c r="C1296" s="134" t="s">
        <v>1919</v>
      </c>
      <c r="D1296" s="104">
        <v>19029094.039999999</v>
      </c>
      <c r="E1296" s="406">
        <v>187234.04908699999</v>
      </c>
      <c r="F1296" s="188">
        <v>101.63265800000001</v>
      </c>
      <c r="G1296" s="103" t="s">
        <v>581</v>
      </c>
      <c r="H1296" s="103" t="s">
        <v>581</v>
      </c>
      <c r="I1296" s="252">
        <v>90</v>
      </c>
      <c r="J1296" s="104">
        <v>19019094.039999999</v>
      </c>
      <c r="K1296" s="104">
        <v>19030341.940000001</v>
      </c>
      <c r="L1296" s="188">
        <v>1.7044671000000001E-2</v>
      </c>
    </row>
    <row r="1297" spans="1:12" hidden="1">
      <c r="A1297" s="103" t="s">
        <v>1099</v>
      </c>
      <c r="B1297" s="103" t="s">
        <v>1078</v>
      </c>
      <c r="C1297" s="134" t="s">
        <v>1920</v>
      </c>
      <c r="D1297" s="104">
        <v>19241373.879999999</v>
      </c>
      <c r="E1297" s="406">
        <v>189312.003364</v>
      </c>
      <c r="F1297" s="188">
        <v>101.638425</v>
      </c>
      <c r="G1297" s="103" t="s">
        <v>581</v>
      </c>
      <c r="H1297" s="103" t="s">
        <v>581</v>
      </c>
      <c r="I1297" s="252">
        <v>91</v>
      </c>
      <c r="J1297" s="104">
        <v>19030173.879999999</v>
      </c>
      <c r="K1297" s="104">
        <v>19042139.120000001</v>
      </c>
      <c r="L1297" s="188">
        <v>5.6743571999999997E-3</v>
      </c>
    </row>
    <row r="1298" spans="1:12" hidden="1">
      <c r="A1298" s="103" t="s">
        <v>1099</v>
      </c>
      <c r="B1298" s="103" t="s">
        <v>1078</v>
      </c>
      <c r="C1298" s="134" t="s">
        <v>1921</v>
      </c>
      <c r="D1298" s="104">
        <v>20036698.620000001</v>
      </c>
      <c r="E1298" s="406">
        <v>197126.054214</v>
      </c>
      <c r="F1298" s="188">
        <v>101.644091</v>
      </c>
      <c r="G1298" s="103" t="s">
        <v>581</v>
      </c>
      <c r="H1298" s="103" t="s">
        <v>581</v>
      </c>
      <c r="I1298" s="252">
        <v>89</v>
      </c>
      <c r="J1298" s="104">
        <v>19242446.52</v>
      </c>
      <c r="K1298" s="104">
        <v>19255137.120000001</v>
      </c>
      <c r="L1298" s="188">
        <v>5.5746633000000002E-3</v>
      </c>
    </row>
    <row r="1299" spans="1:12" hidden="1">
      <c r="A1299" s="103" t="s">
        <v>1099</v>
      </c>
      <c r="B1299" s="103" t="s">
        <v>1078</v>
      </c>
      <c r="C1299" s="134" t="s">
        <v>1922</v>
      </c>
      <c r="D1299" s="104">
        <v>20312783.859999999</v>
      </c>
      <c r="E1299" s="406">
        <v>199831.42650100001</v>
      </c>
      <c r="F1299" s="188">
        <v>101.649596</v>
      </c>
      <c r="G1299" s="103" t="s">
        <v>581</v>
      </c>
      <c r="H1299" s="103" t="s">
        <v>581</v>
      </c>
      <c r="I1299" s="252">
        <v>89</v>
      </c>
      <c r="J1299" s="104">
        <v>20037783.859999999</v>
      </c>
      <c r="K1299" s="104">
        <v>20051229.82</v>
      </c>
      <c r="L1299" s="188">
        <v>5.4159567000000002E-3</v>
      </c>
    </row>
    <row r="1300" spans="1:12" hidden="1">
      <c r="A1300" s="103" t="s">
        <v>1099</v>
      </c>
      <c r="B1300" s="103" t="s">
        <v>1078</v>
      </c>
      <c r="C1300" s="134" t="s">
        <v>1923</v>
      </c>
      <c r="D1300" s="104">
        <v>20113858.84</v>
      </c>
      <c r="E1300" s="406">
        <v>197863.98715</v>
      </c>
      <c r="F1300" s="188">
        <v>101.654976</v>
      </c>
      <c r="G1300" s="103" t="s">
        <v>581</v>
      </c>
      <c r="H1300" s="103" t="s">
        <v>581</v>
      </c>
      <c r="I1300" s="252">
        <v>89</v>
      </c>
      <c r="J1300" s="104">
        <v>20313858.84</v>
      </c>
      <c r="K1300" s="104">
        <v>20328070.59</v>
      </c>
      <c r="L1300" s="188">
        <v>5.2926919999999999E-3</v>
      </c>
    </row>
    <row r="1301" spans="1:12" hidden="1">
      <c r="A1301" s="103" t="s">
        <v>1099</v>
      </c>
      <c r="B1301" s="103" t="s">
        <v>1078</v>
      </c>
      <c r="C1301" s="134" t="s">
        <v>1924</v>
      </c>
      <c r="D1301" s="104">
        <v>19565484.949999999</v>
      </c>
      <c r="E1301" s="406">
        <v>192438.45259999999</v>
      </c>
      <c r="F1301" s="188">
        <v>101.67139</v>
      </c>
      <c r="G1301" s="103" t="s">
        <v>581</v>
      </c>
      <c r="H1301" s="103" t="s">
        <v>581</v>
      </c>
      <c r="I1301" s="252">
        <v>88</v>
      </c>
      <c r="J1301" s="104">
        <v>20117106.59</v>
      </c>
      <c r="K1301" s="104">
        <v>20133593.710000001</v>
      </c>
      <c r="L1301" s="188">
        <v>1.6146774799999999E-2</v>
      </c>
    </row>
    <row r="1302" spans="1:12" hidden="1">
      <c r="A1302" s="103" t="s">
        <v>1099</v>
      </c>
      <c r="B1302" s="103" t="s">
        <v>1078</v>
      </c>
      <c r="C1302" s="134" t="s">
        <v>1925</v>
      </c>
      <c r="D1302" s="104">
        <v>19563584.550000001</v>
      </c>
      <c r="E1302" s="406">
        <v>192408.91065400001</v>
      </c>
      <c r="F1302" s="188">
        <v>101.67712299999999</v>
      </c>
      <c r="G1302" s="103" t="s">
        <v>581</v>
      </c>
      <c r="H1302" s="103" t="s">
        <v>581</v>
      </c>
      <c r="I1302" s="252">
        <v>89</v>
      </c>
      <c r="J1302" s="104">
        <v>19566588.289999999</v>
      </c>
      <c r="K1302" s="104">
        <v>19583813.16</v>
      </c>
      <c r="L1302" s="188">
        <v>5.6387544000000003E-3</v>
      </c>
    </row>
    <row r="1303" spans="1:12" hidden="1">
      <c r="A1303" s="103" t="s">
        <v>1099</v>
      </c>
      <c r="B1303" s="103" t="s">
        <v>1078</v>
      </c>
      <c r="C1303" s="134" t="s">
        <v>1926</v>
      </c>
      <c r="D1303" s="104">
        <v>18760786.210000001</v>
      </c>
      <c r="E1303" s="406">
        <v>184502.745367</v>
      </c>
      <c r="F1303" s="188">
        <v>101.682965</v>
      </c>
      <c r="G1303" s="103" t="s">
        <v>581</v>
      </c>
      <c r="H1303" s="103" t="s">
        <v>581</v>
      </c>
      <c r="I1303" s="252">
        <v>88</v>
      </c>
      <c r="J1303" s="104">
        <v>19564708.539999999</v>
      </c>
      <c r="K1303" s="104">
        <v>19582671.109999999</v>
      </c>
      <c r="L1303" s="188">
        <v>5.7456386000000002E-3</v>
      </c>
    </row>
    <row r="1304" spans="1:12" hidden="1">
      <c r="A1304" s="103" t="s">
        <v>1099</v>
      </c>
      <c r="B1304" s="103" t="s">
        <v>1078</v>
      </c>
      <c r="C1304" s="134" t="s">
        <v>1927</v>
      </c>
      <c r="D1304" s="104">
        <v>18661783.300000001</v>
      </c>
      <c r="E1304" s="406">
        <v>183517.80942100001</v>
      </c>
      <c r="F1304" s="188">
        <v>101.689222</v>
      </c>
      <c r="G1304" s="103" t="s">
        <v>581</v>
      </c>
      <c r="H1304" s="103" t="s">
        <v>581</v>
      </c>
      <c r="I1304" s="252">
        <v>87</v>
      </c>
      <c r="J1304" s="104">
        <v>18761940.670000002</v>
      </c>
      <c r="K1304" s="104">
        <v>18780610.73</v>
      </c>
      <c r="L1304" s="188">
        <v>6.1534398000000004E-3</v>
      </c>
    </row>
    <row r="1305" spans="1:12" hidden="1">
      <c r="A1305" s="103" t="s">
        <v>1099</v>
      </c>
      <c r="B1305" s="103" t="s">
        <v>1078</v>
      </c>
      <c r="C1305" s="134" t="s">
        <v>1928</v>
      </c>
      <c r="D1305" s="104">
        <v>18927941.399999999</v>
      </c>
      <c r="E1305" s="406">
        <v>186123.62692400001</v>
      </c>
      <c r="F1305" s="188">
        <v>101.695533</v>
      </c>
      <c r="G1305" s="103" t="s">
        <v>581</v>
      </c>
      <c r="H1305" s="103" t="s">
        <v>581</v>
      </c>
      <c r="I1305" s="252">
        <v>90</v>
      </c>
      <c r="J1305" s="104">
        <v>18662941.399999999</v>
      </c>
      <c r="K1305" s="104">
        <v>18682315.25</v>
      </c>
      <c r="L1305" s="188">
        <v>6.2061640999999997E-3</v>
      </c>
    </row>
    <row r="1306" spans="1:12" hidden="1">
      <c r="A1306" s="103" t="s">
        <v>1099</v>
      </c>
      <c r="B1306" s="103" t="s">
        <v>1078</v>
      </c>
      <c r="C1306" s="134" t="s">
        <v>1929</v>
      </c>
      <c r="D1306" s="104">
        <v>19040474.68</v>
      </c>
      <c r="E1306" s="406">
        <v>187196.12257400001</v>
      </c>
      <c r="F1306" s="188">
        <v>101.714044</v>
      </c>
      <c r="G1306" s="103" t="s">
        <v>581</v>
      </c>
      <c r="H1306" s="103" t="s">
        <v>581</v>
      </c>
      <c r="I1306" s="252">
        <v>92</v>
      </c>
      <c r="J1306" s="104">
        <v>18931386.809999999</v>
      </c>
      <c r="K1306" s="104">
        <v>18952902.600000001</v>
      </c>
      <c r="L1306" s="188">
        <v>1.8202372800000002E-2</v>
      </c>
    </row>
    <row r="1307" spans="1:12" hidden="1">
      <c r="A1307" s="103" t="s">
        <v>1099</v>
      </c>
      <c r="B1307" s="103" t="s">
        <v>1078</v>
      </c>
      <c r="C1307" s="134" t="s">
        <v>1930</v>
      </c>
      <c r="D1307" s="104">
        <v>18992419.25</v>
      </c>
      <c r="E1307" s="406">
        <v>186712.486271</v>
      </c>
      <c r="F1307" s="188">
        <v>101.720135</v>
      </c>
      <c r="G1307" s="103" t="s">
        <v>581</v>
      </c>
      <c r="H1307" s="103" t="s">
        <v>581</v>
      </c>
      <c r="I1307" s="252">
        <v>92</v>
      </c>
      <c r="J1307" s="104">
        <v>19041614.800000001</v>
      </c>
      <c r="K1307" s="104">
        <v>19042332.140000001</v>
      </c>
      <c r="L1307" s="188">
        <v>5.9883569000000001E-3</v>
      </c>
    </row>
    <row r="1308" spans="1:12" hidden="1">
      <c r="A1308" s="103" t="s">
        <v>1099</v>
      </c>
      <c r="B1308" s="103" t="s">
        <v>1078</v>
      </c>
      <c r="C1308" s="134" t="s">
        <v>1931</v>
      </c>
      <c r="D1308" s="104">
        <v>18993561.34</v>
      </c>
      <c r="E1308" s="406">
        <v>186712.486271</v>
      </c>
      <c r="F1308" s="188">
        <v>101.726252</v>
      </c>
      <c r="G1308" s="103" t="s">
        <v>581</v>
      </c>
      <c r="H1308" s="103" t="s">
        <v>581</v>
      </c>
      <c r="I1308" s="252">
        <v>92</v>
      </c>
      <c r="J1308" s="104">
        <v>18993561.34</v>
      </c>
      <c r="K1308" s="104">
        <v>18994994.239999998</v>
      </c>
      <c r="L1308" s="188">
        <v>6.0135587000000002E-3</v>
      </c>
    </row>
    <row r="1309" spans="1:12" hidden="1">
      <c r="A1309" s="103" t="s">
        <v>1099</v>
      </c>
      <c r="B1309" s="103" t="s">
        <v>1078</v>
      </c>
      <c r="C1309" s="134" t="s">
        <v>1932</v>
      </c>
      <c r="D1309" s="104">
        <v>19364042.399999999</v>
      </c>
      <c r="E1309" s="406">
        <v>190342.98108299999</v>
      </c>
      <c r="F1309" s="188">
        <v>101.73236900000001</v>
      </c>
      <c r="G1309" s="103" t="s">
        <v>581</v>
      </c>
      <c r="H1309" s="103" t="s">
        <v>581</v>
      </c>
      <c r="I1309" s="252">
        <v>92</v>
      </c>
      <c r="J1309" s="104">
        <v>18994703.559999999</v>
      </c>
      <c r="K1309" s="104">
        <v>18996852.100000001</v>
      </c>
      <c r="L1309" s="188">
        <v>6.0131971000000001E-3</v>
      </c>
    </row>
    <row r="1310" spans="1:12" hidden="1">
      <c r="A1310" s="103" t="s">
        <v>1099</v>
      </c>
      <c r="B1310" s="103" t="s">
        <v>1078</v>
      </c>
      <c r="C1310" s="134" t="s">
        <v>1933</v>
      </c>
      <c r="D1310" s="104">
        <v>19390700</v>
      </c>
      <c r="E1310" s="406">
        <v>190593.91491200001</v>
      </c>
      <c r="F1310" s="188">
        <v>101.73829499999999</v>
      </c>
      <c r="G1310" s="103" t="s">
        <v>581</v>
      </c>
      <c r="H1310" s="103" t="s">
        <v>581</v>
      </c>
      <c r="I1310" s="252">
        <v>93</v>
      </c>
      <c r="J1310" s="104">
        <v>19365170.420000002</v>
      </c>
      <c r="K1310" s="104">
        <v>19368048.579999998</v>
      </c>
      <c r="L1310" s="188">
        <v>5.825088E-3</v>
      </c>
    </row>
    <row r="1311" spans="1:12" hidden="1">
      <c r="A1311" s="103" t="s">
        <v>1099</v>
      </c>
      <c r="B1311" s="103" t="s">
        <v>1078</v>
      </c>
      <c r="C1311" s="134" t="s">
        <v>1934</v>
      </c>
      <c r="D1311" s="104">
        <v>19544313.940000001</v>
      </c>
      <c r="E1311" s="406">
        <v>192070.298943</v>
      </c>
      <c r="F1311" s="188">
        <v>101.756045</v>
      </c>
      <c r="G1311" s="103" t="s">
        <v>581</v>
      </c>
      <c r="H1311" s="103" t="s">
        <v>581</v>
      </c>
      <c r="I1311" s="252">
        <v>94</v>
      </c>
      <c r="J1311" s="104">
        <v>19394082.940000001</v>
      </c>
      <c r="K1311" s="104">
        <v>19399153.469999999</v>
      </c>
      <c r="L1311" s="188">
        <v>1.74467245E-2</v>
      </c>
    </row>
    <row r="1312" spans="1:12" hidden="1">
      <c r="A1312" s="103" t="s">
        <v>1099</v>
      </c>
      <c r="B1312" s="103" t="s">
        <v>1078</v>
      </c>
      <c r="C1312" s="134" t="s">
        <v>1935</v>
      </c>
      <c r="D1312" s="104">
        <v>18545433.440000001</v>
      </c>
      <c r="E1312" s="406">
        <v>182243.435792</v>
      </c>
      <c r="F1312" s="188">
        <v>101.76187299999999</v>
      </c>
      <c r="G1312" s="103" t="s">
        <v>581</v>
      </c>
      <c r="H1312" s="103" t="s">
        <v>581</v>
      </c>
      <c r="I1312" s="252">
        <v>94</v>
      </c>
      <c r="J1312" s="104">
        <v>19545433.440000001</v>
      </c>
      <c r="K1312" s="104">
        <v>19551240.489999998</v>
      </c>
      <c r="L1312" s="188">
        <v>5.7274238999999996E-3</v>
      </c>
    </row>
    <row r="1313" spans="1:12" hidden="1">
      <c r="A1313" s="103" t="s">
        <v>1099</v>
      </c>
      <c r="B1313" s="103" t="s">
        <v>1078</v>
      </c>
      <c r="C1313" s="134" t="s">
        <v>1936</v>
      </c>
      <c r="D1313" s="104">
        <v>18546590.690000001</v>
      </c>
      <c r="E1313" s="406">
        <v>182243.435792</v>
      </c>
      <c r="F1313" s="188">
        <v>101.76822300000001</v>
      </c>
      <c r="G1313" s="103" t="s">
        <v>581</v>
      </c>
      <c r="H1313" s="103" t="s">
        <v>581</v>
      </c>
      <c r="I1313" s="252">
        <v>94</v>
      </c>
      <c r="J1313" s="104">
        <v>18546590.690000001</v>
      </c>
      <c r="K1313" s="104">
        <v>18553096.66</v>
      </c>
      <c r="L1313" s="188">
        <v>6.2400581000000002E-3</v>
      </c>
    </row>
    <row r="1314" spans="1:12" hidden="1">
      <c r="A1314" s="103" t="s">
        <v>1099</v>
      </c>
      <c r="B1314" s="103" t="s">
        <v>1078</v>
      </c>
      <c r="C1314" s="134" t="s">
        <v>1937</v>
      </c>
      <c r="D1314" s="104">
        <v>18547748.170000002</v>
      </c>
      <c r="E1314" s="406">
        <v>182243.435792</v>
      </c>
      <c r="F1314" s="188">
        <v>101.774575</v>
      </c>
      <c r="G1314" s="103" t="s">
        <v>581</v>
      </c>
      <c r="H1314" s="103" t="s">
        <v>581</v>
      </c>
      <c r="I1314" s="252">
        <v>94</v>
      </c>
      <c r="J1314" s="104">
        <v>18547748.170000002</v>
      </c>
      <c r="K1314" s="104">
        <v>18554953.120000001</v>
      </c>
      <c r="L1314" s="188">
        <v>6.2416340000000002E-3</v>
      </c>
    </row>
    <row r="1315" spans="1:12" hidden="1">
      <c r="A1315" s="103" t="s">
        <v>1099</v>
      </c>
      <c r="B1315" s="103" t="s">
        <v>1078</v>
      </c>
      <c r="C1315" s="134" t="s">
        <v>1938</v>
      </c>
      <c r="D1315" s="104">
        <v>19727866.329999998</v>
      </c>
      <c r="E1315" s="406">
        <v>193826.75219900001</v>
      </c>
      <c r="F1315" s="188">
        <v>101.78092599999999</v>
      </c>
      <c r="G1315" s="103" t="s">
        <v>581</v>
      </c>
      <c r="H1315" s="103" t="s">
        <v>581</v>
      </c>
      <c r="I1315" s="252">
        <v>93</v>
      </c>
      <c r="J1315" s="104">
        <v>18548905.66</v>
      </c>
      <c r="K1315" s="104">
        <v>18556809.670000002</v>
      </c>
      <c r="L1315" s="188">
        <v>6.2402619000000003E-3</v>
      </c>
    </row>
    <row r="1316" spans="1:12" hidden="1">
      <c r="A1316" s="103" t="s">
        <v>1099</v>
      </c>
      <c r="B1316" s="103" t="s">
        <v>1078</v>
      </c>
      <c r="C1316" s="134" t="s">
        <v>1939</v>
      </c>
      <c r="D1316" s="104">
        <v>20433206.109999999</v>
      </c>
      <c r="E1316" s="406">
        <v>200722.75130800001</v>
      </c>
      <c r="F1316" s="188">
        <v>101.798157</v>
      </c>
      <c r="G1316" s="103" t="s">
        <v>581</v>
      </c>
      <c r="H1316" s="103" t="s">
        <v>581</v>
      </c>
      <c r="I1316" s="252">
        <v>94</v>
      </c>
      <c r="J1316" s="104">
        <v>19731206.109999999</v>
      </c>
      <c r="K1316" s="104">
        <v>19741341.16</v>
      </c>
      <c r="L1316" s="188">
        <v>1.69294982E-2</v>
      </c>
    </row>
    <row r="1317" spans="1:12" hidden="1">
      <c r="A1317" s="103" t="s">
        <v>1099</v>
      </c>
      <c r="B1317" s="103" t="s">
        <v>1078</v>
      </c>
      <c r="C1317" s="134" t="s">
        <v>1940</v>
      </c>
      <c r="D1317" s="104">
        <v>20442551.260000002</v>
      </c>
      <c r="E1317" s="406">
        <v>200803.937091</v>
      </c>
      <c r="F1317" s="188">
        <v>101.803538</v>
      </c>
      <c r="G1317" s="103" t="s">
        <v>581</v>
      </c>
      <c r="H1317" s="103" t="s">
        <v>581</v>
      </c>
      <c r="I1317" s="252">
        <v>94</v>
      </c>
      <c r="J1317" s="104">
        <v>20434286.260000002</v>
      </c>
      <c r="K1317" s="104">
        <v>20445191.510000002</v>
      </c>
      <c r="L1317" s="188">
        <v>5.2859502999999999E-3</v>
      </c>
    </row>
    <row r="1318" spans="1:12" hidden="1">
      <c r="A1318" s="103" t="s">
        <v>1099</v>
      </c>
      <c r="B1318" s="103" t="s">
        <v>1078</v>
      </c>
      <c r="C1318" s="134" t="s">
        <v>1307</v>
      </c>
      <c r="D1318" s="104">
        <v>20443631.469999999</v>
      </c>
      <c r="E1318" s="406">
        <v>200803.937091</v>
      </c>
      <c r="F1318" s="188">
        <v>101.80891800000001</v>
      </c>
      <c r="G1318" s="103" t="s">
        <v>581</v>
      </c>
      <c r="H1318" s="103" t="s">
        <v>581</v>
      </c>
      <c r="I1318" s="252">
        <v>94</v>
      </c>
      <c r="J1318" s="104">
        <v>20443631.469999999</v>
      </c>
      <c r="K1318" s="104">
        <v>20455307.289999999</v>
      </c>
      <c r="L1318" s="188">
        <v>5.2846886000000003E-3</v>
      </c>
    </row>
    <row r="1319" spans="1:12" hidden="1">
      <c r="A1319" s="103" t="s">
        <v>1099</v>
      </c>
      <c r="B1319" s="103" t="s">
        <v>1078</v>
      </c>
      <c r="C1319" s="134" t="s">
        <v>1308</v>
      </c>
      <c r="D1319" s="104">
        <v>20829711.48</v>
      </c>
      <c r="E1319" s="406">
        <v>204585.331404</v>
      </c>
      <c r="F1319" s="188">
        <v>101.814296</v>
      </c>
      <c r="G1319" s="103" t="s">
        <v>581</v>
      </c>
      <c r="H1319" s="103" t="s">
        <v>581</v>
      </c>
      <c r="I1319" s="252">
        <v>95</v>
      </c>
      <c r="J1319" s="104">
        <v>20444711.48</v>
      </c>
      <c r="K1319" s="104">
        <v>20457157.949999999</v>
      </c>
      <c r="L1319" s="188">
        <v>5.2824448999999997E-3</v>
      </c>
    </row>
    <row r="1320" spans="1:12" hidden="1">
      <c r="A1320" s="103" t="s">
        <v>1099</v>
      </c>
      <c r="B1320" s="103" t="s">
        <v>1078</v>
      </c>
      <c r="C1320" s="134" t="s">
        <v>1309</v>
      </c>
      <c r="D1320" s="104">
        <v>20802217.140000001</v>
      </c>
      <c r="E1320" s="406">
        <v>204304.83504899999</v>
      </c>
      <c r="F1320" s="188">
        <v>101.81950500000001</v>
      </c>
      <c r="G1320" s="103" t="s">
        <v>581</v>
      </c>
      <c r="H1320" s="103" t="s">
        <v>581</v>
      </c>
      <c r="I1320" s="252">
        <v>95</v>
      </c>
      <c r="J1320" s="104">
        <v>20830777.140000001</v>
      </c>
      <c r="K1320" s="104">
        <v>20844008.829999998</v>
      </c>
      <c r="L1320" s="188">
        <v>5.1161773999999997E-3</v>
      </c>
    </row>
    <row r="1321" spans="1:12" hidden="1">
      <c r="A1321" s="103" t="s">
        <v>1099</v>
      </c>
      <c r="B1321" s="103" t="s">
        <v>1078</v>
      </c>
      <c r="C1321" s="134" t="s">
        <v>1310</v>
      </c>
      <c r="D1321" s="104">
        <v>20901444.34</v>
      </c>
      <c r="E1321" s="406">
        <v>205247.41639599999</v>
      </c>
      <c r="F1321" s="188">
        <v>101.835359</v>
      </c>
      <c r="G1321" s="103" t="s">
        <v>581</v>
      </c>
      <c r="H1321" s="103" t="s">
        <v>581</v>
      </c>
      <c r="I1321" s="252">
        <v>96</v>
      </c>
      <c r="J1321" s="104">
        <v>20805456.23</v>
      </c>
      <c r="K1321" s="104">
        <v>20821040.989999998</v>
      </c>
      <c r="L1321" s="188">
        <v>1.55706905E-2</v>
      </c>
    </row>
    <row r="1322" spans="1:12" hidden="1">
      <c r="A1322" s="103" t="s">
        <v>1099</v>
      </c>
      <c r="B1322" s="103" t="s">
        <v>1078</v>
      </c>
      <c r="C1322" s="134" t="s">
        <v>1311</v>
      </c>
      <c r="D1322" s="104">
        <v>21602520.760000002</v>
      </c>
      <c r="E1322" s="406">
        <v>212120.90273</v>
      </c>
      <c r="F1322" s="188">
        <v>101.840604</v>
      </c>
      <c r="G1322" s="103" t="s">
        <v>581</v>
      </c>
      <c r="H1322" s="103" t="s">
        <v>581</v>
      </c>
      <c r="I1322" s="252">
        <v>98</v>
      </c>
      <c r="J1322" s="104">
        <v>20902520.760000002</v>
      </c>
      <c r="K1322" s="104">
        <v>20918893.559999999</v>
      </c>
      <c r="L1322" s="188">
        <v>5.1504704E-3</v>
      </c>
    </row>
    <row r="1323" spans="1:12" hidden="1">
      <c r="A1323" s="103" t="s">
        <v>1099</v>
      </c>
      <c r="B1323" s="103" t="s">
        <v>1078</v>
      </c>
      <c r="C1323" s="134" t="s">
        <v>1312</v>
      </c>
      <c r="D1323" s="104">
        <v>21623625.23</v>
      </c>
      <c r="E1323" s="406">
        <v>212317.27801499999</v>
      </c>
      <c r="F1323" s="188">
        <v>101.84581</v>
      </c>
      <c r="G1323" s="103" t="s">
        <v>581</v>
      </c>
      <c r="H1323" s="103" t="s">
        <v>581</v>
      </c>
      <c r="I1323" s="252">
        <v>99</v>
      </c>
      <c r="J1323" s="104">
        <v>21603625.23</v>
      </c>
      <c r="K1323" s="104">
        <v>21620812.510000002</v>
      </c>
      <c r="L1323" s="188">
        <v>5.1119099999999999E-3</v>
      </c>
    </row>
    <row r="1324" spans="1:12" hidden="1">
      <c r="A1324" s="103" t="s">
        <v>1099</v>
      </c>
      <c r="B1324" s="103" t="s">
        <v>1078</v>
      </c>
      <c r="C1324" s="134" t="s">
        <v>1313</v>
      </c>
      <c r="D1324" s="104">
        <v>21144514.27</v>
      </c>
      <c r="E1324" s="406">
        <v>207602.19286700001</v>
      </c>
      <c r="F1324" s="188">
        <v>101.851112</v>
      </c>
      <c r="G1324" s="103" t="s">
        <v>581</v>
      </c>
      <c r="H1324" s="103" t="s">
        <v>581</v>
      </c>
      <c r="I1324" s="252">
        <v>98</v>
      </c>
      <c r="J1324" s="104">
        <v>21624750.940000001</v>
      </c>
      <c r="K1324" s="104">
        <v>21642753.530000001</v>
      </c>
      <c r="L1324" s="188">
        <v>5.2059087999999998E-3</v>
      </c>
    </row>
    <row r="1325" spans="1:12" hidden="1">
      <c r="A1325" s="103" t="s">
        <v>1099</v>
      </c>
      <c r="B1325" s="103" t="s">
        <v>1078</v>
      </c>
      <c r="C1325" s="134" t="s">
        <v>1314</v>
      </c>
      <c r="D1325" s="104">
        <v>21277192.23</v>
      </c>
      <c r="E1325" s="406">
        <v>208893.55709799999</v>
      </c>
      <c r="F1325" s="188">
        <v>101.856623</v>
      </c>
      <c r="G1325" s="103" t="s">
        <v>581</v>
      </c>
      <c r="H1325" s="103" t="s">
        <v>581</v>
      </c>
      <c r="I1325" s="252">
        <v>100</v>
      </c>
      <c r="J1325" s="104">
        <v>21145658.23</v>
      </c>
      <c r="K1325" s="104">
        <v>21164458.109999999</v>
      </c>
      <c r="L1325" s="188">
        <v>5.4108393000000003E-3</v>
      </c>
    </row>
    <row r="1326" spans="1:12" hidden="1">
      <c r="A1326" s="103" t="s">
        <v>1099</v>
      </c>
      <c r="B1326" s="103" t="s">
        <v>1078</v>
      </c>
      <c r="C1326" s="134" t="s">
        <v>1315</v>
      </c>
      <c r="D1326" s="104">
        <v>21189113.260000002</v>
      </c>
      <c r="E1326" s="406">
        <v>207995.411815</v>
      </c>
      <c r="F1326" s="188">
        <v>101.872984</v>
      </c>
      <c r="G1326" s="103" t="s">
        <v>581</v>
      </c>
      <c r="H1326" s="103" t="s">
        <v>581</v>
      </c>
      <c r="I1326" s="252">
        <v>101</v>
      </c>
      <c r="J1326" s="104">
        <v>21280610</v>
      </c>
      <c r="K1326" s="104">
        <v>21301817.27</v>
      </c>
      <c r="L1326" s="188">
        <v>1.6062774799999999E-2</v>
      </c>
    </row>
    <row r="1327" spans="1:12" hidden="1">
      <c r="A1327" s="103" t="s">
        <v>1099</v>
      </c>
      <c r="B1327" s="103" t="s">
        <v>1078</v>
      </c>
      <c r="C1327" s="134" t="s">
        <v>1316</v>
      </c>
      <c r="D1327" s="104">
        <v>20619320.09</v>
      </c>
      <c r="E1327" s="406">
        <v>202391.653185</v>
      </c>
      <c r="F1327" s="188">
        <v>101.87831199999999</v>
      </c>
      <c r="G1327" s="103" t="s">
        <v>581</v>
      </c>
      <c r="H1327" s="103" t="s">
        <v>581</v>
      </c>
      <c r="I1327" s="252">
        <v>99</v>
      </c>
      <c r="J1327" s="104">
        <v>21190221.559999999</v>
      </c>
      <c r="K1327" s="104">
        <v>21212227.93</v>
      </c>
      <c r="L1327" s="188">
        <v>5.2300421000000003E-3</v>
      </c>
    </row>
    <row r="1328" spans="1:12" hidden="1">
      <c r="A1328" s="103" t="s">
        <v>1099</v>
      </c>
      <c r="B1328" s="103" t="s">
        <v>1078</v>
      </c>
      <c r="C1328" s="134" t="s">
        <v>1317</v>
      </c>
      <c r="D1328" s="104">
        <v>20997150.379999999</v>
      </c>
      <c r="E1328" s="406">
        <v>206089.005339</v>
      </c>
      <c r="F1328" s="188">
        <v>101.883894</v>
      </c>
      <c r="G1328" s="103" t="s">
        <v>581</v>
      </c>
      <c r="H1328" s="103" t="s">
        <v>581</v>
      </c>
      <c r="I1328" s="252">
        <v>100</v>
      </c>
      <c r="J1328" s="104">
        <v>20620449.739999998</v>
      </c>
      <c r="K1328" s="104">
        <v>20643233.77</v>
      </c>
      <c r="L1328" s="188">
        <v>5.4790856999999997E-3</v>
      </c>
    </row>
    <row r="1329" spans="1:12" hidden="1">
      <c r="A1329" s="103" t="s">
        <v>1099</v>
      </c>
      <c r="B1329" s="103" t="s">
        <v>1078</v>
      </c>
      <c r="C1329" s="134" t="s">
        <v>1318</v>
      </c>
      <c r="D1329" s="104">
        <v>20999023.559999999</v>
      </c>
      <c r="E1329" s="406">
        <v>206096.280287</v>
      </c>
      <c r="F1329" s="188">
        <v>101.889387</v>
      </c>
      <c r="G1329" s="103" t="s">
        <v>581</v>
      </c>
      <c r="H1329" s="103" t="s">
        <v>581</v>
      </c>
      <c r="I1329" s="252">
        <v>100</v>
      </c>
      <c r="J1329" s="104">
        <v>20998282.32</v>
      </c>
      <c r="K1329" s="104">
        <v>20999073.390000001</v>
      </c>
      <c r="L1329" s="188">
        <v>5.3914312000000004E-3</v>
      </c>
    </row>
    <row r="1330" spans="1:12" hidden="1">
      <c r="A1330" s="103" t="s">
        <v>1099</v>
      </c>
      <c r="B1330" s="103" t="s">
        <v>1078</v>
      </c>
      <c r="C1330" s="134" t="s">
        <v>1319</v>
      </c>
      <c r="D1330" s="104">
        <v>21000155.329999998</v>
      </c>
      <c r="E1330" s="406">
        <v>206096.280287</v>
      </c>
      <c r="F1330" s="188">
        <v>101.89487800000001</v>
      </c>
      <c r="G1330" s="103" t="s">
        <v>581</v>
      </c>
      <c r="H1330" s="103" t="s">
        <v>581</v>
      </c>
      <c r="I1330" s="252">
        <v>100</v>
      </c>
      <c r="J1330" s="104">
        <v>21000155.329999998</v>
      </c>
      <c r="K1330" s="104">
        <v>21001737.559999999</v>
      </c>
      <c r="L1330" s="188">
        <v>5.3891776000000004E-3</v>
      </c>
    </row>
    <row r="1331" spans="1:12" hidden="1">
      <c r="A1331" s="103" t="s">
        <v>1099</v>
      </c>
      <c r="B1331" s="103" t="s">
        <v>1078</v>
      </c>
      <c r="C1331" s="134" t="s">
        <v>1320</v>
      </c>
      <c r="D1331" s="104">
        <v>21003551.18</v>
      </c>
      <c r="E1331" s="406">
        <v>206096.280287</v>
      </c>
      <c r="F1331" s="188">
        <v>101.911355</v>
      </c>
      <c r="G1331" s="103" t="s">
        <v>581</v>
      </c>
      <c r="H1331" s="103" t="s">
        <v>581</v>
      </c>
      <c r="I1331" s="252">
        <v>100</v>
      </c>
      <c r="J1331" s="104">
        <v>21003551.18</v>
      </c>
      <c r="K1331" s="104">
        <v>21007507.550000001</v>
      </c>
      <c r="L1331" s="188">
        <v>1.6170587100000001E-2</v>
      </c>
    </row>
    <row r="1332" spans="1:12" hidden="1">
      <c r="A1332" s="103" t="s">
        <v>1099</v>
      </c>
      <c r="B1332" s="103" t="s">
        <v>1078</v>
      </c>
      <c r="C1332" s="134" t="s">
        <v>1321</v>
      </c>
      <c r="D1332" s="104">
        <v>20922174.399999999</v>
      </c>
      <c r="E1332" s="406">
        <v>205286.796512</v>
      </c>
      <c r="F1332" s="188">
        <v>101.916805</v>
      </c>
      <c r="G1332" s="103" t="s">
        <v>581</v>
      </c>
      <c r="H1332" s="103" t="s">
        <v>581</v>
      </c>
      <c r="I1332" s="252">
        <v>100</v>
      </c>
      <c r="J1332" s="104">
        <v>21004674.399999999</v>
      </c>
      <c r="K1332" s="104">
        <v>21009422.219999999</v>
      </c>
      <c r="L1332" s="188">
        <v>5.3477847999999998E-3</v>
      </c>
    </row>
    <row r="1333" spans="1:12" hidden="1">
      <c r="A1333" s="103" t="s">
        <v>1099</v>
      </c>
      <c r="B1333" s="103" t="s">
        <v>1078</v>
      </c>
      <c r="C1333" s="134" t="s">
        <v>1619</v>
      </c>
      <c r="D1333" s="104">
        <v>20223300.620000001</v>
      </c>
      <c r="E1333" s="406">
        <v>198418.819025</v>
      </c>
      <c r="F1333" s="188">
        <v>101.922291</v>
      </c>
      <c r="G1333" s="103" t="s">
        <v>581</v>
      </c>
      <c r="H1333" s="103" t="s">
        <v>581</v>
      </c>
      <c r="I1333" s="252">
        <v>100</v>
      </c>
      <c r="J1333" s="104">
        <v>20923300.620000001</v>
      </c>
      <c r="K1333" s="104">
        <v>20928836.850000001</v>
      </c>
      <c r="L1333" s="188">
        <v>5.3828217999999997E-3</v>
      </c>
    </row>
    <row r="1334" spans="1:12" hidden="1">
      <c r="A1334" s="103" t="s">
        <v>1099</v>
      </c>
      <c r="B1334" s="103" t="s">
        <v>1078</v>
      </c>
      <c r="C1334" s="134" t="s">
        <v>1620</v>
      </c>
      <c r="D1334" s="104">
        <v>19932480.82</v>
      </c>
      <c r="E1334" s="406">
        <v>195554.05845499999</v>
      </c>
      <c r="F1334" s="188">
        <v>101.928239</v>
      </c>
      <c r="G1334" s="103" t="s">
        <v>581</v>
      </c>
      <c r="H1334" s="103" t="s">
        <v>581</v>
      </c>
      <c r="I1334" s="252">
        <v>100</v>
      </c>
      <c r="J1334" s="104">
        <v>20224480.82</v>
      </c>
      <c r="K1334" s="104">
        <v>20230779.16</v>
      </c>
      <c r="L1334" s="188">
        <v>5.8358185999999998E-3</v>
      </c>
    </row>
    <row r="1335" spans="1:12" hidden="1">
      <c r="A1335" s="103" t="s">
        <v>1099</v>
      </c>
      <c r="B1335" s="103" t="s">
        <v>1078</v>
      </c>
      <c r="C1335" s="134" t="s">
        <v>1621</v>
      </c>
      <c r="D1335" s="104">
        <v>19893315.07</v>
      </c>
      <c r="E1335" s="406">
        <v>195158.14679500001</v>
      </c>
      <c r="F1335" s="188">
        <v>101.934331</v>
      </c>
      <c r="G1335" s="103" t="s">
        <v>581</v>
      </c>
      <c r="H1335" s="103" t="s">
        <v>581</v>
      </c>
      <c r="I1335" s="252">
        <v>100</v>
      </c>
      <c r="J1335" s="104">
        <v>19933672.059999999</v>
      </c>
      <c r="K1335" s="104">
        <v>19940721.59</v>
      </c>
      <c r="L1335" s="188">
        <v>5.9767539000000003E-3</v>
      </c>
    </row>
    <row r="1336" spans="1:12" hidden="1">
      <c r="A1336" s="103" t="s">
        <v>1099</v>
      </c>
      <c r="B1336" s="103" t="s">
        <v>1078</v>
      </c>
      <c r="C1336" s="134" t="s">
        <v>1622</v>
      </c>
      <c r="D1336" s="104">
        <v>19998047.329999998</v>
      </c>
      <c r="E1336" s="406">
        <v>196150.31309899999</v>
      </c>
      <c r="F1336" s="188">
        <v>101.95266599999999</v>
      </c>
      <c r="G1336" s="103" t="s">
        <v>581</v>
      </c>
      <c r="H1336" s="103" t="s">
        <v>581</v>
      </c>
      <c r="I1336" s="252">
        <v>101</v>
      </c>
      <c r="J1336" s="104">
        <v>19896893.329999998</v>
      </c>
      <c r="K1336" s="104">
        <v>19906192.539999999</v>
      </c>
      <c r="L1336" s="188">
        <v>1.7987070500000001E-2</v>
      </c>
    </row>
    <row r="1337" spans="1:12" hidden="1">
      <c r="A1337" s="103" t="s">
        <v>1099</v>
      </c>
      <c r="B1337" s="103" t="s">
        <v>1078</v>
      </c>
      <c r="C1337" s="134" t="s">
        <v>1623</v>
      </c>
      <c r="D1337" s="104">
        <v>19306212.039999999</v>
      </c>
      <c r="E1337" s="406">
        <v>189353.43698500001</v>
      </c>
      <c r="F1337" s="188">
        <v>101.95860399999999</v>
      </c>
      <c r="G1337" s="103" t="s">
        <v>581</v>
      </c>
      <c r="H1337" s="103" t="s">
        <v>581</v>
      </c>
      <c r="I1337" s="252">
        <v>102</v>
      </c>
      <c r="J1337" s="104">
        <v>19999212.039999999</v>
      </c>
      <c r="K1337" s="104">
        <v>20009265.030000001</v>
      </c>
      <c r="L1337" s="188">
        <v>5.8242713999999999E-3</v>
      </c>
    </row>
    <row r="1338" spans="1:12" hidden="1">
      <c r="A1338" s="103" t="s">
        <v>1099</v>
      </c>
      <c r="B1338" s="103" t="s">
        <v>1078</v>
      </c>
      <c r="C1338" s="134" t="s">
        <v>1624</v>
      </c>
      <c r="D1338" s="104">
        <v>19757402.07</v>
      </c>
      <c r="E1338" s="406">
        <v>193766.72089699999</v>
      </c>
      <c r="F1338" s="188">
        <v>101.964888</v>
      </c>
      <c r="G1338" s="103" t="s">
        <v>581</v>
      </c>
      <c r="H1338" s="103" t="s">
        <v>581</v>
      </c>
      <c r="I1338" s="252">
        <v>105</v>
      </c>
      <c r="J1338" s="104">
        <v>19307402.07</v>
      </c>
      <c r="K1338" s="104">
        <v>19318182.800000001</v>
      </c>
      <c r="L1338" s="188">
        <v>6.1632856000000003E-3</v>
      </c>
    </row>
    <row r="1339" spans="1:12" hidden="1">
      <c r="A1339" s="103" t="s">
        <v>1099</v>
      </c>
      <c r="B1339" s="103" t="s">
        <v>1078</v>
      </c>
      <c r="C1339" s="134" t="s">
        <v>1625</v>
      </c>
      <c r="D1339" s="104">
        <v>19786581.57</v>
      </c>
      <c r="E1339" s="406">
        <v>194041.308834</v>
      </c>
      <c r="F1339" s="188">
        <v>101.97097599999999</v>
      </c>
      <c r="G1339" s="103" t="s">
        <v>581</v>
      </c>
      <c r="H1339" s="103" t="s">
        <v>581</v>
      </c>
      <c r="I1339" s="252">
        <v>105</v>
      </c>
      <c r="J1339" s="104">
        <v>19758581.57</v>
      </c>
      <c r="K1339" s="104">
        <v>19770107.07</v>
      </c>
      <c r="L1339" s="188">
        <v>5.9706828E-3</v>
      </c>
    </row>
    <row r="1340" spans="1:12" hidden="1">
      <c r="A1340" s="103" t="s">
        <v>1099</v>
      </c>
      <c r="B1340" s="103" t="s">
        <v>1078</v>
      </c>
      <c r="C1340" s="134" t="s">
        <v>1626</v>
      </c>
      <c r="D1340" s="104">
        <v>20807259.93</v>
      </c>
      <c r="E1340" s="406">
        <v>204038.65647099999</v>
      </c>
      <c r="F1340" s="188">
        <v>101.977048</v>
      </c>
      <c r="G1340" s="103" t="s">
        <v>581</v>
      </c>
      <c r="H1340" s="103" t="s">
        <v>581</v>
      </c>
      <c r="I1340" s="252">
        <v>108</v>
      </c>
      <c r="J1340" s="104">
        <v>19787759.93</v>
      </c>
      <c r="K1340" s="104">
        <v>19800031.32</v>
      </c>
      <c r="L1340" s="188">
        <v>5.9546356E-3</v>
      </c>
    </row>
    <row r="1341" spans="1:12" hidden="1">
      <c r="A1341" s="103" t="s">
        <v>1099</v>
      </c>
      <c r="B1341" s="103" t="s">
        <v>1078</v>
      </c>
      <c r="C1341" s="134" t="s">
        <v>1627</v>
      </c>
      <c r="D1341" s="104">
        <v>20810680.039999999</v>
      </c>
      <c r="E1341" s="406">
        <v>204038.65647099999</v>
      </c>
      <c r="F1341" s="188">
        <v>101.99381</v>
      </c>
      <c r="G1341" s="103" t="s">
        <v>581</v>
      </c>
      <c r="H1341" s="103" t="s">
        <v>581</v>
      </c>
      <c r="I1341" s="252">
        <v>108</v>
      </c>
      <c r="J1341" s="104">
        <v>20810680.039999999</v>
      </c>
      <c r="K1341" s="104">
        <v>20825304.98</v>
      </c>
      <c r="L1341" s="188">
        <v>1.6437032000000001E-2</v>
      </c>
    </row>
    <row r="1342" spans="1:12" hidden="1">
      <c r="A1342" s="103" t="s">
        <v>1099</v>
      </c>
      <c r="B1342" s="103" t="s">
        <v>1078</v>
      </c>
      <c r="C1342" s="134" t="s">
        <v>1628</v>
      </c>
      <c r="D1342" s="104">
        <v>20810320.170000002</v>
      </c>
      <c r="E1342" s="406">
        <v>204023.95050199999</v>
      </c>
      <c r="F1342" s="188">
        <v>101.999398</v>
      </c>
      <c r="G1342" s="103" t="s">
        <v>581</v>
      </c>
      <c r="H1342" s="103" t="s">
        <v>581</v>
      </c>
      <c r="I1342" s="252">
        <v>108</v>
      </c>
      <c r="J1342" s="104">
        <v>20811820.170000002</v>
      </c>
      <c r="K1342" s="104">
        <v>20827229.699999999</v>
      </c>
      <c r="L1342" s="188">
        <v>5.4787639000000001E-3</v>
      </c>
    </row>
    <row r="1343" spans="1:12" hidden="1">
      <c r="A1343" s="103" t="s">
        <v>1099</v>
      </c>
      <c r="B1343" s="103" t="s">
        <v>1078</v>
      </c>
      <c r="C1343" s="134" t="s">
        <v>1629</v>
      </c>
      <c r="D1343" s="104">
        <v>20811460.390000001</v>
      </c>
      <c r="E1343" s="406">
        <v>204023.95050199999</v>
      </c>
      <c r="F1343" s="188">
        <v>102.004987</v>
      </c>
      <c r="G1343" s="103" t="s">
        <v>581</v>
      </c>
      <c r="H1343" s="103" t="s">
        <v>581</v>
      </c>
      <c r="I1343" s="252">
        <v>108</v>
      </c>
      <c r="J1343" s="104">
        <v>20811460.390000001</v>
      </c>
      <c r="K1343" s="104">
        <v>20827654.530000001</v>
      </c>
      <c r="L1343" s="188">
        <v>5.4794440999999996E-3</v>
      </c>
    </row>
    <row r="1344" spans="1:12" hidden="1">
      <c r="A1344" s="103" t="s">
        <v>1099</v>
      </c>
      <c r="B1344" s="103" t="s">
        <v>1078</v>
      </c>
      <c r="C1344" s="134" t="s">
        <v>1630</v>
      </c>
      <c r="D1344" s="104">
        <v>20721850.609999999</v>
      </c>
      <c r="E1344" s="406">
        <v>203134.336312</v>
      </c>
      <c r="F1344" s="188">
        <v>102.010576</v>
      </c>
      <c r="G1344" s="103" t="s">
        <v>581</v>
      </c>
      <c r="H1344" s="103" t="s">
        <v>581</v>
      </c>
      <c r="I1344" s="252">
        <v>107</v>
      </c>
      <c r="J1344" s="104">
        <v>20812600.670000002</v>
      </c>
      <c r="K1344" s="104">
        <v>20829579.48</v>
      </c>
      <c r="L1344" s="188">
        <v>5.4791439000000004E-3</v>
      </c>
    </row>
    <row r="1345" spans="1:12" hidden="1">
      <c r="A1345" s="103" t="s">
        <v>1099</v>
      </c>
      <c r="B1345" s="103" t="s">
        <v>1078</v>
      </c>
      <c r="C1345" s="134" t="s">
        <v>1631</v>
      </c>
      <c r="D1345" s="104">
        <v>20842990.510000002</v>
      </c>
      <c r="E1345" s="406">
        <v>204310.62022800001</v>
      </c>
      <c r="F1345" s="188">
        <v>102.016187</v>
      </c>
      <c r="G1345" s="103" t="s">
        <v>581</v>
      </c>
      <c r="H1345" s="103" t="s">
        <v>581</v>
      </c>
      <c r="I1345" s="252">
        <v>108</v>
      </c>
      <c r="J1345" s="104">
        <v>20722990.510000002</v>
      </c>
      <c r="K1345" s="104">
        <v>20740750.649999999</v>
      </c>
      <c r="L1345" s="188">
        <v>5.5004101000000003E-3</v>
      </c>
    </row>
    <row r="1346" spans="1:12" hidden="1">
      <c r="A1346" s="103" t="s">
        <v>1099</v>
      </c>
      <c r="B1346" s="103" t="s">
        <v>1078</v>
      </c>
      <c r="C1346" s="134" t="s">
        <v>1632</v>
      </c>
      <c r="D1346" s="104">
        <v>20758289.82</v>
      </c>
      <c r="E1346" s="406">
        <v>203447.12480200001</v>
      </c>
      <c r="F1346" s="188">
        <v>102.032849</v>
      </c>
      <c r="G1346" s="103" t="s">
        <v>581</v>
      </c>
      <c r="H1346" s="103" t="s">
        <v>581</v>
      </c>
      <c r="I1346" s="252">
        <v>107</v>
      </c>
      <c r="J1346" s="104">
        <v>20846394.719999999</v>
      </c>
      <c r="K1346" s="104">
        <v>20866513.059999999</v>
      </c>
      <c r="L1346" s="188">
        <v>1.63327022E-2</v>
      </c>
    </row>
    <row r="1347" spans="1:12" hidden="1">
      <c r="A1347" s="103" t="s">
        <v>1099</v>
      </c>
      <c r="B1347" s="103" t="s">
        <v>1078</v>
      </c>
      <c r="C1347" s="134" t="s">
        <v>1633</v>
      </c>
      <c r="D1347" s="104">
        <v>20761428.190000001</v>
      </c>
      <c r="E1347" s="406">
        <v>203466.72525700001</v>
      </c>
      <c r="F1347" s="188">
        <v>102.038445</v>
      </c>
      <c r="G1347" s="103" t="s">
        <v>581</v>
      </c>
      <c r="H1347" s="103" t="s">
        <v>581</v>
      </c>
      <c r="I1347" s="252">
        <v>108</v>
      </c>
      <c r="J1347" s="104">
        <v>20759428.190000001</v>
      </c>
      <c r="K1347" s="104">
        <v>20780329.359999999</v>
      </c>
      <c r="L1347" s="188">
        <v>5.4845082E-3</v>
      </c>
    </row>
    <row r="1348" spans="1:12" hidden="1">
      <c r="A1348" s="103" t="s">
        <v>1099</v>
      </c>
      <c r="B1348" s="103" t="s">
        <v>1078</v>
      </c>
      <c r="C1348" s="134" t="s">
        <v>1634</v>
      </c>
      <c r="D1348" s="104">
        <v>20773157.440000001</v>
      </c>
      <c r="E1348" s="406">
        <v>203570.25885700001</v>
      </c>
      <c r="F1348" s="188">
        <v>102.044167</v>
      </c>
      <c r="G1348" s="103" t="s">
        <v>581</v>
      </c>
      <c r="H1348" s="103" t="s">
        <v>581</v>
      </c>
      <c r="I1348" s="252">
        <v>109</v>
      </c>
      <c r="J1348" s="104">
        <v>20762592.440000001</v>
      </c>
      <c r="K1348" s="104">
        <v>20784276.579999998</v>
      </c>
      <c r="L1348" s="188">
        <v>5.6076902999999999E-3</v>
      </c>
    </row>
    <row r="1349" spans="1:12" hidden="1">
      <c r="A1349" s="103" t="s">
        <v>1099</v>
      </c>
      <c r="B1349" s="103" t="s">
        <v>1078</v>
      </c>
      <c r="C1349" s="134" t="s">
        <v>1635</v>
      </c>
      <c r="D1349" s="104">
        <v>21828949.960000001</v>
      </c>
      <c r="E1349" s="406">
        <v>213904.70554699999</v>
      </c>
      <c r="F1349" s="188">
        <v>102.049882</v>
      </c>
      <c r="G1349" s="103" t="s">
        <v>581</v>
      </c>
      <c r="H1349" s="103" t="s">
        <v>581</v>
      </c>
      <c r="I1349" s="252">
        <v>109</v>
      </c>
      <c r="J1349" s="104">
        <v>20774320.899999999</v>
      </c>
      <c r="K1349" s="104">
        <v>20796788.48</v>
      </c>
      <c r="L1349" s="188">
        <v>5.6005161000000003E-3</v>
      </c>
    </row>
    <row r="1350" spans="1:12" hidden="1">
      <c r="A1350" s="103" t="s">
        <v>1099</v>
      </c>
      <c r="B1350" s="103" t="s">
        <v>1078</v>
      </c>
      <c r="C1350" s="134" t="s">
        <v>1636</v>
      </c>
      <c r="D1350" s="104">
        <v>22383492.859999999</v>
      </c>
      <c r="E1350" s="406">
        <v>219327.44530600001</v>
      </c>
      <c r="F1350" s="188">
        <v>102.055139</v>
      </c>
      <c r="G1350" s="103" t="s">
        <v>581</v>
      </c>
      <c r="H1350" s="103" t="s">
        <v>581</v>
      </c>
      <c r="I1350" s="252">
        <v>110</v>
      </c>
      <c r="J1350" s="104">
        <v>21830074.399999999</v>
      </c>
      <c r="K1350" s="104">
        <v>21853365.219999999</v>
      </c>
      <c r="L1350" s="188">
        <v>5.1514022999999999E-3</v>
      </c>
    </row>
    <row r="1351" spans="1:12" hidden="1">
      <c r="A1351" s="103" t="s">
        <v>1099</v>
      </c>
      <c r="B1351" s="103" t="s">
        <v>1078</v>
      </c>
      <c r="C1351" s="134" t="s">
        <v>1637</v>
      </c>
      <c r="D1351" s="104">
        <v>22491786.079999998</v>
      </c>
      <c r="E1351" s="406">
        <v>220356.14954099999</v>
      </c>
      <c r="F1351" s="188">
        <v>102.070154</v>
      </c>
      <c r="G1351" s="103" t="s">
        <v>581</v>
      </c>
      <c r="H1351" s="103" t="s">
        <v>581</v>
      </c>
      <c r="I1351" s="252">
        <v>111</v>
      </c>
      <c r="J1351" s="104">
        <v>22386786.079999998</v>
      </c>
      <c r="K1351" s="104">
        <v>22389316.379999999</v>
      </c>
      <c r="L1351" s="188">
        <v>1.47126349E-2</v>
      </c>
    </row>
    <row r="1352" spans="1:12" hidden="1">
      <c r="A1352" s="103" t="s">
        <v>1099</v>
      </c>
      <c r="B1352" s="103" t="s">
        <v>1078</v>
      </c>
      <c r="C1352" s="134" t="s">
        <v>1638</v>
      </c>
      <c r="D1352" s="104">
        <v>22568397.510000002</v>
      </c>
      <c r="E1352" s="406">
        <v>221095.72168700001</v>
      </c>
      <c r="F1352" s="188">
        <v>102.07523399999999</v>
      </c>
      <c r="G1352" s="103" t="s">
        <v>581</v>
      </c>
      <c r="H1352" s="103" t="s">
        <v>581</v>
      </c>
      <c r="I1352" s="252">
        <v>113</v>
      </c>
      <c r="J1352" s="104">
        <v>22492905.510000002</v>
      </c>
      <c r="K1352" s="104">
        <v>22496283.27</v>
      </c>
      <c r="L1352" s="188">
        <v>4.9769691E-3</v>
      </c>
    </row>
    <row r="1353" spans="1:12" hidden="1">
      <c r="A1353" s="103" t="s">
        <v>1099</v>
      </c>
      <c r="B1353" s="103" t="s">
        <v>1078</v>
      </c>
      <c r="C1353" s="134" t="s">
        <v>1639</v>
      </c>
      <c r="D1353" s="104">
        <v>22471509.629999999</v>
      </c>
      <c r="E1353" s="406">
        <v>220135.692821</v>
      </c>
      <c r="F1353" s="188">
        <v>102.080264</v>
      </c>
      <c r="G1353" s="103" t="s">
        <v>581</v>
      </c>
      <c r="H1353" s="103" t="s">
        <v>581</v>
      </c>
      <c r="I1353" s="252">
        <v>113</v>
      </c>
      <c r="J1353" s="104">
        <v>22569509.629999999</v>
      </c>
      <c r="K1353" s="104">
        <v>22573737.77</v>
      </c>
      <c r="L1353" s="188">
        <v>4.9277378999999996E-3</v>
      </c>
    </row>
    <row r="1354" spans="1:12" hidden="1">
      <c r="A1354" s="103" t="s">
        <v>1099</v>
      </c>
      <c r="B1354" s="103" t="s">
        <v>1078</v>
      </c>
      <c r="C1354" s="134" t="s">
        <v>1640</v>
      </c>
      <c r="D1354" s="104">
        <v>22524676.309999999</v>
      </c>
      <c r="E1354" s="406">
        <v>220645.069445</v>
      </c>
      <c r="F1354" s="188">
        <v>102.08556400000001</v>
      </c>
      <c r="G1354" s="103" t="s">
        <v>581</v>
      </c>
      <c r="H1354" s="103" t="s">
        <v>581</v>
      </c>
      <c r="I1354" s="252">
        <v>114</v>
      </c>
      <c r="J1354" s="104">
        <v>22472676.309999999</v>
      </c>
      <c r="K1354" s="104">
        <v>22477751.219999999</v>
      </c>
      <c r="L1354" s="188">
        <v>5.1919927999999997E-3</v>
      </c>
    </row>
    <row r="1355" spans="1:12" hidden="1">
      <c r="A1355" s="103" t="s">
        <v>1099</v>
      </c>
      <c r="B1355" s="103" t="s">
        <v>1078</v>
      </c>
      <c r="C1355" s="134" t="s">
        <v>1641</v>
      </c>
      <c r="D1355" s="104">
        <v>22512400.25</v>
      </c>
      <c r="E1355" s="406">
        <v>220512.96619000001</v>
      </c>
      <c r="F1355" s="188">
        <v>102.09105</v>
      </c>
      <c r="G1355" s="103" t="s">
        <v>581</v>
      </c>
      <c r="H1355" s="103" t="s">
        <v>581</v>
      </c>
      <c r="I1355" s="252">
        <v>114</v>
      </c>
      <c r="J1355" s="104">
        <v>22525886.809999999</v>
      </c>
      <c r="K1355" s="104">
        <v>22531810.52</v>
      </c>
      <c r="L1355" s="188">
        <v>5.3739234000000002E-3</v>
      </c>
    </row>
    <row r="1356" spans="1:12" hidden="1">
      <c r="A1356" s="103" t="s">
        <v>1099</v>
      </c>
      <c r="B1356" s="103" t="s">
        <v>1078</v>
      </c>
      <c r="C1356" s="134" t="s">
        <v>1642</v>
      </c>
      <c r="D1356" s="104">
        <v>22616119.879999999</v>
      </c>
      <c r="E1356" s="406">
        <v>221492.32216899999</v>
      </c>
      <c r="F1356" s="188">
        <v>102.107918</v>
      </c>
      <c r="G1356" s="103" t="s">
        <v>581</v>
      </c>
      <c r="H1356" s="103" t="s">
        <v>581</v>
      </c>
      <c r="I1356" s="252">
        <v>114</v>
      </c>
      <c r="J1356" s="104">
        <v>22516119.879999999</v>
      </c>
      <c r="K1356" s="104">
        <v>22524589.18</v>
      </c>
      <c r="L1356" s="188">
        <v>1.6522506100000001E-2</v>
      </c>
    </row>
    <row r="1357" spans="1:12" hidden="1">
      <c r="A1357" s="103" t="s">
        <v>1099</v>
      </c>
      <c r="B1357" s="103" t="s">
        <v>1078</v>
      </c>
      <c r="C1357" s="134" t="s">
        <v>1643</v>
      </c>
      <c r="D1357" s="104">
        <v>22517356.350000001</v>
      </c>
      <c r="E1357" s="406">
        <v>220513.019726</v>
      </c>
      <c r="F1357" s="188">
        <v>102.1135</v>
      </c>
      <c r="G1357" s="103" t="s">
        <v>581</v>
      </c>
      <c r="H1357" s="103" t="s">
        <v>581</v>
      </c>
      <c r="I1357" s="252">
        <v>114</v>
      </c>
      <c r="J1357" s="104">
        <v>22617356.350000001</v>
      </c>
      <c r="K1357" s="104">
        <v>22626678.030000001</v>
      </c>
      <c r="L1357" s="188">
        <v>5.4667650999999998E-3</v>
      </c>
    </row>
    <row r="1358" spans="1:12" hidden="1">
      <c r="A1358" s="103" t="s">
        <v>1099</v>
      </c>
      <c r="B1358" s="103" t="s">
        <v>1078</v>
      </c>
      <c r="C1358" s="134" t="s">
        <v>1644</v>
      </c>
      <c r="D1358" s="104">
        <v>22593621.420000002</v>
      </c>
      <c r="E1358" s="406">
        <v>221247.45529499999</v>
      </c>
      <c r="F1358" s="188">
        <v>102.119237</v>
      </c>
      <c r="G1358" s="103" t="s">
        <v>581</v>
      </c>
      <c r="H1358" s="103" t="s">
        <v>581</v>
      </c>
      <c r="I1358" s="252">
        <v>114</v>
      </c>
      <c r="J1358" s="104">
        <v>22518621.420000002</v>
      </c>
      <c r="K1358" s="104">
        <v>22528791.780000001</v>
      </c>
      <c r="L1358" s="188">
        <v>5.6182580999999997E-3</v>
      </c>
    </row>
    <row r="1359" spans="1:12" hidden="1">
      <c r="A1359" s="103" t="s">
        <v>1099</v>
      </c>
      <c r="B1359" s="103" t="s">
        <v>1078</v>
      </c>
      <c r="C1359" s="134" t="s">
        <v>1645</v>
      </c>
      <c r="D1359" s="104">
        <v>22894853.93</v>
      </c>
      <c r="E1359" s="406">
        <v>224185.03731700001</v>
      </c>
      <c r="F1359" s="188">
        <v>102.124808</v>
      </c>
      <c r="G1359" s="103" t="s">
        <v>581</v>
      </c>
      <c r="H1359" s="103" t="s">
        <v>581</v>
      </c>
      <c r="I1359" s="252">
        <v>115</v>
      </c>
      <c r="J1359" s="104">
        <v>22594853.93</v>
      </c>
      <c r="K1359" s="104">
        <v>22605875.879999999</v>
      </c>
      <c r="L1359" s="188">
        <v>5.4553874E-3</v>
      </c>
    </row>
    <row r="1360" spans="1:12" hidden="1">
      <c r="A1360" s="103" t="s">
        <v>1099</v>
      </c>
      <c r="B1360" s="103" t="s">
        <v>1078</v>
      </c>
      <c r="C1360" s="134" t="s">
        <v>1646</v>
      </c>
      <c r="D1360" s="104">
        <v>23096371.890000001</v>
      </c>
      <c r="E1360" s="406">
        <v>226146.22895300001</v>
      </c>
      <c r="F1360" s="188">
        <v>102.13025399999999</v>
      </c>
      <c r="G1360" s="103" t="s">
        <v>581</v>
      </c>
      <c r="H1360" s="103" t="s">
        <v>581</v>
      </c>
      <c r="I1360" s="252">
        <v>115</v>
      </c>
      <c r="J1360" s="104">
        <v>22896074.890000001</v>
      </c>
      <c r="K1360" s="104">
        <v>22907959.809999999</v>
      </c>
      <c r="L1360" s="188">
        <v>5.3326906000000004E-3</v>
      </c>
    </row>
    <row r="1361" spans="1:12" hidden="1">
      <c r="A1361" s="103" t="s">
        <v>1099</v>
      </c>
      <c r="B1361" s="103" t="s">
        <v>1078</v>
      </c>
      <c r="C1361" s="134" t="s">
        <v>1647</v>
      </c>
      <c r="D1361" s="104">
        <v>22878665.800000001</v>
      </c>
      <c r="E1361" s="406">
        <v>223978.726601</v>
      </c>
      <c r="F1361" s="188">
        <v>102.146602</v>
      </c>
      <c r="G1361" s="103" t="s">
        <v>581</v>
      </c>
      <c r="H1361" s="103" t="s">
        <v>581</v>
      </c>
      <c r="I1361" s="252">
        <v>116</v>
      </c>
      <c r="J1361" s="104">
        <v>23100068.800000001</v>
      </c>
      <c r="K1361" s="104">
        <v>23114565.98</v>
      </c>
      <c r="L1361" s="188">
        <v>1.6007009999999999E-2</v>
      </c>
    </row>
    <row r="1362" spans="1:12" hidden="1">
      <c r="A1362" s="103" t="s">
        <v>1099</v>
      </c>
      <c r="B1362" s="103" t="s">
        <v>1078</v>
      </c>
      <c r="C1362" s="134" t="s">
        <v>1648</v>
      </c>
      <c r="D1362" s="104">
        <v>22884906.77</v>
      </c>
      <c r="E1362" s="406">
        <v>224027.67319999999</v>
      </c>
      <c r="F1362" s="188">
        <v>102.152142</v>
      </c>
      <c r="G1362" s="103" t="s">
        <v>581</v>
      </c>
      <c r="H1362" s="103" t="s">
        <v>581</v>
      </c>
      <c r="I1362" s="252">
        <v>116</v>
      </c>
      <c r="J1362" s="104">
        <v>22879906.77</v>
      </c>
      <c r="K1362" s="104">
        <v>22895266.440000001</v>
      </c>
      <c r="L1362" s="188">
        <v>5.4235773999999999E-3</v>
      </c>
    </row>
    <row r="1363" spans="1:12" hidden="1">
      <c r="A1363" s="103" t="s">
        <v>1099</v>
      </c>
      <c r="B1363" s="103" t="s">
        <v>1078</v>
      </c>
      <c r="C1363" s="134" t="s">
        <v>1649</v>
      </c>
      <c r="D1363" s="104">
        <v>22886173.960000001</v>
      </c>
      <c r="E1363" s="406">
        <v>224027.67319999999</v>
      </c>
      <c r="F1363" s="188">
        <v>102.157799</v>
      </c>
      <c r="G1363" s="103" t="s">
        <v>581</v>
      </c>
      <c r="H1363" s="103" t="s">
        <v>581</v>
      </c>
      <c r="I1363" s="252">
        <v>116</v>
      </c>
      <c r="J1363" s="104">
        <v>22886173.960000001</v>
      </c>
      <c r="K1363" s="104">
        <v>22902396.390000001</v>
      </c>
      <c r="L1363" s="188">
        <v>5.5378182999999996E-3</v>
      </c>
    </row>
    <row r="1364" spans="1:12" hidden="1">
      <c r="A1364" s="103" t="s">
        <v>1099</v>
      </c>
      <c r="B1364" s="103" t="s">
        <v>1078</v>
      </c>
      <c r="C1364" s="134" t="s">
        <v>1650</v>
      </c>
      <c r="D1364" s="104">
        <v>22685441.379999999</v>
      </c>
      <c r="E1364" s="406">
        <v>222050.44956199999</v>
      </c>
      <c r="F1364" s="188">
        <v>102.163456</v>
      </c>
      <c r="G1364" s="103" t="s">
        <v>581</v>
      </c>
      <c r="H1364" s="103" t="s">
        <v>581</v>
      </c>
      <c r="I1364" s="252">
        <v>117</v>
      </c>
      <c r="J1364" s="104">
        <v>22887441.379999999</v>
      </c>
      <c r="K1364" s="104">
        <v>22904526.649999999</v>
      </c>
      <c r="L1364" s="188">
        <v>5.5375116000000004E-3</v>
      </c>
    </row>
    <row r="1365" spans="1:12" hidden="1">
      <c r="A1365" s="103" t="s">
        <v>1099</v>
      </c>
      <c r="B1365" s="103" t="s">
        <v>1078</v>
      </c>
      <c r="C1365" s="134" t="s">
        <v>1651</v>
      </c>
      <c r="D1365" s="104">
        <v>23186735.010000002</v>
      </c>
      <c r="E1365" s="406">
        <v>226944.28839599999</v>
      </c>
      <c r="F1365" s="188">
        <v>102.169282</v>
      </c>
      <c r="G1365" s="103" t="s">
        <v>581</v>
      </c>
      <c r="H1365" s="103" t="s">
        <v>581</v>
      </c>
      <c r="I1365" s="252">
        <v>119</v>
      </c>
      <c r="J1365" s="104">
        <v>22686735.010000002</v>
      </c>
      <c r="K1365" s="104">
        <v>22704675.600000001</v>
      </c>
      <c r="L1365" s="188">
        <v>5.7026261999999998E-3</v>
      </c>
    </row>
    <row r="1366" spans="1:12" hidden="1">
      <c r="A1366" s="103" t="s">
        <v>1099</v>
      </c>
      <c r="B1366" s="103" t="s">
        <v>1078</v>
      </c>
      <c r="C1366" s="134" t="s">
        <v>1652</v>
      </c>
      <c r="D1366" s="104">
        <v>23491178.579999998</v>
      </c>
      <c r="E1366" s="406">
        <v>229880.029083</v>
      </c>
      <c r="F1366" s="188">
        <v>102.188862</v>
      </c>
      <c r="G1366" s="103" t="s">
        <v>581</v>
      </c>
      <c r="H1366" s="103" t="s">
        <v>581</v>
      </c>
      <c r="I1366" s="252">
        <v>119</v>
      </c>
      <c r="J1366" s="104">
        <v>23191178.579999998</v>
      </c>
      <c r="K1366" s="104">
        <v>23211742.420000002</v>
      </c>
      <c r="L1366" s="188">
        <v>1.9164272900000001E-2</v>
      </c>
    </row>
    <row r="1367" spans="1:12" hidden="1">
      <c r="A1367" s="103" t="s">
        <v>1099</v>
      </c>
      <c r="B1367" s="103" t="s">
        <v>1078</v>
      </c>
      <c r="C1367" s="134" t="s">
        <v>1653</v>
      </c>
      <c r="D1367" s="104">
        <v>22830543.620000001</v>
      </c>
      <c r="E1367" s="406">
        <v>223402.99173199999</v>
      </c>
      <c r="F1367" s="188">
        <v>102.19444</v>
      </c>
      <c r="G1367" s="103" t="s">
        <v>581</v>
      </c>
      <c r="H1367" s="103" t="s">
        <v>581</v>
      </c>
      <c r="I1367" s="252">
        <v>118</v>
      </c>
      <c r="J1367" s="104">
        <v>23492460.82</v>
      </c>
      <c r="K1367" s="104">
        <v>23513910.460000001</v>
      </c>
      <c r="L1367" s="188">
        <v>5.4585205000000003E-3</v>
      </c>
    </row>
    <row r="1368" spans="1:12" hidden="1">
      <c r="A1368" s="103" t="s">
        <v>1099</v>
      </c>
      <c r="B1368" s="103" t="s">
        <v>1078</v>
      </c>
      <c r="C1368" s="134" t="s">
        <v>1654</v>
      </c>
      <c r="D1368" s="104">
        <v>22881963.82</v>
      </c>
      <c r="E1368" s="406">
        <v>223892.22470699999</v>
      </c>
      <c r="F1368" s="188">
        <v>102.20079699999999</v>
      </c>
      <c r="G1368" s="103" t="s">
        <v>581</v>
      </c>
      <c r="H1368" s="103" t="s">
        <v>581</v>
      </c>
      <c r="I1368" s="252">
        <v>119</v>
      </c>
      <c r="J1368" s="104">
        <v>22831963.82</v>
      </c>
      <c r="K1368" s="104">
        <v>22854274.41</v>
      </c>
      <c r="L1368" s="188">
        <v>6.2204950000000004E-3</v>
      </c>
    </row>
    <row r="1369" spans="1:12" hidden="1">
      <c r="A1369" s="103" t="s">
        <v>1099</v>
      </c>
      <c r="B1369" s="103" t="s">
        <v>1078</v>
      </c>
      <c r="C1369" s="134" t="s">
        <v>1655</v>
      </c>
      <c r="D1369" s="104">
        <v>22970380.23</v>
      </c>
      <c r="E1369" s="406">
        <v>224743.43739499999</v>
      </c>
      <c r="F1369" s="188">
        <v>102.207123</v>
      </c>
      <c r="G1369" s="103" t="s">
        <v>581</v>
      </c>
      <c r="H1369" s="103" t="s">
        <v>581</v>
      </c>
      <c r="I1369" s="252">
        <v>119</v>
      </c>
      <c r="J1369" s="104">
        <v>22883380.23</v>
      </c>
      <c r="K1369" s="104">
        <v>22906553.739999998</v>
      </c>
      <c r="L1369" s="188">
        <v>6.1897756E-3</v>
      </c>
    </row>
    <row r="1370" spans="1:12" hidden="1">
      <c r="A1370" s="103" t="s">
        <v>1099</v>
      </c>
      <c r="B1370" s="103" t="s">
        <v>1078</v>
      </c>
      <c r="C1370" s="134" t="s">
        <v>1656</v>
      </c>
      <c r="D1370" s="104">
        <v>23792180.690000001</v>
      </c>
      <c r="E1370" s="406">
        <v>232769.65406900001</v>
      </c>
      <c r="F1370" s="188">
        <v>102.213413</v>
      </c>
      <c r="G1370" s="103" t="s">
        <v>581</v>
      </c>
      <c r="H1370" s="103" t="s">
        <v>581</v>
      </c>
      <c r="I1370" s="252">
        <v>120</v>
      </c>
      <c r="J1370" s="104">
        <v>22971793.690000001</v>
      </c>
      <c r="K1370" s="104">
        <v>22995833.48</v>
      </c>
      <c r="L1370" s="188">
        <v>6.1541699E-3</v>
      </c>
    </row>
    <row r="1371" spans="1:12" hidden="1">
      <c r="A1371" s="103" t="s">
        <v>1099</v>
      </c>
      <c r="B1371" s="103" t="s">
        <v>1078</v>
      </c>
      <c r="C1371" s="134" t="s">
        <v>1657</v>
      </c>
      <c r="D1371" s="104">
        <v>24417513.370000001</v>
      </c>
      <c r="E1371" s="406">
        <v>238844.07149</v>
      </c>
      <c r="F1371" s="188">
        <v>102.232026</v>
      </c>
      <c r="G1371" s="103" t="s">
        <v>581</v>
      </c>
      <c r="H1371" s="103" t="s">
        <v>581</v>
      </c>
      <c r="I1371" s="252">
        <v>123</v>
      </c>
      <c r="J1371" s="104">
        <v>23796513.370000001</v>
      </c>
      <c r="K1371" s="104">
        <v>23823245.510000002</v>
      </c>
      <c r="L1371" s="188">
        <v>1.8209938799999999E-2</v>
      </c>
    </row>
    <row r="1372" spans="1:12" hidden="1">
      <c r="A1372" s="103" t="s">
        <v>1099</v>
      </c>
      <c r="B1372" s="103" t="s">
        <v>1078</v>
      </c>
      <c r="C1372" s="134" t="s">
        <v>1658</v>
      </c>
      <c r="D1372" s="104">
        <v>24368909.649999999</v>
      </c>
      <c r="E1372" s="406">
        <v>238355.015927</v>
      </c>
      <c r="F1372" s="188">
        <v>102.237872</v>
      </c>
      <c r="G1372" s="103" t="s">
        <v>581</v>
      </c>
      <c r="H1372" s="103" t="s">
        <v>581</v>
      </c>
      <c r="I1372" s="252">
        <v>123</v>
      </c>
      <c r="J1372" s="104">
        <v>24418909.649999999</v>
      </c>
      <c r="K1372" s="104">
        <v>24446562.719999999</v>
      </c>
      <c r="L1372" s="188">
        <v>5.7183646000000003E-3</v>
      </c>
    </row>
    <row r="1373" spans="1:12" hidden="1">
      <c r="A1373" s="103" t="s">
        <v>1099</v>
      </c>
      <c r="B1373" s="103" t="s">
        <v>1078</v>
      </c>
      <c r="C1373" s="134" t="s">
        <v>1659</v>
      </c>
      <c r="D1373" s="104">
        <v>23970240.149999999</v>
      </c>
      <c r="E1373" s="406">
        <v>234442.12009099999</v>
      </c>
      <c r="F1373" s="188">
        <v>102.24374400000001</v>
      </c>
      <c r="G1373" s="103" t="s">
        <v>581</v>
      </c>
      <c r="H1373" s="103" t="s">
        <v>581</v>
      </c>
      <c r="I1373" s="252">
        <v>123</v>
      </c>
      <c r="J1373" s="104">
        <v>24370309.27</v>
      </c>
      <c r="K1373" s="104">
        <v>24371227.359999999</v>
      </c>
      <c r="L1373" s="188">
        <v>5.7434684999999996E-3</v>
      </c>
    </row>
    <row r="1374" spans="1:12" hidden="1">
      <c r="A1374" s="103" t="s">
        <v>1099</v>
      </c>
      <c r="B1374" s="103" t="s">
        <v>1078</v>
      </c>
      <c r="C1374" s="134" t="s">
        <v>1660</v>
      </c>
      <c r="D1374" s="104">
        <v>23921655.039999999</v>
      </c>
      <c r="E1374" s="406">
        <v>233953.12147899999</v>
      </c>
      <c r="F1374" s="188">
        <v>102.249779</v>
      </c>
      <c r="G1374" s="103" t="s">
        <v>581</v>
      </c>
      <c r="H1374" s="103" t="s">
        <v>581</v>
      </c>
      <c r="I1374" s="252">
        <v>123</v>
      </c>
      <c r="J1374" s="104">
        <v>23971655.039999999</v>
      </c>
      <c r="K1374" s="104">
        <v>23973476.239999998</v>
      </c>
      <c r="L1374" s="188">
        <v>5.9025616E-3</v>
      </c>
    </row>
    <row r="1375" spans="1:12" hidden="1">
      <c r="A1375" s="103" t="s">
        <v>1099</v>
      </c>
      <c r="B1375" s="103" t="s">
        <v>1078</v>
      </c>
      <c r="C1375" s="134" t="s">
        <v>1661</v>
      </c>
      <c r="D1375" s="104">
        <v>24064675.32</v>
      </c>
      <c r="E1375" s="406">
        <v>235337.918248</v>
      </c>
      <c r="F1375" s="188">
        <v>102.255835</v>
      </c>
      <c r="G1375" s="103" t="s">
        <v>581</v>
      </c>
      <c r="H1375" s="103" t="s">
        <v>581</v>
      </c>
      <c r="I1375" s="252">
        <v>125</v>
      </c>
      <c r="J1375" s="104">
        <v>23923071.77</v>
      </c>
      <c r="K1375" s="104">
        <v>23925794.289999999</v>
      </c>
      <c r="L1375" s="188">
        <v>5.9227511999999996E-3</v>
      </c>
    </row>
    <row r="1376" spans="1:12" hidden="1">
      <c r="A1376" s="103" t="s">
        <v>1099</v>
      </c>
      <c r="B1376" s="103" t="s">
        <v>1078</v>
      </c>
      <c r="C1376" s="134" t="s">
        <v>1662</v>
      </c>
      <c r="D1376" s="104">
        <v>24063910.760000002</v>
      </c>
      <c r="E1376" s="406">
        <v>235289.02988700001</v>
      </c>
      <c r="F1376" s="188">
        <v>102.273832</v>
      </c>
      <c r="G1376" s="103" t="s">
        <v>581</v>
      </c>
      <c r="H1376" s="103" t="s">
        <v>581</v>
      </c>
      <c r="I1376" s="252">
        <v>125</v>
      </c>
      <c r="J1376" s="104">
        <v>24068910.760000002</v>
      </c>
      <c r="K1376" s="104">
        <v>24074354.010000002</v>
      </c>
      <c r="L1376" s="188">
        <v>1.7599973599999999E-2</v>
      </c>
    </row>
    <row r="1377" spans="1:12" hidden="1">
      <c r="A1377" s="103" t="s">
        <v>1099</v>
      </c>
      <c r="B1377" s="103" t="s">
        <v>1078</v>
      </c>
      <c r="C1377" s="134" t="s">
        <v>1663</v>
      </c>
      <c r="D1377" s="104">
        <v>24065322.760000002</v>
      </c>
      <c r="E1377" s="406">
        <v>235289.02988700001</v>
      </c>
      <c r="F1377" s="188">
        <v>102.279833</v>
      </c>
      <c r="G1377" s="103" t="s">
        <v>581</v>
      </c>
      <c r="H1377" s="103" t="s">
        <v>581</v>
      </c>
      <c r="I1377" s="252">
        <v>125</v>
      </c>
      <c r="J1377" s="104">
        <v>24065322.760000002</v>
      </c>
      <c r="K1377" s="104">
        <v>24071672.82</v>
      </c>
      <c r="L1377" s="188">
        <v>5.8675810999999998E-3</v>
      </c>
    </row>
    <row r="1378" spans="1:12" hidden="1">
      <c r="A1378" s="103" t="s">
        <v>1099</v>
      </c>
      <c r="B1378" s="103" t="s">
        <v>1078</v>
      </c>
      <c r="C1378" s="134" t="s">
        <v>1664</v>
      </c>
      <c r="D1378" s="104">
        <v>24166750.77</v>
      </c>
      <c r="E1378" s="406">
        <v>236266.68172399999</v>
      </c>
      <c r="F1378" s="188">
        <v>102.28590199999999</v>
      </c>
      <c r="G1378" s="103" t="s">
        <v>581</v>
      </c>
      <c r="H1378" s="103" t="s">
        <v>581</v>
      </c>
      <c r="I1378" s="252">
        <v>126</v>
      </c>
      <c r="J1378" s="104">
        <v>24066750.77</v>
      </c>
      <c r="K1378" s="104">
        <v>24074007.73</v>
      </c>
      <c r="L1378" s="188">
        <v>5.9337210999999999E-3</v>
      </c>
    </row>
    <row r="1379" spans="1:12" hidden="1">
      <c r="A1379" s="103" t="s">
        <v>1099</v>
      </c>
      <c r="B1379" s="103" t="s">
        <v>1078</v>
      </c>
      <c r="C1379" s="134" t="s">
        <v>1665</v>
      </c>
      <c r="D1379" s="104">
        <v>23766175.059999999</v>
      </c>
      <c r="E1379" s="406">
        <v>232336.75297900001</v>
      </c>
      <c r="F1379" s="188">
        <v>102.29193100000001</v>
      </c>
      <c r="G1379" s="103" t="s">
        <v>581</v>
      </c>
      <c r="H1379" s="103" t="s">
        <v>581</v>
      </c>
      <c r="I1379" s="252">
        <v>126</v>
      </c>
      <c r="J1379" s="104">
        <v>24168175.059999999</v>
      </c>
      <c r="K1379" s="104">
        <v>24176342.780000001</v>
      </c>
      <c r="L1379" s="188">
        <v>5.8942628999999998E-3</v>
      </c>
    </row>
    <row r="1380" spans="1:12" hidden="1">
      <c r="A1380" s="103" t="s">
        <v>1099</v>
      </c>
      <c r="B1380" s="103" t="s">
        <v>1078</v>
      </c>
      <c r="C1380" s="134" t="s">
        <v>1666</v>
      </c>
      <c r="D1380" s="104">
        <v>24028775.66</v>
      </c>
      <c r="E1380" s="406">
        <v>234889.69316900001</v>
      </c>
      <c r="F1380" s="188">
        <v>102.29812699999999</v>
      </c>
      <c r="G1380" s="103" t="s">
        <v>581</v>
      </c>
      <c r="H1380" s="103" t="s">
        <v>581</v>
      </c>
      <c r="I1380" s="252">
        <v>126</v>
      </c>
      <c r="J1380" s="104">
        <v>23767614.66</v>
      </c>
      <c r="K1380" s="104">
        <v>23776678.079999998</v>
      </c>
      <c r="L1380" s="188">
        <v>6.0571738000000002E-3</v>
      </c>
    </row>
    <row r="1381" spans="1:12" hidden="1">
      <c r="A1381" s="103" t="s">
        <v>1099</v>
      </c>
      <c r="B1381" s="103" t="s">
        <v>1078</v>
      </c>
      <c r="C1381" s="134" t="s">
        <v>1667</v>
      </c>
      <c r="D1381" s="104">
        <v>25035760.93</v>
      </c>
      <c r="E1381" s="406">
        <v>244689.648185</v>
      </c>
      <c r="F1381" s="188">
        <v>102.316388</v>
      </c>
      <c r="G1381" s="103" t="s">
        <v>581</v>
      </c>
      <c r="H1381" s="103" t="s">
        <v>581</v>
      </c>
      <c r="I1381" s="252">
        <v>126</v>
      </c>
      <c r="J1381" s="104">
        <v>24033064.93</v>
      </c>
      <c r="K1381" s="104">
        <v>24044845.75</v>
      </c>
      <c r="L1381" s="188">
        <v>1.7850766699999999E-2</v>
      </c>
    </row>
    <row r="1382" spans="1:12" hidden="1">
      <c r="A1382" s="103" t="s">
        <v>1099</v>
      </c>
      <c r="B1382" s="103" t="s">
        <v>1078</v>
      </c>
      <c r="C1382" s="134" t="s">
        <v>1668</v>
      </c>
      <c r="D1382" s="104">
        <v>25527153.48</v>
      </c>
      <c r="E1382" s="406">
        <v>249478.44845900001</v>
      </c>
      <c r="F1382" s="188">
        <v>102.322079</v>
      </c>
      <c r="G1382" s="103" t="s">
        <v>581</v>
      </c>
      <c r="H1382" s="103" t="s">
        <v>581</v>
      </c>
      <c r="I1382" s="252">
        <v>126</v>
      </c>
      <c r="J1382" s="104">
        <v>25037153.48</v>
      </c>
      <c r="K1382" s="104">
        <v>25049877.960000001</v>
      </c>
      <c r="L1382" s="188">
        <v>5.5621587999999996E-3</v>
      </c>
    </row>
    <row r="1383" spans="1:12" hidden="1">
      <c r="A1383" s="103" t="s">
        <v>1099</v>
      </c>
      <c r="B1383" s="103" t="s">
        <v>1078</v>
      </c>
      <c r="C1383" s="134" t="s">
        <v>1669</v>
      </c>
      <c r="D1383" s="104">
        <v>25511201.73</v>
      </c>
      <c r="E1383" s="406">
        <v>249309.178334</v>
      </c>
      <c r="F1383" s="188">
        <v>102.327567</v>
      </c>
      <c r="G1383" s="103" t="s">
        <v>581</v>
      </c>
      <c r="H1383" s="103" t="s">
        <v>581</v>
      </c>
      <c r="I1383" s="252">
        <v>127</v>
      </c>
      <c r="J1383" s="104">
        <v>25528522.73</v>
      </c>
      <c r="K1383" s="104">
        <v>25542209.41</v>
      </c>
      <c r="L1383" s="188">
        <v>5.3634562999999996E-3</v>
      </c>
    </row>
    <row r="1384" spans="1:12" hidden="1">
      <c r="A1384" s="103" t="s">
        <v>1099</v>
      </c>
      <c r="B1384" s="103" t="s">
        <v>1078</v>
      </c>
      <c r="C1384" s="134" t="s">
        <v>1670</v>
      </c>
      <c r="D1384" s="104">
        <v>25517071.829999998</v>
      </c>
      <c r="E1384" s="406">
        <v>249353.15239</v>
      </c>
      <c r="F1384" s="188">
        <v>102.333063</v>
      </c>
      <c r="G1384" s="103" t="s">
        <v>581</v>
      </c>
      <c r="H1384" s="103" t="s">
        <v>581</v>
      </c>
      <c r="I1384" s="252">
        <v>128</v>
      </c>
      <c r="J1384" s="104">
        <v>25512571.829999998</v>
      </c>
      <c r="K1384" s="104">
        <v>25527220.149999999</v>
      </c>
      <c r="L1384" s="188">
        <v>5.3709867000000001E-3</v>
      </c>
    </row>
    <row r="1385" spans="1:12" hidden="1">
      <c r="A1385" s="103" t="s">
        <v>1099</v>
      </c>
      <c r="B1385" s="103" t="s">
        <v>1078</v>
      </c>
      <c r="C1385" s="134" t="s">
        <v>1671</v>
      </c>
      <c r="D1385" s="104">
        <v>25976115.370000001</v>
      </c>
      <c r="E1385" s="406">
        <v>253825.30239</v>
      </c>
      <c r="F1385" s="188">
        <v>102.33855800000001</v>
      </c>
      <c r="G1385" s="103" t="s">
        <v>581</v>
      </c>
      <c r="H1385" s="103" t="s">
        <v>581</v>
      </c>
      <c r="I1385" s="252">
        <v>127</v>
      </c>
      <c r="J1385" s="104">
        <v>25518441.989999998</v>
      </c>
      <c r="K1385" s="104">
        <v>25534052.210000001</v>
      </c>
      <c r="L1385" s="188">
        <v>5.369721E-3</v>
      </c>
    </row>
    <row r="1386" spans="1:12" hidden="1">
      <c r="A1386" s="103" t="s">
        <v>1099</v>
      </c>
      <c r="B1386" s="103" t="s">
        <v>1078</v>
      </c>
      <c r="C1386" s="134" t="s">
        <v>1672</v>
      </c>
      <c r="D1386" s="104">
        <v>26980161.09</v>
      </c>
      <c r="E1386" s="406">
        <v>263595.26882300002</v>
      </c>
      <c r="F1386" s="188">
        <v>102.35449699999999</v>
      </c>
      <c r="G1386" s="103" t="s">
        <v>581</v>
      </c>
      <c r="H1386" s="103" t="s">
        <v>581</v>
      </c>
      <c r="I1386" s="252">
        <v>128</v>
      </c>
      <c r="J1386" s="104">
        <v>25980161.09</v>
      </c>
      <c r="K1386" s="104">
        <v>25998709.52</v>
      </c>
      <c r="L1386" s="188">
        <v>1.5574774899999999E-2</v>
      </c>
    </row>
    <row r="1387" spans="1:12" hidden="1">
      <c r="A1387" s="103" t="s">
        <v>1099</v>
      </c>
      <c r="B1387" s="103" t="s">
        <v>1078</v>
      </c>
      <c r="C1387" s="134" t="s">
        <v>1673</v>
      </c>
      <c r="D1387" s="104">
        <v>27016469.079999998</v>
      </c>
      <c r="E1387" s="406">
        <v>263937.20107100002</v>
      </c>
      <c r="F1387" s="188">
        <v>102.359459</v>
      </c>
      <c r="G1387" s="103" t="s">
        <v>581</v>
      </c>
      <c r="H1387" s="103" t="s">
        <v>581</v>
      </c>
      <c r="I1387" s="252">
        <v>128</v>
      </c>
      <c r="J1387" s="104">
        <v>26981469.079999998</v>
      </c>
      <c r="K1387" s="104">
        <v>27001034.670000002</v>
      </c>
      <c r="L1387" s="188">
        <v>4.8478573000000002E-3</v>
      </c>
    </row>
    <row r="1388" spans="1:12" hidden="1">
      <c r="A1388" s="103" t="s">
        <v>1099</v>
      </c>
      <c r="B1388" s="103" t="s">
        <v>1078</v>
      </c>
      <c r="C1388" s="134" t="s">
        <v>1674</v>
      </c>
      <c r="D1388" s="104">
        <v>26527811.52</v>
      </c>
      <c r="E1388" s="406">
        <v>259150.387433</v>
      </c>
      <c r="F1388" s="188">
        <v>102.36454500000001</v>
      </c>
      <c r="G1388" s="103" t="s">
        <v>581</v>
      </c>
      <c r="H1388" s="103" t="s">
        <v>581</v>
      </c>
      <c r="I1388" s="252">
        <v>129</v>
      </c>
      <c r="J1388" s="104">
        <v>27017811.52</v>
      </c>
      <c r="K1388" s="104">
        <v>27038395.68</v>
      </c>
      <c r="L1388" s="188">
        <v>4.9687639999999996E-3</v>
      </c>
    </row>
    <row r="1389" spans="1:12" hidden="1">
      <c r="A1389" s="103" t="s">
        <v>1099</v>
      </c>
      <c r="B1389" s="103" t="s">
        <v>1078</v>
      </c>
      <c r="C1389" s="134" t="s">
        <v>1675</v>
      </c>
      <c r="D1389" s="104">
        <v>26529172.210000001</v>
      </c>
      <c r="E1389" s="406">
        <v>259150.387433</v>
      </c>
      <c r="F1389" s="188">
        <v>102.36979599999999</v>
      </c>
      <c r="G1389" s="103" t="s">
        <v>581</v>
      </c>
      <c r="H1389" s="103" t="s">
        <v>581</v>
      </c>
      <c r="I1389" s="252">
        <v>129</v>
      </c>
      <c r="J1389" s="104">
        <v>26529172.210000001</v>
      </c>
      <c r="K1389" s="104">
        <v>26550756.57</v>
      </c>
      <c r="L1389" s="188">
        <v>5.1297058000000003E-3</v>
      </c>
    </row>
    <row r="1390" spans="1:12" hidden="1">
      <c r="A1390" s="103" t="s">
        <v>1099</v>
      </c>
      <c r="B1390" s="103" t="s">
        <v>1078</v>
      </c>
      <c r="C1390" s="134" t="s">
        <v>1676</v>
      </c>
      <c r="D1390" s="104">
        <v>26530594.379999999</v>
      </c>
      <c r="E1390" s="406">
        <v>259150.387433</v>
      </c>
      <c r="F1390" s="188">
        <v>102.375283</v>
      </c>
      <c r="G1390" s="103" t="s">
        <v>581</v>
      </c>
      <c r="H1390" s="103" t="s">
        <v>581</v>
      </c>
      <c r="I1390" s="252">
        <v>129</v>
      </c>
      <c r="J1390" s="104">
        <v>26530594.379999999</v>
      </c>
      <c r="K1390" s="104">
        <v>26553179.039999999</v>
      </c>
      <c r="L1390" s="188">
        <v>5.3599794000000001E-3</v>
      </c>
    </row>
    <row r="1391" spans="1:12" hidden="1">
      <c r="A1391" s="103" t="s">
        <v>1099</v>
      </c>
      <c r="B1391" s="103" t="s">
        <v>1078</v>
      </c>
      <c r="C1391" s="134" t="s">
        <v>1677</v>
      </c>
      <c r="D1391" s="104">
        <v>26534861.120000001</v>
      </c>
      <c r="E1391" s="406">
        <v>259150.387433</v>
      </c>
      <c r="F1391" s="188">
        <v>102.39174800000001</v>
      </c>
      <c r="G1391" s="103" t="s">
        <v>581</v>
      </c>
      <c r="H1391" s="103" t="s">
        <v>581</v>
      </c>
      <c r="I1391" s="252">
        <v>129</v>
      </c>
      <c r="J1391" s="104">
        <v>26534861.120000001</v>
      </c>
      <c r="K1391" s="104">
        <v>26560447.469999999</v>
      </c>
      <c r="L1391" s="188">
        <v>1.60829836E-2</v>
      </c>
    </row>
    <row r="1392" spans="1:12" hidden="1">
      <c r="A1392" s="103" t="s">
        <v>1099</v>
      </c>
      <c r="B1392" s="103" t="s">
        <v>1078</v>
      </c>
      <c r="C1392" s="134" t="s">
        <v>1678</v>
      </c>
      <c r="D1392" s="104">
        <v>26384635.48</v>
      </c>
      <c r="E1392" s="406">
        <v>257670.136337</v>
      </c>
      <c r="F1392" s="188">
        <v>102.39694799999999</v>
      </c>
      <c r="G1392" s="103" t="s">
        <v>581</v>
      </c>
      <c r="H1392" s="103" t="s">
        <v>581</v>
      </c>
      <c r="I1392" s="252">
        <v>128</v>
      </c>
      <c r="J1392" s="104">
        <v>26536208.670000002</v>
      </c>
      <c r="K1392" s="104">
        <v>26562795.670000002</v>
      </c>
      <c r="L1392" s="188">
        <v>5.0785342999999997E-3</v>
      </c>
    </row>
    <row r="1393" spans="1:12" hidden="1">
      <c r="A1393" s="103" t="s">
        <v>1099</v>
      </c>
      <c r="B1393" s="103" t="s">
        <v>1078</v>
      </c>
      <c r="C1393" s="134" t="s">
        <v>1679</v>
      </c>
      <c r="D1393" s="104">
        <v>26081291.120000001</v>
      </c>
      <c r="E1393" s="406">
        <v>254693.59758900001</v>
      </c>
      <c r="F1393" s="188">
        <v>102.402618</v>
      </c>
      <c r="G1393" s="103" t="s">
        <v>581</v>
      </c>
      <c r="H1393" s="103" t="s">
        <v>581</v>
      </c>
      <c r="I1393" s="252">
        <v>127</v>
      </c>
      <c r="J1393" s="104">
        <v>26386096.48</v>
      </c>
      <c r="K1393" s="104">
        <v>26413678.52</v>
      </c>
      <c r="L1393" s="188">
        <v>5.5372744000000002E-3</v>
      </c>
    </row>
    <row r="1394" spans="1:12" hidden="1">
      <c r="A1394" s="103" t="s">
        <v>1099</v>
      </c>
      <c r="B1394" s="103" t="s">
        <v>1078</v>
      </c>
      <c r="C1394" s="134" t="s">
        <v>1680</v>
      </c>
      <c r="D1394" s="104">
        <v>26179760.760000002</v>
      </c>
      <c r="E1394" s="406">
        <v>255640.78562499999</v>
      </c>
      <c r="F1394" s="188">
        <v>102.408388</v>
      </c>
      <c r="G1394" s="103" t="s">
        <v>581</v>
      </c>
      <c r="H1394" s="103" t="s">
        <v>581</v>
      </c>
      <c r="I1394" s="252">
        <v>128</v>
      </c>
      <c r="J1394" s="104">
        <v>26082760.760000002</v>
      </c>
      <c r="K1394" s="104">
        <v>26111326.440000001</v>
      </c>
      <c r="L1394" s="188">
        <v>5.6346215999999996E-3</v>
      </c>
    </row>
    <row r="1395" spans="1:12" hidden="1">
      <c r="A1395" s="103" t="s">
        <v>1099</v>
      </c>
      <c r="B1395" s="103" t="s">
        <v>1078</v>
      </c>
      <c r="C1395" s="134" t="s">
        <v>1681</v>
      </c>
      <c r="D1395" s="104">
        <v>26211227.859999999</v>
      </c>
      <c r="E1395" s="406">
        <v>255933.71396200001</v>
      </c>
      <c r="F1395" s="188">
        <v>102.41412699999999</v>
      </c>
      <c r="G1395" s="103" t="s">
        <v>581</v>
      </c>
      <c r="H1395" s="103" t="s">
        <v>581</v>
      </c>
      <c r="I1395" s="252">
        <v>128</v>
      </c>
      <c r="J1395" s="104">
        <v>26181227.859999999</v>
      </c>
      <c r="K1395" s="104">
        <v>26182214.18</v>
      </c>
      <c r="L1395" s="188">
        <v>5.6040331000000001E-3</v>
      </c>
    </row>
    <row r="1396" spans="1:12" hidden="1">
      <c r="A1396" s="103" t="s">
        <v>1099</v>
      </c>
      <c r="B1396" s="103" t="s">
        <v>1078</v>
      </c>
      <c r="C1396" s="134" t="s">
        <v>1682</v>
      </c>
      <c r="D1396" s="104">
        <v>25915626.390000001</v>
      </c>
      <c r="E1396" s="406">
        <v>253004.92206000001</v>
      </c>
      <c r="F1396" s="188">
        <v>102.431313</v>
      </c>
      <c r="G1396" s="103" t="s">
        <v>581</v>
      </c>
      <c r="H1396" s="103" t="s">
        <v>581</v>
      </c>
      <c r="I1396" s="252">
        <v>128</v>
      </c>
      <c r="J1396" s="104">
        <v>26215626.390000001</v>
      </c>
      <c r="K1396" s="104">
        <v>26219575.879999999</v>
      </c>
      <c r="L1396" s="188">
        <v>1.6780888099999999E-2</v>
      </c>
    </row>
    <row r="1397" spans="1:12" hidden="1">
      <c r="A1397" s="103" t="s">
        <v>1099</v>
      </c>
      <c r="B1397" s="103" t="s">
        <v>1078</v>
      </c>
      <c r="C1397" s="134" t="s">
        <v>1683</v>
      </c>
      <c r="D1397" s="104">
        <v>25819726.260000002</v>
      </c>
      <c r="E1397" s="406">
        <v>252054.310264</v>
      </c>
      <c r="F1397" s="188">
        <v>102.43715400000001</v>
      </c>
      <c r="G1397" s="103" t="s">
        <v>581</v>
      </c>
      <c r="H1397" s="103" t="s">
        <v>581</v>
      </c>
      <c r="I1397" s="252">
        <v>127</v>
      </c>
      <c r="J1397" s="104">
        <v>25917104.23</v>
      </c>
      <c r="K1397" s="104">
        <v>25922030.23</v>
      </c>
      <c r="L1397" s="188">
        <v>5.7023578000000002E-3</v>
      </c>
    </row>
    <row r="1398" spans="1:12" hidden="1">
      <c r="A1398" s="103" t="s">
        <v>1099</v>
      </c>
      <c r="B1398" s="103" t="s">
        <v>1078</v>
      </c>
      <c r="C1398" s="134" t="s">
        <v>1684</v>
      </c>
      <c r="D1398" s="104">
        <v>26371207.460000001</v>
      </c>
      <c r="E1398" s="406">
        <v>257423.147895</v>
      </c>
      <c r="F1398" s="188">
        <v>102.443031</v>
      </c>
      <c r="G1398" s="103" t="s">
        <v>581</v>
      </c>
      <c r="H1398" s="103" t="s">
        <v>581</v>
      </c>
      <c r="I1398" s="252">
        <v>129</v>
      </c>
      <c r="J1398" s="104">
        <v>25821207.460000001</v>
      </c>
      <c r="K1398" s="104">
        <v>25827106.399999999</v>
      </c>
      <c r="L1398" s="188">
        <v>5.7371762000000001E-3</v>
      </c>
    </row>
    <row r="1399" spans="1:12" hidden="1">
      <c r="A1399" s="103" t="s">
        <v>1099</v>
      </c>
      <c r="B1399" s="103" t="s">
        <v>1078</v>
      </c>
      <c r="C1399" s="134" t="s">
        <v>1685</v>
      </c>
      <c r="D1399" s="104">
        <v>26305668.239999998</v>
      </c>
      <c r="E1399" s="406">
        <v>256769.16207799999</v>
      </c>
      <c r="F1399" s="188">
        <v>102.448705</v>
      </c>
      <c r="G1399" s="103" t="s">
        <v>581</v>
      </c>
      <c r="H1399" s="103" t="s">
        <v>581</v>
      </c>
      <c r="I1399" s="252">
        <v>129</v>
      </c>
      <c r="J1399" s="104">
        <v>26372668.239999998</v>
      </c>
      <c r="K1399" s="104">
        <v>26379560.93</v>
      </c>
      <c r="L1399" s="188">
        <v>5.5386881000000004E-3</v>
      </c>
    </row>
    <row r="1400" spans="1:12" hidden="1">
      <c r="A1400" s="103" t="s">
        <v>1099</v>
      </c>
      <c r="B1400" s="103" t="s">
        <v>1078</v>
      </c>
      <c r="C1400" s="134" t="s">
        <v>1686</v>
      </c>
      <c r="D1400" s="104">
        <v>26314603.370000001</v>
      </c>
      <c r="E1400" s="406">
        <v>256842.36545000001</v>
      </c>
      <c r="F1400" s="188">
        <v>102.454295</v>
      </c>
      <c r="G1400" s="103" t="s">
        <v>581</v>
      </c>
      <c r="H1400" s="103" t="s">
        <v>581</v>
      </c>
      <c r="I1400" s="252">
        <v>129</v>
      </c>
      <c r="J1400" s="104">
        <v>26307103.370000001</v>
      </c>
      <c r="K1400" s="104">
        <v>26314987.379999999</v>
      </c>
      <c r="L1400" s="188">
        <v>5.4563891000000003E-3</v>
      </c>
    </row>
    <row r="1401" spans="1:12" hidden="1">
      <c r="A1401" s="103" t="s">
        <v>1099</v>
      </c>
      <c r="B1401" s="103" t="s">
        <v>1078</v>
      </c>
      <c r="C1401" s="134" t="s">
        <v>1687</v>
      </c>
      <c r="D1401" s="104">
        <v>26318937.390000001</v>
      </c>
      <c r="E1401" s="406">
        <v>256842.66953499999</v>
      </c>
      <c r="F1401" s="188">
        <v>102.471047</v>
      </c>
      <c r="G1401" s="103" t="s">
        <v>581</v>
      </c>
      <c r="H1401" s="103" t="s">
        <v>581</v>
      </c>
      <c r="I1401" s="252">
        <v>129</v>
      </c>
      <c r="J1401" s="104">
        <v>26318906.23</v>
      </c>
      <c r="K1401" s="104">
        <v>26329765.859999999</v>
      </c>
      <c r="L1401" s="188">
        <v>1.63507055E-2</v>
      </c>
    </row>
    <row r="1402" spans="1:12" hidden="1">
      <c r="A1402" s="103" t="s">
        <v>1099</v>
      </c>
      <c r="B1402" s="103" t="s">
        <v>1078</v>
      </c>
      <c r="C1402" s="134" t="s">
        <v>1688</v>
      </c>
      <c r="D1402" s="104">
        <v>26305371.539999999</v>
      </c>
      <c r="E1402" s="406">
        <v>256696.29469899999</v>
      </c>
      <c r="F1402" s="188">
        <v>102.476631</v>
      </c>
      <c r="G1402" s="103" t="s">
        <v>581</v>
      </c>
      <c r="H1402" s="103" t="s">
        <v>581</v>
      </c>
      <c r="I1402" s="252">
        <v>129</v>
      </c>
      <c r="J1402" s="104">
        <v>26320371.539999999</v>
      </c>
      <c r="K1402" s="104">
        <v>26332223.140000001</v>
      </c>
      <c r="L1402" s="188">
        <v>5.4493440999999997E-3</v>
      </c>
    </row>
    <row r="1403" spans="1:12" hidden="1">
      <c r="A1403" s="103" t="s">
        <v>1099</v>
      </c>
      <c r="B1403" s="103" t="s">
        <v>1078</v>
      </c>
      <c r="C1403" s="134" t="s">
        <v>1689</v>
      </c>
      <c r="D1403" s="104">
        <v>26656806.609999999</v>
      </c>
      <c r="E1403" s="406">
        <v>260111.52119500001</v>
      </c>
      <c r="F1403" s="188">
        <v>102.48222199999999</v>
      </c>
      <c r="G1403" s="103" t="s">
        <v>581</v>
      </c>
      <c r="H1403" s="103" t="s">
        <v>581</v>
      </c>
      <c r="I1403" s="252">
        <v>130</v>
      </c>
      <c r="J1403" s="104">
        <v>26306806.609999999</v>
      </c>
      <c r="K1403" s="104">
        <v>26319649.710000001</v>
      </c>
      <c r="L1403" s="188">
        <v>5.4558779999999999E-3</v>
      </c>
    </row>
    <row r="1404" spans="1:12" hidden="1">
      <c r="A1404" s="103" t="s">
        <v>1099</v>
      </c>
      <c r="B1404" s="103" t="s">
        <v>1078</v>
      </c>
      <c r="C1404" s="134" t="s">
        <v>1690</v>
      </c>
      <c r="D1404" s="104">
        <v>26858228.460000001</v>
      </c>
      <c r="E1404" s="406">
        <v>262062.97511</v>
      </c>
      <c r="F1404" s="188">
        <v>102.48768800000001</v>
      </c>
      <c r="G1404" s="103" t="s">
        <v>581</v>
      </c>
      <c r="H1404" s="103" t="s">
        <v>581</v>
      </c>
      <c r="I1404" s="252">
        <v>130</v>
      </c>
      <c r="J1404" s="104">
        <v>26658228.460000001</v>
      </c>
      <c r="K1404" s="104">
        <v>26672076.329999998</v>
      </c>
      <c r="L1404" s="188">
        <v>5.3336080000000001E-3</v>
      </c>
    </row>
    <row r="1405" spans="1:12" hidden="1">
      <c r="A1405" s="103" t="s">
        <v>1099</v>
      </c>
      <c r="B1405" s="103" t="s">
        <v>1078</v>
      </c>
      <c r="C1405" s="134" t="s">
        <v>1691</v>
      </c>
      <c r="D1405" s="104">
        <v>26667642.59</v>
      </c>
      <c r="E1405" s="406">
        <v>260189.67798099999</v>
      </c>
      <c r="F1405" s="188">
        <v>102.493084</v>
      </c>
      <c r="G1405" s="103" t="s">
        <v>581</v>
      </c>
      <c r="H1405" s="103" t="s">
        <v>581</v>
      </c>
      <c r="I1405" s="252">
        <v>130</v>
      </c>
      <c r="J1405" s="104">
        <v>26859642.59</v>
      </c>
      <c r="K1405" s="104">
        <v>26874502.859999999</v>
      </c>
      <c r="L1405" s="188">
        <v>5.2650227000000001E-3</v>
      </c>
    </row>
    <row r="1406" spans="1:12" hidden="1">
      <c r="A1406" s="103" t="s">
        <v>1099</v>
      </c>
      <c r="B1406" s="103" t="s">
        <v>1078</v>
      </c>
      <c r="C1406" s="134" t="s">
        <v>1692</v>
      </c>
      <c r="D1406" s="104">
        <v>26641907.809999999</v>
      </c>
      <c r="E1406" s="406">
        <v>259897.02211300001</v>
      </c>
      <c r="F1406" s="188">
        <v>102.509477</v>
      </c>
      <c r="G1406" s="103" t="s">
        <v>581</v>
      </c>
      <c r="H1406" s="103" t="s">
        <v>581</v>
      </c>
      <c r="I1406" s="252">
        <v>130</v>
      </c>
      <c r="J1406" s="104">
        <v>26671907.809999999</v>
      </c>
      <c r="K1406" s="104">
        <v>26689784.390000001</v>
      </c>
      <c r="L1406" s="188">
        <v>1.59942499E-2</v>
      </c>
    </row>
    <row r="1407" spans="1:12" hidden="1">
      <c r="A1407" s="103" t="s">
        <v>1099</v>
      </c>
      <c r="B1407" s="103" t="s">
        <v>1078</v>
      </c>
      <c r="C1407" s="134" t="s">
        <v>1693</v>
      </c>
      <c r="D1407" s="104">
        <v>26726803.91</v>
      </c>
      <c r="E1407" s="406">
        <v>260711.506073</v>
      </c>
      <c r="F1407" s="188">
        <v>102.514861</v>
      </c>
      <c r="G1407" s="103" t="s">
        <v>581</v>
      </c>
      <c r="H1407" s="103" t="s">
        <v>581</v>
      </c>
      <c r="I1407" s="252">
        <v>130</v>
      </c>
      <c r="J1407" s="104">
        <v>26643307.199999999</v>
      </c>
      <c r="K1407" s="104">
        <v>26662188.18</v>
      </c>
      <c r="L1407" s="188">
        <v>5.2521972999999998E-3</v>
      </c>
    </row>
    <row r="1408" spans="1:12" hidden="1">
      <c r="A1408" s="103" t="s">
        <v>1099</v>
      </c>
      <c r="B1408" s="103" t="s">
        <v>1078</v>
      </c>
      <c r="C1408" s="134" t="s">
        <v>1694</v>
      </c>
      <c r="D1408" s="104">
        <v>26556586.57</v>
      </c>
      <c r="E1408" s="406">
        <v>259036.79952500001</v>
      </c>
      <c r="F1408" s="188">
        <v>102.520517</v>
      </c>
      <c r="G1408" s="103" t="s">
        <v>581</v>
      </c>
      <c r="H1408" s="103" t="s">
        <v>581</v>
      </c>
      <c r="I1408" s="252">
        <v>129</v>
      </c>
      <c r="J1408" s="104">
        <v>26728278.350000001</v>
      </c>
      <c r="K1408" s="104">
        <v>26748166.960000001</v>
      </c>
      <c r="L1408" s="188">
        <v>5.5172488999999996E-3</v>
      </c>
    </row>
    <row r="1409" spans="1:12" hidden="1">
      <c r="A1409" s="103" t="s">
        <v>1099</v>
      </c>
      <c r="B1409" s="103" t="s">
        <v>1078</v>
      </c>
      <c r="C1409" s="134" t="s">
        <v>1695</v>
      </c>
      <c r="D1409" s="104">
        <v>26957042.870000001</v>
      </c>
      <c r="E1409" s="406">
        <v>262928.49001299997</v>
      </c>
      <c r="F1409" s="188">
        <v>102.526139</v>
      </c>
      <c r="G1409" s="103" t="s">
        <v>581</v>
      </c>
      <c r="H1409" s="103" t="s">
        <v>581</v>
      </c>
      <c r="I1409" s="252">
        <v>130</v>
      </c>
      <c r="J1409" s="104">
        <v>26558042.870000001</v>
      </c>
      <c r="K1409" s="104">
        <v>26578932.739999998</v>
      </c>
      <c r="L1409" s="188">
        <v>5.4837803999999999E-3</v>
      </c>
    </row>
    <row r="1410" spans="1:12" hidden="1">
      <c r="A1410" s="103" t="s">
        <v>1099</v>
      </c>
      <c r="B1410" s="103" t="s">
        <v>1078</v>
      </c>
      <c r="C1410" s="134" t="s">
        <v>1696</v>
      </c>
      <c r="D1410" s="104">
        <v>27058243.73</v>
      </c>
      <c r="E1410" s="406">
        <v>263901.4559464</v>
      </c>
      <c r="F1410" s="188">
        <v>102.53162</v>
      </c>
      <c r="G1410" s="103" t="s">
        <v>581</v>
      </c>
      <c r="H1410" s="103" t="s">
        <v>581</v>
      </c>
      <c r="I1410" s="252">
        <v>130</v>
      </c>
      <c r="J1410" s="104">
        <v>26958483.960000001</v>
      </c>
      <c r="K1410" s="104">
        <v>26980390.219999999</v>
      </c>
      <c r="L1410" s="188">
        <v>5.3459537999999999E-3</v>
      </c>
    </row>
    <row r="1411" spans="1:12" hidden="1">
      <c r="A1411" s="103" t="s">
        <v>1099</v>
      </c>
      <c r="B1411" s="103" t="s">
        <v>1078</v>
      </c>
      <c r="C1411" s="134" t="s">
        <v>1697</v>
      </c>
      <c r="D1411" s="104">
        <v>27042525.59</v>
      </c>
      <c r="E1411" s="406">
        <v>263706.42503181001</v>
      </c>
      <c r="F1411" s="188">
        <v>102.547845</v>
      </c>
      <c r="G1411" s="103" t="s">
        <v>581</v>
      </c>
      <c r="H1411" s="103" t="s">
        <v>581</v>
      </c>
      <c r="I1411" s="252">
        <v>131</v>
      </c>
      <c r="J1411" s="104">
        <v>27062525.59</v>
      </c>
      <c r="K1411" s="104">
        <v>27087493.109999999</v>
      </c>
      <c r="L1411" s="188">
        <v>1.5824386700000002E-2</v>
      </c>
    </row>
    <row r="1412" spans="1:12" hidden="1">
      <c r="A1412" s="103" t="s">
        <v>1099</v>
      </c>
      <c r="B1412" s="103" t="s">
        <v>1078</v>
      </c>
      <c r="C1412" s="134" t="s">
        <v>1698</v>
      </c>
      <c r="D1412" s="104">
        <v>26942636.600000001</v>
      </c>
      <c r="E1412" s="406">
        <v>262718.47009980999</v>
      </c>
      <c r="F1412" s="188">
        <v>102.553264</v>
      </c>
      <c r="G1412" s="103" t="s">
        <v>581</v>
      </c>
      <c r="H1412" s="103" t="s">
        <v>581</v>
      </c>
      <c r="I1412" s="252">
        <v>130</v>
      </c>
      <c r="J1412" s="104">
        <v>27043954.600000001</v>
      </c>
      <c r="K1412" s="104">
        <v>27069941.879999999</v>
      </c>
      <c r="L1412" s="188">
        <v>5.2843626000000001E-3</v>
      </c>
    </row>
    <row r="1413" spans="1:12" hidden="1">
      <c r="A1413" s="103" t="s">
        <v>1099</v>
      </c>
      <c r="B1413" s="103" t="s">
        <v>1078</v>
      </c>
      <c r="C1413" s="134" t="s">
        <v>1699</v>
      </c>
      <c r="D1413" s="104">
        <v>27317068.489999998</v>
      </c>
      <c r="E1413" s="406">
        <v>266355.41117923998</v>
      </c>
      <c r="F1413" s="188">
        <v>102.55871399999999</v>
      </c>
      <c r="G1413" s="103" t="s">
        <v>581</v>
      </c>
      <c r="H1413" s="103" t="s">
        <v>581</v>
      </c>
      <c r="I1413" s="252">
        <v>131</v>
      </c>
      <c r="J1413" s="104">
        <v>26944068.489999998</v>
      </c>
      <c r="K1413" s="104">
        <v>26971071.809999999</v>
      </c>
      <c r="L1413" s="188">
        <v>5.3143115999999997E-3</v>
      </c>
    </row>
    <row r="1414" spans="1:12" hidden="1">
      <c r="A1414" s="103" t="s">
        <v>1099</v>
      </c>
      <c r="B1414" s="103" t="s">
        <v>1078</v>
      </c>
      <c r="C1414" s="134" t="s">
        <v>1700</v>
      </c>
      <c r="D1414" s="104">
        <v>28250371.84</v>
      </c>
      <c r="E1414" s="406">
        <v>275440.18099397997</v>
      </c>
      <c r="F1414" s="188">
        <v>102.564454</v>
      </c>
      <c r="G1414" s="103" t="s">
        <v>581</v>
      </c>
      <c r="H1414" s="103" t="s">
        <v>581</v>
      </c>
      <c r="I1414" s="252">
        <v>130</v>
      </c>
      <c r="J1414" s="104">
        <v>27318597.379999999</v>
      </c>
      <c r="K1414" s="104">
        <v>27346630.879999999</v>
      </c>
      <c r="L1414" s="188">
        <v>5.5967940000000004E-3</v>
      </c>
    </row>
    <row r="1415" spans="1:12" hidden="1">
      <c r="A1415" s="103" t="s">
        <v>1099</v>
      </c>
      <c r="B1415" s="103" t="s">
        <v>1078</v>
      </c>
      <c r="C1415" s="134" t="s">
        <v>1701</v>
      </c>
      <c r="D1415" s="104">
        <v>28772295.300000001</v>
      </c>
      <c r="E1415" s="406">
        <v>280514.08856114</v>
      </c>
      <c r="F1415" s="188">
        <v>102.56987599999999</v>
      </c>
      <c r="G1415" s="103" t="s">
        <v>581</v>
      </c>
      <c r="H1415" s="103" t="s">
        <v>581</v>
      </c>
      <c r="I1415" s="252">
        <v>131</v>
      </c>
      <c r="J1415" s="104">
        <v>28251865.23</v>
      </c>
      <c r="K1415" s="104">
        <v>28280964.109999999</v>
      </c>
      <c r="L1415" s="188">
        <v>5.2864319000000002E-3</v>
      </c>
    </row>
    <row r="1416" spans="1:12" hidden="1">
      <c r="A1416" s="103" t="s">
        <v>1099</v>
      </c>
      <c r="B1416" s="103" t="s">
        <v>1078</v>
      </c>
      <c r="C1416" s="134" t="s">
        <v>1702</v>
      </c>
      <c r="D1416" s="104">
        <v>28787092.98</v>
      </c>
      <c r="E1416" s="406">
        <v>280611.56681907998</v>
      </c>
      <c r="F1416" s="188">
        <v>102.586979</v>
      </c>
      <c r="G1416" s="103" t="s">
        <v>581</v>
      </c>
      <c r="H1416" s="103" t="s">
        <v>581</v>
      </c>
      <c r="I1416" s="252">
        <v>131</v>
      </c>
      <c r="J1416" s="104">
        <v>28777092.98</v>
      </c>
      <c r="K1416" s="104">
        <v>28780345.550000001</v>
      </c>
      <c r="L1416" s="188">
        <v>1.6674486400000001E-2</v>
      </c>
    </row>
    <row r="1417" spans="1:12" hidden="1">
      <c r="A1417" s="103" t="s">
        <v>1099</v>
      </c>
      <c r="B1417" s="103" t="s">
        <v>1078</v>
      </c>
      <c r="C1417" s="134" t="s">
        <v>1703</v>
      </c>
      <c r="D1417" s="104">
        <v>28937764.66</v>
      </c>
      <c r="E1417" s="406">
        <v>282065.09682129999</v>
      </c>
      <c r="F1417" s="188">
        <v>102.59250400000001</v>
      </c>
      <c r="G1417" s="103" t="s">
        <v>581</v>
      </c>
      <c r="H1417" s="103" t="s">
        <v>581</v>
      </c>
      <c r="I1417" s="252">
        <v>131</v>
      </c>
      <c r="J1417" s="104">
        <v>28788643.379999999</v>
      </c>
      <c r="K1417" s="104">
        <v>28792980.620000001</v>
      </c>
      <c r="L1417" s="188">
        <v>5.3856737999999999E-3</v>
      </c>
    </row>
    <row r="1418" spans="1:12" hidden="1">
      <c r="A1418" s="103" t="s">
        <v>1099</v>
      </c>
      <c r="B1418" s="103" t="s">
        <v>1078</v>
      </c>
      <c r="C1418" s="134" t="s">
        <v>1704</v>
      </c>
      <c r="D1418" s="104">
        <v>28447116.739999998</v>
      </c>
      <c r="E1418" s="406">
        <v>277267.80597794999</v>
      </c>
      <c r="F1418" s="188">
        <v>102.59798000000001</v>
      </c>
      <c r="G1418" s="103" t="s">
        <v>581</v>
      </c>
      <c r="H1418" s="103" t="s">
        <v>581</v>
      </c>
      <c r="I1418" s="252">
        <v>131</v>
      </c>
      <c r="J1418" s="104">
        <v>28939309.09</v>
      </c>
      <c r="K1418" s="104">
        <v>28944736.719999999</v>
      </c>
      <c r="L1418" s="188">
        <v>5.3376218999999997E-3</v>
      </c>
    </row>
    <row r="1419" spans="1:12" hidden="1">
      <c r="A1419" s="103" t="s">
        <v>1099</v>
      </c>
      <c r="B1419" s="103" t="s">
        <v>1078</v>
      </c>
      <c r="C1419" s="134" t="s">
        <v>1705</v>
      </c>
      <c r="D1419" s="104">
        <v>28805679.239999998</v>
      </c>
      <c r="E1419" s="406">
        <v>280747.21554846002</v>
      </c>
      <c r="F1419" s="188">
        <v>102.603615</v>
      </c>
      <c r="G1419" s="103" t="s">
        <v>581</v>
      </c>
      <c r="H1419" s="103" t="s">
        <v>581</v>
      </c>
      <c r="I1419" s="252">
        <v>133</v>
      </c>
      <c r="J1419" s="104">
        <v>28448679.239999998</v>
      </c>
      <c r="K1419" s="104">
        <v>28455178.809999999</v>
      </c>
      <c r="L1419" s="188">
        <v>5.4923109000000001E-3</v>
      </c>
    </row>
    <row r="1420" spans="1:12" hidden="1">
      <c r="A1420" s="103" t="s">
        <v>1099</v>
      </c>
      <c r="B1420" s="103" t="s">
        <v>1078</v>
      </c>
      <c r="C1420" s="134" t="s">
        <v>1706</v>
      </c>
      <c r="D1420" s="104">
        <v>29040896.780000001</v>
      </c>
      <c r="E1420" s="406">
        <v>283024.6948384</v>
      </c>
      <c r="F1420" s="188">
        <v>102.609056</v>
      </c>
      <c r="G1420" s="103" t="s">
        <v>581</v>
      </c>
      <c r="H1420" s="103" t="s">
        <v>581</v>
      </c>
      <c r="I1420" s="252">
        <v>133</v>
      </c>
      <c r="J1420" s="104">
        <v>28807206.780000001</v>
      </c>
      <c r="K1420" s="104">
        <v>28814791.84</v>
      </c>
      <c r="L1420" s="188">
        <v>5.3029321000000003E-3</v>
      </c>
    </row>
    <row r="1421" spans="1:12" hidden="1">
      <c r="A1421" s="103" t="s">
        <v>1099</v>
      </c>
      <c r="B1421" s="103" t="s">
        <v>1078</v>
      </c>
      <c r="C1421" s="134" t="s">
        <v>1707</v>
      </c>
      <c r="D1421" s="104">
        <v>29110344.690000001</v>
      </c>
      <c r="E1421" s="406">
        <v>283655.29665357998</v>
      </c>
      <c r="F1421" s="188">
        <v>102.625775</v>
      </c>
      <c r="G1421" s="103" t="s">
        <v>581</v>
      </c>
      <c r="H1421" s="103" t="s">
        <v>581</v>
      </c>
      <c r="I1421" s="252">
        <v>133</v>
      </c>
      <c r="J1421" s="104">
        <v>29045628.690000001</v>
      </c>
      <c r="K1421" s="104">
        <v>29056497.539999999</v>
      </c>
      <c r="L1421" s="188">
        <v>1.6293883499999998E-2</v>
      </c>
    </row>
    <row r="1422" spans="1:12" hidden="1">
      <c r="A1422" s="103" t="s">
        <v>1099</v>
      </c>
      <c r="B1422" s="103" t="s">
        <v>1078</v>
      </c>
      <c r="C1422" s="134" t="s">
        <v>1708</v>
      </c>
      <c r="D1422" s="104">
        <v>28991871.449999999</v>
      </c>
      <c r="E1422" s="406">
        <v>282486.06108868</v>
      </c>
      <c r="F1422" s="188">
        <v>102.631158</v>
      </c>
      <c r="G1422" s="103" t="s">
        <v>581</v>
      </c>
      <c r="H1422" s="103" t="s">
        <v>581</v>
      </c>
      <c r="I1422" s="252">
        <v>134</v>
      </c>
      <c r="J1422" s="104">
        <v>29111871.449999999</v>
      </c>
      <c r="K1422" s="104">
        <v>29123837.43</v>
      </c>
      <c r="L1422" s="188">
        <v>5.2452710000000001E-3</v>
      </c>
    </row>
    <row r="1423" spans="1:12" hidden="1">
      <c r="A1423" s="103" t="s">
        <v>1099</v>
      </c>
      <c r="B1423" s="103" t="s">
        <v>1078</v>
      </c>
      <c r="C1423" s="134" t="s">
        <v>1709</v>
      </c>
      <c r="D1423" s="104">
        <v>29450943.899999999</v>
      </c>
      <c r="E1423" s="406">
        <v>286943.93570276001</v>
      </c>
      <c r="F1423" s="188">
        <v>102.636579</v>
      </c>
      <c r="G1423" s="103" t="s">
        <v>581</v>
      </c>
      <c r="H1423" s="103" t="s">
        <v>581</v>
      </c>
      <c r="I1423" s="252">
        <v>135</v>
      </c>
      <c r="J1423" s="104">
        <v>28993402.899999999</v>
      </c>
      <c r="K1423" s="104">
        <v>29006461.59</v>
      </c>
      <c r="L1423" s="188">
        <v>5.2820217000000003E-3</v>
      </c>
    </row>
    <row r="1424" spans="1:12" hidden="1">
      <c r="A1424" s="103" t="s">
        <v>1099</v>
      </c>
      <c r="B1424" s="103" t="s">
        <v>1078</v>
      </c>
      <c r="C1424" s="134" t="s">
        <v>1710</v>
      </c>
      <c r="D1424" s="104">
        <v>29506491.640000001</v>
      </c>
      <c r="E1424" s="406">
        <v>287470.37788470997</v>
      </c>
      <c r="F1424" s="188">
        <v>102.641851</v>
      </c>
      <c r="G1424" s="103" t="s">
        <v>581</v>
      </c>
      <c r="H1424" s="103" t="s">
        <v>581</v>
      </c>
      <c r="I1424" s="252">
        <v>136</v>
      </c>
      <c r="J1424" s="104">
        <v>29452456.640000001</v>
      </c>
      <c r="K1424" s="104">
        <v>29466625.370000001</v>
      </c>
      <c r="L1424" s="188">
        <v>5.1365702999999997E-3</v>
      </c>
    </row>
    <row r="1425" spans="1:12" hidden="1">
      <c r="A1425" s="103" t="s">
        <v>1099</v>
      </c>
      <c r="B1425" s="103" t="s">
        <v>1078</v>
      </c>
      <c r="C1425" s="134" t="s">
        <v>1711</v>
      </c>
      <c r="D1425" s="104">
        <v>30038504.920000002</v>
      </c>
      <c r="E1425" s="406">
        <v>292638.60957203998</v>
      </c>
      <c r="F1425" s="188">
        <v>102.64710100000001</v>
      </c>
      <c r="G1425" s="103" t="s">
        <v>581</v>
      </c>
      <c r="H1425" s="103" t="s">
        <v>581</v>
      </c>
      <c r="I1425" s="252">
        <v>137</v>
      </c>
      <c r="J1425" s="104">
        <v>29508000.920000002</v>
      </c>
      <c r="K1425" s="104">
        <v>29523281.829999998</v>
      </c>
      <c r="L1425" s="188">
        <v>5.1148727000000001E-3</v>
      </c>
    </row>
    <row r="1426" spans="1:12" hidden="1">
      <c r="A1426" s="103" t="s">
        <v>1099</v>
      </c>
      <c r="B1426" s="103" t="s">
        <v>1078</v>
      </c>
      <c r="C1426" s="134" t="s">
        <v>1712</v>
      </c>
      <c r="D1426" s="104">
        <v>30232276.52</v>
      </c>
      <c r="E1426" s="406">
        <v>294482.55584419001</v>
      </c>
      <c r="F1426" s="188">
        <v>102.662368</v>
      </c>
      <c r="G1426" s="103" t="s">
        <v>581</v>
      </c>
      <c r="H1426" s="103" t="s">
        <v>581</v>
      </c>
      <c r="I1426" s="252">
        <v>136</v>
      </c>
      <c r="J1426" s="104">
        <v>30042972.629999999</v>
      </c>
      <c r="K1426" s="104">
        <v>30061650.920000002</v>
      </c>
      <c r="L1426" s="188">
        <v>1.4873289E-2</v>
      </c>
    </row>
    <row r="1427" spans="1:12" hidden="1">
      <c r="A1427" s="103" t="s">
        <v>1099</v>
      </c>
      <c r="B1427" s="103" t="s">
        <v>1078</v>
      </c>
      <c r="C1427" s="134" t="s">
        <v>1713</v>
      </c>
      <c r="D1427" s="104">
        <v>30233837.969999999</v>
      </c>
      <c r="E1427" s="406">
        <v>294482.55584419001</v>
      </c>
      <c r="F1427" s="188">
        <v>102.66767</v>
      </c>
      <c r="G1427" s="103" t="s">
        <v>581</v>
      </c>
      <c r="H1427" s="103" t="s">
        <v>581</v>
      </c>
      <c r="I1427" s="252">
        <v>136</v>
      </c>
      <c r="J1427" s="104">
        <v>30233837.969999999</v>
      </c>
      <c r="K1427" s="104">
        <v>30253655.949999999</v>
      </c>
      <c r="L1427" s="188">
        <v>5.1645019999999996E-3</v>
      </c>
    </row>
    <row r="1428" spans="1:12" hidden="1">
      <c r="A1428" s="103" t="s">
        <v>1099</v>
      </c>
      <c r="B1428" s="103" t="s">
        <v>1078</v>
      </c>
      <c r="C1428" s="134" t="s">
        <v>1714</v>
      </c>
      <c r="D1428" s="104">
        <v>30076487.559999999</v>
      </c>
      <c r="E1428" s="406">
        <v>292934.93552114</v>
      </c>
      <c r="F1428" s="188">
        <v>102.672928</v>
      </c>
      <c r="G1428" s="103" t="s">
        <v>581</v>
      </c>
      <c r="H1428" s="103" t="s">
        <v>581</v>
      </c>
      <c r="I1428" s="252">
        <v>136</v>
      </c>
      <c r="J1428" s="104">
        <v>30235386.27</v>
      </c>
      <c r="K1428" s="104">
        <v>30256344.050000001</v>
      </c>
      <c r="L1428" s="188">
        <v>5.1213785E-3</v>
      </c>
    </row>
    <row r="1429" spans="1:12" hidden="1">
      <c r="A1429" s="103" t="s">
        <v>1077</v>
      </c>
      <c r="B1429" s="103" t="s">
        <v>1078</v>
      </c>
      <c r="C1429" s="134" t="s">
        <v>1185</v>
      </c>
      <c r="D1429" s="104">
        <v>209807540953.57001</v>
      </c>
      <c r="E1429" s="406">
        <v>176371.98900035</v>
      </c>
      <c r="F1429" s="188">
        <v>1189574.048253</v>
      </c>
      <c r="G1429" s="103" t="s">
        <v>581</v>
      </c>
      <c r="H1429" s="103" t="s">
        <v>581</v>
      </c>
      <c r="I1429" s="252">
        <v>685</v>
      </c>
      <c r="J1429" s="104">
        <v>208764207431.57999</v>
      </c>
      <c r="K1429" s="104">
        <v>208982355971.04999</v>
      </c>
      <c r="L1429" s="188">
        <v>1.6070064500000002E-2</v>
      </c>
    </row>
    <row r="1430" spans="1:12" hidden="1">
      <c r="A1430" s="103" t="s">
        <v>1077</v>
      </c>
      <c r="B1430" s="103" t="s">
        <v>1078</v>
      </c>
      <c r="C1430" s="134" t="s">
        <v>1186</v>
      </c>
      <c r="D1430" s="104">
        <v>209141487984.91</v>
      </c>
      <c r="E1430" s="406">
        <v>175783.72423247001</v>
      </c>
      <c r="F1430" s="188">
        <v>1189765.940494</v>
      </c>
      <c r="G1430" s="103" t="s">
        <v>581</v>
      </c>
      <c r="H1430" s="103" t="s">
        <v>581</v>
      </c>
      <c r="I1430" s="252">
        <v>685</v>
      </c>
      <c r="J1430" s="104">
        <v>209841385369.73001</v>
      </c>
      <c r="K1430" s="104">
        <v>210071214098.13</v>
      </c>
      <c r="L1430" s="188">
        <v>1.6131172400000001E-2</v>
      </c>
    </row>
    <row r="1431" spans="1:12" hidden="1">
      <c r="A1431" s="103" t="s">
        <v>1077</v>
      </c>
      <c r="B1431" s="103" t="s">
        <v>1078</v>
      </c>
      <c r="C1431" s="134" t="s">
        <v>1187</v>
      </c>
      <c r="D1431" s="104">
        <v>227422029914.23001</v>
      </c>
      <c r="E1431" s="406">
        <v>191110.39988854001</v>
      </c>
      <c r="F1431" s="188">
        <v>1190003.4223509999</v>
      </c>
      <c r="G1431" s="103" t="s">
        <v>581</v>
      </c>
      <c r="H1431" s="103" t="s">
        <v>581</v>
      </c>
      <c r="I1431" s="252">
        <v>686</v>
      </c>
      <c r="J1431" s="104">
        <v>209183233430.26001</v>
      </c>
      <c r="K1431" s="104">
        <v>209424706401.06</v>
      </c>
      <c r="L1431" s="188">
        <v>1.9960384599999999E-2</v>
      </c>
    </row>
    <row r="1432" spans="1:12" hidden="1">
      <c r="A1432" s="103" t="s">
        <v>1077</v>
      </c>
      <c r="B1432" s="103" t="s">
        <v>1078</v>
      </c>
      <c r="C1432" s="134" t="s">
        <v>1188</v>
      </c>
      <c r="D1432" s="104">
        <v>233385348432.39999</v>
      </c>
      <c r="E1432" s="406">
        <v>196080.34692981999</v>
      </c>
      <c r="F1432" s="188">
        <v>1190253.6490100001</v>
      </c>
      <c r="G1432" s="103" t="s">
        <v>581</v>
      </c>
      <c r="H1432" s="103" t="s">
        <v>581</v>
      </c>
      <c r="I1432" s="252">
        <v>690</v>
      </c>
      <c r="J1432" s="104">
        <v>227469850831.12</v>
      </c>
      <c r="K1432" s="104">
        <v>227723985504.23001</v>
      </c>
      <c r="L1432" s="188">
        <v>2.1027389899999999E-2</v>
      </c>
    </row>
    <row r="1433" spans="1:12" hidden="1">
      <c r="A1433" s="103" t="s">
        <v>1077</v>
      </c>
      <c r="B1433" s="103" t="s">
        <v>1078</v>
      </c>
      <c r="C1433" s="134" t="s">
        <v>1189</v>
      </c>
      <c r="D1433" s="104">
        <v>226318463929.06</v>
      </c>
      <c r="E1433" s="406">
        <v>190059.40228767999</v>
      </c>
      <c r="F1433" s="188">
        <v>1190777.521159</v>
      </c>
      <c r="G1433" s="103" t="s">
        <v>581</v>
      </c>
      <c r="H1433" s="103" t="s">
        <v>581</v>
      </c>
      <c r="I1433" s="252">
        <v>690</v>
      </c>
      <c r="J1433" s="104">
        <v>233488069465.10001</v>
      </c>
      <c r="K1433" s="104">
        <v>233781199608.75</v>
      </c>
      <c r="L1433" s="188">
        <v>4.4013488199999999E-2</v>
      </c>
    </row>
    <row r="1434" spans="1:12" hidden="1">
      <c r="A1434" s="103" t="s">
        <v>1077</v>
      </c>
      <c r="B1434" s="103" t="s">
        <v>1078</v>
      </c>
      <c r="C1434" s="134" t="s">
        <v>1190</v>
      </c>
      <c r="D1434" s="104">
        <v>233496556006.48001</v>
      </c>
      <c r="E1434" s="406">
        <v>196043.85426379999</v>
      </c>
      <c r="F1434" s="188">
        <v>1191042.4679380001</v>
      </c>
      <c r="G1434" s="103" t="s">
        <v>581</v>
      </c>
      <c r="H1434" s="103" t="s">
        <v>581</v>
      </c>
      <c r="I1434" s="252">
        <v>694</v>
      </c>
      <c r="J1434" s="104">
        <v>226368819555.62</v>
      </c>
      <c r="K1434" s="104">
        <v>226674553051.98001</v>
      </c>
      <c r="L1434" s="188">
        <v>2.2249897599999999E-2</v>
      </c>
    </row>
    <row r="1435" spans="1:12" hidden="1">
      <c r="A1435" s="103" t="s">
        <v>1077</v>
      </c>
      <c r="B1435" s="103" t="s">
        <v>1078</v>
      </c>
      <c r="C1435" s="134" t="s">
        <v>1191</v>
      </c>
      <c r="D1435" s="104">
        <v>239533118221.14001</v>
      </c>
      <c r="E1435" s="406">
        <v>201057.56770158999</v>
      </c>
      <c r="F1435" s="188">
        <v>1191365.840935</v>
      </c>
      <c r="G1435" s="103" t="s">
        <v>581</v>
      </c>
      <c r="H1435" s="103" t="s">
        <v>581</v>
      </c>
      <c r="I1435" s="252">
        <v>697</v>
      </c>
      <c r="J1435" s="104">
        <v>233559951295.10999</v>
      </c>
      <c r="K1435" s="104">
        <v>233878688701.98999</v>
      </c>
      <c r="L1435" s="188">
        <v>2.7150417E-2</v>
      </c>
    </row>
    <row r="1436" spans="1:12" hidden="1">
      <c r="A1436" s="103" t="s">
        <v>1077</v>
      </c>
      <c r="B1436" s="103" t="s">
        <v>1078</v>
      </c>
      <c r="C1436" s="134" t="s">
        <v>1192</v>
      </c>
      <c r="D1436" s="104">
        <v>239569308534.26999</v>
      </c>
      <c r="E1436" s="406">
        <v>201057.56770158999</v>
      </c>
      <c r="F1436" s="188">
        <v>1191545.840691</v>
      </c>
      <c r="G1436" s="103" t="s">
        <v>581</v>
      </c>
      <c r="H1436" s="103" t="s">
        <v>581</v>
      </c>
      <c r="I1436" s="252">
        <v>697</v>
      </c>
      <c r="J1436" s="104">
        <v>239569308534.26999</v>
      </c>
      <c r="K1436" s="104">
        <v>239901384720.14001</v>
      </c>
      <c r="L1436" s="188">
        <v>1.5108688699999999E-2</v>
      </c>
    </row>
    <row r="1437" spans="1:12" hidden="1">
      <c r="A1437" s="103" t="s">
        <v>1077</v>
      </c>
      <c r="B1437" s="103" t="s">
        <v>1078</v>
      </c>
      <c r="C1437" s="134" t="s">
        <v>1148</v>
      </c>
      <c r="D1437" s="104">
        <v>239605505035.06</v>
      </c>
      <c r="E1437" s="406">
        <v>201057.56770158999</v>
      </c>
      <c r="F1437" s="188">
        <v>1191725.8712230001</v>
      </c>
      <c r="G1437" s="103" t="s">
        <v>581</v>
      </c>
      <c r="H1437" s="103" t="s">
        <v>581</v>
      </c>
      <c r="I1437" s="252">
        <v>697</v>
      </c>
      <c r="J1437" s="104">
        <v>239605505035.06</v>
      </c>
      <c r="K1437" s="104">
        <v>239950922754.29999</v>
      </c>
      <c r="L1437" s="188">
        <v>1.5108989200000001E-2</v>
      </c>
    </row>
    <row r="1438" spans="1:12" hidden="1">
      <c r="A1438" s="103" t="s">
        <v>1099</v>
      </c>
      <c r="B1438" s="103" t="s">
        <v>1078</v>
      </c>
      <c r="C1438" s="134" t="s">
        <v>1448</v>
      </c>
      <c r="D1438" s="104">
        <v>50000</v>
      </c>
      <c r="E1438" s="406">
        <v>500</v>
      </c>
      <c r="F1438" s="188">
        <v>100</v>
      </c>
      <c r="G1438" s="103" t="s">
        <v>581</v>
      </c>
      <c r="H1438" s="103" t="s">
        <v>581</v>
      </c>
      <c r="I1438" s="252">
        <v>1</v>
      </c>
      <c r="J1438" s="103" t="s">
        <v>581</v>
      </c>
      <c r="K1438" s="103" t="s">
        <v>581</v>
      </c>
      <c r="L1438" s="103" t="s">
        <v>581</v>
      </c>
    </row>
    <row r="1439" spans="1:12" hidden="1">
      <c r="A1439" s="103" t="s">
        <v>1099</v>
      </c>
      <c r="B1439" s="103" t="s">
        <v>1078</v>
      </c>
      <c r="C1439" s="134" t="s">
        <v>1449</v>
      </c>
      <c r="D1439" s="104">
        <v>125000</v>
      </c>
      <c r="E1439" s="406">
        <v>1250</v>
      </c>
      <c r="F1439" s="188">
        <v>100</v>
      </c>
      <c r="G1439" s="103" t="s">
        <v>581</v>
      </c>
      <c r="H1439" s="103" t="s">
        <v>581</v>
      </c>
      <c r="I1439" s="252">
        <v>2</v>
      </c>
      <c r="J1439" s="104">
        <v>50000</v>
      </c>
      <c r="K1439" s="104">
        <v>50000</v>
      </c>
      <c r="L1439" s="188">
        <v>0</v>
      </c>
    </row>
    <row r="1440" spans="1:12" hidden="1">
      <c r="A1440" s="103" t="s">
        <v>1099</v>
      </c>
      <c r="B1440" s="103" t="s">
        <v>1078</v>
      </c>
      <c r="C1440" s="134" t="s">
        <v>1450</v>
      </c>
      <c r="D1440" s="104">
        <v>125008.29</v>
      </c>
      <c r="E1440" s="406">
        <v>1250</v>
      </c>
      <c r="F1440" s="188">
        <v>100.006632</v>
      </c>
      <c r="G1440" s="103" t="s">
        <v>581</v>
      </c>
      <c r="H1440" s="103" t="s">
        <v>581</v>
      </c>
      <c r="I1440" s="252">
        <v>2</v>
      </c>
      <c r="J1440" s="104">
        <v>125008.29</v>
      </c>
      <c r="K1440" s="104">
        <v>125012.99</v>
      </c>
      <c r="L1440" s="188">
        <v>6.6319999999999999E-3</v>
      </c>
    </row>
    <row r="1441" spans="1:12" hidden="1">
      <c r="A1441" s="103" t="s">
        <v>1099</v>
      </c>
      <c r="B1441" s="103" t="s">
        <v>1078</v>
      </c>
      <c r="C1441" s="134" t="s">
        <v>1451</v>
      </c>
      <c r="D1441" s="104">
        <v>225016.59</v>
      </c>
      <c r="E1441" s="406">
        <v>2249.8672969999998</v>
      </c>
      <c r="F1441" s="188">
        <v>100.013272</v>
      </c>
      <c r="G1441" s="103" t="s">
        <v>581</v>
      </c>
      <c r="H1441" s="103" t="s">
        <v>581</v>
      </c>
      <c r="I1441" s="252">
        <v>2</v>
      </c>
      <c r="J1441" s="104">
        <v>125016.59</v>
      </c>
      <c r="K1441" s="104">
        <v>125025.99</v>
      </c>
      <c r="L1441" s="188">
        <v>6.6395597000000004E-3</v>
      </c>
    </row>
    <row r="1442" spans="1:12" hidden="1">
      <c r="A1442" s="103" t="s">
        <v>1099</v>
      </c>
      <c r="B1442" s="103" t="s">
        <v>1078</v>
      </c>
      <c r="C1442" s="134" t="s">
        <v>1452</v>
      </c>
      <c r="D1442" s="104">
        <v>225063.05</v>
      </c>
      <c r="E1442" s="406">
        <v>2249.8672969999998</v>
      </c>
      <c r="F1442" s="188">
        <v>100.033922</v>
      </c>
      <c r="G1442" s="103" t="s">
        <v>581</v>
      </c>
      <c r="H1442" s="103" t="s">
        <v>581</v>
      </c>
      <c r="I1442" s="252">
        <v>2</v>
      </c>
      <c r="J1442" s="104">
        <v>225063.05</v>
      </c>
      <c r="K1442" s="104">
        <v>225097.82</v>
      </c>
      <c r="L1442" s="188">
        <v>2.06472597E-2</v>
      </c>
    </row>
    <row r="1443" spans="1:12" hidden="1">
      <c r="A1443" s="103" t="s">
        <v>1099</v>
      </c>
      <c r="B1443" s="103" t="s">
        <v>1078</v>
      </c>
      <c r="C1443" s="134" t="s">
        <v>1453</v>
      </c>
      <c r="D1443" s="104">
        <v>225078.55</v>
      </c>
      <c r="E1443" s="406">
        <v>2249.8672969999998</v>
      </c>
      <c r="F1443" s="188">
        <v>100.04081100000001</v>
      </c>
      <c r="G1443" s="103" t="s">
        <v>581</v>
      </c>
      <c r="H1443" s="103" t="s">
        <v>581</v>
      </c>
      <c r="I1443" s="252">
        <v>2</v>
      </c>
      <c r="J1443" s="104">
        <v>225078.55</v>
      </c>
      <c r="K1443" s="104">
        <v>225121.78</v>
      </c>
      <c r="L1443" s="188">
        <v>6.8866639000000002E-3</v>
      </c>
    </row>
    <row r="1444" spans="1:12" hidden="1">
      <c r="A1444" s="103" t="s">
        <v>1099</v>
      </c>
      <c r="B1444" s="103" t="s">
        <v>1078</v>
      </c>
      <c r="C1444" s="134" t="s">
        <v>1454</v>
      </c>
      <c r="D1444" s="104">
        <v>225094.03</v>
      </c>
      <c r="E1444" s="406">
        <v>2249.8672969999998</v>
      </c>
      <c r="F1444" s="188">
        <v>100.047692</v>
      </c>
      <c r="G1444" s="103" t="s">
        <v>581</v>
      </c>
      <c r="H1444" s="103" t="s">
        <v>581</v>
      </c>
      <c r="I1444" s="252">
        <v>2</v>
      </c>
      <c r="J1444" s="104">
        <v>225094.03</v>
      </c>
      <c r="K1444" s="104">
        <v>225145.72</v>
      </c>
      <c r="L1444" s="188">
        <v>6.8781928999999999E-3</v>
      </c>
    </row>
    <row r="1445" spans="1:12" hidden="1">
      <c r="A1445" s="103" t="s">
        <v>1099</v>
      </c>
      <c r="B1445" s="103" t="s">
        <v>1078</v>
      </c>
      <c r="C1445" s="134" t="s">
        <v>1455</v>
      </c>
      <c r="D1445" s="104">
        <v>230109.53</v>
      </c>
      <c r="E1445" s="406">
        <v>2299.840021</v>
      </c>
      <c r="F1445" s="188">
        <v>100.054581</v>
      </c>
      <c r="G1445" s="103" t="s">
        <v>581</v>
      </c>
      <c r="H1445" s="103" t="s">
        <v>581</v>
      </c>
      <c r="I1445" s="252">
        <v>3</v>
      </c>
      <c r="J1445" s="104">
        <v>225109.53</v>
      </c>
      <c r="K1445" s="104">
        <v>225169.68</v>
      </c>
      <c r="L1445" s="188">
        <v>6.8857160999999997E-3</v>
      </c>
    </row>
    <row r="1446" spans="1:12" hidden="1">
      <c r="A1446" s="103" t="s">
        <v>1099</v>
      </c>
      <c r="B1446" s="103" t="s">
        <v>1078</v>
      </c>
      <c r="C1446" s="134" t="s">
        <v>1456</v>
      </c>
      <c r="D1446" s="104">
        <v>230124.84</v>
      </c>
      <c r="E1446" s="406">
        <v>2299.840021</v>
      </c>
      <c r="F1446" s="188">
        <v>100.061238</v>
      </c>
      <c r="G1446" s="103" t="s">
        <v>581</v>
      </c>
      <c r="H1446" s="103" t="s">
        <v>581</v>
      </c>
      <c r="I1446" s="252">
        <v>3</v>
      </c>
      <c r="J1446" s="104">
        <v>230124.84</v>
      </c>
      <c r="K1446" s="104">
        <v>230193.64</v>
      </c>
      <c r="L1446" s="188">
        <v>6.6533685000000004E-3</v>
      </c>
    </row>
    <row r="1447" spans="1:12" hidden="1">
      <c r="A1447" s="103" t="s">
        <v>1099</v>
      </c>
      <c r="B1447" s="103" t="s">
        <v>1078</v>
      </c>
      <c r="C1447" s="134" t="s">
        <v>1457</v>
      </c>
      <c r="D1447" s="104">
        <v>230170.76</v>
      </c>
      <c r="E1447" s="406">
        <v>2299.840021</v>
      </c>
      <c r="F1447" s="188">
        <v>100.081205</v>
      </c>
      <c r="G1447" s="103" t="s">
        <v>581</v>
      </c>
      <c r="H1447" s="103" t="s">
        <v>581</v>
      </c>
      <c r="I1447" s="252">
        <v>3</v>
      </c>
      <c r="J1447" s="104">
        <v>230170.76</v>
      </c>
      <c r="K1447" s="104">
        <v>230265.51</v>
      </c>
      <c r="L1447" s="188">
        <v>1.99547801E-2</v>
      </c>
    </row>
    <row r="1448" spans="1:12" hidden="1">
      <c r="A1448" s="103" t="s">
        <v>1099</v>
      </c>
      <c r="B1448" s="103" t="s">
        <v>1078</v>
      </c>
      <c r="C1448" s="134" t="s">
        <v>1458</v>
      </c>
      <c r="D1448" s="104">
        <v>230188.12</v>
      </c>
      <c r="E1448" s="406">
        <v>2299.840021</v>
      </c>
      <c r="F1448" s="188">
        <v>100.088753</v>
      </c>
      <c r="G1448" s="103" t="s">
        <v>581</v>
      </c>
      <c r="H1448" s="103" t="s">
        <v>581</v>
      </c>
      <c r="I1448" s="252">
        <v>3</v>
      </c>
      <c r="J1448" s="104">
        <v>230188.12</v>
      </c>
      <c r="K1448" s="104">
        <v>230291.53</v>
      </c>
      <c r="L1448" s="188">
        <v>7.5418756000000002E-3</v>
      </c>
    </row>
    <row r="1449" spans="1:12" hidden="1">
      <c r="A1449" s="103" t="s">
        <v>1099</v>
      </c>
      <c r="B1449" s="103" t="s">
        <v>1078</v>
      </c>
      <c r="C1449" s="134" t="s">
        <v>1459</v>
      </c>
      <c r="D1449" s="104">
        <v>230205.49</v>
      </c>
      <c r="E1449" s="406">
        <v>2299.840021</v>
      </c>
      <c r="F1449" s="188">
        <v>100.096306</v>
      </c>
      <c r="G1449" s="103" t="s">
        <v>581</v>
      </c>
      <c r="H1449" s="103" t="s">
        <v>581</v>
      </c>
      <c r="I1449" s="252">
        <v>3</v>
      </c>
      <c r="J1449" s="104">
        <v>230205.49</v>
      </c>
      <c r="K1449" s="104">
        <v>230317.56</v>
      </c>
      <c r="L1449" s="188">
        <v>7.5463023999999997E-3</v>
      </c>
    </row>
    <row r="1450" spans="1:12" hidden="1">
      <c r="A1450" s="103" t="s">
        <v>1099</v>
      </c>
      <c r="B1450" s="103" t="s">
        <v>1078</v>
      </c>
      <c r="C1450" s="134" t="s">
        <v>1460</v>
      </c>
      <c r="D1450" s="104">
        <v>408431.7</v>
      </c>
      <c r="E1450" s="406">
        <v>4080.0796700000001</v>
      </c>
      <c r="F1450" s="188">
        <v>100.103854</v>
      </c>
      <c r="G1450" s="103" t="s">
        <v>581</v>
      </c>
      <c r="H1450" s="103" t="s">
        <v>581</v>
      </c>
      <c r="I1450" s="252">
        <v>5</v>
      </c>
      <c r="J1450" s="104">
        <v>230222.85</v>
      </c>
      <c r="K1450" s="104">
        <v>230343.58</v>
      </c>
      <c r="L1450" s="188">
        <v>7.5407377999999999E-3</v>
      </c>
    </row>
    <row r="1451" spans="1:12" hidden="1">
      <c r="A1451" s="103" t="s">
        <v>1099</v>
      </c>
      <c r="B1451" s="103" t="s">
        <v>1078</v>
      </c>
      <c r="C1451" s="134" t="s">
        <v>1461</v>
      </c>
      <c r="D1451" s="104">
        <v>408459.9</v>
      </c>
      <c r="E1451" s="406">
        <v>4080.0796700000001</v>
      </c>
      <c r="F1451" s="188">
        <v>100.110766</v>
      </c>
      <c r="G1451" s="103" t="s">
        <v>581</v>
      </c>
      <c r="H1451" s="103" t="s">
        <v>581</v>
      </c>
      <c r="I1451" s="252">
        <v>5</v>
      </c>
      <c r="J1451" s="104">
        <v>408459.9</v>
      </c>
      <c r="K1451" s="104">
        <v>408595.98</v>
      </c>
      <c r="L1451" s="188">
        <v>6.9048290999999999E-3</v>
      </c>
    </row>
    <row r="1452" spans="1:12" hidden="1">
      <c r="A1452" s="103" t="s">
        <v>1099</v>
      </c>
      <c r="B1452" s="103" t="s">
        <v>1078</v>
      </c>
      <c r="C1452" s="134" t="s">
        <v>1462</v>
      </c>
      <c r="D1452" s="104">
        <v>408544.53</v>
      </c>
      <c r="E1452" s="406">
        <v>4080.0796700000001</v>
      </c>
      <c r="F1452" s="188">
        <v>100.131508</v>
      </c>
      <c r="G1452" s="103" t="s">
        <v>581</v>
      </c>
      <c r="H1452" s="103" t="s">
        <v>581</v>
      </c>
      <c r="I1452" s="252">
        <v>5</v>
      </c>
      <c r="J1452" s="104">
        <v>408544.53</v>
      </c>
      <c r="K1452" s="104">
        <v>408726.68</v>
      </c>
      <c r="L1452" s="188">
        <v>2.07190503E-2</v>
      </c>
    </row>
    <row r="1453" spans="1:12" hidden="1">
      <c r="A1453" s="103" t="s">
        <v>1099</v>
      </c>
      <c r="B1453" s="103" t="s">
        <v>1078</v>
      </c>
      <c r="C1453" s="134" t="s">
        <v>1463</v>
      </c>
      <c r="D1453" s="104">
        <v>483100.94</v>
      </c>
      <c r="E1453" s="406">
        <v>4823.998501</v>
      </c>
      <c r="F1453" s="188">
        <v>100.14533400000001</v>
      </c>
      <c r="G1453" s="103" t="s">
        <v>581</v>
      </c>
      <c r="H1453" s="103" t="s">
        <v>581</v>
      </c>
      <c r="I1453" s="252">
        <v>9</v>
      </c>
      <c r="J1453" s="104">
        <v>408600.94</v>
      </c>
      <c r="K1453" s="104">
        <v>408813.8</v>
      </c>
      <c r="L1453" s="188">
        <v>1.3807841600000001E-2</v>
      </c>
    </row>
    <row r="1454" spans="1:12" hidden="1">
      <c r="A1454" s="103" t="s">
        <v>1099</v>
      </c>
      <c r="B1454" s="103" t="s">
        <v>1078</v>
      </c>
      <c r="C1454" s="134" t="s">
        <v>1464</v>
      </c>
      <c r="D1454" s="104">
        <v>483134.8</v>
      </c>
      <c r="E1454" s="406">
        <v>4823.998501</v>
      </c>
      <c r="F1454" s="188">
        <v>100.15235300000001</v>
      </c>
      <c r="G1454" s="103" t="s">
        <v>581</v>
      </c>
      <c r="H1454" s="103" t="s">
        <v>581</v>
      </c>
      <c r="I1454" s="252">
        <v>9</v>
      </c>
      <c r="J1454" s="104">
        <v>483134.8</v>
      </c>
      <c r="K1454" s="104">
        <v>483152.95</v>
      </c>
      <c r="L1454" s="188">
        <v>7.0088138000000003E-3</v>
      </c>
    </row>
    <row r="1455" spans="1:12" hidden="1">
      <c r="A1455" s="103" t="s">
        <v>1099</v>
      </c>
      <c r="B1455" s="103" t="s">
        <v>1078</v>
      </c>
      <c r="C1455" s="134" t="s">
        <v>1465</v>
      </c>
      <c r="D1455" s="104">
        <v>556168.66</v>
      </c>
      <c r="E1455" s="406">
        <v>5552.8369350000003</v>
      </c>
      <c r="F1455" s="188">
        <v>100.159372</v>
      </c>
      <c r="G1455" s="103" t="s">
        <v>581</v>
      </c>
      <c r="H1455" s="103" t="s">
        <v>581</v>
      </c>
      <c r="I1455" s="252">
        <v>11</v>
      </c>
      <c r="J1455" s="104">
        <v>483168.66</v>
      </c>
      <c r="K1455" s="104">
        <v>483204.96</v>
      </c>
      <c r="L1455" s="188">
        <v>7.0083226000000002E-3</v>
      </c>
    </row>
    <row r="1456" spans="1:12" hidden="1">
      <c r="A1456" s="103" t="s">
        <v>1099</v>
      </c>
      <c r="B1456" s="103" t="s">
        <v>1078</v>
      </c>
      <c r="C1456" s="134" t="s">
        <v>1466</v>
      </c>
      <c r="D1456" s="104">
        <v>941301.26</v>
      </c>
      <c r="E1456" s="406">
        <v>9395.7946370000009</v>
      </c>
      <c r="F1456" s="188">
        <v>100.183252</v>
      </c>
      <c r="G1456" s="103" t="s">
        <v>581</v>
      </c>
      <c r="H1456" s="103" t="s">
        <v>581</v>
      </c>
      <c r="I1456" s="252">
        <v>13</v>
      </c>
      <c r="J1456" s="104">
        <v>556301.26</v>
      </c>
      <c r="K1456" s="104">
        <v>556400.27</v>
      </c>
      <c r="L1456" s="188">
        <v>2.3842002500000001E-2</v>
      </c>
    </row>
    <row r="1457" spans="1:12" hidden="1">
      <c r="A1457" s="103" t="s">
        <v>1099</v>
      </c>
      <c r="B1457" s="103" t="s">
        <v>1078</v>
      </c>
      <c r="C1457" s="134" t="s">
        <v>1350</v>
      </c>
      <c r="D1457" s="104">
        <v>941362.3</v>
      </c>
      <c r="E1457" s="406">
        <v>9395.7946370000009</v>
      </c>
      <c r="F1457" s="188">
        <v>100.18974799999999</v>
      </c>
      <c r="G1457" s="103" t="s">
        <v>581</v>
      </c>
      <c r="H1457" s="103" t="s">
        <v>581</v>
      </c>
      <c r="I1457" s="252">
        <v>13</v>
      </c>
      <c r="J1457" s="104">
        <v>941362.3</v>
      </c>
      <c r="K1457" s="104">
        <v>941496.68</v>
      </c>
      <c r="L1457" s="188">
        <v>6.4841177E-3</v>
      </c>
    </row>
    <row r="1458" spans="1:12" hidden="1">
      <c r="A1458" s="103" t="s">
        <v>1099</v>
      </c>
      <c r="B1458" s="103" t="s">
        <v>1078</v>
      </c>
      <c r="C1458" s="134" t="s">
        <v>1351</v>
      </c>
      <c r="D1458" s="104">
        <v>1011423.29</v>
      </c>
      <c r="E1458" s="406">
        <v>10094.423647</v>
      </c>
      <c r="F1458" s="188">
        <v>100.19624</v>
      </c>
      <c r="G1458" s="103" t="s">
        <v>581</v>
      </c>
      <c r="H1458" s="103" t="s">
        <v>581</v>
      </c>
      <c r="I1458" s="252">
        <v>14</v>
      </c>
      <c r="J1458" s="104">
        <v>941423.29</v>
      </c>
      <c r="K1458" s="104">
        <v>941593.05</v>
      </c>
      <c r="L1458" s="188">
        <v>6.4797049000000001E-3</v>
      </c>
    </row>
    <row r="1459" spans="1:12" hidden="1">
      <c r="A1459" s="103" t="s">
        <v>1099</v>
      </c>
      <c r="B1459" s="103" t="s">
        <v>1078</v>
      </c>
      <c r="C1459" s="134" t="s">
        <v>1352</v>
      </c>
      <c r="D1459" s="104">
        <v>1061498.3799999999</v>
      </c>
      <c r="E1459" s="406">
        <v>10593.407327000001</v>
      </c>
      <c r="F1459" s="188">
        <v>100.203678</v>
      </c>
      <c r="G1459" s="103" t="s">
        <v>581</v>
      </c>
      <c r="H1459" s="103" t="s">
        <v>581</v>
      </c>
      <c r="I1459" s="252">
        <v>15</v>
      </c>
      <c r="J1459" s="104">
        <v>1011498.38</v>
      </c>
      <c r="K1459" s="104">
        <v>1011706.15</v>
      </c>
      <c r="L1459" s="188">
        <v>7.4234323000000003E-3</v>
      </c>
    </row>
    <row r="1460" spans="1:12" hidden="1">
      <c r="A1460" s="103" t="s">
        <v>1099</v>
      </c>
      <c r="B1460" s="103" t="s">
        <v>1078</v>
      </c>
      <c r="C1460" s="134" t="s">
        <v>1353</v>
      </c>
      <c r="D1460" s="104">
        <v>1061571.53</v>
      </c>
      <c r="E1460" s="406">
        <v>10593.407327000001</v>
      </c>
      <c r="F1460" s="188">
        <v>100.210584</v>
      </c>
      <c r="G1460" s="103" t="s">
        <v>581</v>
      </c>
      <c r="H1460" s="103" t="s">
        <v>581</v>
      </c>
      <c r="I1460" s="252">
        <v>15</v>
      </c>
      <c r="J1460" s="104">
        <v>1061571.53</v>
      </c>
      <c r="K1460" s="104">
        <v>1061819.19</v>
      </c>
      <c r="L1460" s="188">
        <v>6.8919625999999999E-3</v>
      </c>
    </row>
    <row r="1461" spans="1:12" hidden="1">
      <c r="A1461" s="103" t="s">
        <v>1099</v>
      </c>
      <c r="B1461" s="103" t="s">
        <v>1078</v>
      </c>
      <c r="C1461" s="134" t="s">
        <v>1354</v>
      </c>
      <c r="D1461" s="104">
        <v>1064791.08</v>
      </c>
      <c r="E1461" s="406">
        <v>10623.338094000001</v>
      </c>
      <c r="F1461" s="188">
        <v>100.231309</v>
      </c>
      <c r="G1461" s="103" t="s">
        <v>581</v>
      </c>
      <c r="H1461" s="103" t="s">
        <v>581</v>
      </c>
      <c r="I1461" s="252">
        <v>16</v>
      </c>
      <c r="J1461" s="104">
        <v>1061791.08</v>
      </c>
      <c r="K1461" s="104">
        <v>1062158.45</v>
      </c>
      <c r="L1461" s="188">
        <v>2.0681448200000001E-2</v>
      </c>
    </row>
    <row r="1462" spans="1:12" hidden="1">
      <c r="A1462" s="103" t="s">
        <v>1099</v>
      </c>
      <c r="B1462" s="103" t="s">
        <v>1078</v>
      </c>
      <c r="C1462" s="134" t="s">
        <v>1355</v>
      </c>
      <c r="D1462" s="104">
        <v>2114864.1800000002</v>
      </c>
      <c r="E1462" s="406">
        <v>21098.387572</v>
      </c>
      <c r="F1462" s="188">
        <v>100.23819</v>
      </c>
      <c r="G1462" s="103" t="s">
        <v>581</v>
      </c>
      <c r="H1462" s="103" t="s">
        <v>581</v>
      </c>
      <c r="I1462" s="252">
        <v>17</v>
      </c>
      <c r="J1462" s="104">
        <v>1064864.18</v>
      </c>
      <c r="K1462" s="104">
        <v>1065271.57</v>
      </c>
      <c r="L1462" s="188">
        <v>6.8651203999999999E-3</v>
      </c>
    </row>
    <row r="1463" spans="1:12" hidden="1">
      <c r="A1463" s="103" t="s">
        <v>1099</v>
      </c>
      <c r="B1463" s="103" t="s">
        <v>1078</v>
      </c>
      <c r="C1463" s="134" t="s">
        <v>1356</v>
      </c>
      <c r="D1463" s="104">
        <v>2115007.37</v>
      </c>
      <c r="E1463" s="406">
        <v>21098.387572</v>
      </c>
      <c r="F1463" s="188">
        <v>100.24497700000001</v>
      </c>
      <c r="G1463" s="103" t="s">
        <v>581</v>
      </c>
      <c r="H1463" s="103" t="s">
        <v>581</v>
      </c>
      <c r="I1463" s="252">
        <v>17</v>
      </c>
      <c r="J1463" s="104">
        <v>2115007.37</v>
      </c>
      <c r="K1463" s="104">
        <v>2115494.2400000002</v>
      </c>
      <c r="L1463" s="188">
        <v>6.7708725000000004E-3</v>
      </c>
    </row>
    <row r="1464" spans="1:12" hidden="1">
      <c r="A1464" s="103" t="s">
        <v>1099</v>
      </c>
      <c r="B1464" s="103" t="s">
        <v>1078</v>
      </c>
      <c r="C1464" s="134" t="s">
        <v>1357</v>
      </c>
      <c r="D1464" s="104">
        <v>2115150.52</v>
      </c>
      <c r="E1464" s="406">
        <v>21098.387572</v>
      </c>
      <c r="F1464" s="188">
        <v>100.251762</v>
      </c>
      <c r="G1464" s="103" t="s">
        <v>581</v>
      </c>
      <c r="H1464" s="103" t="s">
        <v>581</v>
      </c>
      <c r="I1464" s="252">
        <v>17</v>
      </c>
      <c r="J1464" s="104">
        <v>2115150.52</v>
      </c>
      <c r="K1464" s="104">
        <v>2115716.88</v>
      </c>
      <c r="L1464" s="188">
        <v>6.7684188999999999E-3</v>
      </c>
    </row>
    <row r="1465" spans="1:12" hidden="1">
      <c r="A1465" s="103" t="s">
        <v>1099</v>
      </c>
      <c r="B1465" s="103" t="s">
        <v>1078</v>
      </c>
      <c r="C1465" s="134" t="s">
        <v>1358</v>
      </c>
      <c r="D1465" s="104">
        <v>2127309.4500000002</v>
      </c>
      <c r="E1465" s="406">
        <v>21218.077223</v>
      </c>
      <c r="F1465" s="188">
        <v>100.259294</v>
      </c>
      <c r="G1465" s="103" t="s">
        <v>581</v>
      </c>
      <c r="H1465" s="103" t="s">
        <v>581</v>
      </c>
      <c r="I1465" s="252">
        <v>19</v>
      </c>
      <c r="J1465" s="104">
        <v>2115309.4500000002</v>
      </c>
      <c r="K1465" s="104">
        <v>2115955.31</v>
      </c>
      <c r="L1465" s="188">
        <v>7.5130848999999996E-3</v>
      </c>
    </row>
    <row r="1466" spans="1:12" hidden="1">
      <c r="A1466" s="103" t="s">
        <v>1099</v>
      </c>
      <c r="B1466" s="103" t="s">
        <v>1078</v>
      </c>
      <c r="C1466" s="134" t="s">
        <v>1359</v>
      </c>
      <c r="D1466" s="104">
        <v>2127784.94</v>
      </c>
      <c r="E1466" s="406">
        <v>21218.077223</v>
      </c>
      <c r="F1466" s="188">
        <v>100.281704</v>
      </c>
      <c r="G1466" s="103" t="s">
        <v>581</v>
      </c>
      <c r="H1466" s="103" t="s">
        <v>581</v>
      </c>
      <c r="I1466" s="252">
        <v>19</v>
      </c>
      <c r="J1466" s="104">
        <v>2127784.94</v>
      </c>
      <c r="K1466" s="104">
        <v>2128670.71</v>
      </c>
      <c r="L1466" s="188">
        <v>2.2352042499999999E-2</v>
      </c>
    </row>
    <row r="1467" spans="1:12" hidden="1">
      <c r="A1467" s="103" t="s">
        <v>1099</v>
      </c>
      <c r="B1467" s="103" t="s">
        <v>1078</v>
      </c>
      <c r="C1467" s="134" t="s">
        <v>1360</v>
      </c>
      <c r="D1467" s="104">
        <v>2277943.59</v>
      </c>
      <c r="E1467" s="406">
        <v>22713.752014999998</v>
      </c>
      <c r="F1467" s="188">
        <v>100.289181</v>
      </c>
      <c r="G1467" s="103" t="s">
        <v>581</v>
      </c>
      <c r="H1467" s="103" t="s">
        <v>581</v>
      </c>
      <c r="I1467" s="252">
        <v>21</v>
      </c>
      <c r="J1467" s="104">
        <v>2127943.59</v>
      </c>
      <c r="K1467" s="104">
        <v>2128909.34</v>
      </c>
      <c r="L1467" s="188">
        <v>7.4559962000000004E-3</v>
      </c>
    </row>
    <row r="1468" spans="1:12" hidden="1">
      <c r="A1468" s="103" t="s">
        <v>1099</v>
      </c>
      <c r="B1468" s="103" t="s">
        <v>1078</v>
      </c>
      <c r="C1468" s="134" t="s">
        <v>1361</v>
      </c>
      <c r="D1468" s="104">
        <v>2328096.5299999998</v>
      </c>
      <c r="E1468" s="406">
        <v>23212.276809999999</v>
      </c>
      <c r="F1468" s="188">
        <v>100.295914</v>
      </c>
      <c r="G1468" s="103" t="s">
        <v>581</v>
      </c>
      <c r="H1468" s="103" t="s">
        <v>581</v>
      </c>
      <c r="I1468" s="252">
        <v>21</v>
      </c>
      <c r="J1468" s="104">
        <v>2278096.5299999998</v>
      </c>
      <c r="K1468" s="104">
        <v>2279147.9</v>
      </c>
      <c r="L1468" s="188">
        <v>6.7135856000000004E-3</v>
      </c>
    </row>
    <row r="1469" spans="1:12" hidden="1">
      <c r="A1469" s="103" t="s">
        <v>1099</v>
      </c>
      <c r="B1469" s="103" t="s">
        <v>1078</v>
      </c>
      <c r="C1469" s="134" t="s">
        <v>1362</v>
      </c>
      <c r="D1469" s="104">
        <v>2328261.9</v>
      </c>
      <c r="E1469" s="406">
        <v>23212.276809999999</v>
      </c>
      <c r="F1469" s="188">
        <v>100.303039</v>
      </c>
      <c r="G1469" s="103" t="s">
        <v>581</v>
      </c>
      <c r="H1469" s="103" t="s">
        <v>581</v>
      </c>
      <c r="I1469" s="252">
        <v>21</v>
      </c>
      <c r="J1469" s="104">
        <v>2328261.9</v>
      </c>
      <c r="K1469" s="104">
        <v>2329400.79</v>
      </c>
      <c r="L1469" s="188">
        <v>7.1039783E-3</v>
      </c>
    </row>
    <row r="1470" spans="1:12" hidden="1">
      <c r="A1470" s="103" t="s">
        <v>1099</v>
      </c>
      <c r="B1470" s="103" t="s">
        <v>1078</v>
      </c>
      <c r="C1470" s="134" t="s">
        <v>1363</v>
      </c>
      <c r="D1470" s="104">
        <v>2542427.3199999998</v>
      </c>
      <c r="E1470" s="406">
        <v>25345.659801999998</v>
      </c>
      <c r="F1470" s="188">
        <v>100.310165</v>
      </c>
      <c r="G1470" s="103" t="s">
        <v>581</v>
      </c>
      <c r="H1470" s="103" t="s">
        <v>581</v>
      </c>
      <c r="I1470" s="252">
        <v>22</v>
      </c>
      <c r="J1470" s="104">
        <v>2328427.3199999998</v>
      </c>
      <c r="K1470" s="104">
        <v>2329653.73</v>
      </c>
      <c r="L1470" s="188">
        <v>7.1044706999999997E-3</v>
      </c>
    </row>
    <row r="1471" spans="1:12" hidden="1">
      <c r="A1471" s="103" t="s">
        <v>1099</v>
      </c>
      <c r="B1471" s="103" t="s">
        <v>1078</v>
      </c>
      <c r="C1471" s="134" t="s">
        <v>1364</v>
      </c>
      <c r="D1471" s="104">
        <v>2792899.58</v>
      </c>
      <c r="E1471" s="406">
        <v>27837.466789999999</v>
      </c>
      <c r="F1471" s="188">
        <v>100.32879800000001</v>
      </c>
      <c r="G1471" s="103" t="s">
        <v>581</v>
      </c>
      <c r="H1471" s="103" t="s">
        <v>581</v>
      </c>
      <c r="I1471" s="252">
        <v>23</v>
      </c>
      <c r="J1471" s="104">
        <v>2542899.58</v>
      </c>
      <c r="K1471" s="104">
        <v>2544412.7599999998</v>
      </c>
      <c r="L1471" s="188">
        <v>1.8575385699999999E-2</v>
      </c>
    </row>
    <row r="1472" spans="1:12" hidden="1">
      <c r="A1472" s="103" t="s">
        <v>1099</v>
      </c>
      <c r="B1472" s="103" t="s">
        <v>1078</v>
      </c>
      <c r="C1472" s="134" t="s">
        <v>1780</v>
      </c>
      <c r="D1472" s="104">
        <v>2793047.68</v>
      </c>
      <c r="E1472" s="406">
        <v>27837.466789999999</v>
      </c>
      <c r="F1472" s="188">
        <v>100.334118</v>
      </c>
      <c r="G1472" s="103" t="s">
        <v>581</v>
      </c>
      <c r="H1472" s="103" t="s">
        <v>581</v>
      </c>
      <c r="I1472" s="252">
        <v>23</v>
      </c>
      <c r="J1472" s="104">
        <v>2793047.68</v>
      </c>
      <c r="K1472" s="104">
        <v>2794665.86</v>
      </c>
      <c r="L1472" s="188">
        <v>5.3025653000000001E-3</v>
      </c>
    </row>
    <row r="1473" spans="1:12" hidden="1">
      <c r="A1473" s="103" t="s">
        <v>1099</v>
      </c>
      <c r="B1473" s="103" t="s">
        <v>1078</v>
      </c>
      <c r="C1473" s="134" t="s">
        <v>1781</v>
      </c>
      <c r="D1473" s="104">
        <v>2793243.29</v>
      </c>
      <c r="E1473" s="406">
        <v>27837.466789999999</v>
      </c>
      <c r="F1473" s="188">
        <v>100.341145</v>
      </c>
      <c r="G1473" s="103" t="s">
        <v>581</v>
      </c>
      <c r="H1473" s="103" t="s">
        <v>581</v>
      </c>
      <c r="I1473" s="252">
        <v>23</v>
      </c>
      <c r="J1473" s="104">
        <v>2793243.29</v>
      </c>
      <c r="K1473" s="104">
        <v>2794966.48</v>
      </c>
      <c r="L1473" s="188">
        <v>7.0035996999999999E-3</v>
      </c>
    </row>
    <row r="1474" spans="1:12" hidden="1">
      <c r="A1474" s="103" t="s">
        <v>1099</v>
      </c>
      <c r="B1474" s="103" t="s">
        <v>1078</v>
      </c>
      <c r="C1474" s="134" t="s">
        <v>1782</v>
      </c>
      <c r="D1474" s="104">
        <v>2807238.92</v>
      </c>
      <c r="E1474" s="406">
        <v>27974.987978000001</v>
      </c>
      <c r="F1474" s="188">
        <v>100.348173</v>
      </c>
      <c r="G1474" s="103" t="s">
        <v>581</v>
      </c>
      <c r="H1474" s="103" t="s">
        <v>581</v>
      </c>
      <c r="I1474" s="252">
        <v>24</v>
      </c>
      <c r="J1474" s="104">
        <v>2793438.92</v>
      </c>
      <c r="K1474" s="104">
        <v>2795267.13</v>
      </c>
      <c r="L1474" s="188">
        <v>7.0041058000000003E-3</v>
      </c>
    </row>
    <row r="1475" spans="1:12" hidden="1">
      <c r="A1475" s="103" t="s">
        <v>1099</v>
      </c>
      <c r="B1475" s="103" t="s">
        <v>1078</v>
      </c>
      <c r="C1475" s="134" t="s">
        <v>1783</v>
      </c>
      <c r="D1475" s="104">
        <v>3290328.53</v>
      </c>
      <c r="E1475" s="406">
        <v>32788.075941000003</v>
      </c>
      <c r="F1475" s="188">
        <v>100.351376</v>
      </c>
      <c r="G1475" s="103" t="s">
        <v>581</v>
      </c>
      <c r="H1475" s="103" t="s">
        <v>581</v>
      </c>
      <c r="I1475" s="252">
        <v>26</v>
      </c>
      <c r="J1475" s="104">
        <v>2807328.53</v>
      </c>
      <c r="K1475" s="104">
        <v>2809367.83</v>
      </c>
      <c r="L1475" s="188">
        <v>3.1918866999999999E-3</v>
      </c>
    </row>
    <row r="1476" spans="1:12" hidden="1">
      <c r="A1476" s="103" t="s">
        <v>1099</v>
      </c>
      <c r="B1476" s="103" t="s">
        <v>1078</v>
      </c>
      <c r="C1476" s="134" t="s">
        <v>1784</v>
      </c>
      <c r="D1476" s="104">
        <v>3335983.45</v>
      </c>
      <c r="E1476" s="406">
        <v>33236.411048000002</v>
      </c>
      <c r="F1476" s="188">
        <v>100.37135000000001</v>
      </c>
      <c r="G1476" s="103" t="s">
        <v>581</v>
      </c>
      <c r="H1476" s="103" t="s">
        <v>581</v>
      </c>
      <c r="I1476" s="252">
        <v>26</v>
      </c>
      <c r="J1476" s="104">
        <v>3290983.45</v>
      </c>
      <c r="K1476" s="104">
        <v>3291230.74</v>
      </c>
      <c r="L1476" s="188">
        <v>1.9904061899999999E-2</v>
      </c>
    </row>
    <row r="1477" spans="1:12" hidden="1">
      <c r="A1477" s="103" t="s">
        <v>1099</v>
      </c>
      <c r="B1477" s="103" t="s">
        <v>1078</v>
      </c>
      <c r="C1477" s="134" t="s">
        <v>1785</v>
      </c>
      <c r="D1477" s="104">
        <v>3591774.93</v>
      </c>
      <c r="E1477" s="406">
        <v>35782.808302999998</v>
      </c>
      <c r="F1477" s="188">
        <v>100.377111</v>
      </c>
      <c r="G1477" s="103" t="s">
        <v>581</v>
      </c>
      <c r="H1477" s="103" t="s">
        <v>581</v>
      </c>
      <c r="I1477" s="252">
        <v>27</v>
      </c>
      <c r="J1477" s="104">
        <v>3336174.93</v>
      </c>
      <c r="K1477" s="104">
        <v>3336547.57</v>
      </c>
      <c r="L1477" s="188">
        <v>5.7396857000000003E-3</v>
      </c>
    </row>
    <row r="1478" spans="1:12" hidden="1">
      <c r="A1478" s="103" t="s">
        <v>1099</v>
      </c>
      <c r="B1478" s="103" t="s">
        <v>1078</v>
      </c>
      <c r="C1478" s="134" t="s">
        <v>1786</v>
      </c>
      <c r="D1478" s="104">
        <v>3592011.81</v>
      </c>
      <c r="E1478" s="406">
        <v>35782.808302999998</v>
      </c>
      <c r="F1478" s="188">
        <v>100.383731</v>
      </c>
      <c r="G1478" s="103" t="s">
        <v>581</v>
      </c>
      <c r="H1478" s="103" t="s">
        <v>581</v>
      </c>
      <c r="I1478" s="252">
        <v>27</v>
      </c>
      <c r="J1478" s="104">
        <v>3592011.81</v>
      </c>
      <c r="K1478" s="104">
        <v>3592519.42</v>
      </c>
      <c r="L1478" s="188">
        <v>6.5951289999999999E-3</v>
      </c>
    </row>
    <row r="1479" spans="1:12" hidden="1">
      <c r="A1479" s="103" t="s">
        <v>1099</v>
      </c>
      <c r="B1479" s="103" t="s">
        <v>1078</v>
      </c>
      <c r="C1479" s="134" t="s">
        <v>1787</v>
      </c>
      <c r="D1479" s="104">
        <v>3592248.59</v>
      </c>
      <c r="E1479" s="406">
        <v>35782.808302999998</v>
      </c>
      <c r="F1479" s="188">
        <v>100.390348</v>
      </c>
      <c r="G1479" s="103" t="s">
        <v>581</v>
      </c>
      <c r="H1479" s="103" t="s">
        <v>581</v>
      </c>
      <c r="I1479" s="252">
        <v>27</v>
      </c>
      <c r="J1479" s="104">
        <v>3592248.59</v>
      </c>
      <c r="K1479" s="104">
        <v>3592891.18</v>
      </c>
      <c r="L1479" s="188">
        <v>6.5917056E-3</v>
      </c>
    </row>
    <row r="1480" spans="1:12" hidden="1">
      <c r="A1480" s="103" t="s">
        <v>1099</v>
      </c>
      <c r="B1480" s="103" t="s">
        <v>1078</v>
      </c>
      <c r="C1480" s="134" t="s">
        <v>1788</v>
      </c>
      <c r="D1480" s="104">
        <v>3642485.56</v>
      </c>
      <c r="E1480" s="406">
        <v>36280.831295999997</v>
      </c>
      <c r="F1480" s="188">
        <v>100.39697099999999</v>
      </c>
      <c r="G1480" s="103" t="s">
        <v>581</v>
      </c>
      <c r="H1480" s="103" t="s">
        <v>581</v>
      </c>
      <c r="I1480" s="252">
        <v>28</v>
      </c>
      <c r="J1480" s="104">
        <v>3592485.56</v>
      </c>
      <c r="K1480" s="104">
        <v>3593263.14</v>
      </c>
      <c r="L1480" s="188">
        <v>6.5972477999999999E-3</v>
      </c>
    </row>
    <row r="1481" spans="1:12" hidden="1">
      <c r="A1481" s="103" t="s">
        <v>1099</v>
      </c>
      <c r="B1481" s="103" t="s">
        <v>1078</v>
      </c>
      <c r="C1481" s="134" t="s">
        <v>1789</v>
      </c>
      <c r="D1481" s="104">
        <v>3643190.87</v>
      </c>
      <c r="E1481" s="406">
        <v>36280.831295999997</v>
      </c>
      <c r="F1481" s="188">
        <v>100.416411</v>
      </c>
      <c r="G1481" s="103" t="s">
        <v>581</v>
      </c>
      <c r="H1481" s="103" t="s">
        <v>581</v>
      </c>
      <c r="I1481" s="252">
        <v>28</v>
      </c>
      <c r="J1481" s="104">
        <v>3643190.87</v>
      </c>
      <c r="K1481" s="104">
        <v>3644379.19</v>
      </c>
      <c r="L1481" s="188">
        <v>1.9363134000000001E-2</v>
      </c>
    </row>
    <row r="1482" spans="1:12" hidden="1">
      <c r="A1482" s="103" t="s">
        <v>1099</v>
      </c>
      <c r="B1482" s="103" t="s">
        <v>1078</v>
      </c>
      <c r="C1482" s="134" t="s">
        <v>1790</v>
      </c>
      <c r="D1482" s="104">
        <v>3641474.97</v>
      </c>
      <c r="E1482" s="406">
        <v>36261.413406</v>
      </c>
      <c r="F1482" s="188">
        <v>100.422864</v>
      </c>
      <c r="G1482" s="103" t="s">
        <v>581</v>
      </c>
      <c r="H1482" s="103" t="s">
        <v>581</v>
      </c>
      <c r="I1482" s="252">
        <v>29</v>
      </c>
      <c r="J1482" s="104">
        <v>3643424.97</v>
      </c>
      <c r="K1482" s="104">
        <v>3644750.22</v>
      </c>
      <c r="L1482" s="188">
        <v>6.4262403999999999E-3</v>
      </c>
    </row>
    <row r="1483" spans="1:12" hidden="1">
      <c r="A1483" s="103" t="s">
        <v>1099</v>
      </c>
      <c r="B1483" s="103" t="s">
        <v>1078</v>
      </c>
      <c r="C1483" s="134" t="s">
        <v>1791</v>
      </c>
      <c r="D1483" s="104">
        <v>3643709.42</v>
      </c>
      <c r="E1483" s="406">
        <v>36281.327906999999</v>
      </c>
      <c r="F1483" s="188">
        <v>100.429329</v>
      </c>
      <c r="G1483" s="103" t="s">
        <v>581</v>
      </c>
      <c r="H1483" s="103" t="s">
        <v>581</v>
      </c>
      <c r="I1483" s="252">
        <v>30</v>
      </c>
      <c r="J1483" s="104">
        <v>3641709.42</v>
      </c>
      <c r="K1483" s="104">
        <v>3643171.54</v>
      </c>
      <c r="L1483" s="188">
        <v>6.4377770000000004E-3</v>
      </c>
    </row>
    <row r="1484" spans="1:12" hidden="1">
      <c r="A1484" s="103" t="s">
        <v>1099</v>
      </c>
      <c r="B1484" s="103" t="s">
        <v>1078</v>
      </c>
      <c r="C1484" s="134" t="s">
        <v>1792</v>
      </c>
      <c r="D1484" s="104">
        <v>3513943.64</v>
      </c>
      <c r="E1484" s="406">
        <v>34986.968530999999</v>
      </c>
      <c r="F1484" s="188">
        <v>100.435785</v>
      </c>
      <c r="G1484" s="103" t="s">
        <v>581</v>
      </c>
      <c r="H1484" s="103" t="s">
        <v>581</v>
      </c>
      <c r="I1484" s="252">
        <v>30</v>
      </c>
      <c r="J1484" s="104">
        <v>3643943.64</v>
      </c>
      <c r="K1484" s="104">
        <v>3645542.72</v>
      </c>
      <c r="L1484" s="188">
        <v>6.4284010000000003E-3</v>
      </c>
    </row>
    <row r="1485" spans="1:12" hidden="1">
      <c r="A1485" s="103" t="s">
        <v>1099</v>
      </c>
      <c r="B1485" s="103" t="s">
        <v>1078</v>
      </c>
      <c r="C1485" s="134" t="s">
        <v>1793</v>
      </c>
      <c r="D1485" s="104">
        <v>3514182.63</v>
      </c>
      <c r="E1485" s="406">
        <v>34986.968530999999</v>
      </c>
      <c r="F1485" s="188">
        <v>100.442616</v>
      </c>
      <c r="G1485" s="103" t="s">
        <v>581</v>
      </c>
      <c r="H1485" s="103" t="s">
        <v>581</v>
      </c>
      <c r="I1485" s="252">
        <v>30</v>
      </c>
      <c r="J1485" s="104">
        <v>3514182.63</v>
      </c>
      <c r="K1485" s="104">
        <v>3515913.8</v>
      </c>
      <c r="L1485" s="188">
        <v>6.8013607E-3</v>
      </c>
    </row>
    <row r="1486" spans="1:12" hidden="1">
      <c r="A1486" s="103" t="s">
        <v>1099</v>
      </c>
      <c r="B1486" s="103" t="s">
        <v>1078</v>
      </c>
      <c r="C1486" s="134" t="s">
        <v>1794</v>
      </c>
      <c r="D1486" s="104">
        <v>3514900.43</v>
      </c>
      <c r="E1486" s="406">
        <v>34986.968530999999</v>
      </c>
      <c r="F1486" s="188">
        <v>100.463132</v>
      </c>
      <c r="G1486" s="103" t="s">
        <v>581</v>
      </c>
      <c r="H1486" s="103" t="s">
        <v>581</v>
      </c>
      <c r="I1486" s="252">
        <v>30</v>
      </c>
      <c r="J1486" s="104">
        <v>3514900.43</v>
      </c>
      <c r="K1486" s="104">
        <v>3517027.99</v>
      </c>
      <c r="L1486" s="188">
        <v>2.04255931E-2</v>
      </c>
    </row>
    <row r="1487" spans="1:12" hidden="1">
      <c r="A1487" s="103" t="s">
        <v>1099</v>
      </c>
      <c r="B1487" s="103" t="s">
        <v>1078</v>
      </c>
      <c r="C1487" s="134" t="s">
        <v>1795</v>
      </c>
      <c r="D1487" s="104">
        <v>3520139.79</v>
      </c>
      <c r="E1487" s="406">
        <v>35036.734643000003</v>
      </c>
      <c r="F1487" s="188">
        <v>100.469973</v>
      </c>
      <c r="G1487" s="103" t="s">
        <v>581</v>
      </c>
      <c r="H1487" s="103" t="s">
        <v>581</v>
      </c>
      <c r="I1487" s="252">
        <v>31</v>
      </c>
      <c r="J1487" s="104">
        <v>3515139.79</v>
      </c>
      <c r="K1487" s="104">
        <v>3517399.49</v>
      </c>
      <c r="L1487" s="188">
        <v>6.8094632E-3</v>
      </c>
    </row>
    <row r="1488" spans="1:12" hidden="1">
      <c r="A1488" s="103" t="s">
        <v>1099</v>
      </c>
      <c r="B1488" s="103" t="s">
        <v>1078</v>
      </c>
      <c r="C1488" s="134" t="s">
        <v>1796</v>
      </c>
      <c r="D1488" s="104">
        <v>3545378.81</v>
      </c>
      <c r="E1488" s="406">
        <v>35285.548310999999</v>
      </c>
      <c r="F1488" s="188">
        <v>100.476795</v>
      </c>
      <c r="G1488" s="103" t="s">
        <v>581</v>
      </c>
      <c r="H1488" s="103" t="s">
        <v>581</v>
      </c>
      <c r="I1488" s="252">
        <v>31</v>
      </c>
      <c r="J1488" s="104">
        <v>3520378.81</v>
      </c>
      <c r="K1488" s="104">
        <v>3522770.85</v>
      </c>
      <c r="L1488" s="188">
        <v>6.7900883999999998E-3</v>
      </c>
    </row>
    <row r="1489" spans="1:12" hidden="1">
      <c r="A1489" s="103" t="s">
        <v>1099</v>
      </c>
      <c r="B1489" s="103" t="s">
        <v>1078</v>
      </c>
      <c r="C1489" s="134" t="s">
        <v>1797</v>
      </c>
      <c r="D1489" s="104">
        <v>3549124.13</v>
      </c>
      <c r="E1489" s="406">
        <v>35320.449546000003</v>
      </c>
      <c r="F1489" s="188">
        <v>100.483549</v>
      </c>
      <c r="G1489" s="103" t="s">
        <v>581</v>
      </c>
      <c r="H1489" s="103" t="s">
        <v>581</v>
      </c>
      <c r="I1489" s="252">
        <v>32</v>
      </c>
      <c r="J1489" s="104">
        <v>3545617.13</v>
      </c>
      <c r="K1489" s="104">
        <v>3548142.47</v>
      </c>
      <c r="L1489" s="188">
        <v>6.7219500999999996E-3</v>
      </c>
    </row>
    <row r="1490" spans="1:12" hidden="1">
      <c r="A1490" s="103" t="s">
        <v>1099</v>
      </c>
      <c r="B1490" s="103" t="s">
        <v>1078</v>
      </c>
      <c r="C1490" s="134" t="s">
        <v>1798</v>
      </c>
      <c r="D1490" s="104">
        <v>3549362.17</v>
      </c>
      <c r="E1490" s="406">
        <v>35320.449546000003</v>
      </c>
      <c r="F1490" s="188">
        <v>100.490289</v>
      </c>
      <c r="G1490" s="103" t="s">
        <v>581</v>
      </c>
      <c r="H1490" s="103" t="s">
        <v>581</v>
      </c>
      <c r="I1490" s="252">
        <v>32</v>
      </c>
      <c r="J1490" s="104">
        <v>3549362.17</v>
      </c>
      <c r="K1490" s="104">
        <v>3552020.95</v>
      </c>
      <c r="L1490" s="188">
        <v>6.7075655999999997E-3</v>
      </c>
    </row>
    <row r="1491" spans="1:12" hidden="1">
      <c r="A1491" s="103" t="s">
        <v>1099</v>
      </c>
      <c r="B1491" s="103" t="s">
        <v>1078</v>
      </c>
      <c r="C1491" s="134" t="s">
        <v>1799</v>
      </c>
      <c r="D1491" s="104">
        <v>3550076.78</v>
      </c>
      <c r="E1491" s="406">
        <v>35320.449546000003</v>
      </c>
      <c r="F1491" s="188">
        <v>100.510521</v>
      </c>
      <c r="G1491" s="103" t="s">
        <v>581</v>
      </c>
      <c r="H1491" s="103" t="s">
        <v>581</v>
      </c>
      <c r="I1491" s="252">
        <v>32</v>
      </c>
      <c r="J1491" s="104">
        <v>3550076.78</v>
      </c>
      <c r="K1491" s="104">
        <v>3553136.02</v>
      </c>
      <c r="L1491" s="188">
        <v>2.0133288700000002E-2</v>
      </c>
    </row>
    <row r="1492" spans="1:12" hidden="1">
      <c r="A1492" s="103" t="s">
        <v>1099</v>
      </c>
      <c r="B1492" s="103" t="s">
        <v>1078</v>
      </c>
      <c r="C1492" s="134" t="s">
        <v>1800</v>
      </c>
      <c r="D1492" s="104">
        <v>3480314.94</v>
      </c>
      <c r="E1492" s="406">
        <v>34624.051760000002</v>
      </c>
      <c r="F1492" s="188">
        <v>100.517264</v>
      </c>
      <c r="G1492" s="103" t="s">
        <v>581</v>
      </c>
      <c r="H1492" s="103" t="s">
        <v>581</v>
      </c>
      <c r="I1492" s="252">
        <v>32</v>
      </c>
      <c r="J1492" s="104">
        <v>3550314.94</v>
      </c>
      <c r="K1492" s="104">
        <v>3553507.68</v>
      </c>
      <c r="L1492" s="188">
        <v>6.7087503999999996E-3</v>
      </c>
    </row>
    <row r="1493" spans="1:12" hidden="1">
      <c r="A1493" s="103" t="s">
        <v>1099</v>
      </c>
      <c r="B1493" s="103" t="s">
        <v>1078</v>
      </c>
      <c r="C1493" s="134" t="s">
        <v>1801</v>
      </c>
      <c r="D1493" s="104">
        <v>3492555.84</v>
      </c>
      <c r="E1493" s="406">
        <v>34743.425974999998</v>
      </c>
      <c r="F1493" s="188">
        <v>100.524221</v>
      </c>
      <c r="G1493" s="103" t="s">
        <v>581</v>
      </c>
      <c r="H1493" s="103" t="s">
        <v>581</v>
      </c>
      <c r="I1493" s="252">
        <v>33</v>
      </c>
      <c r="J1493" s="104">
        <v>3480555.84</v>
      </c>
      <c r="K1493" s="104">
        <v>3483879.46</v>
      </c>
      <c r="L1493" s="188">
        <v>6.9211990999999999E-3</v>
      </c>
    </row>
    <row r="1494" spans="1:12" hidden="1">
      <c r="A1494" s="103" t="s">
        <v>1099</v>
      </c>
      <c r="B1494" s="103" t="s">
        <v>1078</v>
      </c>
      <c r="C1494" s="134" t="s">
        <v>1802</v>
      </c>
      <c r="D1494" s="104">
        <v>3490396.38</v>
      </c>
      <c r="E1494" s="406">
        <v>34719.552775999997</v>
      </c>
      <c r="F1494" s="188">
        <v>100.531145</v>
      </c>
      <c r="G1494" s="103" t="s">
        <v>581</v>
      </c>
      <c r="H1494" s="103" t="s">
        <v>581</v>
      </c>
      <c r="I1494" s="252">
        <v>33</v>
      </c>
      <c r="J1494" s="104">
        <v>3492796.38</v>
      </c>
      <c r="K1494" s="104">
        <v>3496251.35</v>
      </c>
      <c r="L1494" s="188">
        <v>6.8878921999999997E-3</v>
      </c>
    </row>
    <row r="1495" spans="1:12" hidden="1">
      <c r="A1495" s="103" t="s">
        <v>1099</v>
      </c>
      <c r="B1495" s="103" t="s">
        <v>1078</v>
      </c>
      <c r="C1495" s="134" t="s">
        <v>1803</v>
      </c>
      <c r="D1495" s="104">
        <v>3490636.97</v>
      </c>
      <c r="E1495" s="406">
        <v>34719.552775999997</v>
      </c>
      <c r="F1495" s="188">
        <v>100.53807399999999</v>
      </c>
      <c r="G1495" s="103" t="s">
        <v>581</v>
      </c>
      <c r="H1495" s="103" t="s">
        <v>581</v>
      </c>
      <c r="I1495" s="252">
        <v>33</v>
      </c>
      <c r="J1495" s="104">
        <v>3490636.97</v>
      </c>
      <c r="K1495" s="104">
        <v>3494223.21</v>
      </c>
      <c r="L1495" s="188">
        <v>6.8923913999999996E-3</v>
      </c>
    </row>
    <row r="1496" spans="1:12" hidden="1">
      <c r="A1496" s="103" t="s">
        <v>1099</v>
      </c>
      <c r="B1496" s="103" t="s">
        <v>1078</v>
      </c>
      <c r="C1496" s="134" t="s">
        <v>1804</v>
      </c>
      <c r="D1496" s="104">
        <v>3445181.71</v>
      </c>
      <c r="E1496" s="406">
        <v>34260.346791000004</v>
      </c>
      <c r="F1496" s="188">
        <v>100.558868</v>
      </c>
      <c r="G1496" s="103" t="s">
        <v>581</v>
      </c>
      <c r="H1496" s="103" t="s">
        <v>581</v>
      </c>
      <c r="I1496" s="252">
        <v>33</v>
      </c>
      <c r="J1496" s="104">
        <v>3491358.94</v>
      </c>
      <c r="K1496" s="104">
        <v>3495339.12</v>
      </c>
      <c r="L1496" s="188">
        <v>2.0682711699999998E-2</v>
      </c>
    </row>
    <row r="1497" spans="1:12" hidden="1">
      <c r="A1497" s="103" t="s">
        <v>1099</v>
      </c>
      <c r="B1497" s="103" t="s">
        <v>1078</v>
      </c>
      <c r="C1497" s="134" t="s">
        <v>1805</v>
      </c>
      <c r="D1497" s="104">
        <v>3395167.73</v>
      </c>
      <c r="E1497" s="406">
        <v>33760.608651000002</v>
      </c>
      <c r="F1497" s="188">
        <v>100.565951</v>
      </c>
      <c r="G1497" s="103" t="s">
        <v>581</v>
      </c>
      <c r="H1497" s="103" t="s">
        <v>581</v>
      </c>
      <c r="I1497" s="252">
        <v>32</v>
      </c>
      <c r="J1497" s="104">
        <v>3445424.37</v>
      </c>
      <c r="K1497" s="104">
        <v>3445553.82</v>
      </c>
      <c r="L1497" s="188">
        <v>7.0436353999999996E-3</v>
      </c>
    </row>
    <row r="1498" spans="1:12" hidden="1">
      <c r="A1498" s="103" t="s">
        <v>1099</v>
      </c>
      <c r="B1498" s="103" t="s">
        <v>1078</v>
      </c>
      <c r="C1498" s="134" t="s">
        <v>1806</v>
      </c>
      <c r="D1498" s="104">
        <v>3395412.2</v>
      </c>
      <c r="E1498" s="406">
        <v>33760.608651000002</v>
      </c>
      <c r="F1498" s="188">
        <v>100.573193</v>
      </c>
      <c r="G1498" s="103" t="s">
        <v>581</v>
      </c>
      <c r="H1498" s="103" t="s">
        <v>581</v>
      </c>
      <c r="I1498" s="252">
        <v>32</v>
      </c>
      <c r="J1498" s="104">
        <v>3395412.2</v>
      </c>
      <c r="K1498" s="104">
        <v>3395669.22</v>
      </c>
      <c r="L1498" s="188">
        <v>7.2012444999999996E-3</v>
      </c>
    </row>
    <row r="1499" spans="1:12" hidden="1">
      <c r="A1499" s="103" t="s">
        <v>1099</v>
      </c>
      <c r="B1499" s="103" t="s">
        <v>1078</v>
      </c>
      <c r="C1499" s="134" t="s">
        <v>1807</v>
      </c>
      <c r="D1499" s="104">
        <v>3396416.92</v>
      </c>
      <c r="E1499" s="406">
        <v>33768.167077999999</v>
      </c>
      <c r="F1499" s="188">
        <v>100.58043499999999</v>
      </c>
      <c r="G1499" s="103" t="s">
        <v>581</v>
      </c>
      <c r="H1499" s="103" t="s">
        <v>581</v>
      </c>
      <c r="I1499" s="252">
        <v>33</v>
      </c>
      <c r="J1499" s="104">
        <v>3395656.69</v>
      </c>
      <c r="K1499" s="104">
        <v>3396041.3</v>
      </c>
      <c r="L1499" s="188">
        <v>7.2007258999999997E-3</v>
      </c>
    </row>
    <row r="1500" spans="1:12" hidden="1">
      <c r="A1500" s="103" t="s">
        <v>1099</v>
      </c>
      <c r="B1500" s="103" t="s">
        <v>1078</v>
      </c>
      <c r="C1500" s="134" t="s">
        <v>1808</v>
      </c>
      <c r="D1500" s="104">
        <v>3396661.63</v>
      </c>
      <c r="E1500" s="406">
        <v>33768.167077999999</v>
      </c>
      <c r="F1500" s="188">
        <v>100.587681</v>
      </c>
      <c r="G1500" s="103" t="s">
        <v>581</v>
      </c>
      <c r="H1500" s="103" t="s">
        <v>581</v>
      </c>
      <c r="I1500" s="252">
        <v>33</v>
      </c>
      <c r="J1500" s="104">
        <v>3396661.63</v>
      </c>
      <c r="K1500" s="104">
        <v>3397173.86</v>
      </c>
      <c r="L1500" s="188">
        <v>7.2041843999999999E-3</v>
      </c>
    </row>
    <row r="1501" spans="1:12" hidden="1">
      <c r="A1501" s="103" t="s">
        <v>1099</v>
      </c>
      <c r="B1501" s="103" t="s">
        <v>1078</v>
      </c>
      <c r="C1501" s="134" t="s">
        <v>1809</v>
      </c>
      <c r="D1501" s="104">
        <v>3397395.27</v>
      </c>
      <c r="E1501" s="406">
        <v>33768.167077999999</v>
      </c>
      <c r="F1501" s="188">
        <v>100.609407</v>
      </c>
      <c r="G1501" s="103" t="s">
        <v>581</v>
      </c>
      <c r="H1501" s="103" t="s">
        <v>581</v>
      </c>
      <c r="I1501" s="252">
        <v>33</v>
      </c>
      <c r="J1501" s="104">
        <v>3397395.27</v>
      </c>
      <c r="K1501" s="104">
        <v>3398290.51</v>
      </c>
      <c r="L1501" s="188">
        <v>2.1599066399999999E-2</v>
      </c>
    </row>
    <row r="1502" spans="1:12" hidden="1">
      <c r="A1502" s="103" t="s">
        <v>1099</v>
      </c>
      <c r="B1502" s="103" t="s">
        <v>1078</v>
      </c>
      <c r="C1502" s="134" t="s">
        <v>1810</v>
      </c>
      <c r="D1502" s="104">
        <v>3397884.77</v>
      </c>
      <c r="E1502" s="406">
        <v>33768.167077999999</v>
      </c>
      <c r="F1502" s="188">
        <v>100.623903</v>
      </c>
      <c r="G1502" s="103" t="s">
        <v>581</v>
      </c>
      <c r="H1502" s="103" t="s">
        <v>581</v>
      </c>
      <c r="I1502" s="252">
        <v>33</v>
      </c>
      <c r="J1502" s="104">
        <v>3397884.77</v>
      </c>
      <c r="K1502" s="104">
        <v>3399035.4</v>
      </c>
      <c r="L1502" s="188">
        <v>1.4408195400000001E-2</v>
      </c>
    </row>
    <row r="1503" spans="1:12" hidden="1">
      <c r="A1503" s="103" t="s">
        <v>1099</v>
      </c>
      <c r="B1503" s="103" t="s">
        <v>1078</v>
      </c>
      <c r="C1503" s="134" t="s">
        <v>1811</v>
      </c>
      <c r="D1503" s="104">
        <v>3399579.4</v>
      </c>
      <c r="E1503" s="406">
        <v>33782.576135000003</v>
      </c>
      <c r="F1503" s="188">
        <v>100.631147</v>
      </c>
      <c r="G1503" s="103" t="s">
        <v>581</v>
      </c>
      <c r="H1503" s="103" t="s">
        <v>581</v>
      </c>
      <c r="I1503" s="252">
        <v>33</v>
      </c>
      <c r="J1503" s="104">
        <v>3398129.4</v>
      </c>
      <c r="K1503" s="104">
        <v>3399407.74</v>
      </c>
      <c r="L1503" s="188">
        <v>7.1990847000000004E-3</v>
      </c>
    </row>
    <row r="1504" spans="1:12" hidden="1">
      <c r="A1504" s="103" t="s">
        <v>1099</v>
      </c>
      <c r="B1504" s="103" t="s">
        <v>1078</v>
      </c>
      <c r="C1504" s="134" t="s">
        <v>1812</v>
      </c>
      <c r="D1504" s="104">
        <v>3414824.13</v>
      </c>
      <c r="E1504" s="406">
        <v>33931.624621000003</v>
      </c>
      <c r="F1504" s="188">
        <v>100.638392</v>
      </c>
      <c r="G1504" s="103" t="s">
        <v>581</v>
      </c>
      <c r="H1504" s="103" t="s">
        <v>581</v>
      </c>
      <c r="I1504" s="252">
        <v>34</v>
      </c>
      <c r="J1504" s="104">
        <v>3399824.13</v>
      </c>
      <c r="K1504" s="104">
        <v>3401230.25</v>
      </c>
      <c r="L1504" s="188">
        <v>7.1995601999999999E-3</v>
      </c>
    </row>
    <row r="1505" spans="1:12" hidden="1">
      <c r="A1505" s="103" t="s">
        <v>1099</v>
      </c>
      <c r="B1505" s="103" t="s">
        <v>1078</v>
      </c>
      <c r="C1505" s="134" t="s">
        <v>1813</v>
      </c>
      <c r="D1505" s="104">
        <v>3435556.5</v>
      </c>
      <c r="E1505" s="406">
        <v>34130.313325000003</v>
      </c>
      <c r="F1505" s="188">
        <v>100.659975</v>
      </c>
      <c r="G1505" s="103" t="s">
        <v>581</v>
      </c>
      <c r="H1505" s="103" t="s">
        <v>581</v>
      </c>
      <c r="I1505" s="252">
        <v>35</v>
      </c>
      <c r="J1505" s="104">
        <v>3415556.5</v>
      </c>
      <c r="K1505" s="104">
        <v>3417347.77</v>
      </c>
      <c r="L1505" s="188">
        <v>2.14460899E-2</v>
      </c>
    </row>
    <row r="1506" spans="1:12" hidden="1">
      <c r="A1506" s="103" t="s">
        <v>1099</v>
      </c>
      <c r="B1506" s="103" t="s">
        <v>1078</v>
      </c>
      <c r="C1506" s="134" t="s">
        <v>1814</v>
      </c>
      <c r="D1506" s="104">
        <v>3435800.05</v>
      </c>
      <c r="E1506" s="406">
        <v>34130.313325000003</v>
      </c>
      <c r="F1506" s="188">
        <v>100.66711100000001</v>
      </c>
      <c r="G1506" s="103" t="s">
        <v>581</v>
      </c>
      <c r="H1506" s="103" t="s">
        <v>581</v>
      </c>
      <c r="I1506" s="252">
        <v>35</v>
      </c>
      <c r="J1506" s="104">
        <v>3435800.05</v>
      </c>
      <c r="K1506" s="104">
        <v>3437720.47</v>
      </c>
      <c r="L1506" s="188">
        <v>7.0892129999999996E-3</v>
      </c>
    </row>
    <row r="1507" spans="1:12" hidden="1">
      <c r="A1507" s="103" t="s">
        <v>1099</v>
      </c>
      <c r="B1507" s="103" t="s">
        <v>1078</v>
      </c>
      <c r="C1507" s="134" t="s">
        <v>1815</v>
      </c>
      <c r="D1507" s="104">
        <v>3436043.53</v>
      </c>
      <c r="E1507" s="406">
        <v>34130.313325000003</v>
      </c>
      <c r="F1507" s="188">
        <v>100.674245</v>
      </c>
      <c r="G1507" s="103" t="s">
        <v>581</v>
      </c>
      <c r="H1507" s="103" t="s">
        <v>581</v>
      </c>
      <c r="I1507" s="252">
        <v>35</v>
      </c>
      <c r="J1507" s="104">
        <v>3436043.53</v>
      </c>
      <c r="K1507" s="104">
        <v>3438093.11</v>
      </c>
      <c r="L1507" s="188">
        <v>7.0867237000000003E-3</v>
      </c>
    </row>
    <row r="1508" spans="1:12" hidden="1">
      <c r="A1508" s="103" t="s">
        <v>1099</v>
      </c>
      <c r="B1508" s="103" t="s">
        <v>1078</v>
      </c>
      <c r="C1508" s="134" t="s">
        <v>1816</v>
      </c>
      <c r="D1508" s="104">
        <v>3418980.76</v>
      </c>
      <c r="E1508" s="406">
        <v>33958.421082000001</v>
      </c>
      <c r="F1508" s="188">
        <v>100.681382</v>
      </c>
      <c r="G1508" s="103" t="s">
        <v>581</v>
      </c>
      <c r="H1508" s="103" t="s">
        <v>581</v>
      </c>
      <c r="I1508" s="252">
        <v>34</v>
      </c>
      <c r="J1508" s="104">
        <v>3436287.11</v>
      </c>
      <c r="K1508" s="104">
        <v>3438465.86</v>
      </c>
      <c r="L1508" s="188">
        <v>7.0892014E-3</v>
      </c>
    </row>
    <row r="1509" spans="1:12" hidden="1">
      <c r="A1509" s="103" t="s">
        <v>1099</v>
      </c>
      <c r="B1509" s="103" t="s">
        <v>1078</v>
      </c>
      <c r="C1509" s="134" t="s">
        <v>1817</v>
      </c>
      <c r="D1509" s="104">
        <v>3421725.04</v>
      </c>
      <c r="E1509" s="406">
        <v>33983.250115000003</v>
      </c>
      <c r="F1509" s="188">
        <v>100.688575</v>
      </c>
      <c r="G1509" s="103" t="s">
        <v>581</v>
      </c>
      <c r="H1509" s="103" t="s">
        <v>581</v>
      </c>
      <c r="I1509" s="252">
        <v>34</v>
      </c>
      <c r="J1509" s="104">
        <v>3419225.04</v>
      </c>
      <c r="K1509" s="104">
        <v>3421532.34</v>
      </c>
      <c r="L1509" s="188">
        <v>7.1443199000000004E-3</v>
      </c>
    </row>
    <row r="1510" spans="1:12" hidden="1">
      <c r="A1510" s="103" t="s">
        <v>1099</v>
      </c>
      <c r="B1510" s="103" t="s">
        <v>1078</v>
      </c>
      <c r="C1510" s="134" t="s">
        <v>1818</v>
      </c>
      <c r="D1510" s="104">
        <v>3422457.43</v>
      </c>
      <c r="E1510" s="406">
        <v>33983.250115000003</v>
      </c>
      <c r="F1510" s="188">
        <v>100.710127</v>
      </c>
      <c r="G1510" s="103" t="s">
        <v>581</v>
      </c>
      <c r="H1510" s="103" t="s">
        <v>581</v>
      </c>
      <c r="I1510" s="252">
        <v>34</v>
      </c>
      <c r="J1510" s="104">
        <v>3422457.43</v>
      </c>
      <c r="K1510" s="104">
        <v>3425150.76</v>
      </c>
      <c r="L1510" s="188">
        <v>2.1404613199999999E-2</v>
      </c>
    </row>
    <row r="1511" spans="1:12" hidden="1">
      <c r="A1511" s="103" t="s">
        <v>1099</v>
      </c>
      <c r="B1511" s="103" t="s">
        <v>1078</v>
      </c>
      <c r="C1511" s="134" t="s">
        <v>1819</v>
      </c>
      <c r="D1511" s="104">
        <v>3409808.05</v>
      </c>
      <c r="E1511" s="406">
        <v>33855.231314999997</v>
      </c>
      <c r="F1511" s="188">
        <v>100.71731699999999</v>
      </c>
      <c r="G1511" s="103" t="s">
        <v>581</v>
      </c>
      <c r="H1511" s="103" t="s">
        <v>581</v>
      </c>
      <c r="I1511" s="252">
        <v>35</v>
      </c>
      <c r="J1511" s="104">
        <v>3422701.76</v>
      </c>
      <c r="K1511" s="104">
        <v>3425523.78</v>
      </c>
      <c r="L1511" s="188">
        <v>7.1393018999999997E-3</v>
      </c>
    </row>
    <row r="1512" spans="1:12" hidden="1">
      <c r="A1512" s="103" t="s">
        <v>1099</v>
      </c>
      <c r="B1512" s="103" t="s">
        <v>1078</v>
      </c>
      <c r="C1512" s="134" t="s">
        <v>1820</v>
      </c>
      <c r="D1512" s="104">
        <v>3610052.62</v>
      </c>
      <c r="E1512" s="406">
        <v>35840.844730999997</v>
      </c>
      <c r="F1512" s="188">
        <v>100.724541</v>
      </c>
      <c r="G1512" s="103" t="s">
        <v>581</v>
      </c>
      <c r="H1512" s="103" t="s">
        <v>581</v>
      </c>
      <c r="I1512" s="252">
        <v>37</v>
      </c>
      <c r="J1512" s="104">
        <v>3410052.62</v>
      </c>
      <c r="K1512" s="104">
        <v>3413002.86</v>
      </c>
      <c r="L1512" s="188">
        <v>7.1725501000000002E-3</v>
      </c>
    </row>
    <row r="1513" spans="1:12" hidden="1">
      <c r="A1513" s="103" t="s">
        <v>1099</v>
      </c>
      <c r="B1513" s="103" t="s">
        <v>1078</v>
      </c>
      <c r="C1513" s="134" t="s">
        <v>1821</v>
      </c>
      <c r="D1513" s="104">
        <v>3612275.99</v>
      </c>
      <c r="E1513" s="406">
        <v>35860.560576000003</v>
      </c>
      <c r="F1513" s="188">
        <v>100.731163</v>
      </c>
      <c r="G1513" s="103" t="s">
        <v>581</v>
      </c>
      <c r="H1513" s="103" t="s">
        <v>581</v>
      </c>
      <c r="I1513" s="252">
        <v>37</v>
      </c>
      <c r="J1513" s="104">
        <v>3610289.99</v>
      </c>
      <c r="K1513" s="104">
        <v>3613375.98</v>
      </c>
      <c r="L1513" s="188">
        <v>6.5743659999999999E-3</v>
      </c>
    </row>
    <row r="1514" spans="1:12" hidden="1">
      <c r="A1514" s="103" t="s">
        <v>1099</v>
      </c>
      <c r="B1514" s="103" t="s">
        <v>1078</v>
      </c>
      <c r="C1514" s="134" t="s">
        <v>1822</v>
      </c>
      <c r="D1514" s="104">
        <v>3713224.9</v>
      </c>
      <c r="E1514" s="406">
        <v>36853.041293000002</v>
      </c>
      <c r="F1514" s="188">
        <v>100.757625</v>
      </c>
      <c r="G1514" s="103" t="s">
        <v>581</v>
      </c>
      <c r="H1514" s="103" t="s">
        <v>581</v>
      </c>
      <c r="I1514" s="252">
        <v>37</v>
      </c>
      <c r="J1514" s="104">
        <v>3613224.9</v>
      </c>
      <c r="K1514" s="104">
        <v>3616854.41</v>
      </c>
      <c r="L1514" s="188">
        <v>2.6269924E-2</v>
      </c>
    </row>
    <row r="1515" spans="1:12" hidden="1">
      <c r="A1515" s="103" t="s">
        <v>1099</v>
      </c>
      <c r="B1515" s="103" t="s">
        <v>1078</v>
      </c>
      <c r="C1515" s="134" t="s">
        <v>1823</v>
      </c>
      <c r="D1515" s="104">
        <v>3903458.55</v>
      </c>
      <c r="E1515" s="406">
        <v>38738.636009000002</v>
      </c>
      <c r="F1515" s="188">
        <v>100.763965</v>
      </c>
      <c r="G1515" s="103" t="s">
        <v>581</v>
      </c>
      <c r="H1515" s="103" t="s">
        <v>581</v>
      </c>
      <c r="I1515" s="252">
        <v>38</v>
      </c>
      <c r="J1515" s="104">
        <v>3713458.55</v>
      </c>
      <c r="K1515" s="104">
        <v>3717227.71</v>
      </c>
      <c r="L1515" s="188">
        <v>6.2923277999999997E-3</v>
      </c>
    </row>
    <row r="1516" spans="1:12" hidden="1">
      <c r="A1516" s="103" t="s">
        <v>1099</v>
      </c>
      <c r="B1516" s="103" t="s">
        <v>1078</v>
      </c>
      <c r="C1516" s="134" t="s">
        <v>1824</v>
      </c>
      <c r="D1516" s="104">
        <v>3918538.21</v>
      </c>
      <c r="E1516" s="406">
        <v>38887.495712000004</v>
      </c>
      <c r="F1516" s="188">
        <v>100.76602099999999</v>
      </c>
      <c r="G1516" s="103" t="s">
        <v>581</v>
      </c>
      <c r="H1516" s="103" t="s">
        <v>581</v>
      </c>
      <c r="I1516" s="252">
        <v>39</v>
      </c>
      <c r="J1516" s="104">
        <v>3903538.21</v>
      </c>
      <c r="K1516" s="104">
        <v>3907600.97</v>
      </c>
      <c r="L1516" s="188">
        <v>2.0404120000000001E-3</v>
      </c>
    </row>
    <row r="1517" spans="1:12" hidden="1">
      <c r="A1517" s="103" t="s">
        <v>1099</v>
      </c>
      <c r="B1517" s="103" t="s">
        <v>1078</v>
      </c>
      <c r="C1517" s="134" t="s">
        <v>1825</v>
      </c>
      <c r="D1517" s="104">
        <v>3925075.17</v>
      </c>
      <c r="E1517" s="406">
        <v>38939.684107000001</v>
      </c>
      <c r="F1517" s="188">
        <v>100.798845</v>
      </c>
      <c r="G1517" s="103" t="s">
        <v>581</v>
      </c>
      <c r="H1517" s="103" t="s">
        <v>581</v>
      </c>
      <c r="I1517" s="252">
        <v>39</v>
      </c>
      <c r="J1517" s="104">
        <v>3919814.64</v>
      </c>
      <c r="K1517" s="104">
        <v>3920405.38</v>
      </c>
      <c r="L1517" s="188">
        <v>3.2574472700000003E-2</v>
      </c>
    </row>
    <row r="1518" spans="1:12" hidden="1">
      <c r="A1518" s="103" t="s">
        <v>1099</v>
      </c>
      <c r="B1518" s="103" t="s">
        <v>1078</v>
      </c>
      <c r="C1518" s="134" t="s">
        <v>1826</v>
      </c>
      <c r="D1518" s="104">
        <v>3953287.67</v>
      </c>
      <c r="E1518" s="406">
        <v>39217.318480000002</v>
      </c>
      <c r="F1518" s="188">
        <v>100.80464000000001</v>
      </c>
      <c r="G1518" s="103" t="s">
        <v>581</v>
      </c>
      <c r="H1518" s="103" t="s">
        <v>581</v>
      </c>
      <c r="I1518" s="252">
        <v>38</v>
      </c>
      <c r="J1518" s="104">
        <v>3925300.84</v>
      </c>
      <c r="K1518" s="104">
        <v>3926039.48</v>
      </c>
      <c r="L1518" s="188">
        <v>5.7490737999999998E-3</v>
      </c>
    </row>
    <row r="1519" spans="1:12" hidden="1">
      <c r="A1519" s="103" t="s">
        <v>1099</v>
      </c>
      <c r="B1519" s="103" t="s">
        <v>1078</v>
      </c>
      <c r="C1519" s="134" t="s">
        <v>1827</v>
      </c>
      <c r="D1519" s="104">
        <v>4013956.41</v>
      </c>
      <c r="E1519" s="406">
        <v>39816.901963999997</v>
      </c>
      <c r="F1519" s="188">
        <v>100.810365</v>
      </c>
      <c r="G1519" s="103" t="s">
        <v>581</v>
      </c>
      <c r="H1519" s="103" t="s">
        <v>581</v>
      </c>
      <c r="I1519" s="252">
        <v>39</v>
      </c>
      <c r="J1519" s="104">
        <v>3953512.18</v>
      </c>
      <c r="K1519" s="104">
        <v>3954399.78</v>
      </c>
      <c r="L1519" s="188">
        <v>5.6793021000000003E-3</v>
      </c>
    </row>
    <row r="1520" spans="1:12" hidden="1">
      <c r="A1520" s="103" t="s">
        <v>1099</v>
      </c>
      <c r="B1520" s="103" t="s">
        <v>1078</v>
      </c>
      <c r="C1520" s="134" t="s">
        <v>1828</v>
      </c>
      <c r="D1520" s="104">
        <v>4014203.33</v>
      </c>
      <c r="E1520" s="406">
        <v>39816.901963999997</v>
      </c>
      <c r="F1520" s="188">
        <v>100.81656599999999</v>
      </c>
      <c r="G1520" s="103" t="s">
        <v>581</v>
      </c>
      <c r="H1520" s="103" t="s">
        <v>581</v>
      </c>
      <c r="I1520" s="252">
        <v>39</v>
      </c>
      <c r="J1520" s="104">
        <v>4014203.33</v>
      </c>
      <c r="K1520" s="104">
        <v>4015242.19</v>
      </c>
      <c r="L1520" s="188">
        <v>6.1511532000000004E-3</v>
      </c>
    </row>
    <row r="1521" spans="1:12" hidden="1">
      <c r="A1521" s="103" t="s">
        <v>1099</v>
      </c>
      <c r="B1521" s="103" t="s">
        <v>1078</v>
      </c>
      <c r="C1521" s="134" t="s">
        <v>1829</v>
      </c>
      <c r="D1521" s="104">
        <v>6164450.3700000001</v>
      </c>
      <c r="E1521" s="406">
        <v>61141.449767999999</v>
      </c>
      <c r="F1521" s="188">
        <v>100.822771</v>
      </c>
      <c r="G1521" s="103" t="s">
        <v>581</v>
      </c>
      <c r="H1521" s="103" t="s">
        <v>581</v>
      </c>
      <c r="I1521" s="252">
        <v>39</v>
      </c>
      <c r="J1521" s="104">
        <v>4014450.37</v>
      </c>
      <c r="K1521" s="104">
        <v>4015640.5</v>
      </c>
      <c r="L1521" s="188">
        <v>6.1547425000000001E-3</v>
      </c>
    </row>
    <row r="1522" spans="1:12" hidden="1">
      <c r="A1522" s="103" t="s">
        <v>1099</v>
      </c>
      <c r="B1522" s="103" t="s">
        <v>1078</v>
      </c>
      <c r="C1522" s="134" t="s">
        <v>1830</v>
      </c>
      <c r="D1522" s="104">
        <v>6165373.4900000002</v>
      </c>
      <c r="E1522" s="406">
        <v>61141.449767999999</v>
      </c>
      <c r="F1522" s="188">
        <v>100.837869</v>
      </c>
      <c r="G1522" s="103" t="s">
        <v>581</v>
      </c>
      <c r="H1522" s="103" t="s">
        <v>581</v>
      </c>
      <c r="I1522" s="252">
        <v>39</v>
      </c>
      <c r="J1522" s="104">
        <v>6165373.4900000002</v>
      </c>
      <c r="K1522" s="104">
        <v>6167260.5999999996</v>
      </c>
      <c r="L1522" s="188">
        <v>1.49747918E-2</v>
      </c>
    </row>
    <row r="1523" spans="1:12" hidden="1">
      <c r="A1523" s="103" t="s">
        <v>1099</v>
      </c>
      <c r="B1523" s="103" t="s">
        <v>1078</v>
      </c>
      <c r="C1523" s="134" t="s">
        <v>1831</v>
      </c>
      <c r="D1523" s="104">
        <v>6269749</v>
      </c>
      <c r="E1523" s="406">
        <v>62172.745526999999</v>
      </c>
      <c r="F1523" s="188">
        <v>100.84401</v>
      </c>
      <c r="G1523" s="103" t="s">
        <v>581</v>
      </c>
      <c r="H1523" s="103" t="s">
        <v>581</v>
      </c>
      <c r="I1523" s="252">
        <v>41</v>
      </c>
      <c r="J1523" s="104">
        <v>6165749</v>
      </c>
      <c r="K1523" s="104">
        <v>6167868.46</v>
      </c>
      <c r="L1523" s="188">
        <v>6.0899739999999997E-3</v>
      </c>
    </row>
    <row r="1524" spans="1:12" hidden="1">
      <c r="A1524" s="103" t="s">
        <v>1099</v>
      </c>
      <c r="B1524" s="103" t="s">
        <v>1078</v>
      </c>
      <c r="C1524" s="134" t="s">
        <v>1832</v>
      </c>
      <c r="D1524" s="104">
        <v>6255107.7199999997</v>
      </c>
      <c r="E1524" s="406">
        <v>62023.885823999997</v>
      </c>
      <c r="F1524" s="188">
        <v>100.849981</v>
      </c>
      <c r="G1524" s="103" t="s">
        <v>581</v>
      </c>
      <c r="H1524" s="103" t="s">
        <v>581</v>
      </c>
      <c r="I1524" s="252">
        <v>40</v>
      </c>
      <c r="J1524" s="104">
        <v>6270120.2199999997</v>
      </c>
      <c r="K1524" s="104">
        <v>6272475.9699999997</v>
      </c>
      <c r="L1524" s="188">
        <v>5.9210258999999998E-3</v>
      </c>
    </row>
    <row r="1525" spans="1:12" hidden="1">
      <c r="A1525" s="103" t="s">
        <v>1099</v>
      </c>
      <c r="B1525" s="103" t="s">
        <v>1078</v>
      </c>
      <c r="C1525" s="134" t="s">
        <v>1833</v>
      </c>
      <c r="D1525" s="104">
        <v>6955479.6100000003</v>
      </c>
      <c r="E1525" s="406">
        <v>68964.475967999999</v>
      </c>
      <c r="F1525" s="188">
        <v>100.855977</v>
      </c>
      <c r="G1525" s="103" t="s">
        <v>581</v>
      </c>
      <c r="H1525" s="103" t="s">
        <v>581</v>
      </c>
      <c r="I1525" s="252">
        <v>42</v>
      </c>
      <c r="J1525" s="104">
        <v>6255479.6100000003</v>
      </c>
      <c r="K1525" s="104">
        <v>6258071.1100000003</v>
      </c>
      <c r="L1525" s="188">
        <v>5.9454646999999999E-3</v>
      </c>
    </row>
    <row r="1526" spans="1:12" hidden="1">
      <c r="A1526" s="103" t="s">
        <v>1099</v>
      </c>
      <c r="B1526" s="103" t="s">
        <v>1078</v>
      </c>
      <c r="C1526" s="134" t="s">
        <v>1834</v>
      </c>
      <c r="D1526" s="104">
        <v>6955903.0499999998</v>
      </c>
      <c r="E1526" s="406">
        <v>68964.475967999999</v>
      </c>
      <c r="F1526" s="188">
        <v>100.862117</v>
      </c>
      <c r="G1526" s="103" t="s">
        <v>581</v>
      </c>
      <c r="H1526" s="103" t="s">
        <v>581</v>
      </c>
      <c r="I1526" s="252">
        <v>42</v>
      </c>
      <c r="J1526" s="104">
        <v>6955903.0499999998</v>
      </c>
      <c r="K1526" s="104">
        <v>6958756.6900000004</v>
      </c>
      <c r="L1526" s="188">
        <v>6.0878890999999996E-3</v>
      </c>
    </row>
    <row r="1527" spans="1:12" hidden="1">
      <c r="A1527" s="103" t="s">
        <v>1099</v>
      </c>
      <c r="B1527" s="103" t="s">
        <v>1078</v>
      </c>
      <c r="C1527" s="134" t="s">
        <v>1835</v>
      </c>
      <c r="D1527" s="104">
        <v>7467173.71</v>
      </c>
      <c r="E1527" s="406">
        <v>74019.960303999993</v>
      </c>
      <c r="F1527" s="188">
        <v>100.88054200000001</v>
      </c>
      <c r="G1527" s="103" t="s">
        <v>581</v>
      </c>
      <c r="H1527" s="103" t="s">
        <v>581</v>
      </c>
      <c r="I1527" s="252">
        <v>44</v>
      </c>
      <c r="J1527" s="104">
        <v>6957173.71</v>
      </c>
      <c r="K1527" s="104">
        <v>6960814.0199999996</v>
      </c>
      <c r="L1527" s="188">
        <v>1.8267512699999999E-2</v>
      </c>
    </row>
    <row r="1528" spans="1:12" hidden="1">
      <c r="A1528" s="103" t="s">
        <v>1099</v>
      </c>
      <c r="B1528" s="103" t="s">
        <v>1078</v>
      </c>
      <c r="C1528" s="134" t="s">
        <v>1836</v>
      </c>
      <c r="D1528" s="104">
        <v>7467577.96</v>
      </c>
      <c r="E1528" s="406">
        <v>74019.960303999993</v>
      </c>
      <c r="F1528" s="188">
        <v>100.886003</v>
      </c>
      <c r="G1528" s="103" t="s">
        <v>581</v>
      </c>
      <c r="H1528" s="103" t="s">
        <v>581</v>
      </c>
      <c r="I1528" s="252">
        <v>44</v>
      </c>
      <c r="J1528" s="104">
        <v>7467577.96</v>
      </c>
      <c r="K1528" s="104">
        <v>7471499.7300000004</v>
      </c>
      <c r="L1528" s="188">
        <v>5.4133332999999999E-3</v>
      </c>
    </row>
    <row r="1529" spans="1:12" hidden="1">
      <c r="A1529" s="103" t="s">
        <v>1099</v>
      </c>
      <c r="B1529" s="103" t="s">
        <v>1078</v>
      </c>
      <c r="C1529" s="134" t="s">
        <v>1837</v>
      </c>
      <c r="D1529" s="104">
        <v>7468027.25</v>
      </c>
      <c r="E1529" s="406">
        <v>74019.960303999993</v>
      </c>
      <c r="F1529" s="188">
        <v>100.892073</v>
      </c>
      <c r="G1529" s="103" t="s">
        <v>581</v>
      </c>
      <c r="H1529" s="103" t="s">
        <v>581</v>
      </c>
      <c r="I1529" s="252">
        <v>44</v>
      </c>
      <c r="J1529" s="104">
        <v>7468027.25</v>
      </c>
      <c r="K1529" s="104">
        <v>7472230.5099999998</v>
      </c>
      <c r="L1529" s="188">
        <v>6.0166919000000001E-3</v>
      </c>
    </row>
    <row r="1530" spans="1:12" hidden="1">
      <c r="A1530" s="103" t="s">
        <v>1099</v>
      </c>
      <c r="B1530" s="103" t="s">
        <v>1078</v>
      </c>
      <c r="C1530" s="134" t="s">
        <v>1838</v>
      </c>
      <c r="D1530" s="104">
        <v>7468476.1600000001</v>
      </c>
      <c r="E1530" s="406">
        <v>74019.960303999993</v>
      </c>
      <c r="F1530" s="188">
        <v>100.898138</v>
      </c>
      <c r="G1530" s="103" t="s">
        <v>581</v>
      </c>
      <c r="H1530" s="103" t="s">
        <v>581</v>
      </c>
      <c r="I1530" s="252">
        <v>44</v>
      </c>
      <c r="J1530" s="104">
        <v>7468476.1600000001</v>
      </c>
      <c r="K1530" s="104">
        <v>7472960.9299999997</v>
      </c>
      <c r="L1530" s="188">
        <v>6.0113742E-3</v>
      </c>
    </row>
    <row r="1531" spans="1:12" hidden="1">
      <c r="A1531" s="103" t="s">
        <v>1099</v>
      </c>
      <c r="B1531" s="103" t="s">
        <v>1078</v>
      </c>
      <c r="C1531" s="134" t="s">
        <v>1839</v>
      </c>
      <c r="D1531" s="104">
        <v>7628575.2400000002</v>
      </c>
      <c r="E1531" s="406">
        <v>75602.154028000004</v>
      </c>
      <c r="F1531" s="188">
        <v>100.904205</v>
      </c>
      <c r="G1531" s="103" t="s">
        <v>581</v>
      </c>
      <c r="H1531" s="103" t="s">
        <v>581</v>
      </c>
      <c r="I1531" s="252">
        <v>46</v>
      </c>
      <c r="J1531" s="104">
        <v>7468925.2400000002</v>
      </c>
      <c r="K1531" s="104">
        <v>7473691.5599999996</v>
      </c>
      <c r="L1531" s="188">
        <v>6.0129950000000001E-3</v>
      </c>
    </row>
    <row r="1532" spans="1:12" hidden="1">
      <c r="A1532" s="103" t="s">
        <v>1099</v>
      </c>
      <c r="B1532" s="103" t="s">
        <v>1078</v>
      </c>
      <c r="C1532" s="134" t="s">
        <v>1840</v>
      </c>
      <c r="D1532" s="104">
        <v>7639979.1900000004</v>
      </c>
      <c r="E1532" s="406">
        <v>75701.239690000002</v>
      </c>
      <c r="F1532" s="188">
        <v>100.922775</v>
      </c>
      <c r="G1532" s="103" t="s">
        <v>581</v>
      </c>
      <c r="H1532" s="103" t="s">
        <v>581</v>
      </c>
      <c r="I1532" s="252">
        <v>46</v>
      </c>
      <c r="J1532" s="104">
        <v>7629979.1900000004</v>
      </c>
      <c r="K1532" s="104">
        <v>7635608.4400000004</v>
      </c>
      <c r="L1532" s="188">
        <v>1.84035938E-2</v>
      </c>
    </row>
    <row r="1533" spans="1:12" hidden="1">
      <c r="A1533" s="103" t="s">
        <v>1099</v>
      </c>
      <c r="B1533" s="103" t="s">
        <v>1078</v>
      </c>
      <c r="C1533" s="134" t="s">
        <v>1841</v>
      </c>
      <c r="D1533" s="104">
        <v>7700446.3099999996</v>
      </c>
      <c r="E1533" s="406">
        <v>76295.717313000001</v>
      </c>
      <c r="F1533" s="188">
        <v>100.928946</v>
      </c>
      <c r="G1533" s="103" t="s">
        <v>581</v>
      </c>
      <c r="H1533" s="103" t="s">
        <v>581</v>
      </c>
      <c r="I1533" s="252">
        <v>46</v>
      </c>
      <c r="J1533" s="104">
        <v>7640446.3099999996</v>
      </c>
      <c r="K1533" s="104">
        <v>7646363.6100000003</v>
      </c>
      <c r="L1533" s="188">
        <v>6.1145762000000001E-3</v>
      </c>
    </row>
    <row r="1534" spans="1:12" hidden="1">
      <c r="A1534" s="103" t="s">
        <v>1099</v>
      </c>
      <c r="B1534" s="103" t="s">
        <v>1078</v>
      </c>
      <c r="C1534" s="134" t="s">
        <v>1842</v>
      </c>
      <c r="D1534" s="104">
        <v>7584118.2199999997</v>
      </c>
      <c r="E1534" s="406">
        <v>75138.604217999993</v>
      </c>
      <c r="F1534" s="188">
        <v>100.93504299999999</v>
      </c>
      <c r="G1534" s="103" t="s">
        <v>581</v>
      </c>
      <c r="H1534" s="103" t="s">
        <v>581</v>
      </c>
      <c r="I1534" s="252">
        <v>47</v>
      </c>
      <c r="J1534" s="104">
        <v>7700911.4800000004</v>
      </c>
      <c r="K1534" s="104">
        <v>7707119.1100000003</v>
      </c>
      <c r="L1534" s="188">
        <v>6.0408835000000001E-3</v>
      </c>
    </row>
    <row r="1535" spans="1:12" hidden="1">
      <c r="A1535" s="103" t="s">
        <v>1099</v>
      </c>
      <c r="B1535" s="103" t="s">
        <v>1078</v>
      </c>
      <c r="C1535" s="134" t="s">
        <v>1843</v>
      </c>
      <c r="D1535" s="104">
        <v>6850622.2999999998</v>
      </c>
      <c r="E1535" s="406">
        <v>67867.394086</v>
      </c>
      <c r="F1535" s="188">
        <v>100.94129</v>
      </c>
      <c r="G1535" s="103" t="s">
        <v>581</v>
      </c>
      <c r="H1535" s="103" t="s">
        <v>581</v>
      </c>
      <c r="I1535" s="252">
        <v>45</v>
      </c>
      <c r="J1535" s="104">
        <v>7584587.6299999999</v>
      </c>
      <c r="K1535" s="104">
        <v>7591081.2300000004</v>
      </c>
      <c r="L1535" s="188">
        <v>6.1891289999999998E-3</v>
      </c>
    </row>
    <row r="1536" spans="1:12" hidden="1">
      <c r="A1536" s="103" t="s">
        <v>1099</v>
      </c>
      <c r="B1536" s="103" t="s">
        <v>1078</v>
      </c>
      <c r="C1536" s="134" t="s">
        <v>1844</v>
      </c>
      <c r="D1536" s="104">
        <v>6850589.3899999997</v>
      </c>
      <c r="E1536" s="406">
        <v>67867.394086</v>
      </c>
      <c r="F1536" s="188">
        <v>100.940805</v>
      </c>
      <c r="G1536" s="103" t="s">
        <v>581</v>
      </c>
      <c r="H1536" s="103" t="s">
        <v>581</v>
      </c>
      <c r="I1536" s="252">
        <v>45</v>
      </c>
      <c r="J1536" s="104">
        <v>6850589.3899999997</v>
      </c>
      <c r="K1536" s="104">
        <v>6857858.0199999996</v>
      </c>
      <c r="L1536" s="188">
        <v>-4.8047729999999998E-4</v>
      </c>
    </row>
    <row r="1537" spans="1:12" hidden="1">
      <c r="A1537" s="103" t="s">
        <v>1099</v>
      </c>
      <c r="B1537" s="103" t="s">
        <v>1078</v>
      </c>
      <c r="C1537" s="134" t="s">
        <v>1845</v>
      </c>
      <c r="D1537" s="104">
        <v>6852514.46</v>
      </c>
      <c r="E1537" s="406">
        <v>67867.394086</v>
      </c>
      <c r="F1537" s="188">
        <v>100.96917000000001</v>
      </c>
      <c r="G1537" s="103" t="s">
        <v>581</v>
      </c>
      <c r="H1537" s="103" t="s">
        <v>581</v>
      </c>
      <c r="I1537" s="252">
        <v>45</v>
      </c>
      <c r="J1537" s="104">
        <v>6852514.46</v>
      </c>
      <c r="K1537" s="104">
        <v>6852772.6100000003</v>
      </c>
      <c r="L1537" s="188">
        <v>2.8100627900000001E-2</v>
      </c>
    </row>
    <row r="1538" spans="1:12" hidden="1">
      <c r="A1538" s="103" t="s">
        <v>1099</v>
      </c>
      <c r="B1538" s="103" t="s">
        <v>1078</v>
      </c>
      <c r="C1538" s="134" t="s">
        <v>1846</v>
      </c>
      <c r="D1538" s="104">
        <v>6882983.9500000002</v>
      </c>
      <c r="E1538" s="406">
        <v>68164.494128000006</v>
      </c>
      <c r="F1538" s="188">
        <v>100.976088</v>
      </c>
      <c r="G1538" s="103" t="s">
        <v>581</v>
      </c>
      <c r="H1538" s="103" t="s">
        <v>581</v>
      </c>
      <c r="I1538" s="252">
        <v>46</v>
      </c>
      <c r="J1538" s="104">
        <v>6852983.9500000002</v>
      </c>
      <c r="K1538" s="104">
        <v>6853500.2800000003</v>
      </c>
      <c r="L1538" s="188">
        <v>6.8515963999999999E-3</v>
      </c>
    </row>
    <row r="1539" spans="1:12" hidden="1">
      <c r="A1539" s="103" t="s">
        <v>1099</v>
      </c>
      <c r="B1539" s="103" t="s">
        <v>1078</v>
      </c>
      <c r="C1539" s="134" t="s">
        <v>1847</v>
      </c>
      <c r="D1539" s="104">
        <v>6965051.8200000003</v>
      </c>
      <c r="E1539" s="406">
        <v>68972.551311999996</v>
      </c>
      <c r="F1539" s="188">
        <v>100.982952</v>
      </c>
      <c r="G1539" s="103" t="s">
        <v>581</v>
      </c>
      <c r="H1539" s="103" t="s">
        <v>581</v>
      </c>
      <c r="I1539" s="252">
        <v>47</v>
      </c>
      <c r="J1539" s="104">
        <v>6883451.8200000003</v>
      </c>
      <c r="K1539" s="104">
        <v>6884227.4900000002</v>
      </c>
      <c r="L1539" s="188">
        <v>6.7976490000000002E-3</v>
      </c>
    </row>
    <row r="1540" spans="1:12" hidden="1">
      <c r="A1540" s="103" t="s">
        <v>1099</v>
      </c>
      <c r="B1540" s="103" t="s">
        <v>1078</v>
      </c>
      <c r="C1540" s="134" t="s">
        <v>1848</v>
      </c>
      <c r="D1540" s="104">
        <v>7382115.2400000002</v>
      </c>
      <c r="E1540" s="406">
        <v>73097.564138999995</v>
      </c>
      <c r="F1540" s="188">
        <v>100.98989400000001</v>
      </c>
      <c r="G1540" s="103" t="s">
        <v>581</v>
      </c>
      <c r="H1540" s="103" t="s">
        <v>581</v>
      </c>
      <c r="I1540" s="252">
        <v>47</v>
      </c>
      <c r="J1540" s="104">
        <v>6965530.6299999999</v>
      </c>
      <c r="K1540" s="104">
        <v>6966568.7400000002</v>
      </c>
      <c r="L1540" s="188">
        <v>6.8744276999999996E-3</v>
      </c>
    </row>
    <row r="1541" spans="1:12" hidden="1">
      <c r="A1541" s="103" t="s">
        <v>1099</v>
      </c>
      <c r="B1541" s="103" t="s">
        <v>1078</v>
      </c>
      <c r="C1541" s="134" t="s">
        <v>1849</v>
      </c>
      <c r="D1541" s="104">
        <v>7404298.9699999997</v>
      </c>
      <c r="E1541" s="406">
        <v>73312.628804000007</v>
      </c>
      <c r="F1541" s="188">
        <v>100.996228</v>
      </c>
      <c r="G1541" s="103" t="s">
        <v>581</v>
      </c>
      <c r="H1541" s="103" t="s">
        <v>581</v>
      </c>
      <c r="I1541" s="252">
        <v>49</v>
      </c>
      <c r="J1541" s="104">
        <v>7382578.25</v>
      </c>
      <c r="K1541" s="104">
        <v>7383894.5199999996</v>
      </c>
      <c r="L1541" s="188">
        <v>6.2719146999999998E-3</v>
      </c>
    </row>
    <row r="1542" spans="1:12" hidden="1">
      <c r="A1542" s="103" t="s">
        <v>1099</v>
      </c>
      <c r="B1542" s="103" t="s">
        <v>1078</v>
      </c>
      <c r="C1542" s="134" t="s">
        <v>1850</v>
      </c>
      <c r="D1542" s="104">
        <v>8155758.96</v>
      </c>
      <c r="E1542" s="406">
        <v>80737.184697000004</v>
      </c>
      <c r="F1542" s="188">
        <v>101.016143</v>
      </c>
      <c r="G1542" s="103" t="s">
        <v>581</v>
      </c>
      <c r="H1542" s="103" t="s">
        <v>581</v>
      </c>
      <c r="I1542" s="252">
        <v>51</v>
      </c>
      <c r="J1542" s="104">
        <v>7405758.96</v>
      </c>
      <c r="K1542" s="104">
        <v>7407912.4299999997</v>
      </c>
      <c r="L1542" s="188">
        <v>1.97185582E-2</v>
      </c>
    </row>
    <row r="1543" spans="1:12" hidden="1">
      <c r="A1543" s="103" t="s">
        <v>1099</v>
      </c>
      <c r="B1543" s="103" t="s">
        <v>1078</v>
      </c>
      <c r="C1543" s="134" t="s">
        <v>1851</v>
      </c>
      <c r="D1543" s="104">
        <v>8156216.4199999999</v>
      </c>
      <c r="E1543" s="406">
        <v>80737.184697000004</v>
      </c>
      <c r="F1543" s="188">
        <v>101.021809</v>
      </c>
      <c r="G1543" s="103" t="s">
        <v>581</v>
      </c>
      <c r="H1543" s="103" t="s">
        <v>581</v>
      </c>
      <c r="I1543" s="252">
        <v>51</v>
      </c>
      <c r="J1543" s="104">
        <v>8156216.4199999999</v>
      </c>
      <c r="K1543" s="104">
        <v>8158677.2400000002</v>
      </c>
      <c r="L1543" s="188">
        <v>5.6090044999999996E-3</v>
      </c>
    </row>
    <row r="1544" spans="1:12" hidden="1">
      <c r="A1544" s="103" t="s">
        <v>1099</v>
      </c>
      <c r="B1544" s="103" t="s">
        <v>1078</v>
      </c>
      <c r="C1544" s="134" t="s">
        <v>1852</v>
      </c>
      <c r="D1544" s="104">
        <v>8156686.8300000001</v>
      </c>
      <c r="E1544" s="406">
        <v>80737.184697000004</v>
      </c>
      <c r="F1544" s="188">
        <v>101.027635</v>
      </c>
      <c r="G1544" s="103" t="s">
        <v>581</v>
      </c>
      <c r="H1544" s="103" t="s">
        <v>581</v>
      </c>
      <c r="I1544" s="252">
        <v>51</v>
      </c>
      <c r="J1544" s="104">
        <v>8156686.8300000001</v>
      </c>
      <c r="K1544" s="104">
        <v>8159455.0199999996</v>
      </c>
      <c r="L1544" s="188">
        <v>5.7670715000000001E-3</v>
      </c>
    </row>
    <row r="1545" spans="1:12" hidden="1">
      <c r="A1545" s="103" t="s">
        <v>1099</v>
      </c>
      <c r="B1545" s="103" t="s">
        <v>1078</v>
      </c>
      <c r="C1545" s="134" t="s">
        <v>1853</v>
      </c>
      <c r="D1545" s="104">
        <v>8101036.9299999997</v>
      </c>
      <c r="E1545" s="406">
        <v>80181.722951999996</v>
      </c>
      <c r="F1545" s="188">
        <v>101.03346000000001</v>
      </c>
      <c r="G1545" s="103" t="s">
        <v>581</v>
      </c>
      <c r="H1545" s="103" t="s">
        <v>581</v>
      </c>
      <c r="I1545" s="252">
        <v>49</v>
      </c>
      <c r="J1545" s="104">
        <v>8157157.1500000004</v>
      </c>
      <c r="K1545" s="104">
        <v>8160232.75</v>
      </c>
      <c r="L1545" s="188">
        <v>5.7657491000000002E-3</v>
      </c>
    </row>
    <row r="1546" spans="1:12" hidden="1">
      <c r="A1546" s="103" t="s">
        <v>1099</v>
      </c>
      <c r="B1546" s="103" t="s">
        <v>1078</v>
      </c>
      <c r="C1546" s="134" t="s">
        <v>1854</v>
      </c>
      <c r="D1546" s="104">
        <v>7849738.7999999998</v>
      </c>
      <c r="E1546" s="406">
        <v>77689.915964</v>
      </c>
      <c r="F1546" s="188">
        <v>101.03935199999999</v>
      </c>
      <c r="G1546" s="103" t="s">
        <v>581</v>
      </c>
      <c r="H1546" s="103" t="s">
        <v>581</v>
      </c>
      <c r="I1546" s="252">
        <v>48</v>
      </c>
      <c r="J1546" s="104">
        <v>8101509.3600000003</v>
      </c>
      <c r="K1546" s="104">
        <v>8104890.2800000003</v>
      </c>
      <c r="L1546" s="188">
        <v>5.8317313999999999E-3</v>
      </c>
    </row>
    <row r="1547" spans="1:12" hidden="1">
      <c r="A1547" s="103" t="s">
        <v>1099</v>
      </c>
      <c r="B1547" s="103" t="s">
        <v>1078</v>
      </c>
      <c r="C1547" s="134" t="s">
        <v>1855</v>
      </c>
      <c r="D1547" s="104">
        <v>7850834.9100000001</v>
      </c>
      <c r="E1547" s="406">
        <v>77686.452604999999</v>
      </c>
      <c r="F1547" s="188">
        <v>101.05796599999999</v>
      </c>
      <c r="G1547" s="103" t="s">
        <v>581</v>
      </c>
      <c r="H1547" s="103" t="s">
        <v>581</v>
      </c>
      <c r="I1547" s="252">
        <v>48</v>
      </c>
      <c r="J1547" s="104">
        <v>7851184.9100000001</v>
      </c>
      <c r="K1547" s="104">
        <v>7855453.6100000003</v>
      </c>
      <c r="L1547" s="188">
        <v>1.84225251E-2</v>
      </c>
    </row>
    <row r="1548" spans="1:12" hidden="1">
      <c r="A1548" s="103" t="s">
        <v>1099</v>
      </c>
      <c r="B1548" s="103" t="s">
        <v>1078</v>
      </c>
      <c r="C1548" s="134" t="s">
        <v>1856</v>
      </c>
      <c r="D1548" s="104">
        <v>7951316.9400000004</v>
      </c>
      <c r="E1548" s="406">
        <v>78675.922948000007</v>
      </c>
      <c r="F1548" s="188">
        <v>101.064171</v>
      </c>
      <c r="G1548" s="103" t="s">
        <v>581</v>
      </c>
      <c r="H1548" s="103" t="s">
        <v>581</v>
      </c>
      <c r="I1548" s="252">
        <v>49</v>
      </c>
      <c r="J1548" s="104">
        <v>7851316.9400000004</v>
      </c>
      <c r="K1548" s="104">
        <v>7855881.5800000001</v>
      </c>
      <c r="L1548" s="188">
        <v>6.1400405E-3</v>
      </c>
    </row>
    <row r="1549" spans="1:12" hidden="1">
      <c r="A1549" s="103" t="s">
        <v>1099</v>
      </c>
      <c r="B1549" s="103" t="s">
        <v>1078</v>
      </c>
      <c r="C1549" s="134" t="s">
        <v>1857</v>
      </c>
      <c r="D1549" s="104">
        <v>8051796.0300000003</v>
      </c>
      <c r="E1549" s="406">
        <v>79665.333670000007</v>
      </c>
      <c r="F1549" s="188">
        <v>101.070261</v>
      </c>
      <c r="G1549" s="103" t="s">
        <v>581</v>
      </c>
      <c r="H1549" s="103" t="s">
        <v>581</v>
      </c>
      <c r="I1549" s="252">
        <v>50</v>
      </c>
      <c r="J1549" s="104">
        <v>7951796.0300000003</v>
      </c>
      <c r="K1549" s="104">
        <v>7956660.4100000001</v>
      </c>
      <c r="L1549" s="188">
        <v>6.0258743999999998E-3</v>
      </c>
    </row>
    <row r="1550" spans="1:12" hidden="1">
      <c r="A1550" s="103" t="s">
        <v>1099</v>
      </c>
      <c r="B1550" s="103" t="s">
        <v>1078</v>
      </c>
      <c r="C1550" s="134" t="s">
        <v>1858</v>
      </c>
      <c r="D1550" s="104">
        <v>8052276.4900000002</v>
      </c>
      <c r="E1550" s="406">
        <v>79665.333670000007</v>
      </c>
      <c r="F1550" s="188">
        <v>101.076292</v>
      </c>
      <c r="G1550" s="103" t="s">
        <v>581</v>
      </c>
      <c r="H1550" s="103" t="s">
        <v>581</v>
      </c>
      <c r="I1550" s="252">
        <v>50</v>
      </c>
      <c r="J1550" s="104">
        <v>8052276.4900000002</v>
      </c>
      <c r="K1550" s="104">
        <v>8057444.4000000004</v>
      </c>
      <c r="L1550" s="188">
        <v>5.9671361000000001E-3</v>
      </c>
    </row>
    <row r="1551" spans="1:12" hidden="1">
      <c r="A1551" s="103" t="s">
        <v>1099</v>
      </c>
      <c r="B1551" s="103" t="s">
        <v>1078</v>
      </c>
      <c r="C1551" s="134" t="s">
        <v>1859</v>
      </c>
      <c r="D1551" s="104">
        <v>7904757.2699999996</v>
      </c>
      <c r="E1551" s="406">
        <v>78201.180592000004</v>
      </c>
      <c r="F1551" s="188">
        <v>101.08232700000001</v>
      </c>
      <c r="G1551" s="103" t="s">
        <v>581</v>
      </c>
      <c r="H1551" s="103" t="s">
        <v>581</v>
      </c>
      <c r="I1551" s="252">
        <v>52</v>
      </c>
      <c r="J1551" s="104">
        <v>8052757.2699999996</v>
      </c>
      <c r="K1551" s="104">
        <v>8058228.75</v>
      </c>
      <c r="L1551" s="188">
        <v>5.9707374000000004E-3</v>
      </c>
    </row>
    <row r="1552" spans="1:12" hidden="1">
      <c r="A1552" s="103" t="s">
        <v>1099</v>
      </c>
      <c r="B1552" s="103" t="s">
        <v>1078</v>
      </c>
      <c r="C1552" s="134" t="s">
        <v>1860</v>
      </c>
      <c r="D1552" s="104">
        <v>8016216.75</v>
      </c>
      <c r="E1552" s="406">
        <v>79289.201587999996</v>
      </c>
      <c r="F1552" s="188">
        <v>101.10099</v>
      </c>
      <c r="G1552" s="103" t="s">
        <v>581</v>
      </c>
      <c r="H1552" s="103" t="s">
        <v>581</v>
      </c>
      <c r="I1552" s="252">
        <v>53</v>
      </c>
      <c r="J1552" s="104">
        <v>7906216.75</v>
      </c>
      <c r="K1552" s="104">
        <v>7912582.46</v>
      </c>
      <c r="L1552" s="188">
        <v>1.84631681E-2</v>
      </c>
    </row>
    <row r="1553" spans="1:12" hidden="1">
      <c r="A1553" s="103" t="s">
        <v>1099</v>
      </c>
      <c r="B1553" s="103" t="s">
        <v>1078</v>
      </c>
      <c r="C1553" s="134" t="s">
        <v>1861</v>
      </c>
      <c r="D1553" s="104">
        <v>7916692.3700000001</v>
      </c>
      <c r="E1553" s="406">
        <v>78300.150267000005</v>
      </c>
      <c r="F1553" s="188">
        <v>101.106988</v>
      </c>
      <c r="G1553" s="103" t="s">
        <v>581</v>
      </c>
      <c r="H1553" s="103" t="s">
        <v>581</v>
      </c>
      <c r="I1553" s="252">
        <v>53</v>
      </c>
      <c r="J1553" s="104">
        <v>8016692.3700000001</v>
      </c>
      <c r="K1553" s="104">
        <v>8023360.3300000001</v>
      </c>
      <c r="L1553" s="188">
        <v>5.9326817999999998E-3</v>
      </c>
    </row>
    <row r="1554" spans="1:12" hidden="1">
      <c r="A1554" s="103" t="s">
        <v>1099</v>
      </c>
      <c r="B1554" s="103" t="s">
        <v>1078</v>
      </c>
      <c r="C1554" s="134" t="s">
        <v>1862</v>
      </c>
      <c r="D1554" s="104">
        <v>7917154.7800000003</v>
      </c>
      <c r="E1554" s="406">
        <v>78300.150267000005</v>
      </c>
      <c r="F1554" s="188">
        <v>101.112894</v>
      </c>
      <c r="G1554" s="103" t="s">
        <v>581</v>
      </c>
      <c r="H1554" s="103" t="s">
        <v>581</v>
      </c>
      <c r="I1554" s="252">
        <v>53</v>
      </c>
      <c r="J1554" s="104">
        <v>7917154.7800000003</v>
      </c>
      <c r="K1554" s="104">
        <v>7924121.25</v>
      </c>
      <c r="L1554" s="188">
        <v>5.8413370999999999E-3</v>
      </c>
    </row>
    <row r="1555" spans="1:12" hidden="1">
      <c r="A1555" s="103" t="s">
        <v>1099</v>
      </c>
      <c r="B1555" s="103" t="s">
        <v>1078</v>
      </c>
      <c r="C1555" s="134" t="s">
        <v>1863</v>
      </c>
      <c r="D1555" s="104">
        <v>6004439.6500000004</v>
      </c>
      <c r="E1555" s="406">
        <v>59379.921784999999</v>
      </c>
      <c r="F1555" s="188">
        <v>101.119022</v>
      </c>
      <c r="G1555" s="103" t="s">
        <v>581</v>
      </c>
      <c r="H1555" s="103" t="s">
        <v>581</v>
      </c>
      <c r="I1555" s="252">
        <v>54</v>
      </c>
      <c r="J1555" s="104">
        <v>7917634.6500000004</v>
      </c>
      <c r="K1555" s="104">
        <v>7924899.6600000001</v>
      </c>
      <c r="L1555" s="188">
        <v>6.0605525E-3</v>
      </c>
    </row>
    <row r="1556" spans="1:12" hidden="1">
      <c r="A1556" s="103" t="s">
        <v>1099</v>
      </c>
      <c r="B1556" s="103" t="s">
        <v>1078</v>
      </c>
      <c r="C1556" s="134" t="s">
        <v>1864</v>
      </c>
      <c r="D1556" s="104">
        <v>6004545.5499999998</v>
      </c>
      <c r="E1556" s="406">
        <v>59379.921784999999</v>
      </c>
      <c r="F1556" s="188">
        <v>101.120806</v>
      </c>
      <c r="G1556" s="103" t="s">
        <v>581</v>
      </c>
      <c r="H1556" s="103" t="s">
        <v>581</v>
      </c>
      <c r="I1556" s="252">
        <v>54</v>
      </c>
      <c r="J1556" s="104">
        <v>6004545.5499999998</v>
      </c>
      <c r="K1556" s="104">
        <v>6012490.0499999998</v>
      </c>
      <c r="L1556" s="188">
        <v>1.7642576E-3</v>
      </c>
    </row>
    <row r="1557" spans="1:12" hidden="1">
      <c r="A1557" s="103" t="s">
        <v>1099</v>
      </c>
      <c r="B1557" s="103" t="s">
        <v>1078</v>
      </c>
      <c r="C1557" s="134" t="s">
        <v>1865</v>
      </c>
      <c r="D1557" s="104">
        <v>6013125.6500000004</v>
      </c>
      <c r="E1557" s="406">
        <v>59443.657339999998</v>
      </c>
      <c r="F1557" s="188">
        <v>101.156724</v>
      </c>
      <c r="G1557" s="103" t="s">
        <v>581</v>
      </c>
      <c r="H1557" s="103" t="s">
        <v>581</v>
      </c>
      <c r="I1557" s="252">
        <v>54</v>
      </c>
      <c r="J1557" s="104">
        <v>6006678.3700000001</v>
      </c>
      <c r="K1557" s="104">
        <v>6007130.9699999997</v>
      </c>
      <c r="L1557" s="188">
        <v>3.5519890899999997E-2</v>
      </c>
    </row>
    <row r="1558" spans="1:12" hidden="1">
      <c r="A1558" s="103" t="s">
        <v>1099</v>
      </c>
      <c r="B1558" s="103" t="s">
        <v>1078</v>
      </c>
      <c r="C1558" s="134" t="s">
        <v>1866</v>
      </c>
      <c r="D1558" s="104">
        <v>6013545.9000000004</v>
      </c>
      <c r="E1558" s="406">
        <v>59443.657339999998</v>
      </c>
      <c r="F1558" s="188">
        <v>101.163794</v>
      </c>
      <c r="G1558" s="103" t="s">
        <v>581</v>
      </c>
      <c r="H1558" s="103" t="s">
        <v>581</v>
      </c>
      <c r="I1558" s="252">
        <v>54</v>
      </c>
      <c r="J1558" s="104">
        <v>6013545.9000000004</v>
      </c>
      <c r="K1558" s="104">
        <v>6014225.0700000003</v>
      </c>
      <c r="L1558" s="188">
        <v>6.9891548000000003E-3</v>
      </c>
    </row>
    <row r="1559" spans="1:12" hidden="1">
      <c r="A1559" s="103" t="s">
        <v>1099</v>
      </c>
      <c r="B1559" s="103" t="s">
        <v>1078</v>
      </c>
      <c r="C1559" s="134" t="s">
        <v>1867</v>
      </c>
      <c r="D1559" s="104">
        <v>6015965.8099999996</v>
      </c>
      <c r="E1559" s="406">
        <v>59463.425878000002</v>
      </c>
      <c r="F1559" s="188">
        <v>101.170858</v>
      </c>
      <c r="G1559" s="103" t="s">
        <v>581</v>
      </c>
      <c r="H1559" s="103" t="s">
        <v>581</v>
      </c>
      <c r="I1559" s="252">
        <v>55</v>
      </c>
      <c r="J1559" s="104">
        <v>6013965.8099999996</v>
      </c>
      <c r="K1559" s="104">
        <v>6014871.5700000003</v>
      </c>
      <c r="L1559" s="188">
        <v>6.9827353E-3</v>
      </c>
    </row>
    <row r="1560" spans="1:12" hidden="1">
      <c r="A1560" s="103" t="s">
        <v>1099</v>
      </c>
      <c r="B1560" s="103" t="s">
        <v>1078</v>
      </c>
      <c r="C1560" s="134" t="s">
        <v>1868</v>
      </c>
      <c r="D1560" s="104">
        <v>6135932.5899999999</v>
      </c>
      <c r="E1560" s="406">
        <v>60649.544739999998</v>
      </c>
      <c r="F1560" s="188">
        <v>101.170299</v>
      </c>
      <c r="G1560" s="103" t="s">
        <v>581</v>
      </c>
      <c r="H1560" s="103" t="s">
        <v>581</v>
      </c>
      <c r="I1560" s="252">
        <v>56</v>
      </c>
      <c r="J1560" s="104">
        <v>6015932.5899999999</v>
      </c>
      <c r="K1560" s="104">
        <v>6017518.4100000001</v>
      </c>
      <c r="L1560" s="188">
        <v>-5.5253069999999999E-4</v>
      </c>
    </row>
    <row r="1561" spans="1:12" hidden="1">
      <c r="A1561" s="103" t="s">
        <v>1099</v>
      </c>
      <c r="B1561" s="103" t="s">
        <v>1078</v>
      </c>
      <c r="C1561" s="134" t="s">
        <v>1869</v>
      </c>
      <c r="D1561" s="104">
        <v>6167642</v>
      </c>
      <c r="E1561" s="406">
        <v>60945.991867999997</v>
      </c>
      <c r="F1561" s="188">
        <v>101.19848399999999</v>
      </c>
      <c r="G1561" s="103" t="s">
        <v>581</v>
      </c>
      <c r="H1561" s="103" t="s">
        <v>581</v>
      </c>
      <c r="I1561" s="252">
        <v>57</v>
      </c>
      <c r="J1561" s="104">
        <v>6137642</v>
      </c>
      <c r="K1561" s="104">
        <v>6139459.1100000003</v>
      </c>
      <c r="L1561" s="188">
        <v>2.7858966799999999E-2</v>
      </c>
    </row>
    <row r="1562" spans="1:12" hidden="1">
      <c r="A1562" s="103" t="s">
        <v>1099</v>
      </c>
      <c r="B1562" s="103" t="s">
        <v>1078</v>
      </c>
      <c r="C1562" s="134" t="s">
        <v>1870</v>
      </c>
      <c r="D1562" s="104">
        <v>6187056.46</v>
      </c>
      <c r="E1562" s="406">
        <v>61133.729098000003</v>
      </c>
      <c r="F1562" s="188">
        <v>101.205285</v>
      </c>
      <c r="G1562" s="103" t="s">
        <v>581</v>
      </c>
      <c r="H1562" s="103" t="s">
        <v>581</v>
      </c>
      <c r="I1562" s="252">
        <v>59</v>
      </c>
      <c r="J1562" s="104">
        <v>6168056.46</v>
      </c>
      <c r="K1562" s="104">
        <v>6170106</v>
      </c>
      <c r="L1562" s="188">
        <v>6.7204563999999998E-3</v>
      </c>
    </row>
    <row r="1563" spans="1:12" hidden="1">
      <c r="A1563" s="103" t="s">
        <v>1099</v>
      </c>
      <c r="B1563" s="103" t="s">
        <v>1078</v>
      </c>
      <c r="C1563" s="134" t="s">
        <v>1871</v>
      </c>
      <c r="D1563" s="104">
        <v>6184470.5700000003</v>
      </c>
      <c r="E1563" s="406">
        <v>61104.088361000002</v>
      </c>
      <c r="F1563" s="188">
        <v>101.212059</v>
      </c>
      <c r="G1563" s="103" t="s">
        <v>581</v>
      </c>
      <c r="H1563" s="103" t="s">
        <v>581</v>
      </c>
      <c r="I1563" s="252">
        <v>59</v>
      </c>
      <c r="J1563" s="104">
        <v>6187470.5700000003</v>
      </c>
      <c r="K1563" s="104">
        <v>6189753.29</v>
      </c>
      <c r="L1563" s="188">
        <v>6.6933263E-3</v>
      </c>
    </row>
    <row r="1564" spans="1:12" hidden="1">
      <c r="A1564" s="103" t="s">
        <v>1099</v>
      </c>
      <c r="B1564" s="103" t="s">
        <v>1078</v>
      </c>
      <c r="C1564" s="134" t="s">
        <v>1872</v>
      </c>
      <c r="D1564" s="104">
        <v>5683889.5999999996</v>
      </c>
      <c r="E1564" s="406">
        <v>56154.384431999999</v>
      </c>
      <c r="F1564" s="188">
        <v>101.218982</v>
      </c>
      <c r="G1564" s="103" t="s">
        <v>581</v>
      </c>
      <c r="H1564" s="103" t="s">
        <v>581</v>
      </c>
      <c r="I1564" s="252">
        <v>58</v>
      </c>
      <c r="J1564" s="104">
        <v>6184893.5899999999</v>
      </c>
      <c r="K1564" s="104">
        <v>6187409.4000000004</v>
      </c>
      <c r="L1564" s="188">
        <v>6.8400939999999997E-3</v>
      </c>
    </row>
    <row r="1565" spans="1:12" hidden="1">
      <c r="A1565" s="103" t="s">
        <v>1099</v>
      </c>
      <c r="B1565" s="103" t="s">
        <v>1078</v>
      </c>
      <c r="C1565" s="134" t="s">
        <v>1873</v>
      </c>
      <c r="D1565" s="104">
        <v>5783901.4000000004</v>
      </c>
      <c r="E1565" s="406">
        <v>57142.339363999999</v>
      </c>
      <c r="F1565" s="188">
        <v>101.21919200000001</v>
      </c>
      <c r="G1565" s="103" t="s">
        <v>581</v>
      </c>
      <c r="H1565" s="103" t="s">
        <v>581</v>
      </c>
      <c r="I1565" s="252">
        <v>59</v>
      </c>
      <c r="J1565" s="104">
        <v>5683901.4000000004</v>
      </c>
      <c r="K1565" s="104">
        <v>5687059.9299999997</v>
      </c>
      <c r="L1565" s="188">
        <v>2.0747100000000001E-4</v>
      </c>
    </row>
    <row r="1566" spans="1:12" hidden="1">
      <c r="A1566" s="103" t="s">
        <v>1099</v>
      </c>
      <c r="B1566" s="103" t="s">
        <v>1078</v>
      </c>
      <c r="C1566" s="134" t="s">
        <v>1874</v>
      </c>
      <c r="D1566" s="104">
        <v>5783225.3499999996</v>
      </c>
      <c r="E1566" s="406">
        <v>57119.340592</v>
      </c>
      <c r="F1566" s="188">
        <v>101.24811099999999</v>
      </c>
      <c r="G1566" s="103" t="s">
        <v>581</v>
      </c>
      <c r="H1566" s="103" t="s">
        <v>581</v>
      </c>
      <c r="I1566" s="252">
        <v>58</v>
      </c>
      <c r="J1566" s="104">
        <v>5785553.9299999997</v>
      </c>
      <c r="K1566" s="104">
        <v>5788930.54</v>
      </c>
      <c r="L1566" s="188">
        <v>2.8570668699999999E-2</v>
      </c>
    </row>
    <row r="1567" spans="1:12" hidden="1">
      <c r="A1567" s="103" t="s">
        <v>1099</v>
      </c>
      <c r="B1567" s="103" t="s">
        <v>1078</v>
      </c>
      <c r="C1567" s="134" t="s">
        <v>1875</v>
      </c>
      <c r="D1567" s="104">
        <v>5783631.3099999996</v>
      </c>
      <c r="E1567" s="406">
        <v>57119.340592</v>
      </c>
      <c r="F1567" s="188">
        <v>101.255218</v>
      </c>
      <c r="G1567" s="103" t="s">
        <v>581</v>
      </c>
      <c r="H1567" s="103" t="s">
        <v>581</v>
      </c>
      <c r="I1567" s="252">
        <v>58</v>
      </c>
      <c r="J1567" s="104">
        <v>5783631.3099999996</v>
      </c>
      <c r="K1567" s="104">
        <v>5787225.9299999997</v>
      </c>
      <c r="L1567" s="188">
        <v>7.0193902000000004E-3</v>
      </c>
    </row>
    <row r="1568" spans="1:12" hidden="1">
      <c r="A1568" s="103" t="s">
        <v>1099</v>
      </c>
      <c r="B1568" s="103" t="s">
        <v>1078</v>
      </c>
      <c r="C1568" s="134" t="s">
        <v>1876</v>
      </c>
      <c r="D1568" s="104">
        <v>5784037.1799999997</v>
      </c>
      <c r="E1568" s="406">
        <v>57119.340592</v>
      </c>
      <c r="F1568" s="188">
        <v>101.26232400000001</v>
      </c>
      <c r="G1568" s="103" t="s">
        <v>581</v>
      </c>
      <c r="H1568" s="103" t="s">
        <v>581</v>
      </c>
      <c r="I1568" s="252">
        <v>58</v>
      </c>
      <c r="J1568" s="104">
        <v>5784037.1799999997</v>
      </c>
      <c r="K1568" s="104">
        <v>5787849.8300000001</v>
      </c>
      <c r="L1568" s="188">
        <v>7.0179099E-3</v>
      </c>
    </row>
    <row r="1569" spans="1:12" hidden="1">
      <c r="A1569" s="103" t="s">
        <v>1099</v>
      </c>
      <c r="B1569" s="103" t="s">
        <v>1078</v>
      </c>
      <c r="C1569" s="134" t="s">
        <v>1877</v>
      </c>
      <c r="D1569" s="104">
        <v>7184443.0300000003</v>
      </c>
      <c r="E1569" s="406">
        <v>70943.848282000006</v>
      </c>
      <c r="F1569" s="188">
        <v>101.269429</v>
      </c>
      <c r="G1569" s="103" t="s">
        <v>581</v>
      </c>
      <c r="H1569" s="103" t="s">
        <v>581</v>
      </c>
      <c r="I1569" s="252">
        <v>60</v>
      </c>
      <c r="J1569" s="104">
        <v>5784443.0300000003</v>
      </c>
      <c r="K1569" s="104">
        <v>5788473.7400000002</v>
      </c>
      <c r="L1569" s="188">
        <v>7.0164299000000001E-3</v>
      </c>
    </row>
    <row r="1570" spans="1:12" hidden="1">
      <c r="A1570" s="103" t="s">
        <v>1099</v>
      </c>
      <c r="B1570" s="103" t="s">
        <v>1078</v>
      </c>
      <c r="C1570" s="134" t="s">
        <v>1878</v>
      </c>
      <c r="D1570" s="104">
        <v>7784361.7599999998</v>
      </c>
      <c r="E1570" s="406">
        <v>76868.704280000005</v>
      </c>
      <c r="F1570" s="188">
        <v>101.26828399999999</v>
      </c>
      <c r="G1570" s="103" t="s">
        <v>581</v>
      </c>
      <c r="H1570" s="103" t="s">
        <v>581</v>
      </c>
      <c r="I1570" s="252">
        <v>61</v>
      </c>
      <c r="J1570" s="104">
        <v>7184361.7599999998</v>
      </c>
      <c r="K1570" s="104">
        <v>7189204.9500000002</v>
      </c>
      <c r="L1570" s="188">
        <v>-1.1306472000000001E-3</v>
      </c>
    </row>
    <row r="1571" spans="1:12" hidden="1">
      <c r="A1571" s="103" t="s">
        <v>1099</v>
      </c>
      <c r="B1571" s="103" t="s">
        <v>1078</v>
      </c>
      <c r="C1571" s="134" t="s">
        <v>1879</v>
      </c>
      <c r="D1571" s="104">
        <v>8248710.8899999997</v>
      </c>
      <c r="E1571" s="406">
        <v>81431.558644000004</v>
      </c>
      <c r="F1571" s="188">
        <v>101.29624200000001</v>
      </c>
      <c r="G1571" s="103" t="s">
        <v>581</v>
      </c>
      <c r="H1571" s="103" t="s">
        <v>581</v>
      </c>
      <c r="I1571" s="252">
        <v>62</v>
      </c>
      <c r="J1571" s="104">
        <v>7786510.8899999997</v>
      </c>
      <c r="K1571" s="104">
        <v>7791647.5999999996</v>
      </c>
      <c r="L1571" s="188">
        <v>2.7607854000000001E-2</v>
      </c>
    </row>
    <row r="1572" spans="1:12" hidden="1">
      <c r="A1572" s="103" t="s">
        <v>1099</v>
      </c>
      <c r="B1572" s="103" t="s">
        <v>1078</v>
      </c>
      <c r="C1572" s="134" t="s">
        <v>1880</v>
      </c>
      <c r="D1572" s="104">
        <v>8263271.3300000001</v>
      </c>
      <c r="E1572" s="406">
        <v>81570.321362999995</v>
      </c>
      <c r="F1572" s="188">
        <v>101.302425</v>
      </c>
      <c r="G1572" s="103" t="s">
        <v>581</v>
      </c>
      <c r="H1572" s="103" t="s">
        <v>581</v>
      </c>
      <c r="I1572" s="252">
        <v>63</v>
      </c>
      <c r="J1572" s="104">
        <v>8249214.3300000001</v>
      </c>
      <c r="K1572" s="104">
        <v>8254662</v>
      </c>
      <c r="L1572" s="188">
        <v>6.1038790000000004E-3</v>
      </c>
    </row>
    <row r="1573" spans="1:12" hidden="1">
      <c r="A1573" s="103" t="s">
        <v>1099</v>
      </c>
      <c r="B1573" s="103" t="s">
        <v>1078</v>
      </c>
      <c r="C1573" s="134" t="s">
        <v>1881</v>
      </c>
      <c r="D1573" s="104">
        <v>9463774.4100000001</v>
      </c>
      <c r="E1573" s="406">
        <v>93415.318675000002</v>
      </c>
      <c r="F1573" s="188">
        <v>101.308592</v>
      </c>
      <c r="G1573" s="103" t="s">
        <v>581</v>
      </c>
      <c r="H1573" s="103" t="s">
        <v>581</v>
      </c>
      <c r="I1573" s="252">
        <v>64</v>
      </c>
      <c r="J1573" s="104">
        <v>8263774.4100000001</v>
      </c>
      <c r="K1573" s="104">
        <v>8269533.5999999996</v>
      </c>
      <c r="L1573" s="188">
        <v>6.0877120999999999E-3</v>
      </c>
    </row>
    <row r="1574" spans="1:12" hidden="1">
      <c r="A1574" s="103" t="s">
        <v>1099</v>
      </c>
      <c r="B1574" s="103" t="s">
        <v>1078</v>
      </c>
      <c r="C1574" s="134" t="s">
        <v>1882</v>
      </c>
      <c r="D1574" s="104">
        <v>9388991.3100000005</v>
      </c>
      <c r="E1574" s="406">
        <v>92672.666800000006</v>
      </c>
      <c r="F1574" s="188">
        <v>101.31349</v>
      </c>
      <c r="G1574" s="103" t="s">
        <v>581</v>
      </c>
      <c r="H1574" s="103" t="s">
        <v>581</v>
      </c>
      <c r="I1574" s="252">
        <v>63</v>
      </c>
      <c r="J1574" s="104">
        <v>9464231.9600000009</v>
      </c>
      <c r="K1574" s="104">
        <v>9470347.9100000001</v>
      </c>
      <c r="L1574" s="188">
        <v>4.8347331000000004E-3</v>
      </c>
    </row>
    <row r="1575" spans="1:12" hidden="1">
      <c r="A1575" s="103" t="s">
        <v>1099</v>
      </c>
      <c r="B1575" s="103" t="s">
        <v>1078</v>
      </c>
      <c r="C1575" s="134" t="s">
        <v>1883</v>
      </c>
      <c r="D1575" s="104">
        <v>9896893.5399999991</v>
      </c>
      <c r="E1575" s="406">
        <v>97686.858787999998</v>
      </c>
      <c r="F1575" s="188">
        <v>101.31243499999999</v>
      </c>
      <c r="G1575" s="103" t="s">
        <v>581</v>
      </c>
      <c r="H1575" s="103" t="s">
        <v>581</v>
      </c>
      <c r="I1575" s="252">
        <v>64</v>
      </c>
      <c r="J1575" s="104">
        <v>9388893.5399999991</v>
      </c>
      <c r="K1575" s="104">
        <v>9396071.3800000008</v>
      </c>
      <c r="L1575" s="188">
        <v>-1.0413223E-3</v>
      </c>
    </row>
    <row r="1576" spans="1:12" hidden="1">
      <c r="A1576" s="103" t="s">
        <v>1099</v>
      </c>
      <c r="B1576" s="103" t="s">
        <v>1078</v>
      </c>
      <c r="C1576" s="134" t="s">
        <v>1884</v>
      </c>
      <c r="D1576" s="104">
        <v>10247413.109999999</v>
      </c>
      <c r="E1576" s="406">
        <v>101120.90347400001</v>
      </c>
      <c r="F1576" s="188">
        <v>101.338227</v>
      </c>
      <c r="G1576" s="103" t="s">
        <v>581</v>
      </c>
      <c r="H1576" s="103" t="s">
        <v>581</v>
      </c>
      <c r="I1576" s="252">
        <v>66</v>
      </c>
      <c r="J1576" s="104">
        <v>9899413.1099999994</v>
      </c>
      <c r="K1576" s="104">
        <v>9906964.1600000001</v>
      </c>
      <c r="L1576" s="188">
        <v>2.5457881799999998E-2</v>
      </c>
    </row>
    <row r="1577" spans="1:12" hidden="1">
      <c r="A1577" s="103" t="s">
        <v>1099</v>
      </c>
      <c r="B1577" s="103" t="s">
        <v>1078</v>
      </c>
      <c r="C1577" s="134" t="s">
        <v>1885</v>
      </c>
      <c r="D1577" s="104">
        <v>9266275.4299999997</v>
      </c>
      <c r="E1577" s="406">
        <v>91433.930852999998</v>
      </c>
      <c r="F1577" s="188">
        <v>101.343947</v>
      </c>
      <c r="G1577" s="103" t="s">
        <v>581</v>
      </c>
      <c r="H1577" s="103" t="s">
        <v>581</v>
      </c>
      <c r="I1577" s="252">
        <v>67</v>
      </c>
      <c r="J1577" s="104">
        <v>10247991.470000001</v>
      </c>
      <c r="K1577" s="104">
        <v>10255928.869999999</v>
      </c>
      <c r="L1577" s="188">
        <v>5.6444642999999997E-3</v>
      </c>
    </row>
    <row r="1578" spans="1:12" hidden="1">
      <c r="A1578" s="103" t="s">
        <v>1099</v>
      </c>
      <c r="B1578" s="103" t="s">
        <v>1078</v>
      </c>
      <c r="C1578" s="134" t="s">
        <v>1886</v>
      </c>
      <c r="D1578" s="104">
        <v>9485441.8699999992</v>
      </c>
      <c r="E1578" s="406">
        <v>93590.317773000002</v>
      </c>
      <c r="F1578" s="188">
        <v>101.350675</v>
      </c>
      <c r="G1578" s="103" t="s">
        <v>581</v>
      </c>
      <c r="H1578" s="103" t="s">
        <v>581</v>
      </c>
      <c r="I1578" s="252">
        <v>68</v>
      </c>
      <c r="J1578" s="104">
        <v>9266890.5999999996</v>
      </c>
      <c r="K1578" s="104">
        <v>9275177.4000000004</v>
      </c>
      <c r="L1578" s="188">
        <v>6.6387783000000002E-3</v>
      </c>
    </row>
    <row r="1579" spans="1:12" hidden="1">
      <c r="A1579" s="103" t="s">
        <v>1099</v>
      </c>
      <c r="B1579" s="103" t="s">
        <v>1078</v>
      </c>
      <c r="C1579" s="134" t="s">
        <v>1887</v>
      </c>
      <c r="D1579" s="104">
        <v>9486045.8300000001</v>
      </c>
      <c r="E1579" s="406">
        <v>93590.317773000002</v>
      </c>
      <c r="F1579" s="188">
        <v>101.357128</v>
      </c>
      <c r="G1579" s="103" t="s">
        <v>581</v>
      </c>
      <c r="H1579" s="103" t="s">
        <v>581</v>
      </c>
      <c r="I1579" s="252">
        <v>68</v>
      </c>
      <c r="J1579" s="104">
        <v>9486045.8300000001</v>
      </c>
      <c r="K1579" s="104">
        <v>9486403.1999999993</v>
      </c>
      <c r="L1579" s="188">
        <v>6.3670024999999998E-3</v>
      </c>
    </row>
    <row r="1580" spans="1:12" hidden="1">
      <c r="A1580" s="103" t="s">
        <v>1099</v>
      </c>
      <c r="B1580" s="103" t="s">
        <v>1078</v>
      </c>
      <c r="C1580" s="134" t="s">
        <v>1888</v>
      </c>
      <c r="D1580" s="104">
        <v>9485935.1099999994</v>
      </c>
      <c r="E1580" s="406">
        <v>93590.317773000002</v>
      </c>
      <c r="F1580" s="188">
        <v>101.35594500000001</v>
      </c>
      <c r="G1580" s="103" t="s">
        <v>581</v>
      </c>
      <c r="H1580" s="103" t="s">
        <v>581</v>
      </c>
      <c r="I1580" s="252">
        <v>68</v>
      </c>
      <c r="J1580" s="104">
        <v>9485935.1099999994</v>
      </c>
      <c r="K1580" s="104">
        <v>9487364.6799999997</v>
      </c>
      <c r="L1580" s="188">
        <v>-1.1671601E-3</v>
      </c>
    </row>
    <row r="1581" spans="1:12" hidden="1">
      <c r="A1581" s="103" t="s">
        <v>1099</v>
      </c>
      <c r="B1581" s="103" t="s">
        <v>1078</v>
      </c>
      <c r="C1581" s="134" t="s">
        <v>1889</v>
      </c>
      <c r="D1581" s="104">
        <v>10692462.529999999</v>
      </c>
      <c r="E1581" s="406">
        <v>105466.081892</v>
      </c>
      <c r="F1581" s="188">
        <v>101.38294999999999</v>
      </c>
      <c r="G1581" s="103" t="s">
        <v>581</v>
      </c>
      <c r="H1581" s="103" t="s">
        <v>581</v>
      </c>
      <c r="I1581" s="252">
        <v>69</v>
      </c>
      <c r="J1581" s="104">
        <v>9488462.5299999993</v>
      </c>
      <c r="K1581" s="104">
        <v>9490249.6099999994</v>
      </c>
      <c r="L1581" s="188">
        <v>2.6643725699999999E-2</v>
      </c>
    </row>
    <row r="1582" spans="1:12" hidden="1">
      <c r="A1582" s="103" t="s">
        <v>1099</v>
      </c>
      <c r="B1582" s="103" t="s">
        <v>1078</v>
      </c>
      <c r="C1582" s="134" t="s">
        <v>1890</v>
      </c>
      <c r="D1582" s="104">
        <v>11393021.52</v>
      </c>
      <c r="E1582" s="406">
        <v>112370.234986</v>
      </c>
      <c r="F1582" s="188">
        <v>101.38825</v>
      </c>
      <c r="G1582" s="103" t="s">
        <v>581</v>
      </c>
      <c r="H1582" s="103" t="s">
        <v>581</v>
      </c>
      <c r="I1582" s="252">
        <v>70</v>
      </c>
      <c r="J1582" s="104">
        <v>10693021.52</v>
      </c>
      <c r="K1582" s="104">
        <v>10695211.5</v>
      </c>
      <c r="L1582" s="188">
        <v>5.2277034999999999E-3</v>
      </c>
    </row>
    <row r="1583" spans="1:12" hidden="1">
      <c r="A1583" s="103" t="s">
        <v>1099</v>
      </c>
      <c r="B1583" s="103" t="s">
        <v>1078</v>
      </c>
      <c r="C1583" s="134" t="s">
        <v>1891</v>
      </c>
      <c r="D1583" s="104">
        <v>11303457.529999999</v>
      </c>
      <c r="E1583" s="406">
        <v>111481.64507899999</v>
      </c>
      <c r="F1583" s="188">
        <v>101.39299200000001</v>
      </c>
      <c r="G1583" s="103" t="s">
        <v>581</v>
      </c>
      <c r="H1583" s="103" t="s">
        <v>581</v>
      </c>
      <c r="I1583" s="252">
        <v>71</v>
      </c>
      <c r="J1583" s="104">
        <v>11393554.32</v>
      </c>
      <c r="K1583" s="104">
        <v>11396173.609999999</v>
      </c>
      <c r="L1583" s="188">
        <v>4.6770706000000004E-3</v>
      </c>
    </row>
    <row r="1584" spans="1:12" hidden="1">
      <c r="A1584" s="103" t="s">
        <v>1099</v>
      </c>
      <c r="B1584" s="103" t="s">
        <v>1078</v>
      </c>
      <c r="C1584" s="134" t="s">
        <v>1892</v>
      </c>
      <c r="D1584" s="104">
        <v>14253870.32</v>
      </c>
      <c r="E1584" s="406">
        <v>140571.35905</v>
      </c>
      <c r="F1584" s="188">
        <v>101.399534</v>
      </c>
      <c r="G1584" s="103" t="s">
        <v>581</v>
      </c>
      <c r="H1584" s="103" t="s">
        <v>581</v>
      </c>
      <c r="I1584" s="252">
        <v>71</v>
      </c>
      <c r="J1584" s="104">
        <v>11304186.880000001</v>
      </c>
      <c r="K1584" s="104">
        <v>11307232.119999999</v>
      </c>
      <c r="L1584" s="188">
        <v>6.4521225E-3</v>
      </c>
    </row>
    <row r="1585" spans="1:12" hidden="1">
      <c r="A1585" s="103" t="s">
        <v>1099</v>
      </c>
      <c r="B1585" s="103" t="s">
        <v>1078</v>
      </c>
      <c r="C1585" s="134" t="s">
        <v>1893</v>
      </c>
      <c r="D1585" s="104">
        <v>14565256.26</v>
      </c>
      <c r="E1585" s="406">
        <v>143634.23999500001</v>
      </c>
      <c r="F1585" s="188">
        <v>101.405182</v>
      </c>
      <c r="G1585" s="103" t="s">
        <v>581</v>
      </c>
      <c r="H1585" s="103" t="s">
        <v>581</v>
      </c>
      <c r="I1585" s="252">
        <v>73</v>
      </c>
      <c r="J1585" s="104">
        <v>14254664.26</v>
      </c>
      <c r="K1585" s="104">
        <v>14258246.630000001</v>
      </c>
      <c r="L1585" s="188">
        <v>5.5700452999999997E-3</v>
      </c>
    </row>
    <row r="1586" spans="1:12" hidden="1">
      <c r="A1586" s="103" t="s">
        <v>1099</v>
      </c>
      <c r="B1586" s="103" t="s">
        <v>1078</v>
      </c>
      <c r="C1586" s="134" t="s">
        <v>1894</v>
      </c>
      <c r="D1586" s="104">
        <v>13368147.140000001</v>
      </c>
      <c r="E1586" s="406">
        <v>131807.79008000001</v>
      </c>
      <c r="F1586" s="188">
        <v>101.421526</v>
      </c>
      <c r="G1586" s="103" t="s">
        <v>581</v>
      </c>
      <c r="H1586" s="103" t="s">
        <v>581</v>
      </c>
      <c r="I1586" s="252">
        <v>73</v>
      </c>
      <c r="J1586" s="104">
        <v>14567603.74</v>
      </c>
      <c r="K1586" s="104">
        <v>14572833.039999999</v>
      </c>
      <c r="L1586" s="188">
        <v>1.61175195E-2</v>
      </c>
    </row>
    <row r="1587" spans="1:12" hidden="1">
      <c r="A1587" s="103" t="s">
        <v>1099</v>
      </c>
      <c r="B1587" s="103" t="s">
        <v>1078</v>
      </c>
      <c r="C1587" s="134" t="s">
        <v>1895</v>
      </c>
      <c r="D1587" s="104">
        <v>13368973.640000001</v>
      </c>
      <c r="E1587" s="406">
        <v>131807.79008000001</v>
      </c>
      <c r="F1587" s="188">
        <v>101.427796</v>
      </c>
      <c r="G1587" s="103" t="s">
        <v>581</v>
      </c>
      <c r="H1587" s="103" t="s">
        <v>581</v>
      </c>
      <c r="I1587" s="252">
        <v>73</v>
      </c>
      <c r="J1587" s="104">
        <v>13368973.640000001</v>
      </c>
      <c r="K1587" s="104">
        <v>13374706.779999999</v>
      </c>
      <c r="L1587" s="188">
        <v>6.1821196E-3</v>
      </c>
    </row>
    <row r="1588" spans="1:12" hidden="1">
      <c r="A1588" s="103" t="s">
        <v>1099</v>
      </c>
      <c r="B1588" s="103" t="s">
        <v>1078</v>
      </c>
      <c r="C1588" s="134" t="s">
        <v>1896</v>
      </c>
      <c r="D1588" s="104">
        <v>13394800.43</v>
      </c>
      <c r="E1588" s="406">
        <v>132054.25559300001</v>
      </c>
      <c r="F1588" s="188">
        <v>101.43406899999999</v>
      </c>
      <c r="G1588" s="103" t="s">
        <v>581</v>
      </c>
      <c r="H1588" s="103" t="s">
        <v>581</v>
      </c>
      <c r="I1588" s="252">
        <v>75</v>
      </c>
      <c r="J1588" s="104">
        <v>13369800.43</v>
      </c>
      <c r="K1588" s="104">
        <v>13376037.460000001</v>
      </c>
      <c r="L1588" s="188">
        <v>6.1846951999999997E-3</v>
      </c>
    </row>
    <row r="1589" spans="1:12" hidden="1">
      <c r="A1589" s="103" t="s">
        <v>1099</v>
      </c>
      <c r="B1589" s="103" t="s">
        <v>1078</v>
      </c>
      <c r="C1589" s="134" t="s">
        <v>1897</v>
      </c>
      <c r="D1589" s="104">
        <v>15410625.939999999</v>
      </c>
      <c r="E1589" s="406">
        <v>151918.15192</v>
      </c>
      <c r="F1589" s="188">
        <v>101.44032</v>
      </c>
      <c r="G1589" s="103" t="s">
        <v>581</v>
      </c>
      <c r="H1589" s="103" t="s">
        <v>581</v>
      </c>
      <c r="I1589" s="252">
        <v>76</v>
      </c>
      <c r="J1589" s="104">
        <v>13395625.939999999</v>
      </c>
      <c r="K1589" s="104">
        <v>13402367.859999999</v>
      </c>
      <c r="L1589" s="188">
        <v>6.1626236999999997E-3</v>
      </c>
    </row>
    <row r="1590" spans="1:12" hidden="1">
      <c r="A1590" s="103" t="s">
        <v>1099</v>
      </c>
      <c r="B1590" s="103" t="s">
        <v>1078</v>
      </c>
      <c r="C1590" s="134" t="s">
        <v>1384</v>
      </c>
      <c r="D1590" s="104">
        <v>28407767.690000001</v>
      </c>
      <c r="E1590" s="406">
        <v>267358.23789399001</v>
      </c>
      <c r="F1590" s="188">
        <v>106.25357200000001</v>
      </c>
      <c r="G1590" s="103" t="s">
        <v>581</v>
      </c>
      <c r="H1590" s="103" t="s">
        <v>581</v>
      </c>
      <c r="I1590" s="252">
        <v>260</v>
      </c>
      <c r="J1590" s="104">
        <v>28535480.41</v>
      </c>
      <c r="K1590" s="104">
        <v>28558572.829999998</v>
      </c>
      <c r="L1590" s="188">
        <v>7.9523649999999994E-3</v>
      </c>
    </row>
    <row r="1591" spans="1:12" hidden="1">
      <c r="A1591" s="103" t="s">
        <v>1099</v>
      </c>
      <c r="B1591" s="103" t="s">
        <v>1078</v>
      </c>
      <c r="C1591" s="134" t="s">
        <v>1385</v>
      </c>
      <c r="D1591" s="104">
        <v>28604372.390000001</v>
      </c>
      <c r="E1591" s="406">
        <v>269188.00532945001</v>
      </c>
      <c r="F1591" s="188">
        <v>106.26169</v>
      </c>
      <c r="G1591" s="103" t="s">
        <v>581</v>
      </c>
      <c r="H1591" s="103" t="s">
        <v>581</v>
      </c>
      <c r="I1591" s="252">
        <v>261</v>
      </c>
      <c r="J1591" s="104">
        <v>28409938.210000001</v>
      </c>
      <c r="K1591" s="104">
        <v>28433921.82</v>
      </c>
      <c r="L1591" s="188">
        <v>7.6402136999999997E-3</v>
      </c>
    </row>
    <row r="1592" spans="1:12" hidden="1">
      <c r="A1592" s="103" t="s">
        <v>1099</v>
      </c>
      <c r="B1592" s="103" t="s">
        <v>1078</v>
      </c>
      <c r="C1592" s="134" t="s">
        <v>1386</v>
      </c>
      <c r="D1592" s="104">
        <v>28754903.27</v>
      </c>
      <c r="E1592" s="406">
        <v>270584.14384218998</v>
      </c>
      <c r="F1592" s="188">
        <v>106.269728</v>
      </c>
      <c r="G1592" s="103" t="s">
        <v>581</v>
      </c>
      <c r="H1592" s="103" t="s">
        <v>581</v>
      </c>
      <c r="I1592" s="252">
        <v>262</v>
      </c>
      <c r="J1592" s="104">
        <v>28606536.010000002</v>
      </c>
      <c r="K1592" s="104">
        <v>28631417</v>
      </c>
      <c r="L1592" s="188">
        <v>7.5643441999999998E-3</v>
      </c>
    </row>
    <row r="1593" spans="1:12" hidden="1">
      <c r="A1593" s="103" t="s">
        <v>1099</v>
      </c>
      <c r="B1593" s="103" t="s">
        <v>1078</v>
      </c>
      <c r="C1593" s="134" t="s">
        <v>1387</v>
      </c>
      <c r="D1593" s="104">
        <v>28761476.98</v>
      </c>
      <c r="E1593" s="406">
        <v>270584.14384218998</v>
      </c>
      <c r="F1593" s="188">
        <v>106.294022</v>
      </c>
      <c r="G1593" s="103" t="s">
        <v>581</v>
      </c>
      <c r="H1593" s="103" t="s">
        <v>581</v>
      </c>
      <c r="I1593" s="252">
        <v>262</v>
      </c>
      <c r="J1593" s="104">
        <v>28761476.98</v>
      </c>
      <c r="K1593" s="104">
        <v>28764181.609999999</v>
      </c>
      <c r="L1593" s="188">
        <v>2.28606965E-2</v>
      </c>
    </row>
    <row r="1594" spans="1:12" hidden="1">
      <c r="A1594" s="103" t="s">
        <v>1099</v>
      </c>
      <c r="B1594" s="103" t="s">
        <v>1078</v>
      </c>
      <c r="C1594" s="134" t="s">
        <v>1388</v>
      </c>
      <c r="D1594" s="104">
        <v>28369495.09</v>
      </c>
      <c r="E1594" s="406">
        <v>266881.66194717999</v>
      </c>
      <c r="F1594" s="188">
        <v>106.299904</v>
      </c>
      <c r="G1594" s="103" t="s">
        <v>581</v>
      </c>
      <c r="H1594" s="103" t="s">
        <v>581</v>
      </c>
      <c r="I1594" s="252">
        <v>262</v>
      </c>
      <c r="J1594" s="104">
        <v>28763068.559999999</v>
      </c>
      <c r="K1594" s="104">
        <v>28766674.809999999</v>
      </c>
      <c r="L1594" s="188">
        <v>5.5337071999999998E-3</v>
      </c>
    </row>
    <row r="1595" spans="1:12" hidden="1">
      <c r="A1595" s="103" t="s">
        <v>1099</v>
      </c>
      <c r="B1595" s="103" t="s">
        <v>1078</v>
      </c>
      <c r="C1595" s="134" t="s">
        <v>1389</v>
      </c>
      <c r="D1595" s="104">
        <v>28612720.530000001</v>
      </c>
      <c r="E1595" s="406">
        <v>269149.08375794999</v>
      </c>
      <c r="F1595" s="188">
        <v>106.30807299999999</v>
      </c>
      <c r="G1595" s="103" t="s">
        <v>581</v>
      </c>
      <c r="H1595" s="103" t="s">
        <v>581</v>
      </c>
      <c r="I1595" s="252">
        <v>265</v>
      </c>
      <c r="J1595" s="104">
        <v>28371675.289999999</v>
      </c>
      <c r="K1595" s="104">
        <v>28376170.920000002</v>
      </c>
      <c r="L1595" s="188">
        <v>7.6848610999999999E-3</v>
      </c>
    </row>
    <row r="1596" spans="1:12" hidden="1">
      <c r="A1596" s="103" t="s">
        <v>1099</v>
      </c>
      <c r="B1596" s="103" t="s">
        <v>1078</v>
      </c>
      <c r="C1596" s="134" t="s">
        <v>1390</v>
      </c>
      <c r="D1596" s="104">
        <v>28760047.460000001</v>
      </c>
      <c r="E1596" s="406">
        <v>270514.70293654001</v>
      </c>
      <c r="F1596" s="188">
        <v>106.316023</v>
      </c>
      <c r="G1596" s="103" t="s">
        <v>581</v>
      </c>
      <c r="H1596" s="103" t="s">
        <v>581</v>
      </c>
      <c r="I1596" s="252">
        <v>266</v>
      </c>
      <c r="J1596" s="104">
        <v>28614860.260000002</v>
      </c>
      <c r="K1596" s="104">
        <v>28620252.920000002</v>
      </c>
      <c r="L1596" s="188">
        <v>7.4782655000000002E-3</v>
      </c>
    </row>
    <row r="1597" spans="1:12" hidden="1">
      <c r="A1597" s="103" t="s">
        <v>1099</v>
      </c>
      <c r="B1597" s="103" t="s">
        <v>1078</v>
      </c>
      <c r="C1597" s="134" t="s">
        <v>1391</v>
      </c>
      <c r="D1597" s="104">
        <v>28856596.859999999</v>
      </c>
      <c r="E1597" s="406">
        <v>271403.31663011003</v>
      </c>
      <c r="F1597" s="188">
        <v>106.323671</v>
      </c>
      <c r="G1597" s="103" t="s">
        <v>581</v>
      </c>
      <c r="H1597" s="103" t="s">
        <v>581</v>
      </c>
      <c r="I1597" s="252">
        <v>268</v>
      </c>
      <c r="J1597" s="104">
        <v>28762116.190000001</v>
      </c>
      <c r="K1597" s="104">
        <v>28768410.52</v>
      </c>
      <c r="L1597" s="188">
        <v>7.1936476000000003E-3</v>
      </c>
    </row>
    <row r="1598" spans="1:12" hidden="1">
      <c r="A1598" s="103" t="s">
        <v>1099</v>
      </c>
      <c r="B1598" s="103" t="s">
        <v>1078</v>
      </c>
      <c r="C1598" s="134" t="s">
        <v>1392</v>
      </c>
      <c r="D1598" s="104">
        <v>28888010.879999999</v>
      </c>
      <c r="E1598" s="406">
        <v>271637.19392782002</v>
      </c>
      <c r="F1598" s="188">
        <v>106.347774</v>
      </c>
      <c r="G1598" s="103" t="s">
        <v>581</v>
      </c>
      <c r="H1598" s="103" t="s">
        <v>581</v>
      </c>
      <c r="I1598" s="252">
        <v>269</v>
      </c>
      <c r="J1598" s="104">
        <v>28863138.550000001</v>
      </c>
      <c r="K1598" s="104">
        <v>28872147.66</v>
      </c>
      <c r="L1598" s="188">
        <v>2.2669458100000001E-2</v>
      </c>
    </row>
    <row r="1599" spans="1:12" hidden="1">
      <c r="A1599" s="103" t="s">
        <v>1099</v>
      </c>
      <c r="B1599" s="103" t="s">
        <v>1078</v>
      </c>
      <c r="C1599" s="134" t="s">
        <v>1393</v>
      </c>
      <c r="D1599" s="104">
        <v>27794441.149999999</v>
      </c>
      <c r="E1599" s="406">
        <v>261334.49950789</v>
      </c>
      <c r="F1599" s="188">
        <v>106.355805</v>
      </c>
      <c r="G1599" s="103" t="s">
        <v>581</v>
      </c>
      <c r="H1599" s="103" t="s">
        <v>581</v>
      </c>
      <c r="I1599" s="252">
        <v>268</v>
      </c>
      <c r="J1599" s="104">
        <v>28890192.510000002</v>
      </c>
      <c r="K1599" s="104">
        <v>28900107.43</v>
      </c>
      <c r="L1599" s="188">
        <v>7.5516389999999997E-3</v>
      </c>
    </row>
    <row r="1600" spans="1:12" hidden="1">
      <c r="A1600" s="103" t="s">
        <v>1099</v>
      </c>
      <c r="B1600" s="103" t="s">
        <v>1078</v>
      </c>
      <c r="C1600" s="134" t="s">
        <v>1394</v>
      </c>
      <c r="D1600" s="104">
        <v>27831711.140000001</v>
      </c>
      <c r="E1600" s="406">
        <v>261664.76369192</v>
      </c>
      <c r="F1600" s="188">
        <v>106.364001</v>
      </c>
      <c r="G1600" s="103" t="s">
        <v>581</v>
      </c>
      <c r="H1600" s="103" t="s">
        <v>581</v>
      </c>
      <c r="I1600" s="252">
        <v>268</v>
      </c>
      <c r="J1600" s="104">
        <v>27796582.920000002</v>
      </c>
      <c r="K1600" s="104">
        <v>27807369.390000001</v>
      </c>
      <c r="L1600" s="188">
        <v>7.7062084000000001E-3</v>
      </c>
    </row>
    <row r="1601" spans="1:12" hidden="1">
      <c r="A1601" s="103" t="s">
        <v>1099</v>
      </c>
      <c r="B1601" s="103" t="s">
        <v>1078</v>
      </c>
      <c r="C1601" s="134" t="s">
        <v>1395</v>
      </c>
      <c r="D1601" s="104">
        <v>27866988.73</v>
      </c>
      <c r="E1601" s="406">
        <v>261971.12447894001</v>
      </c>
      <c r="F1601" s="188">
        <v>106.37427599999999</v>
      </c>
      <c r="G1601" s="103" t="s">
        <v>581</v>
      </c>
      <c r="H1601" s="103" t="s">
        <v>581</v>
      </c>
      <c r="I1601" s="252">
        <v>268</v>
      </c>
      <c r="J1601" s="104">
        <v>27834399.82</v>
      </c>
      <c r="K1601" s="104">
        <v>27846059.050000001</v>
      </c>
      <c r="L1601" s="188">
        <v>9.6602232999999996E-3</v>
      </c>
    </row>
    <row r="1602" spans="1:12" hidden="1">
      <c r="A1602" s="103" t="s">
        <v>1099</v>
      </c>
      <c r="B1602" s="103" t="s">
        <v>1078</v>
      </c>
      <c r="C1602" s="134" t="s">
        <v>1396</v>
      </c>
      <c r="D1602" s="104">
        <v>27468459.760000002</v>
      </c>
      <c r="E1602" s="406">
        <v>258204.62190606</v>
      </c>
      <c r="F1602" s="188">
        <v>106.382525</v>
      </c>
      <c r="G1602" s="103" t="s">
        <v>581</v>
      </c>
      <c r="H1602" s="103" t="s">
        <v>581</v>
      </c>
      <c r="I1602" s="252">
        <v>267</v>
      </c>
      <c r="J1602" s="104">
        <v>27869149.809999999</v>
      </c>
      <c r="K1602" s="104">
        <v>27881682.920000002</v>
      </c>
      <c r="L1602" s="188">
        <v>7.7546943999999996E-3</v>
      </c>
    </row>
    <row r="1603" spans="1:12" hidden="1">
      <c r="A1603" s="103" t="s">
        <v>1099</v>
      </c>
      <c r="B1603" s="103" t="s">
        <v>1078</v>
      </c>
      <c r="C1603" s="134" t="s">
        <v>1397</v>
      </c>
      <c r="D1603" s="104">
        <v>27474672.780000001</v>
      </c>
      <c r="E1603" s="406">
        <v>258204.62190606</v>
      </c>
      <c r="F1603" s="188">
        <v>106.406588</v>
      </c>
      <c r="G1603" s="103" t="s">
        <v>581</v>
      </c>
      <c r="H1603" s="103" t="s">
        <v>581</v>
      </c>
      <c r="I1603" s="252">
        <v>267</v>
      </c>
      <c r="J1603" s="104">
        <v>27474672.780000001</v>
      </c>
      <c r="K1603" s="104">
        <v>27489790.68</v>
      </c>
      <c r="L1603" s="188">
        <v>2.26193165E-2</v>
      </c>
    </row>
    <row r="1604" spans="1:12" hidden="1">
      <c r="A1604" s="103" t="s">
        <v>1099</v>
      </c>
      <c r="B1604" s="103" t="s">
        <v>1078</v>
      </c>
      <c r="C1604" s="134" t="s">
        <v>1398</v>
      </c>
      <c r="D1604" s="104">
        <v>27226758.829999998</v>
      </c>
      <c r="E1604" s="406">
        <v>255855.32169164001</v>
      </c>
      <c r="F1604" s="188">
        <v>106.41466699999999</v>
      </c>
      <c r="G1604" s="103" t="s">
        <v>581</v>
      </c>
      <c r="H1604" s="103" t="s">
        <v>581</v>
      </c>
      <c r="I1604" s="252">
        <v>268</v>
      </c>
      <c r="J1604" s="104">
        <v>27476758.829999998</v>
      </c>
      <c r="K1604" s="104">
        <v>27492738.420000002</v>
      </c>
      <c r="L1604" s="188">
        <v>7.5925749999999998E-3</v>
      </c>
    </row>
    <row r="1605" spans="1:12" hidden="1">
      <c r="A1605" s="103" t="s">
        <v>1077</v>
      </c>
      <c r="B1605" s="103" t="s">
        <v>1078</v>
      </c>
      <c r="C1605" s="134" t="s">
        <v>2050</v>
      </c>
      <c r="D1605" s="104">
        <v>183238473469.89999</v>
      </c>
      <c r="E1605" s="406">
        <v>160270.13951311001</v>
      </c>
      <c r="F1605" s="188">
        <v>1143310.126431</v>
      </c>
      <c r="G1605" s="103" t="s">
        <v>581</v>
      </c>
      <c r="H1605" s="103" t="s">
        <v>581</v>
      </c>
      <c r="I1605" s="252">
        <v>497</v>
      </c>
      <c r="J1605" s="104">
        <v>188992734384.89999</v>
      </c>
      <c r="K1605" s="104">
        <v>189168314521.44</v>
      </c>
      <c r="L1605" s="188">
        <v>4.7451690800000002E-2</v>
      </c>
    </row>
    <row r="1606" spans="1:12" hidden="1">
      <c r="A1606" s="103" t="s">
        <v>1077</v>
      </c>
      <c r="B1606" s="103" t="s">
        <v>1078</v>
      </c>
      <c r="C1606" s="134" t="s">
        <v>2051</v>
      </c>
      <c r="D1606" s="104">
        <v>183007936175.32999</v>
      </c>
      <c r="E1606" s="406">
        <v>160043.44619255999</v>
      </c>
      <c r="F1606" s="188">
        <v>1143489.0995479999</v>
      </c>
      <c r="G1606" s="103" t="s">
        <v>581</v>
      </c>
      <c r="H1606" s="103" t="s">
        <v>581</v>
      </c>
      <c r="I1606" s="252">
        <v>498</v>
      </c>
      <c r="J1606" s="104">
        <v>183267157516.32999</v>
      </c>
      <c r="K1606" s="104">
        <v>183452965783.87</v>
      </c>
      <c r="L1606" s="188">
        <v>1.5653943100000001E-2</v>
      </c>
    </row>
    <row r="1607" spans="1:12" hidden="1">
      <c r="A1607" s="103" t="s">
        <v>1077</v>
      </c>
      <c r="B1607" s="103" t="s">
        <v>1078</v>
      </c>
      <c r="C1607" s="134" t="s">
        <v>2052</v>
      </c>
      <c r="D1607" s="104">
        <v>178140207973.60999</v>
      </c>
      <c r="E1607" s="406">
        <v>155762.23730417999</v>
      </c>
      <c r="F1607" s="188">
        <v>1143667.4964149999</v>
      </c>
      <c r="G1607" s="103" t="s">
        <v>581</v>
      </c>
      <c r="H1607" s="103" t="s">
        <v>581</v>
      </c>
      <c r="I1607" s="252">
        <v>499</v>
      </c>
      <c r="J1607" s="104">
        <v>183036487424.60001</v>
      </c>
      <c r="K1607" s="104">
        <v>183232511532.06</v>
      </c>
      <c r="L1607" s="188">
        <v>1.5601099E-2</v>
      </c>
    </row>
    <row r="1608" spans="1:12" hidden="1">
      <c r="A1608" s="103" t="s">
        <v>1077</v>
      </c>
      <c r="B1608" s="103" t="s">
        <v>1078</v>
      </c>
      <c r="C1608" s="134" t="s">
        <v>2053</v>
      </c>
      <c r="D1608" s="104">
        <v>178063762574.54001</v>
      </c>
      <c r="E1608" s="406">
        <v>155670.71302979</v>
      </c>
      <c r="F1608" s="188">
        <v>1143848.8274950001</v>
      </c>
      <c r="G1608" s="103" t="s">
        <v>581</v>
      </c>
      <c r="H1608" s="103" t="s">
        <v>581</v>
      </c>
      <c r="I1608" s="252">
        <v>505</v>
      </c>
      <c r="J1608" s="104">
        <v>178168452508.45999</v>
      </c>
      <c r="K1608" s="104">
        <v>178374421600.70001</v>
      </c>
      <c r="L1608" s="188">
        <v>1.5855227199999999E-2</v>
      </c>
    </row>
    <row r="1609" spans="1:12" hidden="1">
      <c r="A1609" s="103" t="s">
        <v>1077</v>
      </c>
      <c r="B1609" s="103" t="s">
        <v>1078</v>
      </c>
      <c r="C1609" s="134" t="s">
        <v>2054</v>
      </c>
      <c r="D1609" s="104">
        <v>175029108085.62</v>
      </c>
      <c r="E1609" s="406">
        <v>152993.38527204</v>
      </c>
      <c r="F1609" s="188">
        <v>1144030.5590629999</v>
      </c>
      <c r="G1609" s="103" t="s">
        <v>581</v>
      </c>
      <c r="H1609" s="103" t="s">
        <v>581</v>
      </c>
      <c r="I1609" s="252">
        <v>505</v>
      </c>
      <c r="J1609" s="104">
        <v>178092052857.14001</v>
      </c>
      <c r="K1609" s="104">
        <v>178307963228.87</v>
      </c>
      <c r="L1609" s="188">
        <v>1.5887726000000001E-2</v>
      </c>
    </row>
    <row r="1610" spans="1:12" hidden="1">
      <c r="A1610" s="103" t="s">
        <v>1077</v>
      </c>
      <c r="B1610" s="103" t="s">
        <v>1078</v>
      </c>
      <c r="C1610" s="134" t="s">
        <v>2055</v>
      </c>
      <c r="D1610" s="104">
        <v>175733620170.72</v>
      </c>
      <c r="E1610" s="406">
        <v>153534.55602304</v>
      </c>
      <c r="F1610" s="188">
        <v>1144586.7609399999</v>
      </c>
      <c r="G1610" s="103" t="s">
        <v>581</v>
      </c>
      <c r="H1610" s="103" t="s">
        <v>581</v>
      </c>
      <c r="I1610" s="252">
        <v>508</v>
      </c>
      <c r="J1610" s="104">
        <v>175114203293.70999</v>
      </c>
      <c r="K1610" s="104">
        <v>175359444333.85001</v>
      </c>
      <c r="L1610" s="188">
        <v>4.8617746500000003E-2</v>
      </c>
    </row>
    <row r="1611" spans="1:12" hidden="1">
      <c r="A1611" s="103" t="s">
        <v>1077</v>
      </c>
      <c r="B1611" s="103" t="s">
        <v>1078</v>
      </c>
      <c r="C1611" s="134" t="s">
        <v>1322</v>
      </c>
      <c r="D1611" s="104">
        <v>176062438397.89001</v>
      </c>
      <c r="E1611" s="406">
        <v>153797.11442729001</v>
      </c>
      <c r="F1611" s="188">
        <v>1144770.752387</v>
      </c>
      <c r="G1611" s="103" t="s">
        <v>581</v>
      </c>
      <c r="H1611" s="103" t="s">
        <v>581</v>
      </c>
      <c r="I1611" s="252">
        <v>509</v>
      </c>
      <c r="J1611" s="104">
        <v>175761869215.91</v>
      </c>
      <c r="K1611" s="104">
        <v>176016923802.25</v>
      </c>
      <c r="L1611" s="188">
        <v>1.6074923599999999E-2</v>
      </c>
    </row>
    <row r="1612" spans="1:12" hidden="1">
      <c r="A1612" s="103" t="s">
        <v>1077</v>
      </c>
      <c r="B1612" s="103" t="s">
        <v>1078</v>
      </c>
      <c r="C1612" s="134" t="s">
        <v>1323</v>
      </c>
      <c r="D1612" s="104">
        <v>173686182007.19</v>
      </c>
      <c r="E1612" s="406">
        <v>151697.46151724001</v>
      </c>
      <c r="F1612" s="188">
        <v>1144951.143348</v>
      </c>
      <c r="G1612" s="103" t="s">
        <v>581</v>
      </c>
      <c r="H1612" s="103" t="s">
        <v>581</v>
      </c>
      <c r="I1612" s="252">
        <v>509</v>
      </c>
      <c r="J1612" s="104">
        <v>176090182007.19</v>
      </c>
      <c r="K1612" s="104">
        <v>176355068992.48001</v>
      </c>
      <c r="L1612" s="188">
        <v>1.5757824100000001E-2</v>
      </c>
    </row>
    <row r="1613" spans="1:12" hidden="1">
      <c r="A1613" s="103" t="s">
        <v>1077</v>
      </c>
      <c r="B1613" s="103" t="s">
        <v>1078</v>
      </c>
      <c r="C1613" s="134" t="s">
        <v>1324</v>
      </c>
      <c r="D1613" s="104">
        <v>173677262200.16</v>
      </c>
      <c r="E1613" s="406">
        <v>151665.80074646001</v>
      </c>
      <c r="F1613" s="188">
        <v>1145131.343687</v>
      </c>
      <c r="G1613" s="103" t="s">
        <v>581</v>
      </c>
      <c r="H1613" s="103" t="s">
        <v>581</v>
      </c>
      <c r="I1613" s="252">
        <v>513</v>
      </c>
      <c r="J1613" s="104">
        <v>173713517941.14001</v>
      </c>
      <c r="K1613" s="104">
        <v>173988105359.04999</v>
      </c>
      <c r="L1613" s="188">
        <v>1.57386924E-2</v>
      </c>
    </row>
    <row r="1614" spans="1:12" hidden="1">
      <c r="A1614" s="103" t="s">
        <v>1077</v>
      </c>
      <c r="B1614" s="103" t="s">
        <v>1078</v>
      </c>
      <c r="C1614" s="134" t="s">
        <v>1325</v>
      </c>
      <c r="D1614" s="104">
        <v>181321845590.59</v>
      </c>
      <c r="E1614" s="406">
        <v>158315.11150447</v>
      </c>
      <c r="F1614" s="188">
        <v>1145322.4134289999</v>
      </c>
      <c r="G1614" s="103" t="s">
        <v>581</v>
      </c>
      <c r="H1614" s="103" t="s">
        <v>581</v>
      </c>
      <c r="I1614" s="252">
        <v>513</v>
      </c>
      <c r="J1614" s="104">
        <v>173706240945.60001</v>
      </c>
      <c r="K1614" s="104">
        <v>173990528931.26001</v>
      </c>
      <c r="L1614" s="188">
        <v>1.6685399699999999E-2</v>
      </c>
    </row>
    <row r="1615" spans="1:12" hidden="1">
      <c r="A1615" s="103" t="s">
        <v>1077</v>
      </c>
      <c r="B1615" s="103" t="s">
        <v>1078</v>
      </c>
      <c r="C1615" s="134" t="s">
        <v>1326</v>
      </c>
      <c r="D1615" s="104">
        <v>186199342723.70999</v>
      </c>
      <c r="E1615" s="406">
        <v>162495.94446889</v>
      </c>
      <c r="F1615" s="188">
        <v>1145870.7066949999</v>
      </c>
      <c r="G1615" s="103" t="s">
        <v>581</v>
      </c>
      <c r="H1615" s="103" t="s">
        <v>581</v>
      </c>
      <c r="I1615" s="252">
        <v>514</v>
      </c>
      <c r="J1615" s="104">
        <v>181408648700.19</v>
      </c>
      <c r="K1615" s="104">
        <v>181723331779.81</v>
      </c>
      <c r="L1615" s="188">
        <v>4.7872394700000001E-2</v>
      </c>
    </row>
    <row r="1616" spans="1:12" hidden="1">
      <c r="A1616" s="103" t="s">
        <v>1077</v>
      </c>
      <c r="B1616" s="103" t="s">
        <v>1078</v>
      </c>
      <c r="C1616" s="134" t="s">
        <v>1327</v>
      </c>
      <c r="D1616" s="104">
        <v>185454432674.67999</v>
      </c>
      <c r="E1616" s="406">
        <v>161820.50780359999</v>
      </c>
      <c r="F1616" s="188">
        <v>1146050.2453729999</v>
      </c>
      <c r="G1616" s="103" t="s">
        <v>581</v>
      </c>
      <c r="H1616" s="103" t="s">
        <v>581</v>
      </c>
      <c r="I1616" s="252">
        <v>515</v>
      </c>
      <c r="J1616" s="104">
        <v>186228517030.67001</v>
      </c>
      <c r="K1616" s="104">
        <v>186238900487.07001</v>
      </c>
      <c r="L1616" s="188">
        <v>1.5668319E-2</v>
      </c>
    </row>
    <row r="1617" spans="1:12" hidden="1">
      <c r="A1617" s="103" t="s">
        <v>1077</v>
      </c>
      <c r="B1617" s="103" t="s">
        <v>1078</v>
      </c>
      <c r="C1617" s="134" t="s">
        <v>1328</v>
      </c>
      <c r="D1617" s="104">
        <v>187971198781.01001</v>
      </c>
      <c r="E1617" s="406">
        <v>163990.49879315001</v>
      </c>
      <c r="F1617" s="188">
        <v>1146232.252261</v>
      </c>
      <c r="G1617" s="103" t="s">
        <v>581</v>
      </c>
      <c r="H1617" s="103" t="s">
        <v>581</v>
      </c>
      <c r="I1617" s="252">
        <v>514</v>
      </c>
      <c r="J1617" s="104">
        <v>185483885121.69</v>
      </c>
      <c r="K1617" s="104">
        <v>185504611095.34</v>
      </c>
      <c r="L1617" s="188">
        <v>1.58812311E-2</v>
      </c>
    </row>
    <row r="1618" spans="1:12" hidden="1">
      <c r="A1618" s="103" t="s">
        <v>1077</v>
      </c>
      <c r="B1618" s="103" t="s">
        <v>1078</v>
      </c>
      <c r="C1618" s="134" t="s">
        <v>1329</v>
      </c>
      <c r="D1618" s="104">
        <v>189327877055.23999</v>
      </c>
      <c r="E1618" s="406">
        <v>165147.87005510001</v>
      </c>
      <c r="F1618" s="188">
        <v>1146414.2831029999</v>
      </c>
      <c r="G1618" s="103" t="s">
        <v>581</v>
      </c>
      <c r="H1618" s="103" t="s">
        <v>581</v>
      </c>
      <c r="I1618" s="252">
        <v>515</v>
      </c>
      <c r="J1618" s="104">
        <v>188001050109.70001</v>
      </c>
      <c r="K1618" s="104">
        <v>188032259525.66</v>
      </c>
      <c r="L1618" s="188">
        <v>1.58807992E-2</v>
      </c>
    </row>
    <row r="1619" spans="1:12" hidden="1">
      <c r="A1619" s="103" t="s">
        <v>1077</v>
      </c>
      <c r="B1619" s="103" t="s">
        <v>1078</v>
      </c>
      <c r="C1619" s="134" t="s">
        <v>1102</v>
      </c>
      <c r="D1619" s="104">
        <v>187602928292.59</v>
      </c>
      <c r="E1619" s="406">
        <v>163617.90174959999</v>
      </c>
      <c r="F1619" s="188">
        <v>1146591.70107</v>
      </c>
      <c r="G1619" s="103" t="s">
        <v>581</v>
      </c>
      <c r="H1619" s="103" t="s">
        <v>581</v>
      </c>
      <c r="I1619" s="252">
        <v>515</v>
      </c>
      <c r="J1619" s="104">
        <v>189357177254.57999</v>
      </c>
      <c r="K1619" s="104">
        <v>189398946310.32001</v>
      </c>
      <c r="L1619" s="188">
        <v>1.5475903399999999E-2</v>
      </c>
    </row>
    <row r="1620" spans="1:12" hidden="1">
      <c r="A1620" s="103" t="s">
        <v>1077</v>
      </c>
      <c r="B1620" s="103" t="s">
        <v>1078</v>
      </c>
      <c r="C1620" s="134" t="s">
        <v>1330</v>
      </c>
      <c r="D1620" s="104">
        <v>190536405078.82001</v>
      </c>
      <c r="E1620" s="406">
        <v>166095.43082208</v>
      </c>
      <c r="F1620" s="188">
        <v>1147150.1903200001</v>
      </c>
      <c r="G1620" s="103" t="s">
        <v>581</v>
      </c>
      <c r="H1620" s="103" t="s">
        <v>581</v>
      </c>
      <c r="I1620" s="252">
        <v>516</v>
      </c>
      <c r="J1620" s="104">
        <v>187694307131.79999</v>
      </c>
      <c r="K1620" s="104">
        <v>187767482227.73999</v>
      </c>
      <c r="L1620" s="188">
        <v>4.87086423E-2</v>
      </c>
    </row>
    <row r="1621" spans="1:12" hidden="1">
      <c r="A1621" s="103" t="s">
        <v>1077</v>
      </c>
      <c r="B1621" s="103" t="s">
        <v>1078</v>
      </c>
      <c r="C1621" s="134" t="s">
        <v>1331</v>
      </c>
      <c r="D1621" s="104">
        <v>189650504450.13</v>
      </c>
      <c r="E1621" s="406">
        <v>165296.73283952</v>
      </c>
      <c r="F1621" s="188">
        <v>1147333.653801</v>
      </c>
      <c r="G1621" s="103" t="s">
        <v>581</v>
      </c>
      <c r="H1621" s="103" t="s">
        <v>581</v>
      </c>
      <c r="I1621" s="252">
        <v>516</v>
      </c>
      <c r="J1621" s="104">
        <v>190566877524.73001</v>
      </c>
      <c r="K1621" s="104">
        <v>190650682049</v>
      </c>
      <c r="L1621" s="188">
        <v>1.5992978299999999E-2</v>
      </c>
    </row>
    <row r="1622" spans="1:12" hidden="1">
      <c r="A1622" s="103" t="s">
        <v>1077</v>
      </c>
      <c r="B1622" s="103" t="s">
        <v>1078</v>
      </c>
      <c r="C1622" s="134" t="s">
        <v>1332</v>
      </c>
      <c r="D1622" s="104">
        <v>189333320512.03</v>
      </c>
      <c r="E1622" s="406">
        <v>164993.92636663001</v>
      </c>
      <c r="F1622" s="188">
        <v>1147516.9097519999</v>
      </c>
      <c r="G1622" s="103" t="s">
        <v>581</v>
      </c>
      <c r="H1622" s="103" t="s">
        <v>581</v>
      </c>
      <c r="I1622" s="252">
        <v>520</v>
      </c>
      <c r="J1622" s="104">
        <v>189680796060.03</v>
      </c>
      <c r="K1622" s="104">
        <v>189775181200.45999</v>
      </c>
      <c r="L1622" s="188">
        <v>1.59723329E-2</v>
      </c>
    </row>
    <row r="1623" spans="1:12" hidden="1">
      <c r="A1623" s="103" t="s">
        <v>1077</v>
      </c>
      <c r="B1623" s="103" t="s">
        <v>1078</v>
      </c>
      <c r="C1623" s="134" t="s">
        <v>1333</v>
      </c>
      <c r="D1623" s="104">
        <v>189695286423.79999</v>
      </c>
      <c r="E1623" s="406">
        <v>165283.06463266999</v>
      </c>
      <c r="F1623" s="188">
        <v>1147699.4745070001</v>
      </c>
      <c r="G1623" s="103" t="s">
        <v>581</v>
      </c>
      <c r="H1623" s="103" t="s">
        <v>581</v>
      </c>
      <c r="I1623" s="252">
        <v>521</v>
      </c>
      <c r="J1623" s="104">
        <v>189363442587.81</v>
      </c>
      <c r="K1623" s="104">
        <v>189468391239.81</v>
      </c>
      <c r="L1623" s="188">
        <v>1.59095481E-2</v>
      </c>
    </row>
    <row r="1624" spans="1:12" hidden="1">
      <c r="A1624" s="103" t="s">
        <v>1077</v>
      </c>
      <c r="B1624" s="103" t="s">
        <v>1078</v>
      </c>
      <c r="C1624" s="134" t="s">
        <v>1334</v>
      </c>
      <c r="D1624" s="104">
        <v>186731940170.39999</v>
      </c>
      <c r="E1624" s="406">
        <v>162674.81213169001</v>
      </c>
      <c r="F1624" s="188">
        <v>1147884.7752980001</v>
      </c>
      <c r="G1624" s="103" t="s">
        <v>581</v>
      </c>
      <c r="H1624" s="103" t="s">
        <v>581</v>
      </c>
      <c r="I1624" s="252">
        <v>523</v>
      </c>
      <c r="J1624" s="104">
        <v>189725913506.41</v>
      </c>
      <c r="K1624" s="104">
        <v>189841446469.09</v>
      </c>
      <c r="L1624" s="188">
        <v>1.6145410499999999E-2</v>
      </c>
    </row>
    <row r="1625" spans="1:12" hidden="1">
      <c r="A1625" s="103" t="s">
        <v>1077</v>
      </c>
      <c r="B1625" s="103" t="s">
        <v>1078</v>
      </c>
      <c r="C1625" s="134" t="s">
        <v>1335</v>
      </c>
      <c r="D1625" s="104">
        <v>186828075046.42001</v>
      </c>
      <c r="E1625" s="406">
        <v>162678.58979035</v>
      </c>
      <c r="F1625" s="188">
        <v>1148449.0693409999</v>
      </c>
      <c r="G1625" s="103" t="s">
        <v>581</v>
      </c>
      <c r="H1625" s="103" t="s">
        <v>581</v>
      </c>
      <c r="I1625" s="252">
        <v>524</v>
      </c>
      <c r="J1625" s="104">
        <v>186823736597.82001</v>
      </c>
      <c r="K1625" s="104">
        <v>186970542304.32001</v>
      </c>
      <c r="L1625" s="188">
        <v>4.9159467499999998E-2</v>
      </c>
    </row>
    <row r="1626" spans="1:12" hidden="1">
      <c r="A1626" s="103" t="s">
        <v>1077</v>
      </c>
      <c r="B1626" s="103" t="s">
        <v>1078</v>
      </c>
      <c r="C1626" s="134" t="s">
        <v>1336</v>
      </c>
      <c r="D1626" s="104">
        <v>186856722428.23001</v>
      </c>
      <c r="E1626" s="406">
        <v>162678.58979035</v>
      </c>
      <c r="F1626" s="188">
        <v>1148625.1673870001</v>
      </c>
      <c r="G1626" s="103" t="s">
        <v>581</v>
      </c>
      <c r="H1626" s="103" t="s">
        <v>581</v>
      </c>
      <c r="I1626" s="252">
        <v>524</v>
      </c>
      <c r="J1626" s="104">
        <v>186856722428.23001</v>
      </c>
      <c r="K1626" s="104">
        <v>187013954803.07001</v>
      </c>
      <c r="L1626" s="188">
        <v>1.53335529E-2</v>
      </c>
    </row>
    <row r="1627" spans="1:12" hidden="1">
      <c r="A1627" s="103" t="s">
        <v>1077</v>
      </c>
      <c r="B1627" s="103" t="s">
        <v>1078</v>
      </c>
      <c r="C1627" s="134" t="s">
        <v>1337</v>
      </c>
      <c r="D1627" s="104">
        <v>188354621611.04001</v>
      </c>
      <c r="E1627" s="406">
        <v>163956.43004708001</v>
      </c>
      <c r="F1627" s="188">
        <v>1148808.9949080001</v>
      </c>
      <c r="G1627" s="103" t="s">
        <v>581</v>
      </c>
      <c r="H1627" s="103" t="s">
        <v>581</v>
      </c>
      <c r="I1627" s="252">
        <v>526</v>
      </c>
      <c r="J1627" s="104">
        <v>186886627230.04999</v>
      </c>
      <c r="K1627" s="104">
        <v>187054288521.97</v>
      </c>
      <c r="L1627" s="188">
        <v>1.6004134900000001E-2</v>
      </c>
    </row>
    <row r="1628" spans="1:12" hidden="1">
      <c r="A1628" s="103" t="s">
        <v>1077</v>
      </c>
      <c r="B1628" s="103" t="s">
        <v>1078</v>
      </c>
      <c r="C1628" s="134" t="s">
        <v>1338</v>
      </c>
      <c r="D1628" s="104">
        <v>186175670322.14001</v>
      </c>
      <c r="E1628" s="406">
        <v>162034.10443964001</v>
      </c>
      <c r="F1628" s="188">
        <v>1148990.6459260001</v>
      </c>
      <c r="G1628" s="103" t="s">
        <v>581</v>
      </c>
      <c r="H1628" s="103" t="s">
        <v>581</v>
      </c>
      <c r="I1628" s="252">
        <v>524</v>
      </c>
      <c r="J1628" s="104">
        <v>188384404463.54999</v>
      </c>
      <c r="K1628" s="104">
        <v>188562578764.89001</v>
      </c>
      <c r="L1628" s="188">
        <v>1.5812116599999999E-2</v>
      </c>
    </row>
    <row r="1629" spans="1:12" hidden="1">
      <c r="A1629" s="103" t="s">
        <v>1077</v>
      </c>
      <c r="B1629" s="103" t="s">
        <v>1078</v>
      </c>
      <c r="C1629" s="134" t="s">
        <v>1339</v>
      </c>
      <c r="D1629" s="104">
        <v>179830074793.60999</v>
      </c>
      <c r="E1629" s="406">
        <v>156486.47296828</v>
      </c>
      <c r="F1629" s="188">
        <v>1149173.2888</v>
      </c>
      <c r="G1629" s="103" t="s">
        <v>581</v>
      </c>
      <c r="H1629" s="103" t="s">
        <v>581</v>
      </c>
      <c r="I1629" s="252">
        <v>526</v>
      </c>
      <c r="J1629" s="104">
        <v>186205264696.60999</v>
      </c>
      <c r="K1629" s="104">
        <v>186393831092.26999</v>
      </c>
      <c r="L1629" s="188">
        <v>1.5895940899999999E-2</v>
      </c>
    </row>
    <row r="1630" spans="1:12" hidden="1">
      <c r="A1630" s="103" t="s">
        <v>1077</v>
      </c>
      <c r="B1630" s="103" t="s">
        <v>1078</v>
      </c>
      <c r="C1630" s="134" t="s">
        <v>1340</v>
      </c>
      <c r="D1630" s="104">
        <v>179339440287.64999</v>
      </c>
      <c r="E1630" s="406">
        <v>155984.45193204001</v>
      </c>
      <c r="F1630" s="188">
        <v>1149726.386613</v>
      </c>
      <c r="G1630" s="103" t="s">
        <v>581</v>
      </c>
      <c r="H1630" s="103" t="s">
        <v>581</v>
      </c>
      <c r="I1630" s="252">
        <v>527</v>
      </c>
      <c r="J1630" s="104">
        <v>179916627119.64001</v>
      </c>
      <c r="K1630" s="104">
        <v>180135322998.48001</v>
      </c>
      <c r="L1630" s="188">
        <v>4.8130061699999997E-2</v>
      </c>
    </row>
    <row r="1631" spans="1:12" hidden="1">
      <c r="A1631" s="103" t="s">
        <v>1077</v>
      </c>
      <c r="B1631" s="103" t="s">
        <v>1078</v>
      </c>
      <c r="C1631" s="134" t="s">
        <v>1341</v>
      </c>
      <c r="D1631" s="104">
        <v>178251185736.29001</v>
      </c>
      <c r="E1631" s="406">
        <v>155013.22189868</v>
      </c>
      <c r="F1631" s="188">
        <v>1149909.5596680001</v>
      </c>
      <c r="G1631" s="103" t="s">
        <v>581</v>
      </c>
      <c r="H1631" s="103" t="s">
        <v>581</v>
      </c>
      <c r="I1631" s="252">
        <v>528</v>
      </c>
      <c r="J1631" s="104">
        <v>179368012436.29999</v>
      </c>
      <c r="K1631" s="104">
        <v>179596721447.31</v>
      </c>
      <c r="L1631" s="188">
        <v>1.5931882299999998E-2</v>
      </c>
    </row>
    <row r="1632" spans="1:12" hidden="1">
      <c r="A1632" s="103" t="s">
        <v>1077</v>
      </c>
      <c r="B1632" s="103" t="s">
        <v>1078</v>
      </c>
      <c r="C1632" s="134" t="s">
        <v>1342</v>
      </c>
      <c r="D1632" s="104">
        <v>180136759876.10999</v>
      </c>
      <c r="E1632" s="406">
        <v>156627.49688858999</v>
      </c>
      <c r="F1632" s="188">
        <v>1150096.6525960001</v>
      </c>
      <c r="G1632" s="103" t="s">
        <v>581</v>
      </c>
      <c r="H1632" s="103" t="s">
        <v>581</v>
      </c>
      <c r="I1632" s="252">
        <v>527</v>
      </c>
      <c r="J1632" s="104">
        <v>178280187613.85001</v>
      </c>
      <c r="K1632" s="104">
        <v>178518849662</v>
      </c>
      <c r="L1632" s="188">
        <v>1.6270229800000001E-2</v>
      </c>
    </row>
    <row r="1633" spans="1:12" hidden="1">
      <c r="A1633" s="103" t="s">
        <v>1077</v>
      </c>
      <c r="B1633" s="103" t="s">
        <v>1078</v>
      </c>
      <c r="C1633" s="134" t="s">
        <v>1343</v>
      </c>
      <c r="D1633" s="104">
        <v>177989048586.31</v>
      </c>
      <c r="E1633" s="406">
        <v>154735.74849065</v>
      </c>
      <c r="F1633" s="188">
        <v>1150277.491287</v>
      </c>
      <c r="G1633" s="103" t="s">
        <v>581</v>
      </c>
      <c r="H1633" s="103" t="s">
        <v>581</v>
      </c>
      <c r="I1633" s="252">
        <v>527</v>
      </c>
      <c r="J1633" s="104">
        <v>180165084187.63</v>
      </c>
      <c r="K1633" s="104">
        <v>180413804923.16</v>
      </c>
      <c r="L1633" s="188">
        <v>1.5723781999999999E-2</v>
      </c>
    </row>
    <row r="1634" spans="1:12" hidden="1">
      <c r="A1634" s="103" t="s">
        <v>1077</v>
      </c>
      <c r="B1634" s="103" t="s">
        <v>1078</v>
      </c>
      <c r="C1634" s="134" t="s">
        <v>1344</v>
      </c>
      <c r="D1634" s="104">
        <v>176482399029.54001</v>
      </c>
      <c r="E1634" s="406">
        <v>153400.98944743999</v>
      </c>
      <c r="F1634" s="188">
        <v>1150464.5417559999</v>
      </c>
      <c r="G1634" s="103" t="s">
        <v>581</v>
      </c>
      <c r="H1634" s="103" t="s">
        <v>581</v>
      </c>
      <c r="I1634" s="252">
        <v>528</v>
      </c>
      <c r="J1634" s="104">
        <v>178017991980.56</v>
      </c>
      <c r="K1634" s="104">
        <v>178276652249.89001</v>
      </c>
      <c r="L1634" s="188">
        <v>1.6261334400000001E-2</v>
      </c>
    </row>
    <row r="1635" spans="1:12" hidden="1">
      <c r="A1635" s="103" t="s">
        <v>1077</v>
      </c>
      <c r="B1635" s="103" t="s">
        <v>1078</v>
      </c>
      <c r="C1635" s="134" t="s">
        <v>1345</v>
      </c>
      <c r="D1635" s="104">
        <v>173751808878.5</v>
      </c>
      <c r="E1635" s="406">
        <v>150953.53207746</v>
      </c>
      <c r="F1635" s="188">
        <v>1151028.442245</v>
      </c>
      <c r="G1635" s="103" t="s">
        <v>581</v>
      </c>
      <c r="H1635" s="103" t="s">
        <v>581</v>
      </c>
      <c r="I1635" s="252">
        <v>527</v>
      </c>
      <c r="J1635" s="104">
        <v>176568901922.54001</v>
      </c>
      <c r="K1635" s="104">
        <v>176857143365.82999</v>
      </c>
      <c r="L1635" s="188">
        <v>4.9015025500000003E-2</v>
      </c>
    </row>
    <row r="1636" spans="1:12" hidden="1">
      <c r="A1636" s="103" t="s">
        <v>1077</v>
      </c>
      <c r="B1636" s="103" t="s">
        <v>1078</v>
      </c>
      <c r="C1636" s="134" t="s">
        <v>1346</v>
      </c>
      <c r="D1636" s="104">
        <v>170567695995.39999</v>
      </c>
      <c r="E1636" s="406">
        <v>148162.70735728001</v>
      </c>
      <c r="F1636" s="188">
        <v>1151218.8123300001</v>
      </c>
      <c r="G1636" s="103" t="s">
        <v>581</v>
      </c>
      <c r="H1636" s="103" t="s">
        <v>581</v>
      </c>
      <c r="I1636" s="252">
        <v>524</v>
      </c>
      <c r="J1636" s="104">
        <v>173780545915.16</v>
      </c>
      <c r="K1636" s="104">
        <v>174078492830.48999</v>
      </c>
      <c r="L1636" s="188">
        <v>1.6539129499999999E-2</v>
      </c>
    </row>
    <row r="1637" spans="1:12" hidden="1">
      <c r="A1637" s="103" t="s">
        <v>1077</v>
      </c>
      <c r="B1637" s="103" t="s">
        <v>1078</v>
      </c>
      <c r="C1637" s="134" t="s">
        <v>1347</v>
      </c>
      <c r="D1637" s="104">
        <v>165519444988.22</v>
      </c>
      <c r="E1637" s="406">
        <v>143754.28035674</v>
      </c>
      <c r="F1637" s="188">
        <v>1151405.3326099999</v>
      </c>
      <c r="G1637" s="103" t="s">
        <v>581</v>
      </c>
      <c r="H1637" s="103" t="s">
        <v>581</v>
      </c>
      <c r="I1637" s="252">
        <v>526</v>
      </c>
      <c r="J1637" s="104">
        <v>170595331345.04999</v>
      </c>
      <c r="K1637" s="104">
        <v>170902806677.04001</v>
      </c>
      <c r="L1637" s="188">
        <v>1.62019833E-2</v>
      </c>
    </row>
    <row r="1638" spans="1:12" hidden="1">
      <c r="A1638" s="103" t="s">
        <v>1077</v>
      </c>
      <c r="B1638" s="103" t="s">
        <v>1078</v>
      </c>
      <c r="C1638" s="134" t="s">
        <v>1348</v>
      </c>
      <c r="D1638" s="104">
        <v>170617353536.28</v>
      </c>
      <c r="E1638" s="406">
        <v>148156.9555974</v>
      </c>
      <c r="F1638" s="188">
        <v>1151598.6735040001</v>
      </c>
      <c r="G1638" s="103" t="s">
        <v>581</v>
      </c>
      <c r="H1638" s="103" t="s">
        <v>581</v>
      </c>
      <c r="I1638" s="252">
        <v>526</v>
      </c>
      <c r="J1638" s="104">
        <v>165547238569.28</v>
      </c>
      <c r="K1638" s="104">
        <v>165863961385.04999</v>
      </c>
      <c r="L1638" s="188">
        <v>1.67917317E-2</v>
      </c>
    </row>
    <row r="1639" spans="1:12" hidden="1">
      <c r="A1639" s="103" t="s">
        <v>1077</v>
      </c>
      <c r="B1639" s="103" t="s">
        <v>1078</v>
      </c>
      <c r="C1639" s="134" t="s">
        <v>1079</v>
      </c>
      <c r="D1639" s="104">
        <v>170167141763.44</v>
      </c>
      <c r="E1639" s="406">
        <v>147742.08885468001</v>
      </c>
      <c r="F1639" s="188">
        <v>1151785.1350459999</v>
      </c>
      <c r="G1639" s="103" t="s">
        <v>581</v>
      </c>
      <c r="H1639" s="103" t="s">
        <v>581</v>
      </c>
      <c r="I1639" s="252">
        <v>527</v>
      </c>
      <c r="J1639" s="104">
        <v>170644979110.73999</v>
      </c>
      <c r="K1639" s="104">
        <v>170654493683.10001</v>
      </c>
      <c r="L1639" s="188">
        <v>1.61915384E-2</v>
      </c>
    </row>
    <row r="1640" spans="1:12" hidden="1">
      <c r="A1640" s="103" t="s">
        <v>1077</v>
      </c>
      <c r="B1640" s="103" t="s">
        <v>1078</v>
      </c>
      <c r="C1640" s="134" t="s">
        <v>1080</v>
      </c>
      <c r="D1640" s="104">
        <v>165328533792.19</v>
      </c>
      <c r="E1640" s="406">
        <v>143471.3834552</v>
      </c>
      <c r="F1640" s="188">
        <v>1152345.0168989999</v>
      </c>
      <c r="G1640" s="103" t="s">
        <v>581</v>
      </c>
      <c r="H1640" s="103" t="s">
        <v>581</v>
      </c>
      <c r="I1640" s="252">
        <v>527</v>
      </c>
      <c r="J1640" s="104">
        <v>170249859877.91</v>
      </c>
      <c r="K1640" s="104">
        <v>170287856843.57001</v>
      </c>
      <c r="L1640" s="188">
        <v>4.8609921799999997E-2</v>
      </c>
    </row>
    <row r="1641" spans="1:12" hidden="1">
      <c r="A1641" s="103" t="s">
        <v>1077</v>
      </c>
      <c r="B1641" s="103" t="s">
        <v>1078</v>
      </c>
      <c r="C1641" s="134" t="s">
        <v>1081</v>
      </c>
      <c r="D1641" s="104">
        <v>164953904913.03</v>
      </c>
      <c r="E1641" s="406">
        <v>143123.36990282001</v>
      </c>
      <c r="F1641" s="188">
        <v>1152529.4927379999</v>
      </c>
      <c r="G1641" s="103" t="s">
        <v>581</v>
      </c>
      <c r="H1641" s="103" t="s">
        <v>581</v>
      </c>
      <c r="I1641" s="252">
        <v>528</v>
      </c>
      <c r="J1641" s="104">
        <v>165355000796</v>
      </c>
      <c r="K1641" s="104">
        <v>165402219501.75</v>
      </c>
      <c r="L1641" s="188">
        <v>1.60087332E-2</v>
      </c>
    </row>
    <row r="1642" spans="1:12" hidden="1">
      <c r="A1642" s="103" t="s">
        <v>1077</v>
      </c>
      <c r="B1642" s="103" t="s">
        <v>1078</v>
      </c>
      <c r="C1642" s="134" t="s">
        <v>1082</v>
      </c>
      <c r="D1642" s="104">
        <v>165396534654.10999</v>
      </c>
      <c r="E1642" s="406">
        <v>143484.4144638</v>
      </c>
      <c r="F1642" s="188">
        <v>1152714.287975</v>
      </c>
      <c r="G1642" s="103" t="s">
        <v>581</v>
      </c>
      <c r="H1642" s="103" t="s">
        <v>581</v>
      </c>
      <c r="I1642" s="252">
        <v>528</v>
      </c>
      <c r="J1642" s="104">
        <v>164980353430.07999</v>
      </c>
      <c r="K1642" s="104">
        <v>165036773501.06</v>
      </c>
      <c r="L1642" s="188">
        <v>1.60338836E-2</v>
      </c>
    </row>
    <row r="1643" spans="1:12" hidden="1">
      <c r="A1643" s="103" t="s">
        <v>1077</v>
      </c>
      <c r="B1643" s="103" t="s">
        <v>1078</v>
      </c>
      <c r="C1643" s="134" t="s">
        <v>1083</v>
      </c>
      <c r="D1643" s="104">
        <v>165618693633.09</v>
      </c>
      <c r="E1643" s="406">
        <v>143654.18595486</v>
      </c>
      <c r="F1643" s="188">
        <v>1152898.4869619999</v>
      </c>
      <c r="G1643" s="103" t="s">
        <v>581</v>
      </c>
      <c r="H1643" s="103" t="s">
        <v>581</v>
      </c>
      <c r="I1643" s="252">
        <v>528</v>
      </c>
      <c r="J1643" s="104">
        <v>165422964337.92001</v>
      </c>
      <c r="K1643" s="104">
        <v>165488610965.60999</v>
      </c>
      <c r="L1643" s="188">
        <v>1.5979587399999998E-2</v>
      </c>
    </row>
    <row r="1644" spans="1:12" hidden="1">
      <c r="A1644" s="103" t="s">
        <v>1077</v>
      </c>
      <c r="B1644" s="103" t="s">
        <v>1078</v>
      </c>
      <c r="C1644" s="134" t="s">
        <v>1084</v>
      </c>
      <c r="D1644" s="104">
        <v>165659778705.01999</v>
      </c>
      <c r="E1644" s="406">
        <v>143666.89864602001</v>
      </c>
      <c r="F1644" s="188">
        <v>1153082.4446429999</v>
      </c>
      <c r="G1644" s="103" t="s">
        <v>581</v>
      </c>
      <c r="H1644" s="103" t="s">
        <v>581</v>
      </c>
      <c r="I1644" s="252">
        <v>528</v>
      </c>
      <c r="J1644" s="104">
        <v>165645119924.03</v>
      </c>
      <c r="K1644" s="104">
        <v>165720006009.5</v>
      </c>
      <c r="L1644" s="188">
        <v>1.5956103900000001E-2</v>
      </c>
    </row>
    <row r="1645" spans="1:12" hidden="1">
      <c r="A1645" s="103" t="s">
        <v>1077</v>
      </c>
      <c r="B1645" s="103" t="s">
        <v>1078</v>
      </c>
      <c r="C1645" s="134" t="s">
        <v>1085</v>
      </c>
      <c r="D1645" s="104">
        <v>163507518996.16</v>
      </c>
      <c r="E1645" s="406">
        <v>141732.66356846999</v>
      </c>
      <c r="F1645" s="188">
        <v>1153633.2901639999</v>
      </c>
      <c r="G1645" s="103" t="s">
        <v>581</v>
      </c>
      <c r="H1645" s="103" t="s">
        <v>581</v>
      </c>
      <c r="I1645" s="252">
        <v>528</v>
      </c>
      <c r="J1645" s="104">
        <v>165738916972.62</v>
      </c>
      <c r="K1645" s="104">
        <v>165841541759.51999</v>
      </c>
      <c r="L1645" s="188">
        <v>4.77715643E-2</v>
      </c>
    </row>
    <row r="1646" spans="1:12" hidden="1">
      <c r="A1646" s="103" t="s">
        <v>1077</v>
      </c>
      <c r="B1646" s="103" t="s">
        <v>1078</v>
      </c>
      <c r="C1646" s="134" t="s">
        <v>1086</v>
      </c>
      <c r="D1646" s="104">
        <v>163431209576.14999</v>
      </c>
      <c r="E1646" s="406">
        <v>141643.72802022999</v>
      </c>
      <c r="F1646" s="188">
        <v>1153818.8937870001</v>
      </c>
      <c r="G1646" s="103" t="s">
        <v>581</v>
      </c>
      <c r="H1646" s="103" t="s">
        <v>581</v>
      </c>
      <c r="I1646" s="252">
        <v>526</v>
      </c>
      <c r="J1646" s="104">
        <v>163533825092.03</v>
      </c>
      <c r="K1646" s="104">
        <v>163645573680</v>
      </c>
      <c r="L1646" s="188">
        <v>1.6088615399999999E-2</v>
      </c>
    </row>
    <row r="1647" spans="1:12" hidden="1">
      <c r="A1647" s="103" t="s">
        <v>1077</v>
      </c>
      <c r="B1647" s="103" t="s">
        <v>1078</v>
      </c>
      <c r="C1647" s="134" t="s">
        <v>1087</v>
      </c>
      <c r="D1647" s="104">
        <v>163362879751.92999</v>
      </c>
      <c r="E1647" s="406">
        <v>141561.84753935999</v>
      </c>
      <c r="F1647" s="188">
        <v>1154003.5863580001</v>
      </c>
      <c r="G1647" s="103" t="s">
        <v>581</v>
      </c>
      <c r="H1647" s="103" t="s">
        <v>581</v>
      </c>
      <c r="I1647" s="252">
        <v>527</v>
      </c>
      <c r="J1647" s="104">
        <v>163457370120.51001</v>
      </c>
      <c r="K1647" s="104">
        <v>163578238755.39001</v>
      </c>
      <c r="L1647" s="188">
        <v>1.6007067699999999E-2</v>
      </c>
    </row>
    <row r="1648" spans="1:12" hidden="1">
      <c r="A1648" s="103" t="s">
        <v>1077</v>
      </c>
      <c r="B1648" s="103" t="s">
        <v>1078</v>
      </c>
      <c r="C1648" s="134" t="s">
        <v>1088</v>
      </c>
      <c r="D1648" s="104">
        <v>163374736940.56</v>
      </c>
      <c r="E1648" s="406">
        <v>141549.79610764</v>
      </c>
      <c r="F1648" s="188">
        <v>1154185.6041699999</v>
      </c>
      <c r="G1648" s="103" t="s">
        <v>581</v>
      </c>
      <c r="H1648" s="103" t="s">
        <v>581</v>
      </c>
      <c r="I1648" s="252">
        <v>529</v>
      </c>
      <c r="J1648" s="104">
        <v>163388646529.57001</v>
      </c>
      <c r="K1648" s="104">
        <v>163518631888.07999</v>
      </c>
      <c r="L1648" s="188">
        <v>1.5772725000000001E-2</v>
      </c>
    </row>
    <row r="1649" spans="1:12" hidden="1">
      <c r="A1649" s="103" t="s">
        <v>1077</v>
      </c>
      <c r="B1649" s="103" t="s">
        <v>1078</v>
      </c>
      <c r="C1649" s="134" t="s">
        <v>1089</v>
      </c>
      <c r="D1649" s="104">
        <v>166580973472.60999</v>
      </c>
      <c r="E1649" s="406">
        <v>144304.50514568001</v>
      </c>
      <c r="F1649" s="188">
        <v>1154371.260304</v>
      </c>
      <c r="G1649" s="103" t="s">
        <v>581</v>
      </c>
      <c r="H1649" s="103" t="s">
        <v>581</v>
      </c>
      <c r="I1649" s="252">
        <v>532</v>
      </c>
      <c r="J1649" s="104">
        <v>163401016528.62</v>
      </c>
      <c r="K1649" s="104">
        <v>163540119808.79001</v>
      </c>
      <c r="L1649" s="188">
        <v>1.6085466100000001E-2</v>
      </c>
    </row>
    <row r="1650" spans="1:12" hidden="1">
      <c r="A1650" s="103" t="s">
        <v>1077</v>
      </c>
      <c r="B1650" s="103" t="s">
        <v>1078</v>
      </c>
      <c r="C1650" s="134" t="s">
        <v>1090</v>
      </c>
      <c r="D1650" s="104">
        <v>161664392560.98001</v>
      </c>
      <c r="E1650" s="406">
        <v>139979.42611031001</v>
      </c>
      <c r="F1650" s="188">
        <v>1154915.3833049999</v>
      </c>
      <c r="G1650" s="103" t="s">
        <v>581</v>
      </c>
      <c r="H1650" s="103" t="s">
        <v>581</v>
      </c>
      <c r="I1650" s="252">
        <v>531</v>
      </c>
      <c r="J1650" s="104">
        <v>166659492872.94</v>
      </c>
      <c r="K1650" s="104">
        <v>166826499598.85999</v>
      </c>
      <c r="L1650" s="188">
        <v>4.7135875600000002E-2</v>
      </c>
    </row>
    <row r="1651" spans="1:12" hidden="1">
      <c r="A1651" s="103" t="s">
        <v>1077</v>
      </c>
      <c r="B1651" s="103" t="s">
        <v>1078</v>
      </c>
      <c r="C1651" s="134" t="s">
        <v>1091</v>
      </c>
      <c r="D1651" s="104">
        <v>161592791252.04001</v>
      </c>
      <c r="E1651" s="406">
        <v>139895.29427387999</v>
      </c>
      <c r="F1651" s="188">
        <v>1155098.118852</v>
      </c>
      <c r="G1651" s="103" t="s">
        <v>581</v>
      </c>
      <c r="H1651" s="103" t="s">
        <v>581</v>
      </c>
      <c r="I1651" s="252">
        <v>532</v>
      </c>
      <c r="J1651" s="104">
        <v>161689971778.04001</v>
      </c>
      <c r="K1651" s="104">
        <v>161866003087.88</v>
      </c>
      <c r="L1651" s="188">
        <v>1.58224187E-2</v>
      </c>
    </row>
    <row r="1652" spans="1:12" hidden="1">
      <c r="A1652" s="103" t="s">
        <v>1077</v>
      </c>
      <c r="B1652" s="103" t="s">
        <v>1078</v>
      </c>
      <c r="C1652" s="134" t="s">
        <v>1092</v>
      </c>
      <c r="D1652" s="104">
        <v>162836276847.32999</v>
      </c>
      <c r="E1652" s="406">
        <v>140949.23502897</v>
      </c>
      <c r="F1652" s="188">
        <v>1155283.154349</v>
      </c>
      <c r="G1652" s="103" t="s">
        <v>581</v>
      </c>
      <c r="H1652" s="103" t="s">
        <v>581</v>
      </c>
      <c r="I1652" s="252">
        <v>536</v>
      </c>
      <c r="J1652" s="104">
        <v>161618676847.29001</v>
      </c>
      <c r="K1652" s="104">
        <v>161803729269.07001</v>
      </c>
      <c r="L1652" s="188">
        <v>1.6019028500000001E-2</v>
      </c>
    </row>
    <row r="1653" spans="1:12" hidden="1">
      <c r="A1653" s="103" t="s">
        <v>1077</v>
      </c>
      <c r="B1653" s="103" t="s">
        <v>1078</v>
      </c>
      <c r="C1653" s="134" t="s">
        <v>1093</v>
      </c>
      <c r="D1653" s="104">
        <v>168198441733.92999</v>
      </c>
      <c r="E1653" s="406">
        <v>145567.15780267</v>
      </c>
      <c r="F1653" s="188">
        <v>1155469.7108390001</v>
      </c>
      <c r="G1653" s="103" t="s">
        <v>581</v>
      </c>
      <c r="H1653" s="103" t="s">
        <v>581</v>
      </c>
      <c r="I1653" s="252">
        <v>538</v>
      </c>
      <c r="J1653" s="104">
        <v>162862571841.92999</v>
      </c>
      <c r="K1653" s="104">
        <v>163056715233.91</v>
      </c>
      <c r="L1653" s="188">
        <v>1.61481183E-2</v>
      </c>
    </row>
    <row r="1654" spans="1:12" hidden="1">
      <c r="A1654" s="103" t="s">
        <v>1077</v>
      </c>
      <c r="B1654" s="103" t="s">
        <v>1078</v>
      </c>
      <c r="C1654" s="134" t="s">
        <v>1094</v>
      </c>
      <c r="D1654" s="104">
        <v>165242651607.57001</v>
      </c>
      <c r="E1654" s="406">
        <v>142986.47441095</v>
      </c>
      <c r="F1654" s="188">
        <v>1155652.3250770001</v>
      </c>
      <c r="G1654" s="103" t="s">
        <v>581</v>
      </c>
      <c r="H1654" s="103" t="s">
        <v>581</v>
      </c>
      <c r="I1654" s="252">
        <v>539</v>
      </c>
      <c r="J1654" s="104">
        <v>168225024369.53</v>
      </c>
      <c r="K1654" s="104">
        <v>168428558230.35001</v>
      </c>
      <c r="L1654" s="188">
        <v>1.5804329299999999E-2</v>
      </c>
    </row>
    <row r="1655" spans="1:12" hidden="1">
      <c r="A1655" s="103" t="s">
        <v>1077</v>
      </c>
      <c r="B1655" s="103" t="s">
        <v>1078</v>
      </c>
      <c r="C1655" s="134" t="s">
        <v>1095</v>
      </c>
      <c r="D1655" s="104">
        <v>163750184463.84</v>
      </c>
      <c r="E1655" s="406">
        <v>141627.35807916999</v>
      </c>
      <c r="F1655" s="188">
        <v>1156204.469848</v>
      </c>
      <c r="G1655" s="103" t="s">
        <v>581</v>
      </c>
      <c r="H1655" s="103" t="s">
        <v>581</v>
      </c>
      <c r="I1655" s="252">
        <v>540</v>
      </c>
      <c r="J1655" s="104">
        <v>165321600841.70001</v>
      </c>
      <c r="K1655" s="104">
        <v>165552825113.13</v>
      </c>
      <c r="L1655" s="188">
        <v>4.7777757999999997E-2</v>
      </c>
    </row>
    <row r="1656" spans="1:12" hidden="1">
      <c r="A1656" s="103" t="s">
        <v>1077</v>
      </c>
      <c r="B1656" s="103" t="s">
        <v>1078</v>
      </c>
      <c r="C1656" s="134" t="s">
        <v>1096</v>
      </c>
      <c r="D1656" s="104">
        <v>162464113093.28</v>
      </c>
      <c r="E1656" s="406">
        <v>140491.67788164999</v>
      </c>
      <c r="F1656" s="188">
        <v>1156396.702943</v>
      </c>
      <c r="G1656" s="103" t="s">
        <v>581</v>
      </c>
      <c r="H1656" s="103" t="s">
        <v>581</v>
      </c>
      <c r="I1656" s="252">
        <v>542</v>
      </c>
      <c r="J1656" s="104">
        <v>163777409929.29001</v>
      </c>
      <c r="K1656" s="104">
        <v>164017778753.5</v>
      </c>
      <c r="L1656" s="188">
        <v>1.66262197E-2</v>
      </c>
    </row>
    <row r="1657" spans="1:12" hidden="1">
      <c r="A1657" s="103" t="s">
        <v>1077</v>
      </c>
      <c r="B1657" s="103" t="s">
        <v>1078</v>
      </c>
      <c r="C1657" s="134" t="s">
        <v>1097</v>
      </c>
      <c r="D1657" s="104">
        <v>160732709630.64999</v>
      </c>
      <c r="E1657" s="406">
        <v>138973.28846675</v>
      </c>
      <c r="F1657" s="188">
        <v>1156572.686766</v>
      </c>
      <c r="G1657" s="103" t="s">
        <v>581</v>
      </c>
      <c r="H1657" s="103" t="s">
        <v>581</v>
      </c>
      <c r="I1657" s="252">
        <v>543</v>
      </c>
      <c r="J1657" s="104">
        <v>162488837355.79999</v>
      </c>
      <c r="K1657" s="104">
        <v>162738279396.32001</v>
      </c>
      <c r="L1657" s="188">
        <v>1.5218291700000001E-2</v>
      </c>
    </row>
    <row r="1658" spans="1:12" hidden="1">
      <c r="A1658" s="103" t="s">
        <v>1077</v>
      </c>
      <c r="B1658" s="103" t="s">
        <v>1078</v>
      </c>
      <c r="C1658" s="134" t="s">
        <v>1098</v>
      </c>
      <c r="D1658" s="104">
        <v>161586373749.04001</v>
      </c>
      <c r="E1658" s="406">
        <v>139688.75038732</v>
      </c>
      <c r="F1658" s="188">
        <v>1156760.106315</v>
      </c>
      <c r="G1658" s="103" t="s">
        <v>581</v>
      </c>
      <c r="H1658" s="103" t="s">
        <v>581</v>
      </c>
      <c r="I1658" s="252">
        <v>543</v>
      </c>
      <c r="J1658" s="104">
        <v>160758755941.73001</v>
      </c>
      <c r="K1658" s="104">
        <v>161017175241.10999</v>
      </c>
      <c r="L1658" s="188">
        <v>1.6204735899999999E-2</v>
      </c>
    </row>
    <row r="1659" spans="1:12" hidden="1">
      <c r="A1659" s="103" t="s">
        <v>1077</v>
      </c>
      <c r="B1659" s="103" t="s">
        <v>1078</v>
      </c>
      <c r="C1659" s="134" t="s">
        <v>1049</v>
      </c>
      <c r="D1659" s="104">
        <v>161612101352.84</v>
      </c>
      <c r="E1659" s="406">
        <v>139688.75038732</v>
      </c>
      <c r="F1659" s="188">
        <v>1156944.2843800001</v>
      </c>
      <c r="G1659" s="103" t="s">
        <v>581</v>
      </c>
      <c r="H1659" s="103" t="s">
        <v>581</v>
      </c>
      <c r="I1659" s="252">
        <v>543</v>
      </c>
      <c r="J1659" s="104">
        <v>161612101352.84</v>
      </c>
      <c r="K1659" s="104">
        <v>161879545991.20001</v>
      </c>
      <c r="L1659" s="188">
        <v>1.59218894E-2</v>
      </c>
    </row>
    <row r="1660" spans="1:12" hidden="1">
      <c r="A1660" s="103" t="s">
        <v>1077</v>
      </c>
      <c r="B1660" s="103" t="s">
        <v>1078</v>
      </c>
      <c r="C1660" s="134" t="s">
        <v>1349</v>
      </c>
      <c r="D1660" s="104">
        <v>160507981777.14999</v>
      </c>
      <c r="E1660" s="406">
        <v>138668.29084355</v>
      </c>
      <c r="F1660" s="188">
        <v>1157495.926435</v>
      </c>
      <c r="G1660" s="103" t="s">
        <v>581</v>
      </c>
      <c r="H1660" s="103" t="s">
        <v>581</v>
      </c>
      <c r="I1660" s="252">
        <v>543</v>
      </c>
      <c r="J1660" s="104">
        <v>161689159542.14001</v>
      </c>
      <c r="K1660" s="104">
        <v>161716208239.17001</v>
      </c>
      <c r="L1660" s="188">
        <v>4.7680952499999998E-2</v>
      </c>
    </row>
    <row r="1661" spans="1:12" hidden="1">
      <c r="A1661" s="103" t="s">
        <v>1077</v>
      </c>
      <c r="B1661" s="103" t="s">
        <v>1078</v>
      </c>
      <c r="C1661" s="134" t="s">
        <v>1193</v>
      </c>
      <c r="D1661" s="104">
        <v>160225992603.87</v>
      </c>
      <c r="E1661" s="406">
        <v>138402.71590959001</v>
      </c>
      <c r="F1661" s="188">
        <v>1157679.5408300001</v>
      </c>
      <c r="G1661" s="103" t="s">
        <v>581</v>
      </c>
      <c r="H1661" s="103" t="s">
        <v>581</v>
      </c>
      <c r="I1661" s="252">
        <v>540</v>
      </c>
      <c r="J1661" s="104">
        <v>160533443271.48999</v>
      </c>
      <c r="K1661" s="104">
        <v>160569444264.84</v>
      </c>
      <c r="L1661" s="188">
        <v>1.58630705E-2</v>
      </c>
    </row>
    <row r="1662" spans="1:12" hidden="1">
      <c r="A1662" s="103" t="s">
        <v>1077</v>
      </c>
      <c r="B1662" s="103" t="s">
        <v>1078</v>
      </c>
      <c r="C1662" s="134" t="s">
        <v>1194</v>
      </c>
      <c r="D1662" s="104">
        <v>158562690485.47</v>
      </c>
      <c r="E1662" s="406">
        <v>136944.41050658</v>
      </c>
      <c r="F1662" s="188">
        <v>1157861.718481</v>
      </c>
      <c r="G1662" s="103" t="s">
        <v>581</v>
      </c>
      <c r="H1662" s="103" t="s">
        <v>581</v>
      </c>
      <c r="I1662" s="252">
        <v>541</v>
      </c>
      <c r="J1662" s="104">
        <v>160251206485.45999</v>
      </c>
      <c r="K1662" s="104">
        <v>160296144537.73999</v>
      </c>
      <c r="L1662" s="188">
        <v>1.5736449E-2</v>
      </c>
    </row>
    <row r="1663" spans="1:12" hidden="1">
      <c r="A1663" s="103" t="s">
        <v>1077</v>
      </c>
      <c r="B1663" s="103" t="s">
        <v>1078</v>
      </c>
      <c r="C1663" s="134" t="s">
        <v>1195</v>
      </c>
      <c r="D1663" s="104">
        <v>168307975365.04001</v>
      </c>
      <c r="E1663" s="406">
        <v>145336.49724157999</v>
      </c>
      <c r="F1663" s="188">
        <v>1158057.188383</v>
      </c>
      <c r="G1663" s="103" t="s">
        <v>581</v>
      </c>
      <c r="H1663" s="103" t="s">
        <v>581</v>
      </c>
      <c r="I1663" s="252">
        <v>541</v>
      </c>
      <c r="J1663" s="104">
        <v>158589458996.04001</v>
      </c>
      <c r="K1663" s="104">
        <v>158643241952.26999</v>
      </c>
      <c r="L1663" s="188">
        <v>1.68819729E-2</v>
      </c>
    </row>
    <row r="1664" spans="1:12" hidden="1">
      <c r="A1664" s="103" t="s">
        <v>1077</v>
      </c>
      <c r="B1664" s="103" t="s">
        <v>1078</v>
      </c>
      <c r="C1664" s="134" t="s">
        <v>1196</v>
      </c>
      <c r="D1664" s="104">
        <v>168068018718.66</v>
      </c>
      <c r="E1664" s="406">
        <v>145107.20550869001</v>
      </c>
      <c r="F1664" s="188">
        <v>1158233.4462959999</v>
      </c>
      <c r="G1664" s="103" t="s">
        <v>581</v>
      </c>
      <c r="H1664" s="103" t="s">
        <v>581</v>
      </c>
      <c r="I1664" s="252">
        <v>542</v>
      </c>
      <c r="J1664" s="104">
        <v>168333592072.64999</v>
      </c>
      <c r="K1664" s="104">
        <v>168396763725.07001</v>
      </c>
      <c r="L1664" s="188">
        <v>1.5220138899999999E-2</v>
      </c>
    </row>
    <row r="1665" spans="1:12" hidden="1">
      <c r="A1665" s="103" t="s">
        <v>1077</v>
      </c>
      <c r="B1665" s="103" t="s">
        <v>1078</v>
      </c>
      <c r="C1665" s="134" t="s">
        <v>1197</v>
      </c>
      <c r="D1665" s="104">
        <v>165553055929.66</v>
      </c>
      <c r="E1665" s="406">
        <v>142867.87721634001</v>
      </c>
      <c r="F1665" s="188">
        <v>1158784.3198579999</v>
      </c>
      <c r="G1665" s="103" t="s">
        <v>581</v>
      </c>
      <c r="H1665" s="103" t="s">
        <v>581</v>
      </c>
      <c r="I1665" s="252">
        <v>540</v>
      </c>
      <c r="J1665" s="104">
        <v>168147954441.85999</v>
      </c>
      <c r="K1665" s="104">
        <v>168239265839.69</v>
      </c>
      <c r="L1665" s="188">
        <v>4.75615312E-2</v>
      </c>
    </row>
    <row r="1666" spans="1:12" hidden="1">
      <c r="A1666" s="103" t="s">
        <v>1077</v>
      </c>
      <c r="B1666" s="103" t="s">
        <v>1078</v>
      </c>
      <c r="C1666" s="134" t="s">
        <v>1198</v>
      </c>
      <c r="D1666" s="104">
        <v>165924834081.67001</v>
      </c>
      <c r="E1666" s="406">
        <v>143166.36799437</v>
      </c>
      <c r="F1666" s="188">
        <v>1158965.1704249999</v>
      </c>
      <c r="G1666" s="103" t="s">
        <v>581</v>
      </c>
      <c r="H1666" s="103" t="s">
        <v>581</v>
      </c>
      <c r="I1666" s="252">
        <v>541</v>
      </c>
      <c r="J1666" s="104">
        <v>165578893666.23001</v>
      </c>
      <c r="K1666" s="104">
        <v>165679442260.26999</v>
      </c>
      <c r="L1666" s="188">
        <v>1.56069222E-2</v>
      </c>
    </row>
    <row r="1667" spans="1:12" hidden="1">
      <c r="A1667" s="103" t="s">
        <v>1077</v>
      </c>
      <c r="B1667" s="103" t="s">
        <v>1078</v>
      </c>
      <c r="C1667" s="134" t="s">
        <v>1199</v>
      </c>
      <c r="D1667" s="104">
        <v>156015591869.31</v>
      </c>
      <c r="E1667" s="406">
        <v>134594.57492896999</v>
      </c>
      <c r="F1667" s="188">
        <v>1159152.1571480001</v>
      </c>
      <c r="G1667" s="103" t="s">
        <v>581</v>
      </c>
      <c r="H1667" s="103" t="s">
        <v>581</v>
      </c>
      <c r="I1667" s="252">
        <v>539</v>
      </c>
      <c r="J1667" s="104">
        <v>165951604291.70001</v>
      </c>
      <c r="K1667" s="104">
        <v>166061411378.04001</v>
      </c>
      <c r="L1667" s="188">
        <v>1.6133938099999998E-2</v>
      </c>
    </row>
    <row r="1668" spans="1:12" hidden="1">
      <c r="A1668" s="103" t="s">
        <v>1077</v>
      </c>
      <c r="B1668" s="103" t="s">
        <v>1078</v>
      </c>
      <c r="C1668" s="134" t="s">
        <v>1200</v>
      </c>
      <c r="D1668" s="104">
        <v>158001090554.19</v>
      </c>
      <c r="E1668" s="406">
        <v>136284.20874130999</v>
      </c>
      <c r="F1668" s="188">
        <v>1159349.949737</v>
      </c>
      <c r="G1668" s="103" t="s">
        <v>581</v>
      </c>
      <c r="H1668" s="103" t="s">
        <v>581</v>
      </c>
      <c r="I1668" s="252">
        <v>538</v>
      </c>
      <c r="J1668" s="104">
        <v>156042213678.76001</v>
      </c>
      <c r="K1668" s="104">
        <v>156160727260.35999</v>
      </c>
      <c r="L1668" s="188">
        <v>1.7063557E-2</v>
      </c>
    </row>
    <row r="1669" spans="1:12" hidden="1">
      <c r="A1669" s="103" t="s">
        <v>1077</v>
      </c>
      <c r="B1669" s="103" t="s">
        <v>1078</v>
      </c>
      <c r="C1669" s="134" t="s">
        <v>1201</v>
      </c>
      <c r="D1669" s="104">
        <v>156169143430.07999</v>
      </c>
      <c r="E1669" s="406">
        <v>134682.72197715999</v>
      </c>
      <c r="F1669" s="188">
        <v>1159533.614539</v>
      </c>
      <c r="G1669" s="103" t="s">
        <v>581</v>
      </c>
      <c r="H1669" s="103" t="s">
        <v>581</v>
      </c>
      <c r="I1669" s="252">
        <v>538</v>
      </c>
      <c r="J1669" s="104">
        <v>158026121166.34</v>
      </c>
      <c r="K1669" s="104">
        <v>158153452344.44</v>
      </c>
      <c r="L1669" s="188">
        <v>1.58420503E-2</v>
      </c>
    </row>
    <row r="1670" spans="1:12" hidden="1">
      <c r="A1670" s="103" t="s">
        <v>1077</v>
      </c>
      <c r="B1670" s="103" t="s">
        <v>1078</v>
      </c>
      <c r="C1670" s="134" t="s">
        <v>1202</v>
      </c>
      <c r="D1670" s="104">
        <v>160077032826.56</v>
      </c>
      <c r="E1670" s="406">
        <v>137985.92006040001</v>
      </c>
      <c r="F1670" s="188">
        <v>1160096.8617410001</v>
      </c>
      <c r="G1670" s="103" t="s">
        <v>581</v>
      </c>
      <c r="H1670" s="103" t="s">
        <v>581</v>
      </c>
      <c r="I1670" s="252">
        <v>539</v>
      </c>
      <c r="J1670" s="104">
        <v>156245003096.48999</v>
      </c>
      <c r="K1670" s="104">
        <v>156398493529.20999</v>
      </c>
      <c r="L1670" s="188">
        <v>4.8575323300000001E-2</v>
      </c>
    </row>
    <row r="1671" spans="1:12" hidden="1">
      <c r="A1671" s="103" t="s">
        <v>1077</v>
      </c>
      <c r="B1671" s="103" t="s">
        <v>1078</v>
      </c>
      <c r="C1671" s="134" t="s">
        <v>1203</v>
      </c>
      <c r="D1671" s="104">
        <v>165501364942.92999</v>
      </c>
      <c r="E1671" s="406">
        <v>142638.67801788001</v>
      </c>
      <c r="F1671" s="188">
        <v>1160283.923286</v>
      </c>
      <c r="G1671" s="103" t="s">
        <v>581</v>
      </c>
      <c r="H1671" s="103" t="s">
        <v>581</v>
      </c>
      <c r="I1671" s="252">
        <v>539</v>
      </c>
      <c r="J1671" s="104">
        <v>160102844685.94</v>
      </c>
      <c r="K1671" s="104">
        <v>160265270456.25</v>
      </c>
      <c r="L1671" s="188">
        <v>1.6124648799999999E-2</v>
      </c>
    </row>
    <row r="1672" spans="1:12" hidden="1">
      <c r="A1672" s="103" t="s">
        <v>1077</v>
      </c>
      <c r="B1672" s="103" t="s">
        <v>1078</v>
      </c>
      <c r="C1672" s="134" t="s">
        <v>1204</v>
      </c>
      <c r="D1672" s="104">
        <v>163150099208.35001</v>
      </c>
      <c r="E1672" s="406">
        <v>140590.86662054999</v>
      </c>
      <c r="F1672" s="188">
        <v>1160460.157406</v>
      </c>
      <c r="G1672" s="103" t="s">
        <v>581</v>
      </c>
      <c r="H1672" s="103" t="s">
        <v>581</v>
      </c>
      <c r="I1672" s="252">
        <v>539</v>
      </c>
      <c r="J1672" s="104">
        <v>165526502744.84</v>
      </c>
      <c r="K1672" s="104">
        <v>165698166755.32001</v>
      </c>
      <c r="L1672" s="188">
        <v>1.5188878899999999E-2</v>
      </c>
    </row>
    <row r="1673" spans="1:12" hidden="1">
      <c r="A1673" s="103" t="s">
        <v>1077</v>
      </c>
      <c r="B1673" s="103" t="s">
        <v>1078</v>
      </c>
      <c r="C1673" s="134" t="s">
        <v>1205</v>
      </c>
      <c r="D1673" s="104">
        <v>163862980412.98001</v>
      </c>
      <c r="E1673" s="406">
        <v>141181.91357931</v>
      </c>
      <c r="F1673" s="188">
        <v>1160651.3629020001</v>
      </c>
      <c r="G1673" s="103" t="s">
        <v>581</v>
      </c>
      <c r="H1673" s="103" t="s">
        <v>581</v>
      </c>
      <c r="I1673" s="252">
        <v>541</v>
      </c>
      <c r="J1673" s="104">
        <v>163176980954.73999</v>
      </c>
      <c r="K1673" s="104">
        <v>163357752719.28</v>
      </c>
      <c r="L1673" s="188">
        <v>1.64766963E-2</v>
      </c>
    </row>
    <row r="1674" spans="1:12" hidden="1">
      <c r="A1674" s="103" t="s">
        <v>1077</v>
      </c>
      <c r="B1674" s="103" t="s">
        <v>1078</v>
      </c>
      <c r="C1674" s="134" t="s">
        <v>1206</v>
      </c>
      <c r="D1674" s="104">
        <v>164139927461.04999</v>
      </c>
      <c r="E1674" s="406">
        <v>141398.29430971001</v>
      </c>
      <c r="F1674" s="188">
        <v>1160833.8577380001</v>
      </c>
      <c r="G1674" s="103" t="s">
        <v>581</v>
      </c>
      <c r="H1674" s="103" t="s">
        <v>581</v>
      </c>
      <c r="I1674" s="252">
        <v>542</v>
      </c>
      <c r="J1674" s="104">
        <v>163888745383.04999</v>
      </c>
      <c r="K1674" s="104">
        <v>164078665094.98999</v>
      </c>
      <c r="L1674" s="188">
        <v>1.5723484400000001E-2</v>
      </c>
    </row>
    <row r="1675" spans="1:12" hidden="1">
      <c r="A1675" s="103" t="s">
        <v>1077</v>
      </c>
      <c r="B1675" s="103" t="s">
        <v>1078</v>
      </c>
      <c r="C1675" s="134" t="s">
        <v>1207</v>
      </c>
      <c r="D1675" s="104">
        <v>163988149543.84</v>
      </c>
      <c r="E1675" s="406">
        <v>141200.96653415001</v>
      </c>
      <c r="F1675" s="188">
        <v>1161381.211255</v>
      </c>
      <c r="G1675" s="103" t="s">
        <v>581</v>
      </c>
      <c r="H1675" s="103" t="s">
        <v>581</v>
      </c>
      <c r="I1675" s="252">
        <v>542</v>
      </c>
      <c r="J1675" s="104">
        <v>164217322314.82999</v>
      </c>
      <c r="K1675" s="104">
        <v>164434745427.07001</v>
      </c>
      <c r="L1675" s="188">
        <v>4.7151753300000002E-2</v>
      </c>
    </row>
    <row r="1676" spans="1:12" hidden="1">
      <c r="A1676" s="103" t="s">
        <v>1077</v>
      </c>
      <c r="B1676" s="103" t="s">
        <v>1078</v>
      </c>
      <c r="C1676" s="134" t="s">
        <v>1208</v>
      </c>
      <c r="D1676" s="104">
        <v>162261849328.76999</v>
      </c>
      <c r="E1676" s="406">
        <v>139692.32469733999</v>
      </c>
      <c r="F1676" s="188">
        <v>1161565.960623</v>
      </c>
      <c r="G1676" s="103" t="s">
        <v>581</v>
      </c>
      <c r="H1676" s="103" t="s">
        <v>581</v>
      </c>
      <c r="I1676" s="252">
        <v>541</v>
      </c>
      <c r="J1676" s="104">
        <v>164014236333.17001</v>
      </c>
      <c r="K1676" s="104">
        <v>164240816433.31</v>
      </c>
      <c r="L1676" s="188">
        <v>1.59077283E-2</v>
      </c>
    </row>
    <row r="1677" spans="1:12" hidden="1">
      <c r="A1677" s="103" t="s">
        <v>1077</v>
      </c>
      <c r="B1677" s="103" t="s">
        <v>1078</v>
      </c>
      <c r="C1677" s="134" t="s">
        <v>1209</v>
      </c>
      <c r="D1677" s="104">
        <v>161074293150.85001</v>
      </c>
      <c r="E1677" s="406">
        <v>138648.12100031</v>
      </c>
      <c r="F1677" s="188">
        <v>1161748.8357490001</v>
      </c>
      <c r="G1677" s="103" t="s">
        <v>581</v>
      </c>
      <c r="H1677" s="103" t="s">
        <v>581</v>
      </c>
      <c r="I1677" s="252">
        <v>542</v>
      </c>
      <c r="J1677" s="104">
        <v>162287395580.17001</v>
      </c>
      <c r="K1677" s="104">
        <v>162523036896.10999</v>
      </c>
      <c r="L1677" s="188">
        <v>1.5743843399999999E-2</v>
      </c>
    </row>
    <row r="1678" spans="1:12" hidden="1">
      <c r="A1678" s="103" t="s">
        <v>1077</v>
      </c>
      <c r="B1678" s="103" t="s">
        <v>1078</v>
      </c>
      <c r="C1678" s="134" t="s">
        <v>1210</v>
      </c>
      <c r="D1678" s="104">
        <v>164722267794.57001</v>
      </c>
      <c r="E1678" s="406">
        <v>141766.07439756001</v>
      </c>
      <c r="F1678" s="188">
        <v>1161930.091487</v>
      </c>
      <c r="G1678" s="103" t="s">
        <v>581</v>
      </c>
      <c r="H1678" s="103" t="s">
        <v>581</v>
      </c>
      <c r="I1678" s="252">
        <v>542</v>
      </c>
      <c r="J1678" s="104">
        <v>161099423918.44</v>
      </c>
      <c r="K1678" s="104">
        <v>161344060718.22</v>
      </c>
      <c r="L1678" s="188">
        <v>1.56019729E-2</v>
      </c>
    </row>
    <row r="1679" spans="1:12" hidden="1">
      <c r="A1679" s="103" t="s">
        <v>1077</v>
      </c>
      <c r="B1679" s="103" t="s">
        <v>1078</v>
      </c>
      <c r="C1679" s="134" t="s">
        <v>1211</v>
      </c>
      <c r="D1679" s="104">
        <v>164744208643.20999</v>
      </c>
      <c r="E1679" s="406">
        <v>141762.41874677001</v>
      </c>
      <c r="F1679" s="188">
        <v>1162114.8263379999</v>
      </c>
      <c r="G1679" s="103" t="s">
        <v>581</v>
      </c>
      <c r="H1679" s="103" t="s">
        <v>581</v>
      </c>
      <c r="I1679" s="252">
        <v>543</v>
      </c>
      <c r="J1679" s="104">
        <v>164748456929.19</v>
      </c>
      <c r="K1679" s="104">
        <v>165002293171.79001</v>
      </c>
      <c r="L1679" s="188">
        <v>1.5898964299999999E-2</v>
      </c>
    </row>
    <row r="1680" spans="1:12" hidden="1">
      <c r="A1680" s="103" t="s">
        <v>1077</v>
      </c>
      <c r="B1680" s="103" t="s">
        <v>1078</v>
      </c>
      <c r="C1680" s="134" t="s">
        <v>1212</v>
      </c>
      <c r="D1680" s="104">
        <v>166183799630.39001</v>
      </c>
      <c r="E1680" s="406">
        <v>142932.32265893999</v>
      </c>
      <c r="F1680" s="188">
        <v>1162674.729823</v>
      </c>
      <c r="G1680" s="103" t="s">
        <v>581</v>
      </c>
      <c r="H1680" s="103" t="s">
        <v>581</v>
      </c>
      <c r="I1680" s="252">
        <v>544</v>
      </c>
      <c r="J1680" s="104">
        <v>164823581915.39001</v>
      </c>
      <c r="K1680" s="104">
        <v>165105033670.88</v>
      </c>
      <c r="L1680" s="188">
        <v>4.8179704099999998E-2</v>
      </c>
    </row>
    <row r="1681" spans="1:12" hidden="1">
      <c r="A1681" s="103" t="s">
        <v>1077</v>
      </c>
      <c r="B1681" s="103" t="s">
        <v>1078</v>
      </c>
      <c r="C1681" s="134" t="s">
        <v>1213</v>
      </c>
      <c r="D1681" s="104">
        <v>166812908669.76999</v>
      </c>
      <c r="E1681" s="406">
        <v>143448.23310273999</v>
      </c>
      <c r="F1681" s="188">
        <v>1162878.7964939999</v>
      </c>
      <c r="G1681" s="103" t="s">
        <v>581</v>
      </c>
      <c r="H1681" s="103" t="s">
        <v>581</v>
      </c>
      <c r="I1681" s="252">
        <v>547</v>
      </c>
      <c r="J1681" s="104">
        <v>166212967353.79001</v>
      </c>
      <c r="K1681" s="104">
        <v>166503702260.81</v>
      </c>
      <c r="L1681" s="188">
        <v>1.7551484199999998E-2</v>
      </c>
    </row>
    <row r="1682" spans="1:12" hidden="1">
      <c r="A1682" s="103" t="s">
        <v>1077</v>
      </c>
      <c r="B1682" s="103" t="s">
        <v>1078</v>
      </c>
      <c r="C1682" s="134" t="s">
        <v>1214</v>
      </c>
      <c r="D1682" s="104">
        <v>176675809486.81</v>
      </c>
      <c r="E1682" s="406">
        <v>151905.86826620001</v>
      </c>
      <c r="F1682" s="188">
        <v>1163061.12136</v>
      </c>
      <c r="G1682" s="103" t="s">
        <v>581</v>
      </c>
      <c r="H1682" s="103" t="s">
        <v>581</v>
      </c>
      <c r="I1682" s="252">
        <v>547</v>
      </c>
      <c r="J1682" s="104">
        <v>166839062849.53</v>
      </c>
      <c r="K1682" s="104">
        <v>166848365217.20001</v>
      </c>
      <c r="L1682" s="188">
        <v>1.5678750599999999E-2</v>
      </c>
    </row>
    <row r="1683" spans="1:12" hidden="1">
      <c r="A1683" s="103" t="s">
        <v>1077</v>
      </c>
      <c r="B1683" s="103" t="s">
        <v>1078</v>
      </c>
      <c r="C1683" s="134" t="s">
        <v>1215</v>
      </c>
      <c r="D1683" s="104">
        <v>175795024183.85999</v>
      </c>
      <c r="E1683" s="406">
        <v>151125.50229331001</v>
      </c>
      <c r="F1683" s="188">
        <v>1163238.642825</v>
      </c>
      <c r="G1683" s="103" t="s">
        <v>581</v>
      </c>
      <c r="H1683" s="103" t="s">
        <v>581</v>
      </c>
      <c r="I1683" s="252">
        <v>550</v>
      </c>
      <c r="J1683" s="104">
        <v>176702776039.09</v>
      </c>
      <c r="K1683" s="104">
        <v>176721931259.54001</v>
      </c>
      <c r="L1683" s="188">
        <v>1.52632963E-2</v>
      </c>
    </row>
    <row r="1684" spans="1:12" hidden="1">
      <c r="A1684" s="103" t="s">
        <v>1077</v>
      </c>
      <c r="B1684" s="103" t="s">
        <v>1078</v>
      </c>
      <c r="C1684" s="134" t="s">
        <v>1216</v>
      </c>
      <c r="D1684" s="104">
        <v>170409379060.28</v>
      </c>
      <c r="E1684" s="406">
        <v>146472.98297586999</v>
      </c>
      <c r="F1684" s="188">
        <v>1163418.5062530001</v>
      </c>
      <c r="G1684" s="103" t="s">
        <v>581</v>
      </c>
      <c r="H1684" s="103" t="s">
        <v>581</v>
      </c>
      <c r="I1684" s="252">
        <v>550</v>
      </c>
      <c r="J1684" s="104">
        <v>175822206134.87</v>
      </c>
      <c r="K1684" s="104">
        <v>175851165659.94</v>
      </c>
      <c r="L1684" s="188">
        <v>1.54622982E-2</v>
      </c>
    </row>
    <row r="1685" spans="1:12" hidden="1">
      <c r="A1685" s="103" t="s">
        <v>1077</v>
      </c>
      <c r="B1685" s="103" t="s">
        <v>1078</v>
      </c>
      <c r="C1685" s="134" t="s">
        <v>1217</v>
      </c>
      <c r="D1685" s="104">
        <v>165148632058.04001</v>
      </c>
      <c r="E1685" s="406">
        <v>141883.17264964999</v>
      </c>
      <c r="F1685" s="188">
        <v>1163976.171197</v>
      </c>
      <c r="G1685" s="103" t="s">
        <v>581</v>
      </c>
      <c r="H1685" s="103" t="s">
        <v>581</v>
      </c>
      <c r="I1685" s="252">
        <v>552</v>
      </c>
      <c r="J1685" s="104">
        <v>170491061908.06</v>
      </c>
      <c r="K1685" s="104">
        <v>170548547429.62</v>
      </c>
      <c r="L1685" s="188">
        <v>4.79333053E-2</v>
      </c>
    </row>
    <row r="1686" spans="1:12" hidden="1">
      <c r="A1686" s="103" t="s">
        <v>1077</v>
      </c>
      <c r="B1686" s="103" t="s">
        <v>1078</v>
      </c>
      <c r="C1686" s="134" t="s">
        <v>1218</v>
      </c>
      <c r="D1686" s="104">
        <v>166580495788.47</v>
      </c>
      <c r="E1686" s="406">
        <v>143091.49622877999</v>
      </c>
      <c r="F1686" s="188">
        <v>1164153.707095</v>
      </c>
      <c r="G1686" s="103" t="s">
        <v>581</v>
      </c>
      <c r="H1686" s="103" t="s">
        <v>581</v>
      </c>
      <c r="I1686" s="252">
        <v>555</v>
      </c>
      <c r="J1686" s="104">
        <v>165173821414.42999</v>
      </c>
      <c r="K1686" s="104">
        <v>165240519660.76001</v>
      </c>
      <c r="L1686" s="188">
        <v>1.5252537199999999E-2</v>
      </c>
    </row>
    <row r="1687" spans="1:12" hidden="1">
      <c r="A1687" s="103" t="s">
        <v>1077</v>
      </c>
      <c r="B1687" s="103" t="s">
        <v>1078</v>
      </c>
      <c r="C1687" s="134" t="s">
        <v>1219</v>
      </c>
      <c r="D1687" s="104">
        <v>167752387286.57999</v>
      </c>
      <c r="E1687" s="406">
        <v>144074.86389780001</v>
      </c>
      <c r="F1687" s="188">
        <v>1164341.8063930001</v>
      </c>
      <c r="G1687" s="103" t="s">
        <v>581</v>
      </c>
      <c r="H1687" s="103" t="s">
        <v>581</v>
      </c>
      <c r="I1687" s="252">
        <v>555</v>
      </c>
      <c r="J1687" s="104">
        <v>166607411198.48001</v>
      </c>
      <c r="K1687" s="104">
        <v>166683402615.25</v>
      </c>
      <c r="L1687" s="188">
        <v>1.61575999E-2</v>
      </c>
    </row>
    <row r="1688" spans="1:12" hidden="1">
      <c r="A1688" s="103" t="s">
        <v>1077</v>
      </c>
      <c r="B1688" s="103" t="s">
        <v>1078</v>
      </c>
      <c r="C1688" s="134" t="s">
        <v>1220</v>
      </c>
      <c r="D1688" s="104">
        <v>169035237221.79999</v>
      </c>
      <c r="E1688" s="406">
        <v>145153.24255845</v>
      </c>
      <c r="F1688" s="188">
        <v>1164529.5292229999</v>
      </c>
      <c r="G1688" s="103" t="s">
        <v>581</v>
      </c>
      <c r="H1688" s="103" t="s">
        <v>581</v>
      </c>
      <c r="I1688" s="252">
        <v>557</v>
      </c>
      <c r="J1688" s="104">
        <v>167779433427.79999</v>
      </c>
      <c r="K1688" s="104">
        <v>167864783881.06</v>
      </c>
      <c r="L1688" s="188">
        <v>1.6122656499999999E-2</v>
      </c>
    </row>
    <row r="1689" spans="1:12" hidden="1">
      <c r="A1689" s="103" t="s">
        <v>1077</v>
      </c>
      <c r="B1689" s="103" t="s">
        <v>1078</v>
      </c>
      <c r="C1689" s="134" t="s">
        <v>1221</v>
      </c>
      <c r="D1689" s="104">
        <v>162300423397.29999</v>
      </c>
      <c r="E1689" s="406">
        <v>139347.36791686999</v>
      </c>
      <c r="F1689" s="188">
        <v>1164718.256423</v>
      </c>
      <c r="G1689" s="103" t="s">
        <v>581</v>
      </c>
      <c r="H1689" s="103" t="s">
        <v>581</v>
      </c>
      <c r="I1689" s="252">
        <v>560</v>
      </c>
      <c r="J1689" s="104">
        <v>169062631586.88</v>
      </c>
      <c r="K1689" s="104">
        <v>169157413145.13</v>
      </c>
      <c r="L1689" s="188">
        <v>1.62063044E-2</v>
      </c>
    </row>
    <row r="1690" spans="1:12" hidden="1">
      <c r="A1690" s="103" t="s">
        <v>1077</v>
      </c>
      <c r="B1690" s="103" t="s">
        <v>1078</v>
      </c>
      <c r="C1690" s="134" t="s">
        <v>1222</v>
      </c>
      <c r="D1690" s="104">
        <v>162257165564.59</v>
      </c>
      <c r="E1690" s="406">
        <v>139239.95134083001</v>
      </c>
      <c r="F1690" s="188">
        <v>1165306.1064879999</v>
      </c>
      <c r="G1690" s="103" t="s">
        <v>581</v>
      </c>
      <c r="H1690" s="103" t="s">
        <v>581</v>
      </c>
      <c r="I1690" s="252">
        <v>561</v>
      </c>
      <c r="J1690" s="104">
        <v>162382338756.59</v>
      </c>
      <c r="K1690" s="104">
        <v>162504300828.44</v>
      </c>
      <c r="L1690" s="188">
        <v>5.0471439100000001E-2</v>
      </c>
    </row>
    <row r="1691" spans="1:12" hidden="1">
      <c r="A1691" s="103" t="s">
        <v>1077</v>
      </c>
      <c r="B1691" s="103" t="s">
        <v>1078</v>
      </c>
      <c r="C1691" s="134" t="s">
        <v>1223</v>
      </c>
      <c r="D1691" s="104">
        <v>162530325475.76001</v>
      </c>
      <c r="E1691" s="406">
        <v>139452.08200574</v>
      </c>
      <c r="F1691" s="188">
        <v>1165492.283357</v>
      </c>
      <c r="G1691" s="103" t="s">
        <v>581</v>
      </c>
      <c r="H1691" s="103" t="s">
        <v>581</v>
      </c>
      <c r="I1691" s="252">
        <v>565</v>
      </c>
      <c r="J1691" s="104">
        <v>162283088822.76001</v>
      </c>
      <c r="K1691" s="104">
        <v>162414106037.14999</v>
      </c>
      <c r="L1691" s="188">
        <v>1.5976649200000002E-2</v>
      </c>
    </row>
    <row r="1692" spans="1:12" hidden="1">
      <c r="A1692" s="103" t="s">
        <v>1077</v>
      </c>
      <c r="B1692" s="103" t="s">
        <v>1078</v>
      </c>
      <c r="C1692" s="134" t="s">
        <v>1224</v>
      </c>
      <c r="D1692" s="104">
        <v>163240891679.69</v>
      </c>
      <c r="E1692" s="406">
        <v>140021.99935423999</v>
      </c>
      <c r="F1692" s="188">
        <v>1165823.173734</v>
      </c>
      <c r="G1692" s="103" t="s">
        <v>581</v>
      </c>
      <c r="H1692" s="103" t="s">
        <v>581</v>
      </c>
      <c r="I1692" s="252">
        <v>566</v>
      </c>
      <c r="J1692" s="104">
        <v>162576468827.70001</v>
      </c>
      <c r="K1692" s="104">
        <v>162716558047.35999</v>
      </c>
      <c r="L1692" s="188">
        <v>2.8390610699999999E-2</v>
      </c>
    </row>
    <row r="1693" spans="1:12" hidden="1">
      <c r="A1693" s="103" t="s">
        <v>1077</v>
      </c>
      <c r="B1693" s="103" t="s">
        <v>1078</v>
      </c>
      <c r="C1693" s="134" t="s">
        <v>1225</v>
      </c>
      <c r="D1693" s="104">
        <v>164741266894.14999</v>
      </c>
      <c r="E1693" s="406">
        <v>141286.16385019</v>
      </c>
      <c r="F1693" s="188">
        <v>1166011.3234359999</v>
      </c>
      <c r="G1693" s="103" t="s">
        <v>581</v>
      </c>
      <c r="H1693" s="103" t="s">
        <v>581</v>
      </c>
      <c r="I1693" s="252">
        <v>572</v>
      </c>
      <c r="J1693" s="104">
        <v>163267236777.17999</v>
      </c>
      <c r="K1693" s="104">
        <v>163416437022.75</v>
      </c>
      <c r="L1693" s="188">
        <v>1.61387856E-2</v>
      </c>
    </row>
    <row r="1694" spans="1:12" hidden="1">
      <c r="A1694" s="103" t="s">
        <v>1077</v>
      </c>
      <c r="B1694" s="103" t="s">
        <v>1078</v>
      </c>
      <c r="C1694" s="134" t="s">
        <v>1226</v>
      </c>
      <c r="D1694" s="104">
        <v>166774353546.87</v>
      </c>
      <c r="E1694" s="406">
        <v>143006.5136263</v>
      </c>
      <c r="F1694" s="188">
        <v>1166201.1003409999</v>
      </c>
      <c r="G1694" s="103" t="s">
        <v>581</v>
      </c>
      <c r="H1694" s="103" t="s">
        <v>581</v>
      </c>
      <c r="I1694" s="252">
        <v>573</v>
      </c>
      <c r="J1694" s="104">
        <v>164768079745.01999</v>
      </c>
      <c r="K1694" s="104">
        <v>164926475206.31</v>
      </c>
      <c r="L1694" s="188">
        <v>1.6275734300000001E-2</v>
      </c>
    </row>
    <row r="1695" spans="1:12" hidden="1">
      <c r="A1695" s="103" t="s">
        <v>1077</v>
      </c>
      <c r="B1695" s="103" t="s">
        <v>1078</v>
      </c>
      <c r="C1695" s="134" t="s">
        <v>1227</v>
      </c>
      <c r="D1695" s="104">
        <v>166891933375.87</v>
      </c>
      <c r="E1695" s="406">
        <v>143038.48068422999</v>
      </c>
      <c r="F1695" s="188">
        <v>1166762.4864129999</v>
      </c>
      <c r="G1695" s="103" t="s">
        <v>581</v>
      </c>
      <c r="H1695" s="103" t="s">
        <v>581</v>
      </c>
      <c r="I1695" s="252">
        <v>577</v>
      </c>
      <c r="J1695" s="104">
        <v>166854635411.87</v>
      </c>
      <c r="K1695" s="104">
        <v>167040970191.31</v>
      </c>
      <c r="L1695" s="188">
        <v>4.8138015999999999E-2</v>
      </c>
    </row>
    <row r="1696" spans="1:12" hidden="1">
      <c r="A1696" s="103" t="s">
        <v>1077</v>
      </c>
      <c r="B1696" s="103" t="s">
        <v>1078</v>
      </c>
      <c r="C1696" s="134" t="s">
        <v>1228</v>
      </c>
      <c r="D1696" s="104">
        <v>161896892105.35001</v>
      </c>
      <c r="E1696" s="406">
        <v>138735.13118127</v>
      </c>
      <c r="F1696" s="188">
        <v>1166949.5010160001</v>
      </c>
      <c r="G1696" s="103" t="s">
        <v>581</v>
      </c>
      <c r="H1696" s="103" t="s">
        <v>581</v>
      </c>
      <c r="I1696" s="252">
        <v>576</v>
      </c>
      <c r="J1696" s="104">
        <v>166918683660.51999</v>
      </c>
      <c r="K1696" s="104">
        <v>167114335636.39001</v>
      </c>
      <c r="L1696" s="188">
        <v>1.60285067E-2</v>
      </c>
    </row>
    <row r="1697" spans="1:12" hidden="1">
      <c r="A1697" s="103" t="s">
        <v>1077</v>
      </c>
      <c r="B1697" s="103" t="s">
        <v>1078</v>
      </c>
      <c r="C1697" s="134" t="s">
        <v>1229</v>
      </c>
      <c r="D1697" s="104">
        <v>170018938003.92001</v>
      </c>
      <c r="E1697" s="406">
        <v>145670.43363144001</v>
      </c>
      <c r="F1697" s="188">
        <v>1167147.881457</v>
      </c>
      <c r="G1697" s="103" t="s">
        <v>581</v>
      </c>
      <c r="H1697" s="103" t="s">
        <v>581</v>
      </c>
      <c r="I1697" s="252">
        <v>577</v>
      </c>
      <c r="J1697" s="104">
        <v>161924414441.92999</v>
      </c>
      <c r="K1697" s="104">
        <v>162129105670.57999</v>
      </c>
      <c r="L1697" s="188">
        <v>1.69999165E-2</v>
      </c>
    </row>
    <row r="1698" spans="1:12" hidden="1">
      <c r="A1698" s="103" t="s">
        <v>1077</v>
      </c>
      <c r="B1698" s="103" t="s">
        <v>1078</v>
      </c>
      <c r="C1698" s="134" t="s">
        <v>1230</v>
      </c>
      <c r="D1698" s="104">
        <v>172622325155.89001</v>
      </c>
      <c r="E1698" s="406">
        <v>147876.79942035</v>
      </c>
      <c r="F1698" s="188">
        <v>1167338.7971099999</v>
      </c>
      <c r="G1698" s="103" t="s">
        <v>581</v>
      </c>
      <c r="H1698" s="103" t="s">
        <v>581</v>
      </c>
      <c r="I1698" s="252">
        <v>577</v>
      </c>
      <c r="J1698" s="104">
        <v>170046748769.88</v>
      </c>
      <c r="K1698" s="104">
        <v>170260932628.51001</v>
      </c>
      <c r="L1698" s="188">
        <v>1.63574519E-2</v>
      </c>
    </row>
    <row r="1699" spans="1:12" hidden="1">
      <c r="A1699" s="103" t="s">
        <v>1077</v>
      </c>
      <c r="B1699" s="103" t="s">
        <v>1078</v>
      </c>
      <c r="C1699" s="134" t="s">
        <v>1231</v>
      </c>
      <c r="D1699" s="104">
        <v>170938219268.26001</v>
      </c>
      <c r="E1699" s="406">
        <v>146410.79544695999</v>
      </c>
      <c r="F1699" s="188">
        <v>1167524.6947910001</v>
      </c>
      <c r="G1699" s="103" t="s">
        <v>581</v>
      </c>
      <c r="H1699" s="103" t="s">
        <v>581</v>
      </c>
      <c r="I1699" s="252">
        <v>574</v>
      </c>
      <c r="J1699" s="104">
        <v>172649815109.87</v>
      </c>
      <c r="K1699" s="104">
        <v>172873637265.72</v>
      </c>
      <c r="L1699" s="188">
        <v>1.5924912400000001E-2</v>
      </c>
    </row>
    <row r="1700" spans="1:12" hidden="1">
      <c r="A1700" s="103" t="s">
        <v>1077</v>
      </c>
      <c r="B1700" s="103" t="s">
        <v>1078</v>
      </c>
      <c r="C1700" s="134" t="s">
        <v>1232</v>
      </c>
      <c r="D1700" s="104">
        <v>171155630335.88</v>
      </c>
      <c r="E1700" s="406">
        <v>146526.22136534</v>
      </c>
      <c r="F1700" s="188">
        <v>1168088.747127</v>
      </c>
      <c r="G1700" s="103" t="s">
        <v>581</v>
      </c>
      <c r="H1700" s="103" t="s">
        <v>581</v>
      </c>
      <c r="I1700" s="252">
        <v>575</v>
      </c>
      <c r="J1700" s="104">
        <v>171020802619.51001</v>
      </c>
      <c r="K1700" s="104">
        <v>171273271989.47</v>
      </c>
      <c r="L1700" s="188">
        <v>4.8311812000000003E-2</v>
      </c>
    </row>
    <row r="1701" spans="1:12" hidden="1">
      <c r="A1701" s="103" t="s">
        <v>1077</v>
      </c>
      <c r="B1701" s="103" t="s">
        <v>1078</v>
      </c>
      <c r="C1701" s="134" t="s">
        <v>1233</v>
      </c>
      <c r="D1701" s="104">
        <v>173049338246.95999</v>
      </c>
      <c r="E1701" s="406">
        <v>148123.08574193</v>
      </c>
      <c r="F1701" s="188">
        <v>1168280.6726589999</v>
      </c>
      <c r="G1701" s="103" t="s">
        <v>581</v>
      </c>
      <c r="H1701" s="103" t="s">
        <v>581</v>
      </c>
      <c r="I1701" s="252">
        <v>578</v>
      </c>
      <c r="J1701" s="104">
        <v>171183752458.92999</v>
      </c>
      <c r="K1701" s="104">
        <v>171445780518.20999</v>
      </c>
      <c r="L1701" s="188">
        <v>1.6430732E-2</v>
      </c>
    </row>
    <row r="1702" spans="1:12" hidden="1">
      <c r="A1702" s="103" t="s">
        <v>1077</v>
      </c>
      <c r="B1702" s="103" t="s">
        <v>1078</v>
      </c>
      <c r="C1702" s="134" t="s">
        <v>1234</v>
      </c>
      <c r="D1702" s="104">
        <v>173198722891.70999</v>
      </c>
      <c r="E1702" s="406">
        <v>148227.28831532001</v>
      </c>
      <c r="F1702" s="188">
        <v>1168467.188871</v>
      </c>
      <c r="G1702" s="103" t="s">
        <v>581</v>
      </c>
      <c r="H1702" s="103" t="s">
        <v>581</v>
      </c>
      <c r="I1702" s="252">
        <v>581</v>
      </c>
      <c r="J1702" s="104">
        <v>173076965603.70999</v>
      </c>
      <c r="K1702" s="104">
        <v>173348658444.26001</v>
      </c>
      <c r="L1702" s="188">
        <v>1.5965017299999999E-2</v>
      </c>
    </row>
    <row r="1703" spans="1:12" hidden="1">
      <c r="A1703" s="103" t="s">
        <v>1077</v>
      </c>
      <c r="B1703" s="103" t="s">
        <v>1078</v>
      </c>
      <c r="C1703" s="134" t="s">
        <v>1235</v>
      </c>
      <c r="D1703" s="104">
        <v>174442331821.42001</v>
      </c>
      <c r="E1703" s="406">
        <v>149267.70701543</v>
      </c>
      <c r="F1703" s="188">
        <v>1168654.193927</v>
      </c>
      <c r="G1703" s="103" t="s">
        <v>581</v>
      </c>
      <c r="H1703" s="103" t="s">
        <v>581</v>
      </c>
      <c r="I1703" s="252">
        <v>581</v>
      </c>
      <c r="J1703" s="104">
        <v>173226442144.09</v>
      </c>
      <c r="K1703" s="104">
        <v>173507808639.07999</v>
      </c>
      <c r="L1703" s="188">
        <v>1.60043053E-2</v>
      </c>
    </row>
    <row r="1704" spans="1:12" hidden="1">
      <c r="A1704" s="103" t="s">
        <v>1077</v>
      </c>
      <c r="B1704" s="103" t="s">
        <v>1078</v>
      </c>
      <c r="C1704" s="134" t="s">
        <v>1236</v>
      </c>
      <c r="D1704" s="104">
        <v>169602519039.85999</v>
      </c>
      <c r="E1704" s="406">
        <v>145103.37077531</v>
      </c>
      <c r="F1704" s="188">
        <v>1168839.277362</v>
      </c>
      <c r="G1704" s="103" t="s">
        <v>581</v>
      </c>
      <c r="H1704" s="103" t="s">
        <v>581</v>
      </c>
      <c r="I1704" s="252">
        <v>581</v>
      </c>
      <c r="J1704" s="104">
        <v>174469958801.45999</v>
      </c>
      <c r="K1704" s="104">
        <v>174479686641.42999</v>
      </c>
      <c r="L1704" s="188">
        <v>1.58373141E-2</v>
      </c>
    </row>
    <row r="1705" spans="1:12" hidden="1">
      <c r="A1705" s="103" t="s">
        <v>1077</v>
      </c>
      <c r="B1705" s="103" t="s">
        <v>1078</v>
      </c>
      <c r="C1705" s="134" t="s">
        <v>1237</v>
      </c>
      <c r="D1705" s="104">
        <v>164631332979.5</v>
      </c>
      <c r="E1705" s="406">
        <v>140782.33460299001</v>
      </c>
      <c r="F1705" s="188">
        <v>1169403.3448429999</v>
      </c>
      <c r="G1705" s="103" t="s">
        <v>581</v>
      </c>
      <c r="H1705" s="103" t="s">
        <v>581</v>
      </c>
      <c r="I1705" s="252">
        <v>582</v>
      </c>
      <c r="J1705" s="104">
        <v>169684367132.62</v>
      </c>
      <c r="K1705" s="104">
        <v>169722482801.28</v>
      </c>
      <c r="L1705" s="188">
        <v>4.8258771899999997E-2</v>
      </c>
    </row>
    <row r="1706" spans="1:12" hidden="1">
      <c r="A1706" s="103" t="s">
        <v>1077</v>
      </c>
      <c r="B1706" s="103" t="s">
        <v>1078</v>
      </c>
      <c r="C1706" s="134" t="s">
        <v>1238</v>
      </c>
      <c r="D1706" s="104">
        <v>161084148973.76001</v>
      </c>
      <c r="E1706" s="406">
        <v>137726.87782291</v>
      </c>
      <c r="F1706" s="188">
        <v>1169591.2338980001</v>
      </c>
      <c r="G1706" s="103" t="s">
        <v>581</v>
      </c>
      <c r="H1706" s="103" t="s">
        <v>581</v>
      </c>
      <c r="I1706" s="252">
        <v>581</v>
      </c>
      <c r="J1706" s="104">
        <v>164657784439.29999</v>
      </c>
      <c r="K1706" s="104">
        <v>164705082980.31</v>
      </c>
      <c r="L1706" s="188">
        <v>1.60670872E-2</v>
      </c>
    </row>
    <row r="1707" spans="1:12" hidden="1">
      <c r="A1707" s="103" t="s">
        <v>1077</v>
      </c>
      <c r="B1707" s="103" t="s">
        <v>1078</v>
      </c>
      <c r="C1707" s="134" t="s">
        <v>1239</v>
      </c>
      <c r="D1707" s="104">
        <v>160653503822.04001</v>
      </c>
      <c r="E1707" s="406">
        <v>137336.72575771</v>
      </c>
      <c r="F1707" s="188">
        <v>1169778.1706650001</v>
      </c>
      <c r="G1707" s="103" t="s">
        <v>581</v>
      </c>
      <c r="H1707" s="103" t="s">
        <v>581</v>
      </c>
      <c r="I1707" s="252">
        <v>581</v>
      </c>
      <c r="J1707" s="104">
        <v>161109895191.14001</v>
      </c>
      <c r="K1707" s="104">
        <v>161166179298.5</v>
      </c>
      <c r="L1707" s="188">
        <v>1.5983085500000001E-2</v>
      </c>
    </row>
    <row r="1708" spans="1:12" hidden="1">
      <c r="A1708" s="103" t="s">
        <v>1077</v>
      </c>
      <c r="B1708" s="103" t="s">
        <v>1078</v>
      </c>
      <c r="C1708" s="134" t="s">
        <v>1240</v>
      </c>
      <c r="D1708" s="104">
        <v>163952056737.67001</v>
      </c>
      <c r="E1708" s="406">
        <v>140133.32152674001</v>
      </c>
      <c r="F1708" s="188">
        <v>1169971.959213</v>
      </c>
      <c r="G1708" s="103" t="s">
        <v>581</v>
      </c>
      <c r="H1708" s="103" t="s">
        <v>581</v>
      </c>
      <c r="I1708" s="252">
        <v>586</v>
      </c>
      <c r="J1708" s="104">
        <v>160680118106.64001</v>
      </c>
      <c r="K1708" s="104">
        <v>160745364318.47</v>
      </c>
      <c r="L1708" s="188">
        <v>1.65662647E-2</v>
      </c>
    </row>
    <row r="1709" spans="1:12" hidden="1">
      <c r="A1709" s="103" t="s">
        <v>1077</v>
      </c>
      <c r="B1709" s="103" t="s">
        <v>1078</v>
      </c>
      <c r="C1709" s="134" t="s">
        <v>1241</v>
      </c>
      <c r="D1709" s="104">
        <v>163978582424.85999</v>
      </c>
      <c r="E1709" s="406">
        <v>140133.32152674001</v>
      </c>
      <c r="F1709" s="188">
        <v>1170161.2481480001</v>
      </c>
      <c r="G1709" s="103" t="s">
        <v>581</v>
      </c>
      <c r="H1709" s="103" t="s">
        <v>581</v>
      </c>
      <c r="I1709" s="252">
        <v>586</v>
      </c>
      <c r="J1709" s="104">
        <v>163978582424.85999</v>
      </c>
      <c r="K1709" s="104">
        <v>164052975151.79001</v>
      </c>
      <c r="L1709" s="188">
        <v>1.6178929200000001E-2</v>
      </c>
    </row>
    <row r="1710" spans="1:12" hidden="1">
      <c r="A1710" s="103" t="s">
        <v>1077</v>
      </c>
      <c r="B1710" s="103" t="s">
        <v>1078</v>
      </c>
      <c r="C1710" s="134" t="s">
        <v>1242</v>
      </c>
      <c r="D1710" s="104">
        <v>164296909409.88</v>
      </c>
      <c r="E1710" s="406">
        <v>140337.37216043999</v>
      </c>
      <c r="F1710" s="188">
        <v>1170728.130936</v>
      </c>
      <c r="G1710" s="103" t="s">
        <v>581</v>
      </c>
      <c r="H1710" s="103" t="s">
        <v>581</v>
      </c>
      <c r="I1710" s="252">
        <v>587</v>
      </c>
      <c r="J1710" s="104">
        <v>164058021592.87</v>
      </c>
      <c r="K1710" s="104">
        <v>164159871744.64999</v>
      </c>
      <c r="L1710" s="188">
        <v>4.8444843699999997E-2</v>
      </c>
    </row>
    <row r="1711" spans="1:12" hidden="1">
      <c r="A1711" s="103" t="s">
        <v>1077</v>
      </c>
      <c r="B1711" s="103" t="s">
        <v>1078</v>
      </c>
      <c r="C1711" s="134" t="s">
        <v>1243</v>
      </c>
      <c r="D1711" s="104">
        <v>161672168692.54001</v>
      </c>
      <c r="E1711" s="406">
        <v>138074.17351342001</v>
      </c>
      <c r="F1711" s="188">
        <v>1170908.1038009999</v>
      </c>
      <c r="G1711" s="103" t="s">
        <v>581</v>
      </c>
      <c r="H1711" s="103" t="s">
        <v>581</v>
      </c>
      <c r="I1711" s="252">
        <v>588</v>
      </c>
      <c r="J1711" s="104">
        <v>164322166328.82001</v>
      </c>
      <c r="K1711" s="104">
        <v>164433184193.64999</v>
      </c>
      <c r="L1711" s="188">
        <v>1.5372729200000001E-2</v>
      </c>
    </row>
    <row r="1712" spans="1:12" hidden="1">
      <c r="A1712" s="103" t="s">
        <v>1077</v>
      </c>
      <c r="B1712" s="103" t="s">
        <v>1078</v>
      </c>
      <c r="C1712" s="134" t="s">
        <v>1244</v>
      </c>
      <c r="D1712" s="104">
        <v>158488506047.25</v>
      </c>
      <c r="E1712" s="406">
        <v>135333.26289188999</v>
      </c>
      <c r="F1712" s="188">
        <v>1171097.9448849999</v>
      </c>
      <c r="G1712" s="103" t="s">
        <v>581</v>
      </c>
      <c r="H1712" s="103" t="s">
        <v>581</v>
      </c>
      <c r="I1712" s="252">
        <v>591</v>
      </c>
      <c r="J1712" s="104">
        <v>161698380843.23999</v>
      </c>
      <c r="K1712" s="104">
        <v>161818420639.10001</v>
      </c>
      <c r="L1712" s="188">
        <v>1.6213149699999999E-2</v>
      </c>
    </row>
    <row r="1713" spans="1:12" hidden="1">
      <c r="A1713" s="103" t="s">
        <v>1077</v>
      </c>
      <c r="B1713" s="103" t="s">
        <v>1078</v>
      </c>
      <c r="C1713" s="134" t="s">
        <v>1245</v>
      </c>
      <c r="D1713" s="104">
        <v>155666260905.34</v>
      </c>
      <c r="E1713" s="406">
        <v>132900.30633178999</v>
      </c>
      <c r="F1713" s="188">
        <v>1171300.99397</v>
      </c>
      <c r="G1713" s="103" t="s">
        <v>581</v>
      </c>
      <c r="H1713" s="103" t="s">
        <v>581</v>
      </c>
      <c r="I1713" s="252">
        <v>591</v>
      </c>
      <c r="J1713" s="104">
        <v>158515985342.45999</v>
      </c>
      <c r="K1713" s="104">
        <v>158644870133.04999</v>
      </c>
      <c r="L1713" s="188">
        <v>1.7338352099999999E-2</v>
      </c>
    </row>
    <row r="1714" spans="1:12" hidden="1">
      <c r="A1714" s="103" t="s">
        <v>1077</v>
      </c>
      <c r="B1714" s="103" t="s">
        <v>1078</v>
      </c>
      <c r="C1714" s="134" t="s">
        <v>1246</v>
      </c>
      <c r="D1714" s="104">
        <v>155725247179.03</v>
      </c>
      <c r="E1714" s="406">
        <v>132929.4814474</v>
      </c>
      <c r="F1714" s="188">
        <v>1171487.660099</v>
      </c>
      <c r="G1714" s="103" t="s">
        <v>581</v>
      </c>
      <c r="H1714" s="103" t="s">
        <v>581</v>
      </c>
      <c r="I1714" s="252">
        <v>590</v>
      </c>
      <c r="J1714" s="104">
        <v>155691068891.12</v>
      </c>
      <c r="K1714" s="104">
        <v>155828641662.06</v>
      </c>
      <c r="L1714" s="188">
        <v>1.5936649099999999E-2</v>
      </c>
    </row>
    <row r="1715" spans="1:12" hidden="1">
      <c r="A1715" s="103" t="s">
        <v>1077</v>
      </c>
      <c r="B1715" s="103" t="s">
        <v>1078</v>
      </c>
      <c r="C1715" s="134" t="s">
        <v>1247</v>
      </c>
      <c r="D1715" s="104">
        <v>151710989116.64999</v>
      </c>
      <c r="E1715" s="406">
        <v>129441.25430561999</v>
      </c>
      <c r="F1715" s="188">
        <v>1172045.1098100001</v>
      </c>
      <c r="G1715" s="103" t="s">
        <v>581</v>
      </c>
      <c r="H1715" s="103" t="s">
        <v>581</v>
      </c>
      <c r="I1715" s="252">
        <v>589</v>
      </c>
      <c r="J1715" s="104">
        <v>155799348680.06</v>
      </c>
      <c r="K1715" s="104">
        <v>155963007866.17001</v>
      </c>
      <c r="L1715" s="188">
        <v>4.7584770200000001E-2</v>
      </c>
    </row>
    <row r="1716" spans="1:12" hidden="1">
      <c r="A1716" s="103" t="s">
        <v>1077</v>
      </c>
      <c r="B1716" s="103" t="s">
        <v>1078</v>
      </c>
      <c r="C1716" s="134" t="s">
        <v>1248</v>
      </c>
      <c r="D1716" s="104">
        <v>147812131897.13</v>
      </c>
      <c r="E1716" s="406">
        <v>126094.5610746</v>
      </c>
      <c r="F1716" s="188">
        <v>1172232.415399</v>
      </c>
      <c r="G1716" s="103" t="s">
        <v>581</v>
      </c>
      <c r="H1716" s="103" t="s">
        <v>581</v>
      </c>
      <c r="I1716" s="252">
        <v>588</v>
      </c>
      <c r="J1716" s="104">
        <v>151735234186.89999</v>
      </c>
      <c r="K1716" s="104">
        <v>151907362728.63</v>
      </c>
      <c r="L1716" s="188">
        <v>1.5981090399999998E-2</v>
      </c>
    </row>
    <row r="1717" spans="1:12" hidden="1">
      <c r="A1717" s="103" t="s">
        <v>1077</v>
      </c>
      <c r="B1717" s="103" t="s">
        <v>1078</v>
      </c>
      <c r="C1717" s="134" t="s">
        <v>1249</v>
      </c>
      <c r="D1717" s="104">
        <v>151257433953.89999</v>
      </c>
      <c r="E1717" s="406">
        <v>129013.67876681</v>
      </c>
      <c r="F1717" s="188">
        <v>1172413.928505</v>
      </c>
      <c r="G1717" s="103" t="s">
        <v>581</v>
      </c>
      <c r="H1717" s="103" t="s">
        <v>581</v>
      </c>
      <c r="I1717" s="252">
        <v>587</v>
      </c>
      <c r="J1717" s="104">
        <v>147835019712.60001</v>
      </c>
      <c r="K1717" s="104">
        <v>148015400619.73999</v>
      </c>
      <c r="L1717" s="188">
        <v>1.54843957E-2</v>
      </c>
    </row>
    <row r="1718" spans="1:12" hidden="1">
      <c r="A1718" s="103" t="s">
        <v>1077</v>
      </c>
      <c r="B1718" s="103" t="s">
        <v>1078</v>
      </c>
      <c r="C1718" s="134" t="s">
        <v>1250</v>
      </c>
      <c r="D1718" s="104">
        <v>151141834794.48001</v>
      </c>
      <c r="E1718" s="406">
        <v>128894.49723793</v>
      </c>
      <c r="F1718" s="188">
        <v>1172601.1430530001</v>
      </c>
      <c r="G1718" s="103" t="s">
        <v>581</v>
      </c>
      <c r="H1718" s="103" t="s">
        <v>581</v>
      </c>
      <c r="I1718" s="252">
        <v>588</v>
      </c>
      <c r="J1718" s="104">
        <v>151281587191.48001</v>
      </c>
      <c r="K1718" s="104">
        <v>151470413092.79999</v>
      </c>
      <c r="L1718" s="188">
        <v>1.59682978E-2</v>
      </c>
    </row>
    <row r="1719" spans="1:12" hidden="1">
      <c r="A1719" s="103" t="s">
        <v>1077</v>
      </c>
      <c r="B1719" s="103" t="s">
        <v>1078</v>
      </c>
      <c r="C1719" s="134" t="s">
        <v>1251</v>
      </c>
      <c r="D1719" s="104">
        <v>158203632587.31</v>
      </c>
      <c r="E1719" s="406">
        <v>134891.76582393001</v>
      </c>
      <c r="F1719" s="188">
        <v>1172819.049562</v>
      </c>
      <c r="G1719" s="103" t="s">
        <v>581</v>
      </c>
      <c r="H1719" s="103" t="s">
        <v>581</v>
      </c>
      <c r="I1719" s="252">
        <v>590</v>
      </c>
      <c r="J1719" s="104">
        <v>151169921744.29999</v>
      </c>
      <c r="K1719" s="104">
        <v>151367186884.57999</v>
      </c>
      <c r="L1719" s="188">
        <v>1.85831739E-2</v>
      </c>
    </row>
    <row r="1720" spans="1:12" hidden="1">
      <c r="A1720" s="103" t="s">
        <v>1077</v>
      </c>
      <c r="B1720" s="103" t="s">
        <v>1078</v>
      </c>
      <c r="C1720" s="134" t="s">
        <v>1252</v>
      </c>
      <c r="D1720" s="104">
        <v>158276588645.76999</v>
      </c>
      <c r="E1720" s="406">
        <v>134891.76582393001</v>
      </c>
      <c r="F1720" s="188">
        <v>1173359.898427</v>
      </c>
      <c r="G1720" s="103" t="s">
        <v>581</v>
      </c>
      <c r="H1720" s="103" t="s">
        <v>581</v>
      </c>
      <c r="I1720" s="252">
        <v>590</v>
      </c>
      <c r="J1720" s="104">
        <v>158276588645.76999</v>
      </c>
      <c r="K1720" s="104">
        <v>158500364600.19</v>
      </c>
      <c r="L1720" s="188">
        <v>4.6115286499999998E-2</v>
      </c>
    </row>
    <row r="1721" spans="1:12" hidden="1">
      <c r="A1721" s="103" t="s">
        <v>1077</v>
      </c>
      <c r="B1721" s="103" t="s">
        <v>1078</v>
      </c>
      <c r="C1721" s="134" t="s">
        <v>1253</v>
      </c>
      <c r="D1721" s="104">
        <v>157026838643.44</v>
      </c>
      <c r="E1721" s="406">
        <v>133805.87586651999</v>
      </c>
      <c r="F1721" s="188">
        <v>1173542.1753829999</v>
      </c>
      <c r="G1721" s="103" t="s">
        <v>581</v>
      </c>
      <c r="H1721" s="103" t="s">
        <v>581</v>
      </c>
      <c r="I1721" s="252">
        <v>589</v>
      </c>
      <c r="J1721" s="104">
        <v>158301176306.28</v>
      </c>
      <c r="K1721" s="104">
        <v>158533791062.39001</v>
      </c>
      <c r="L1721" s="188">
        <v>1.5534616100000001E-2</v>
      </c>
    </row>
    <row r="1722" spans="1:12" hidden="1">
      <c r="A1722" s="103" t="s">
        <v>1077</v>
      </c>
      <c r="B1722" s="103" t="s">
        <v>1078</v>
      </c>
      <c r="C1722" s="134" t="s">
        <v>1128</v>
      </c>
      <c r="D1722" s="104">
        <v>162358554730.38</v>
      </c>
      <c r="E1722" s="406">
        <v>138328.11013295999</v>
      </c>
      <c r="F1722" s="188">
        <v>1173720.616687</v>
      </c>
      <c r="G1722" s="103" t="s">
        <v>581</v>
      </c>
      <c r="H1722" s="103" t="s">
        <v>581</v>
      </c>
      <c r="I1722" s="252">
        <v>595</v>
      </c>
      <c r="J1722" s="104">
        <v>157050715138.37</v>
      </c>
      <c r="K1722" s="104">
        <v>157292099467.60999</v>
      </c>
      <c r="L1722" s="188">
        <v>1.52053593E-2</v>
      </c>
    </row>
    <row r="1723" spans="1:12" hidden="1">
      <c r="A1723" s="103" t="s">
        <v>1077</v>
      </c>
      <c r="B1723" s="103" t="s">
        <v>1078</v>
      </c>
      <c r="C1723" s="134" t="s">
        <v>1130</v>
      </c>
      <c r="D1723" s="104">
        <v>185590302698.38</v>
      </c>
      <c r="E1723" s="406">
        <v>158092.41397528999</v>
      </c>
      <c r="F1723" s="188">
        <v>1173935.5357520001</v>
      </c>
      <c r="G1723" s="103" t="s">
        <v>581</v>
      </c>
      <c r="H1723" s="103" t="s">
        <v>581</v>
      </c>
      <c r="I1723" s="252">
        <v>597</v>
      </c>
      <c r="J1723" s="104">
        <v>162388284078.47</v>
      </c>
      <c r="K1723" s="104">
        <v>162638736074.14001</v>
      </c>
      <c r="L1723" s="188">
        <v>1.8310921899999999E-2</v>
      </c>
    </row>
    <row r="1724" spans="1:12" hidden="1">
      <c r="A1724" s="103" t="s">
        <v>1077</v>
      </c>
      <c r="B1724" s="103" t="s">
        <v>1078</v>
      </c>
      <c r="C1724" s="134" t="s">
        <v>1113</v>
      </c>
      <c r="D1724" s="104">
        <v>185619123960.73001</v>
      </c>
      <c r="E1724" s="406">
        <v>158092.41397528999</v>
      </c>
      <c r="F1724" s="188">
        <v>1174117.8421740001</v>
      </c>
      <c r="G1724" s="103" t="s">
        <v>581</v>
      </c>
      <c r="H1724" s="103" t="s">
        <v>581</v>
      </c>
      <c r="I1724" s="252">
        <v>597</v>
      </c>
      <c r="J1724" s="104">
        <v>185619123960.73001</v>
      </c>
      <c r="K1724" s="104">
        <v>185879939399.48999</v>
      </c>
      <c r="L1724" s="188">
        <v>1.5529508799999999E-2</v>
      </c>
    </row>
    <row r="1725" spans="1:12" hidden="1">
      <c r="A1725" s="103" t="s">
        <v>1077</v>
      </c>
      <c r="B1725" s="103" t="s">
        <v>1078</v>
      </c>
      <c r="C1725" s="134" t="s">
        <v>1131</v>
      </c>
      <c r="D1725" s="104">
        <v>185705714513.67999</v>
      </c>
      <c r="E1725" s="406">
        <v>158092.41397528999</v>
      </c>
      <c r="F1725" s="188">
        <v>1174665.5632869999</v>
      </c>
      <c r="G1725" s="103" t="s">
        <v>581</v>
      </c>
      <c r="H1725" s="103" t="s">
        <v>581</v>
      </c>
      <c r="I1725" s="252">
        <v>597</v>
      </c>
      <c r="J1725" s="104">
        <v>185705714513.67999</v>
      </c>
      <c r="K1725" s="104">
        <v>185736696003.51001</v>
      </c>
      <c r="L1725" s="188">
        <v>4.6649586E-2</v>
      </c>
    </row>
    <row r="1726" spans="1:12" hidden="1">
      <c r="A1726" s="103" t="s">
        <v>1077</v>
      </c>
      <c r="B1726" s="103" t="s">
        <v>1078</v>
      </c>
      <c r="C1726" s="134" t="s">
        <v>1254</v>
      </c>
      <c r="D1726" s="104">
        <v>184531224138.16</v>
      </c>
      <c r="E1726" s="406">
        <v>157068.52070872</v>
      </c>
      <c r="F1726" s="188">
        <v>1174845.368795</v>
      </c>
      <c r="G1726" s="103" t="s">
        <v>581</v>
      </c>
      <c r="H1726" s="103" t="s">
        <v>581</v>
      </c>
      <c r="I1726" s="252">
        <v>595</v>
      </c>
      <c r="J1726" s="104">
        <v>185734140400.5</v>
      </c>
      <c r="K1726" s="104">
        <v>185775451208.31</v>
      </c>
      <c r="L1726" s="188">
        <v>1.5306953200000001E-2</v>
      </c>
    </row>
    <row r="1727" spans="1:12" hidden="1">
      <c r="A1727" s="103" t="s">
        <v>1077</v>
      </c>
      <c r="B1727" s="103" t="s">
        <v>1078</v>
      </c>
      <c r="C1727" s="134" t="s">
        <v>1255</v>
      </c>
      <c r="D1727" s="104">
        <v>184938503529.39001</v>
      </c>
      <c r="E1727" s="406">
        <v>157390.70933412999</v>
      </c>
      <c r="F1727" s="188">
        <v>1175028.0833719999</v>
      </c>
      <c r="G1727" s="103" t="s">
        <v>581</v>
      </c>
      <c r="H1727" s="103" t="s">
        <v>581</v>
      </c>
      <c r="I1727" s="252">
        <v>596</v>
      </c>
      <c r="J1727" s="104">
        <v>184559922846.41</v>
      </c>
      <c r="K1727" s="104">
        <v>184611498255.14999</v>
      </c>
      <c r="L1727" s="188">
        <v>1.55522235E-2</v>
      </c>
    </row>
    <row r="1728" spans="1:12" hidden="1">
      <c r="A1728" s="103" t="s">
        <v>1077</v>
      </c>
      <c r="B1728" s="103" t="s">
        <v>1078</v>
      </c>
      <c r="C1728" s="134" t="s">
        <v>1256</v>
      </c>
      <c r="D1728" s="104">
        <v>183643094740.76001</v>
      </c>
      <c r="E1728" s="406">
        <v>156264.13631040999</v>
      </c>
      <c r="F1728" s="188">
        <v>1175209.4823340001</v>
      </c>
      <c r="G1728" s="103" t="s">
        <v>581</v>
      </c>
      <c r="H1728" s="103" t="s">
        <v>581</v>
      </c>
      <c r="I1728" s="252">
        <v>597</v>
      </c>
      <c r="J1728" s="104">
        <v>184967054040.76001</v>
      </c>
      <c r="K1728" s="104">
        <v>185028917259.37</v>
      </c>
      <c r="L1728" s="188">
        <v>1.5437840600000001E-2</v>
      </c>
    </row>
    <row r="1729" spans="1:12" hidden="1">
      <c r="A1729" s="103" t="s">
        <v>1077</v>
      </c>
      <c r="B1729" s="103" t="s">
        <v>1078</v>
      </c>
      <c r="C1729" s="134" t="s">
        <v>1257</v>
      </c>
      <c r="D1729" s="104">
        <v>183687837660.98001</v>
      </c>
      <c r="E1729" s="406">
        <v>156278.47238183001</v>
      </c>
      <c r="F1729" s="188">
        <v>1175387.97802</v>
      </c>
      <c r="G1729" s="103" t="s">
        <v>581</v>
      </c>
      <c r="H1729" s="103" t="s">
        <v>581</v>
      </c>
      <c r="I1729" s="252">
        <v>600</v>
      </c>
      <c r="J1729" s="104">
        <v>183670987214.98001</v>
      </c>
      <c r="K1729" s="104">
        <v>183743066748.78</v>
      </c>
      <c r="L1729" s="188">
        <v>1.5188414399999999E-2</v>
      </c>
    </row>
    <row r="1730" spans="1:12" hidden="1">
      <c r="A1730" s="103" t="s">
        <v>1077</v>
      </c>
      <c r="B1730" s="103" t="s">
        <v>1078</v>
      </c>
      <c r="C1730" s="134" t="s">
        <v>1258</v>
      </c>
      <c r="D1730" s="104">
        <v>187082825835.16</v>
      </c>
      <c r="E1730" s="406">
        <v>159090.68666656001</v>
      </c>
      <c r="F1730" s="188">
        <v>1175950.8350559999</v>
      </c>
      <c r="G1730" s="103" t="s">
        <v>581</v>
      </c>
      <c r="H1730" s="103" t="s">
        <v>581</v>
      </c>
      <c r="I1730" s="252">
        <v>599</v>
      </c>
      <c r="J1730" s="104">
        <v>183775800098.67001</v>
      </c>
      <c r="K1730" s="104">
        <v>183878551177.64999</v>
      </c>
      <c r="L1730" s="188">
        <v>4.7886914500000002E-2</v>
      </c>
    </row>
    <row r="1731" spans="1:12" hidden="1">
      <c r="A1731" s="103" t="s">
        <v>1077</v>
      </c>
      <c r="B1731" s="103" t="s">
        <v>1078</v>
      </c>
      <c r="C1731" s="134" t="s">
        <v>1259</v>
      </c>
      <c r="D1731" s="104">
        <v>189491022749.97</v>
      </c>
      <c r="E1731" s="406">
        <v>161113.25699472</v>
      </c>
      <c r="F1731" s="188">
        <v>1176135.5104139999</v>
      </c>
      <c r="G1731" s="103" t="s">
        <v>581</v>
      </c>
      <c r="H1731" s="103" t="s">
        <v>581</v>
      </c>
      <c r="I1731" s="252">
        <v>599</v>
      </c>
      <c r="J1731" s="104">
        <v>187112205964.73001</v>
      </c>
      <c r="K1731" s="104">
        <v>187225366978.59</v>
      </c>
      <c r="L1731" s="188">
        <v>1.5704343499999999E-2</v>
      </c>
    </row>
    <row r="1732" spans="1:12" hidden="1">
      <c r="A1732" s="103" t="s">
        <v>1077</v>
      </c>
      <c r="B1732" s="103" t="s">
        <v>1078</v>
      </c>
      <c r="C1732" s="134" t="s">
        <v>1260</v>
      </c>
      <c r="D1732" s="104">
        <v>189894295565.01001</v>
      </c>
      <c r="E1732" s="406">
        <v>161433.22752163999</v>
      </c>
      <c r="F1732" s="188">
        <v>1176302.4160529999</v>
      </c>
      <c r="G1732" s="103" t="s">
        <v>581</v>
      </c>
      <c r="H1732" s="103" t="s">
        <v>581</v>
      </c>
      <c r="I1732" s="252">
        <v>600</v>
      </c>
      <c r="J1732" s="104">
        <v>189517913461.12</v>
      </c>
      <c r="K1732" s="104">
        <v>189641618756.10001</v>
      </c>
      <c r="L1732" s="188">
        <v>1.4191021099999999E-2</v>
      </c>
    </row>
    <row r="1733" spans="1:12" hidden="1">
      <c r="A1733" s="103" t="s">
        <v>1077</v>
      </c>
      <c r="B1733" s="103" t="s">
        <v>1078</v>
      </c>
      <c r="C1733" s="134" t="s">
        <v>1261</v>
      </c>
      <c r="D1733" s="104">
        <v>191123034366.25</v>
      </c>
      <c r="E1733" s="406">
        <v>162452.51072804001</v>
      </c>
      <c r="F1733" s="188">
        <v>1176485.5680579999</v>
      </c>
      <c r="G1733" s="103" t="s">
        <v>581</v>
      </c>
      <c r="H1733" s="103" t="s">
        <v>581</v>
      </c>
      <c r="I1733" s="252">
        <v>606</v>
      </c>
      <c r="J1733" s="104">
        <v>189923862384.17999</v>
      </c>
      <c r="K1733" s="104">
        <v>190058135119.04001</v>
      </c>
      <c r="L1733" s="188">
        <v>1.55701461E-2</v>
      </c>
    </row>
    <row r="1734" spans="1:12" hidden="1">
      <c r="A1734" s="103" t="s">
        <v>1077</v>
      </c>
      <c r="B1734" s="103" t="s">
        <v>1078</v>
      </c>
      <c r="C1734" s="134" t="s">
        <v>1262</v>
      </c>
      <c r="D1734" s="104">
        <v>192036460969.31</v>
      </c>
      <c r="E1734" s="406">
        <v>163203.60475614999</v>
      </c>
      <c r="F1734" s="188">
        <v>1176668.0108340001</v>
      </c>
      <c r="G1734" s="103" t="s">
        <v>581</v>
      </c>
      <c r="H1734" s="103" t="s">
        <v>581</v>
      </c>
      <c r="I1734" s="252">
        <v>607</v>
      </c>
      <c r="J1734" s="104">
        <v>191152672653.31</v>
      </c>
      <c r="K1734" s="104">
        <v>191297581742.64001</v>
      </c>
      <c r="L1734" s="188">
        <v>1.55074385E-2</v>
      </c>
    </row>
    <row r="1735" spans="1:12" hidden="1">
      <c r="A1735" s="103" t="s">
        <v>1077</v>
      </c>
      <c r="B1735" s="103" t="s">
        <v>1078</v>
      </c>
      <c r="C1735" s="134" t="s">
        <v>1263</v>
      </c>
      <c r="D1735" s="104">
        <v>192292940087.29001</v>
      </c>
      <c r="E1735" s="406">
        <v>163345.31222938001</v>
      </c>
      <c r="F1735" s="188">
        <v>1177217.3774860001</v>
      </c>
      <c r="G1735" s="103" t="s">
        <v>581</v>
      </c>
      <c r="H1735" s="103" t="s">
        <v>581</v>
      </c>
      <c r="I1735" s="252">
        <v>609</v>
      </c>
      <c r="J1735" s="104">
        <v>192126119587.28</v>
      </c>
      <c r="K1735" s="104">
        <v>192303105465.06</v>
      </c>
      <c r="L1735" s="188">
        <v>4.6688330700000003E-2</v>
      </c>
    </row>
    <row r="1736" spans="1:12" hidden="1">
      <c r="A1736" s="103" t="s">
        <v>1077</v>
      </c>
      <c r="B1736" s="103" t="s">
        <v>1078</v>
      </c>
      <c r="C1736" s="134" t="s">
        <v>1264</v>
      </c>
      <c r="D1736" s="104">
        <v>192761729383.92999</v>
      </c>
      <c r="E1736" s="406">
        <v>163719.15082467001</v>
      </c>
      <c r="F1736" s="188">
        <v>1177392.6777230001</v>
      </c>
      <c r="G1736" s="103" t="s">
        <v>581</v>
      </c>
      <c r="H1736" s="103" t="s">
        <v>581</v>
      </c>
      <c r="I1736" s="252">
        <v>610</v>
      </c>
      <c r="J1736" s="104">
        <v>192321574559.17999</v>
      </c>
      <c r="K1736" s="104">
        <v>192509264162.29001</v>
      </c>
      <c r="L1736" s="188">
        <v>1.48910677E-2</v>
      </c>
    </row>
    <row r="1737" spans="1:12" hidden="1">
      <c r="A1737" s="103" t="s">
        <v>1077</v>
      </c>
      <c r="B1737" s="103" t="s">
        <v>1078</v>
      </c>
      <c r="C1737" s="134" t="s">
        <v>1265</v>
      </c>
      <c r="D1737" s="104">
        <v>186929749309.45999</v>
      </c>
      <c r="E1737" s="406">
        <v>158741.21486933</v>
      </c>
      <c r="F1737" s="188">
        <v>1177575.3981929999</v>
      </c>
      <c r="G1737" s="103" t="s">
        <v>581</v>
      </c>
      <c r="H1737" s="103" t="s">
        <v>581</v>
      </c>
      <c r="I1737" s="252">
        <v>612</v>
      </c>
      <c r="J1737" s="104">
        <v>192791644224.25</v>
      </c>
      <c r="K1737" s="104">
        <v>192990064285.70001</v>
      </c>
      <c r="L1737" s="188">
        <v>1.5519076499999999E-2</v>
      </c>
    </row>
    <row r="1738" spans="1:12" hidden="1">
      <c r="A1738" s="103" t="s">
        <v>1077</v>
      </c>
      <c r="B1738" s="103" t="s">
        <v>1078</v>
      </c>
      <c r="C1738" s="134" t="s">
        <v>1266</v>
      </c>
      <c r="D1738" s="104">
        <v>187095007827.70001</v>
      </c>
      <c r="E1738" s="406">
        <v>158856.73251828001</v>
      </c>
      <c r="F1738" s="188">
        <v>1177759.386472</v>
      </c>
      <c r="G1738" s="103" t="s">
        <v>581</v>
      </c>
      <c r="H1738" s="103" t="s">
        <v>581</v>
      </c>
      <c r="I1738" s="252">
        <v>613</v>
      </c>
      <c r="J1738" s="104">
        <v>186958955832.34</v>
      </c>
      <c r="K1738" s="104">
        <v>187167782626.92001</v>
      </c>
      <c r="L1738" s="188">
        <v>1.56243311E-2</v>
      </c>
    </row>
    <row r="1739" spans="1:12" hidden="1">
      <c r="A1739" s="103" t="s">
        <v>1077</v>
      </c>
      <c r="B1739" s="103" t="s">
        <v>1078</v>
      </c>
      <c r="C1739" s="134" t="s">
        <v>1267</v>
      </c>
      <c r="D1739" s="104">
        <v>192264854315.31</v>
      </c>
      <c r="E1739" s="406">
        <v>163220.05015088999</v>
      </c>
      <c r="F1739" s="188">
        <v>1177948.751624</v>
      </c>
      <c r="G1739" s="103" t="s">
        <v>581</v>
      </c>
      <c r="H1739" s="103" t="s">
        <v>581</v>
      </c>
      <c r="I1739" s="252">
        <v>613</v>
      </c>
      <c r="J1739" s="104">
        <v>187125089757.04999</v>
      </c>
      <c r="K1739" s="104">
        <v>187344333101.16</v>
      </c>
      <c r="L1739" s="188">
        <v>1.6078424399999999E-2</v>
      </c>
    </row>
    <row r="1740" spans="1:12" hidden="1">
      <c r="A1740" s="103" t="s">
        <v>1077</v>
      </c>
      <c r="B1740" s="103" t="s">
        <v>1078</v>
      </c>
      <c r="C1740" s="134" t="s">
        <v>1268</v>
      </c>
      <c r="D1740" s="104">
        <v>193169081184.23999</v>
      </c>
      <c r="E1740" s="406">
        <v>163910.21487734999</v>
      </c>
      <c r="F1740" s="188">
        <v>1178505.447808</v>
      </c>
      <c r="G1740" s="103" t="s">
        <v>581</v>
      </c>
      <c r="H1740" s="103" t="s">
        <v>581</v>
      </c>
      <c r="I1740" s="252">
        <v>618</v>
      </c>
      <c r="J1740" s="104">
        <v>192355718294.23999</v>
      </c>
      <c r="K1740" s="104">
        <v>192607089132.28</v>
      </c>
      <c r="L1740" s="188">
        <v>4.7259796600000001E-2</v>
      </c>
    </row>
    <row r="1741" spans="1:12" hidden="1">
      <c r="A1741" s="103" t="s">
        <v>1077</v>
      </c>
      <c r="B1741" s="103" t="s">
        <v>1078</v>
      </c>
      <c r="C1741" s="134" t="s">
        <v>1269</v>
      </c>
      <c r="D1741" s="104">
        <v>193404758848.48999</v>
      </c>
      <c r="E1741" s="406">
        <v>164084.88430924001</v>
      </c>
      <c r="F1741" s="188">
        <v>1178687.2365649999</v>
      </c>
      <c r="G1741" s="103" t="s">
        <v>581</v>
      </c>
      <c r="H1741" s="103" t="s">
        <v>581</v>
      </c>
      <c r="I1741" s="252">
        <v>620</v>
      </c>
      <c r="J1741" s="104">
        <v>193198878218.5</v>
      </c>
      <c r="K1741" s="104">
        <v>193461005699.75</v>
      </c>
      <c r="L1741" s="188">
        <v>1.54253642E-2</v>
      </c>
    </row>
    <row r="1742" spans="1:12" hidden="1">
      <c r="A1742" s="103" t="s">
        <v>1077</v>
      </c>
      <c r="B1742" s="103" t="s">
        <v>1078</v>
      </c>
      <c r="C1742" s="134" t="s">
        <v>1270</v>
      </c>
      <c r="D1742" s="104">
        <v>192928300231.56</v>
      </c>
      <c r="E1742" s="406">
        <v>163654.87950911999</v>
      </c>
      <c r="F1742" s="188">
        <v>1178872.886713</v>
      </c>
      <c r="G1742" s="103" t="s">
        <v>581</v>
      </c>
      <c r="H1742" s="103" t="s">
        <v>581</v>
      </c>
      <c r="I1742" s="252">
        <v>620</v>
      </c>
      <c r="J1742" s="104">
        <v>193435221231.56</v>
      </c>
      <c r="K1742" s="104">
        <v>193708119095.79001</v>
      </c>
      <c r="L1742" s="188">
        <v>1.5750586099999998E-2</v>
      </c>
    </row>
    <row r="1743" spans="1:12" hidden="1">
      <c r="A1743" s="103" t="s">
        <v>1077</v>
      </c>
      <c r="B1743" s="103" t="s">
        <v>1078</v>
      </c>
      <c r="C1743" s="134" t="s">
        <v>1271</v>
      </c>
      <c r="D1743" s="104">
        <v>193288107246.82001</v>
      </c>
      <c r="E1743" s="406">
        <v>163933.93994996001</v>
      </c>
      <c r="F1743" s="188">
        <v>1179060.95166</v>
      </c>
      <c r="G1743" s="103" t="s">
        <v>581</v>
      </c>
      <c r="H1743" s="103" t="s">
        <v>581</v>
      </c>
      <c r="I1743" s="252">
        <v>620</v>
      </c>
      <c r="J1743" s="104">
        <v>192959077977.87</v>
      </c>
      <c r="K1743" s="104">
        <v>193242720348.39999</v>
      </c>
      <c r="L1743" s="188">
        <v>1.59529453E-2</v>
      </c>
    </row>
    <row r="1744" spans="1:12" hidden="1">
      <c r="A1744" s="103" t="s">
        <v>1077</v>
      </c>
      <c r="B1744" s="103" t="s">
        <v>1078</v>
      </c>
      <c r="C1744" s="134" t="s">
        <v>1272</v>
      </c>
      <c r="D1744" s="104">
        <v>197562144615.56</v>
      </c>
      <c r="E1744" s="406">
        <v>167528.63277899</v>
      </c>
      <c r="F1744" s="188">
        <v>1179273.9028449999</v>
      </c>
      <c r="G1744" s="103" t="s">
        <v>581</v>
      </c>
      <c r="H1744" s="103" t="s">
        <v>581</v>
      </c>
      <c r="I1744" s="252">
        <v>621</v>
      </c>
      <c r="J1744" s="104">
        <v>193323017173.54001</v>
      </c>
      <c r="K1744" s="104">
        <v>193617424884.35001</v>
      </c>
      <c r="L1744" s="188">
        <v>1.8061083700000001E-2</v>
      </c>
    </row>
    <row r="1745" spans="1:12" hidden="1">
      <c r="A1745" s="103" t="s">
        <v>1077</v>
      </c>
      <c r="B1745" s="103" t="s">
        <v>1078</v>
      </c>
      <c r="C1745" s="134" t="s">
        <v>1273</v>
      </c>
      <c r="D1745" s="104">
        <v>187525684015.81</v>
      </c>
      <c r="E1745" s="406">
        <v>158933.99954523001</v>
      </c>
      <c r="F1745" s="188">
        <v>1179896.5894800001</v>
      </c>
      <c r="G1745" s="103" t="s">
        <v>581</v>
      </c>
      <c r="H1745" s="103" t="s">
        <v>581</v>
      </c>
      <c r="I1745" s="252">
        <v>620</v>
      </c>
      <c r="J1745" s="104">
        <v>197666462456.17001</v>
      </c>
      <c r="K1745" s="104">
        <v>197993896197.98999</v>
      </c>
      <c r="L1745" s="188">
        <v>5.2802545200000002E-2</v>
      </c>
    </row>
    <row r="1746" spans="1:12" hidden="1">
      <c r="A1746" s="103" t="s">
        <v>1077</v>
      </c>
      <c r="B1746" s="103" t="s">
        <v>1078</v>
      </c>
      <c r="C1746" s="134" t="s">
        <v>1274</v>
      </c>
      <c r="D1746" s="104">
        <v>181255937870.48001</v>
      </c>
      <c r="E1746" s="406">
        <v>153590.36300747</v>
      </c>
      <c r="F1746" s="188">
        <v>1180125.72092</v>
      </c>
      <c r="G1746" s="103" t="s">
        <v>581</v>
      </c>
      <c r="H1746" s="103" t="s">
        <v>581</v>
      </c>
      <c r="I1746" s="252">
        <v>623</v>
      </c>
      <c r="J1746" s="104">
        <v>187562100791.94</v>
      </c>
      <c r="K1746" s="104">
        <v>187899981977.98001</v>
      </c>
      <c r="L1746" s="188">
        <v>1.9419620499999998E-2</v>
      </c>
    </row>
    <row r="1747" spans="1:12" hidden="1">
      <c r="A1747" s="103" t="s">
        <v>1077</v>
      </c>
      <c r="B1747" s="103" t="s">
        <v>1078</v>
      </c>
      <c r="C1747" s="134" t="s">
        <v>1275</v>
      </c>
      <c r="D1747" s="104">
        <v>183158631434.41</v>
      </c>
      <c r="E1747" s="406">
        <v>155176.25403996001</v>
      </c>
      <c r="F1747" s="188">
        <v>1180326.413778</v>
      </c>
      <c r="G1747" s="103" t="s">
        <v>581</v>
      </c>
      <c r="H1747" s="103" t="s">
        <v>581</v>
      </c>
      <c r="I1747" s="252">
        <v>628</v>
      </c>
      <c r="J1747" s="104">
        <v>181286762359.41</v>
      </c>
      <c r="K1747" s="104">
        <v>181634742635.51001</v>
      </c>
      <c r="L1747" s="188">
        <v>1.70060574E-2</v>
      </c>
    </row>
    <row r="1748" spans="1:12" hidden="1">
      <c r="A1748" s="103" t="s">
        <v>1077</v>
      </c>
      <c r="B1748" s="103" t="s">
        <v>1078</v>
      </c>
      <c r="C1748" s="134" t="s">
        <v>1276</v>
      </c>
      <c r="D1748" s="104">
        <v>182343287777.59</v>
      </c>
      <c r="E1748" s="406">
        <v>154461.36514133</v>
      </c>
      <c r="F1748" s="188">
        <v>1180510.6578639999</v>
      </c>
      <c r="G1748" s="103" t="s">
        <v>581</v>
      </c>
      <c r="H1748" s="103" t="s">
        <v>581</v>
      </c>
      <c r="I1748" s="252">
        <v>634</v>
      </c>
      <c r="J1748" s="104">
        <v>183187221741.60001</v>
      </c>
      <c r="K1748" s="104">
        <v>183197407717.54001</v>
      </c>
      <c r="L1748" s="188">
        <v>1.56095876E-2</v>
      </c>
    </row>
    <row r="1749" spans="1:12" hidden="1">
      <c r="A1749" s="103" t="s">
        <v>1077</v>
      </c>
      <c r="B1749" s="103" t="s">
        <v>1078</v>
      </c>
      <c r="C1749" s="134" t="s">
        <v>1277</v>
      </c>
      <c r="D1749" s="104">
        <v>182385394595.97</v>
      </c>
      <c r="E1749" s="406">
        <v>154472.25921613001</v>
      </c>
      <c r="F1749" s="188">
        <v>1180699.987956</v>
      </c>
      <c r="G1749" s="103" t="s">
        <v>581</v>
      </c>
      <c r="H1749" s="103" t="s">
        <v>581</v>
      </c>
      <c r="I1749" s="252">
        <v>635</v>
      </c>
      <c r="J1749" s="104">
        <v>182372531961.97</v>
      </c>
      <c r="K1749" s="104">
        <v>182392859180.07999</v>
      </c>
      <c r="L1749" s="188">
        <v>1.6037982400000001E-2</v>
      </c>
    </row>
    <row r="1750" spans="1:12" hidden="1">
      <c r="A1750" s="103" t="s">
        <v>1077</v>
      </c>
      <c r="B1750" s="103" t="s">
        <v>1078</v>
      </c>
      <c r="C1750" s="134" t="s">
        <v>1278</v>
      </c>
      <c r="D1750" s="104">
        <v>183780848199.85999</v>
      </c>
      <c r="E1750" s="406">
        <v>155579.24913576999</v>
      </c>
      <c r="F1750" s="188">
        <v>1181268.383931</v>
      </c>
      <c r="G1750" s="103" t="s">
        <v>581</v>
      </c>
      <c r="H1750" s="103" t="s">
        <v>581</v>
      </c>
      <c r="I1750" s="252">
        <v>635</v>
      </c>
      <c r="J1750" s="104">
        <v>182473196006.48001</v>
      </c>
      <c r="K1750" s="104">
        <v>182523968820.98999</v>
      </c>
      <c r="L1750" s="188">
        <v>4.8140592900000001E-2</v>
      </c>
    </row>
    <row r="1751" spans="1:12" hidden="1">
      <c r="A1751" s="103" t="s">
        <v>1077</v>
      </c>
      <c r="B1751" s="103" t="s">
        <v>1078</v>
      </c>
      <c r="C1751" s="134" t="s">
        <v>1279</v>
      </c>
      <c r="D1751" s="104">
        <v>183320185122.29999</v>
      </c>
      <c r="E1751" s="406">
        <v>155164.59168374</v>
      </c>
      <c r="F1751" s="188">
        <v>1181456.3047730001</v>
      </c>
      <c r="G1751" s="103" t="s">
        <v>581</v>
      </c>
      <c r="H1751" s="103" t="s">
        <v>581</v>
      </c>
      <c r="I1751" s="252">
        <v>638</v>
      </c>
      <c r="J1751" s="104">
        <v>183810084783.31</v>
      </c>
      <c r="K1751" s="104">
        <v>183871081030.73999</v>
      </c>
      <c r="L1751" s="188">
        <v>1.59083951E-2</v>
      </c>
    </row>
    <row r="1752" spans="1:12" hidden="1">
      <c r="A1752" s="103" t="s">
        <v>1077</v>
      </c>
      <c r="B1752" s="103" t="s">
        <v>1078</v>
      </c>
      <c r="C1752" s="134" t="s">
        <v>1280</v>
      </c>
      <c r="D1752" s="104">
        <v>190846968279.87</v>
      </c>
      <c r="E1752" s="406">
        <v>161508.58498113</v>
      </c>
      <c r="F1752" s="188">
        <v>1181652.1598660001</v>
      </c>
      <c r="G1752" s="103" t="s">
        <v>581</v>
      </c>
      <c r="H1752" s="103" t="s">
        <v>581</v>
      </c>
      <c r="I1752" s="252">
        <v>640</v>
      </c>
      <c r="J1752" s="104">
        <v>183350574897.87</v>
      </c>
      <c r="K1752" s="104">
        <v>183421769596.01001</v>
      </c>
      <c r="L1752" s="188">
        <v>1.6577430099999999E-2</v>
      </c>
    </row>
    <row r="1753" spans="1:12" hidden="1">
      <c r="A1753" s="103" t="s">
        <v>1077</v>
      </c>
      <c r="B1753" s="103" t="s">
        <v>1078</v>
      </c>
      <c r="C1753" s="134" t="s">
        <v>1281</v>
      </c>
      <c r="D1753" s="104">
        <v>195407396592.17999</v>
      </c>
      <c r="E1753" s="406">
        <v>165340.97072673999</v>
      </c>
      <c r="F1753" s="188">
        <v>1181844.9821200001</v>
      </c>
      <c r="G1753" s="103" t="s">
        <v>581</v>
      </c>
      <c r="H1753" s="103" t="s">
        <v>581</v>
      </c>
      <c r="I1753" s="252">
        <v>641</v>
      </c>
      <c r="J1753" s="104">
        <v>190878110729.17001</v>
      </c>
      <c r="K1753" s="104">
        <v>190959923007.57999</v>
      </c>
      <c r="L1753" s="188">
        <v>1.6318021500000002E-2</v>
      </c>
    </row>
    <row r="1754" spans="1:12" hidden="1">
      <c r="A1754" s="103" t="s">
        <v>1077</v>
      </c>
      <c r="B1754" s="103" t="s">
        <v>1078</v>
      </c>
      <c r="C1754" s="134" t="s">
        <v>1282</v>
      </c>
      <c r="D1754" s="104">
        <v>192437006861.29999</v>
      </c>
      <c r="E1754" s="406">
        <v>162803.8016449</v>
      </c>
      <c r="F1754" s="188">
        <v>1182017.8946499999</v>
      </c>
      <c r="G1754" s="103" t="s">
        <v>581</v>
      </c>
      <c r="H1754" s="103" t="s">
        <v>581</v>
      </c>
      <c r="I1754" s="252">
        <v>641</v>
      </c>
      <c r="J1754" s="104">
        <v>195435986117.76999</v>
      </c>
      <c r="K1754" s="104">
        <v>195528670003.76999</v>
      </c>
      <c r="L1754" s="188">
        <v>1.4630728399999999E-2</v>
      </c>
    </row>
    <row r="1755" spans="1:12" hidden="1">
      <c r="A1755" s="103" t="s">
        <v>1077</v>
      </c>
      <c r="B1755" s="103" t="s">
        <v>1078</v>
      </c>
      <c r="C1755" s="134" t="s">
        <v>1283</v>
      </c>
      <c r="D1755" s="104">
        <v>197960818265.75</v>
      </c>
      <c r="E1755" s="406">
        <v>167395.13620663999</v>
      </c>
      <c r="F1755" s="188">
        <v>1182595.9986159999</v>
      </c>
      <c r="G1755" s="103" t="s">
        <v>581</v>
      </c>
      <c r="H1755" s="103" t="s">
        <v>581</v>
      </c>
      <c r="I1755" s="252">
        <v>641</v>
      </c>
      <c r="J1755" s="104">
        <v>192531124384.73999</v>
      </c>
      <c r="K1755" s="104">
        <v>192655943913.79999</v>
      </c>
      <c r="L1755" s="188">
        <v>4.89082245E-2</v>
      </c>
    </row>
    <row r="1756" spans="1:12" hidden="1">
      <c r="A1756" s="103" t="s">
        <v>1077</v>
      </c>
      <c r="B1756" s="103" t="s">
        <v>1078</v>
      </c>
      <c r="C1756" s="134" t="s">
        <v>1284</v>
      </c>
      <c r="D1756" s="104">
        <v>200106987366.57999</v>
      </c>
      <c r="E1756" s="406">
        <v>169182.90397829999</v>
      </c>
      <c r="F1756" s="188">
        <v>1182784.9189319999</v>
      </c>
      <c r="G1756" s="103" t="s">
        <v>581</v>
      </c>
      <c r="H1756" s="103" t="s">
        <v>581</v>
      </c>
      <c r="I1756" s="252">
        <v>641</v>
      </c>
      <c r="J1756" s="104">
        <v>197992442607.72</v>
      </c>
      <c r="K1756" s="104">
        <v>198128278285.44</v>
      </c>
      <c r="L1756" s="188">
        <v>1.59750512E-2</v>
      </c>
    </row>
    <row r="1757" spans="1:12" hidden="1">
      <c r="A1757" s="103" t="s">
        <v>1077</v>
      </c>
      <c r="B1757" s="103" t="s">
        <v>1078</v>
      </c>
      <c r="C1757" s="134" t="s">
        <v>1285</v>
      </c>
      <c r="D1757" s="104">
        <v>200974856394.41</v>
      </c>
      <c r="E1757" s="406">
        <v>169889.7135054</v>
      </c>
      <c r="F1757" s="188">
        <v>1182972.4840170001</v>
      </c>
      <c r="G1757" s="103" t="s">
        <v>581</v>
      </c>
      <c r="H1757" s="103" t="s">
        <v>581</v>
      </c>
      <c r="I1757" s="252">
        <v>643</v>
      </c>
      <c r="J1757" s="104">
        <v>200138720172.39999</v>
      </c>
      <c r="K1757" s="104">
        <v>200285691953.32999</v>
      </c>
      <c r="L1757" s="188">
        <v>1.58579199E-2</v>
      </c>
    </row>
    <row r="1758" spans="1:12" hidden="1">
      <c r="A1758" s="103" t="s">
        <v>1077</v>
      </c>
      <c r="B1758" s="103" t="s">
        <v>1078</v>
      </c>
      <c r="C1758" s="134" t="s">
        <v>1286</v>
      </c>
      <c r="D1758" s="104">
        <v>198901249260.37</v>
      </c>
      <c r="E1758" s="406">
        <v>168110.41692176001</v>
      </c>
      <c r="F1758" s="188">
        <v>1183158.3842480001</v>
      </c>
      <c r="G1758" s="103" t="s">
        <v>581</v>
      </c>
      <c r="H1758" s="103" t="s">
        <v>581</v>
      </c>
      <c r="I1758" s="252">
        <v>643</v>
      </c>
      <c r="J1758" s="104">
        <v>201006438931.35001</v>
      </c>
      <c r="K1758" s="104">
        <v>201164595683.5</v>
      </c>
      <c r="L1758" s="188">
        <v>1.57146708E-2</v>
      </c>
    </row>
    <row r="1759" spans="1:12" hidden="1">
      <c r="A1759" s="103" t="s">
        <v>1077</v>
      </c>
      <c r="B1759" s="103" t="s">
        <v>1078</v>
      </c>
      <c r="C1759" s="134" t="s">
        <v>1287</v>
      </c>
      <c r="D1759" s="104">
        <v>204235390368.25</v>
      </c>
      <c r="E1759" s="406">
        <v>172590.86496805999</v>
      </c>
      <c r="F1759" s="188">
        <v>1183349.9438459999</v>
      </c>
      <c r="G1759" s="103" t="s">
        <v>581</v>
      </c>
      <c r="H1759" s="103" t="s">
        <v>581</v>
      </c>
      <c r="I1759" s="252">
        <v>645</v>
      </c>
      <c r="J1759" s="104">
        <v>198933452424.25</v>
      </c>
      <c r="K1759" s="104">
        <v>199102679502.82999</v>
      </c>
      <c r="L1759" s="188">
        <v>1.6190528700000002E-2</v>
      </c>
    </row>
    <row r="1760" spans="1:12" hidden="1">
      <c r="A1760" s="103" t="s">
        <v>1077</v>
      </c>
      <c r="B1760" s="103" t="s">
        <v>1078</v>
      </c>
      <c r="C1760" s="134" t="s">
        <v>1288</v>
      </c>
      <c r="D1760" s="104">
        <v>201203885597.53</v>
      </c>
      <c r="E1760" s="406">
        <v>169949.44773742001</v>
      </c>
      <c r="F1760" s="188">
        <v>1183904.3214100001</v>
      </c>
      <c r="G1760" s="103" t="s">
        <v>581</v>
      </c>
      <c r="H1760" s="103" t="s">
        <v>581</v>
      </c>
      <c r="I1760" s="252">
        <v>648</v>
      </c>
      <c r="J1760" s="104">
        <v>204331070871.53</v>
      </c>
      <c r="K1760" s="104">
        <v>204534414961.07999</v>
      </c>
      <c r="L1760" s="188">
        <v>4.6848150599999999E-2</v>
      </c>
    </row>
    <row r="1761" spans="1:12" hidden="1">
      <c r="A1761" s="103" t="s">
        <v>1077</v>
      </c>
      <c r="B1761" s="103" t="s">
        <v>1078</v>
      </c>
      <c r="C1761" s="134" t="s">
        <v>1289</v>
      </c>
      <c r="D1761" s="104">
        <v>201409072916.35001</v>
      </c>
      <c r="E1761" s="406">
        <v>170095.60001143999</v>
      </c>
      <c r="F1761" s="188">
        <v>1184093.3739779999</v>
      </c>
      <c r="G1761" s="103" t="s">
        <v>581</v>
      </c>
      <c r="H1761" s="103" t="s">
        <v>581</v>
      </c>
      <c r="I1761" s="252">
        <v>651</v>
      </c>
      <c r="J1761" s="104">
        <v>201236014977.10001</v>
      </c>
      <c r="K1761" s="104">
        <v>201450559937.79001</v>
      </c>
      <c r="L1761" s="188">
        <v>1.59685681E-2</v>
      </c>
    </row>
    <row r="1762" spans="1:12" hidden="1">
      <c r="A1762" s="103" t="s">
        <v>1077</v>
      </c>
      <c r="B1762" s="103" t="s">
        <v>1078</v>
      </c>
      <c r="C1762" s="134" t="s">
        <v>1290</v>
      </c>
      <c r="D1762" s="104">
        <v>198709572006.47</v>
      </c>
      <c r="E1762" s="406">
        <v>167788.97290856001</v>
      </c>
      <c r="F1762" s="188">
        <v>1184282.6650759999</v>
      </c>
      <c r="G1762" s="103" t="s">
        <v>581</v>
      </c>
      <c r="H1762" s="103" t="s">
        <v>581</v>
      </c>
      <c r="I1762" s="252">
        <v>653</v>
      </c>
      <c r="J1762" s="104">
        <v>201441270499.20001</v>
      </c>
      <c r="K1762" s="104">
        <v>201667028366.91</v>
      </c>
      <c r="L1762" s="188">
        <v>1.5986163099999999E-2</v>
      </c>
    </row>
    <row r="1763" spans="1:12" hidden="1">
      <c r="A1763" s="103" t="s">
        <v>1077</v>
      </c>
      <c r="B1763" s="103" t="s">
        <v>1078</v>
      </c>
      <c r="C1763" s="134" t="s">
        <v>1291</v>
      </c>
      <c r="D1763" s="104">
        <v>200852979062.42001</v>
      </c>
      <c r="E1763" s="406">
        <v>169571.30264735999</v>
      </c>
      <c r="F1763" s="188">
        <v>1184475.061091</v>
      </c>
      <c r="G1763" s="103" t="s">
        <v>581</v>
      </c>
      <c r="H1763" s="103" t="s">
        <v>581</v>
      </c>
      <c r="I1763" s="252">
        <v>653</v>
      </c>
      <c r="J1763" s="104">
        <v>198741853936.17999</v>
      </c>
      <c r="K1763" s="104">
        <v>198978675235.54001</v>
      </c>
      <c r="L1763" s="188">
        <v>1.6245784999999999E-2</v>
      </c>
    </row>
    <row r="1764" spans="1:12" hidden="1">
      <c r="A1764" s="103" t="s">
        <v>1077</v>
      </c>
      <c r="B1764" s="103" t="s">
        <v>1078</v>
      </c>
      <c r="C1764" s="134" t="s">
        <v>1292</v>
      </c>
      <c r="D1764" s="104">
        <v>200689961344.14999</v>
      </c>
      <c r="E1764" s="406">
        <v>169406.7326251</v>
      </c>
      <c r="F1764" s="188">
        <v>1184663.4324050001</v>
      </c>
      <c r="G1764" s="103" t="s">
        <v>581</v>
      </c>
      <c r="H1764" s="103" t="s">
        <v>581</v>
      </c>
      <c r="I1764" s="252">
        <v>653</v>
      </c>
      <c r="J1764" s="104">
        <v>200884921431.59</v>
      </c>
      <c r="K1764" s="104">
        <v>201132925941.29999</v>
      </c>
      <c r="L1764" s="188">
        <v>1.5903358400000001E-2</v>
      </c>
    </row>
    <row r="1765" spans="1:12" hidden="1">
      <c r="A1765" s="103" t="s">
        <v>1077</v>
      </c>
      <c r="B1765" s="103" t="s">
        <v>1078</v>
      </c>
      <c r="C1765" s="134" t="s">
        <v>1293</v>
      </c>
      <c r="D1765" s="104">
        <v>195326479399.42999</v>
      </c>
      <c r="E1765" s="406">
        <v>164800.50986267999</v>
      </c>
      <c r="F1765" s="188">
        <v>1185229.824605</v>
      </c>
      <c r="G1765" s="103" t="s">
        <v>581</v>
      </c>
      <c r="H1765" s="103" t="s">
        <v>581</v>
      </c>
      <c r="I1765" s="252">
        <v>665</v>
      </c>
      <c r="J1765" s="104">
        <v>200785911996.19</v>
      </c>
      <c r="K1765" s="104">
        <v>201067455216.62</v>
      </c>
      <c r="L1765" s="188">
        <v>4.78103894E-2</v>
      </c>
    </row>
    <row r="1766" spans="1:12" hidden="1">
      <c r="A1766" s="103" t="s">
        <v>1099</v>
      </c>
      <c r="B1766" s="103" t="s">
        <v>1078</v>
      </c>
      <c r="C1766" s="134" t="s">
        <v>1600</v>
      </c>
      <c r="D1766" s="104">
        <v>30180452.300000001</v>
      </c>
      <c r="E1766" s="406">
        <v>289180.31760701002</v>
      </c>
      <c r="F1766" s="188">
        <v>104.36551300000001</v>
      </c>
      <c r="G1766" s="103" t="s">
        <v>581</v>
      </c>
      <c r="H1766" s="103" t="s">
        <v>581</v>
      </c>
      <c r="I1766" s="252">
        <v>197</v>
      </c>
      <c r="J1766" s="104">
        <v>30427507.219999999</v>
      </c>
      <c r="K1766" s="104">
        <v>30457555.190000001</v>
      </c>
      <c r="L1766" s="188">
        <v>6.5725263000000001E-3</v>
      </c>
    </row>
    <row r="1767" spans="1:12" hidden="1">
      <c r="A1767" s="103" t="s">
        <v>1099</v>
      </c>
      <c r="B1767" s="103" t="s">
        <v>1078</v>
      </c>
      <c r="C1767" s="134" t="s">
        <v>1601</v>
      </c>
      <c r="D1767" s="104">
        <v>29868189.739999998</v>
      </c>
      <c r="E1767" s="406">
        <v>286170.65236789</v>
      </c>
      <c r="F1767" s="188">
        <v>104.371953</v>
      </c>
      <c r="G1767" s="103" t="s">
        <v>581</v>
      </c>
      <c r="H1767" s="103" t="s">
        <v>581</v>
      </c>
      <c r="I1767" s="252">
        <v>197</v>
      </c>
      <c r="J1767" s="104">
        <v>30182314.379999999</v>
      </c>
      <c r="K1767" s="104">
        <v>30213500.530000001</v>
      </c>
      <c r="L1767" s="188">
        <v>6.1706206999999997E-3</v>
      </c>
    </row>
    <row r="1768" spans="1:12" hidden="1">
      <c r="A1768" s="103" t="s">
        <v>1099</v>
      </c>
      <c r="B1768" s="103" t="s">
        <v>1078</v>
      </c>
      <c r="C1768" s="134" t="s">
        <v>1602</v>
      </c>
      <c r="D1768" s="104">
        <v>29910964.199999999</v>
      </c>
      <c r="E1768" s="406">
        <v>286562.01208473998</v>
      </c>
      <c r="F1768" s="188">
        <v>104.37867900000001</v>
      </c>
      <c r="G1768" s="103" t="s">
        <v>581</v>
      </c>
      <c r="H1768" s="103" t="s">
        <v>581</v>
      </c>
      <c r="I1768" s="252">
        <v>196</v>
      </c>
      <c r="J1768" s="104">
        <v>29870114.59</v>
      </c>
      <c r="K1768" s="104">
        <v>29902427.210000001</v>
      </c>
      <c r="L1768" s="188">
        <v>6.4442600000000003E-3</v>
      </c>
    </row>
    <row r="1769" spans="1:12" hidden="1">
      <c r="A1769" s="103" t="s">
        <v>1099</v>
      </c>
      <c r="B1769" s="103" t="s">
        <v>1078</v>
      </c>
      <c r="C1769" s="134" t="s">
        <v>1603</v>
      </c>
      <c r="D1769" s="104">
        <v>28803151.920000002</v>
      </c>
      <c r="E1769" s="406">
        <v>275930.93932037998</v>
      </c>
      <c r="F1769" s="188">
        <v>104.38536499999999</v>
      </c>
      <c r="G1769" s="103" t="s">
        <v>581</v>
      </c>
      <c r="H1769" s="103" t="s">
        <v>581</v>
      </c>
      <c r="I1769" s="252">
        <v>196</v>
      </c>
      <c r="J1769" s="104">
        <v>29912880.329999998</v>
      </c>
      <c r="K1769" s="104">
        <v>29946321.07</v>
      </c>
      <c r="L1769" s="188">
        <v>6.4055227000000001E-3</v>
      </c>
    </row>
    <row r="1770" spans="1:12" hidden="1">
      <c r="A1770" s="103" t="s">
        <v>1099</v>
      </c>
      <c r="B1770" s="103" t="s">
        <v>1078</v>
      </c>
      <c r="C1770" s="134" t="s">
        <v>1604</v>
      </c>
      <c r="D1770" s="104">
        <v>28582314.789999999</v>
      </c>
      <c r="E1770" s="406">
        <v>273760.48565142998</v>
      </c>
      <c r="F1770" s="188">
        <v>104.406283</v>
      </c>
      <c r="G1770" s="103" t="s">
        <v>581</v>
      </c>
      <c r="H1770" s="103" t="s">
        <v>581</v>
      </c>
      <c r="I1770" s="252">
        <v>196</v>
      </c>
      <c r="J1770" s="104">
        <v>28808923.789999999</v>
      </c>
      <c r="K1770" s="104">
        <v>28845624.48</v>
      </c>
      <c r="L1770" s="188">
        <v>2.0039207600000001E-2</v>
      </c>
    </row>
    <row r="1771" spans="1:12" hidden="1">
      <c r="A1771" s="103" t="s">
        <v>1099</v>
      </c>
      <c r="B1771" s="103" t="s">
        <v>1078</v>
      </c>
      <c r="C1771" s="134" t="s">
        <v>1605</v>
      </c>
      <c r="D1771" s="104">
        <v>28982713.34</v>
      </c>
      <c r="E1771" s="406">
        <v>277576.31421059999</v>
      </c>
      <c r="F1771" s="188">
        <v>104.41349599999999</v>
      </c>
      <c r="G1771" s="103" t="s">
        <v>581</v>
      </c>
      <c r="H1771" s="103" t="s">
        <v>581</v>
      </c>
      <c r="I1771" s="252">
        <v>196</v>
      </c>
      <c r="J1771" s="104">
        <v>28584289.34</v>
      </c>
      <c r="K1771" s="104">
        <v>28622068.260000002</v>
      </c>
      <c r="L1771" s="188">
        <v>6.9085880999999998E-3</v>
      </c>
    </row>
    <row r="1772" spans="1:12" hidden="1">
      <c r="A1772" s="103" t="s">
        <v>1099</v>
      </c>
      <c r="B1772" s="103" t="s">
        <v>1078</v>
      </c>
      <c r="C1772" s="134" t="s">
        <v>1606</v>
      </c>
      <c r="D1772" s="104">
        <v>30442836.649999999</v>
      </c>
      <c r="E1772" s="406">
        <v>291542.48728596</v>
      </c>
      <c r="F1772" s="188">
        <v>104.419898</v>
      </c>
      <c r="G1772" s="103" t="s">
        <v>581</v>
      </c>
      <c r="H1772" s="103" t="s">
        <v>581</v>
      </c>
      <c r="I1772" s="252">
        <v>196</v>
      </c>
      <c r="J1772" s="104">
        <v>28984490.280000001</v>
      </c>
      <c r="K1772" s="104">
        <v>29023362.550000001</v>
      </c>
      <c r="L1772" s="188">
        <v>6.1313912999999996E-3</v>
      </c>
    </row>
    <row r="1773" spans="1:12" hidden="1">
      <c r="A1773" s="103" t="s">
        <v>1099</v>
      </c>
      <c r="B1773" s="103" t="s">
        <v>1078</v>
      </c>
      <c r="C1773" s="134" t="s">
        <v>1366</v>
      </c>
      <c r="D1773" s="104">
        <v>29285021.23</v>
      </c>
      <c r="E1773" s="406">
        <v>280437.74588910001</v>
      </c>
      <c r="F1773" s="188">
        <v>104.426104</v>
      </c>
      <c r="G1773" s="103" t="s">
        <v>581</v>
      </c>
      <c r="H1773" s="103" t="s">
        <v>581</v>
      </c>
      <c r="I1773" s="252">
        <v>199</v>
      </c>
      <c r="J1773" s="104">
        <v>30444646.109999999</v>
      </c>
      <c r="K1773" s="104">
        <v>30445793.039999999</v>
      </c>
      <c r="L1773" s="188">
        <v>5.9433117000000004E-3</v>
      </c>
    </row>
    <row r="1774" spans="1:12" hidden="1">
      <c r="A1774" s="103" t="s">
        <v>1099</v>
      </c>
      <c r="B1774" s="103" t="s">
        <v>1078</v>
      </c>
      <c r="C1774" s="134" t="s">
        <v>1365</v>
      </c>
      <c r="D1774" s="104">
        <v>32691691.899999999</v>
      </c>
      <c r="E1774" s="406">
        <v>313037.33113467001</v>
      </c>
      <c r="F1774" s="188">
        <v>104.43384399999999</v>
      </c>
      <c r="G1774" s="103" t="s">
        <v>581</v>
      </c>
      <c r="H1774" s="103" t="s">
        <v>581</v>
      </c>
      <c r="I1774" s="252">
        <v>201</v>
      </c>
      <c r="J1774" s="104">
        <v>29287191.899999999</v>
      </c>
      <c r="K1774" s="104">
        <v>29289442.199999999</v>
      </c>
      <c r="L1774" s="188">
        <v>7.4119397999999996E-3</v>
      </c>
    </row>
    <row r="1775" spans="1:12" hidden="1">
      <c r="A1775" s="103" t="s">
        <v>1099</v>
      </c>
      <c r="B1775" s="103" t="s">
        <v>1078</v>
      </c>
      <c r="C1775" s="134" t="s">
        <v>1607</v>
      </c>
      <c r="D1775" s="104">
        <v>32612962.350000001</v>
      </c>
      <c r="E1775" s="406">
        <v>312224.52970165003</v>
      </c>
      <c r="F1775" s="188">
        <v>104.45355600000001</v>
      </c>
      <c r="G1775" s="103" t="s">
        <v>581</v>
      </c>
      <c r="H1775" s="103" t="s">
        <v>581</v>
      </c>
      <c r="I1775" s="252">
        <v>202</v>
      </c>
      <c r="J1775" s="104">
        <v>32697862.350000001</v>
      </c>
      <c r="K1775" s="104">
        <v>32703808.629999999</v>
      </c>
      <c r="L1775" s="188">
        <v>1.8875107200000001E-2</v>
      </c>
    </row>
    <row r="1776" spans="1:12" hidden="1">
      <c r="A1776" s="103" t="s">
        <v>1099</v>
      </c>
      <c r="B1776" s="103" t="s">
        <v>1078</v>
      </c>
      <c r="C1776" s="134" t="s">
        <v>1608</v>
      </c>
      <c r="D1776" s="104">
        <v>32615978.18</v>
      </c>
      <c r="E1776" s="406">
        <v>312234.10274285998</v>
      </c>
      <c r="F1776" s="188">
        <v>104.46001200000001</v>
      </c>
      <c r="G1776" s="103" t="s">
        <v>581</v>
      </c>
      <c r="H1776" s="103" t="s">
        <v>581</v>
      </c>
      <c r="I1776" s="252">
        <v>203</v>
      </c>
      <c r="J1776" s="104">
        <v>32614978.18</v>
      </c>
      <c r="K1776" s="104">
        <v>32622153.379999999</v>
      </c>
      <c r="L1776" s="188">
        <v>6.1807373999999997E-3</v>
      </c>
    </row>
    <row r="1777" spans="1:12" hidden="1">
      <c r="A1777" s="103" t="s">
        <v>1099</v>
      </c>
      <c r="B1777" s="103" t="s">
        <v>1078</v>
      </c>
      <c r="C1777" s="134" t="s">
        <v>1609</v>
      </c>
      <c r="D1777" s="104">
        <v>32993919.300000001</v>
      </c>
      <c r="E1777" s="406">
        <v>315832.52680791001</v>
      </c>
      <c r="F1777" s="188">
        <v>104.46650200000001</v>
      </c>
      <c r="G1777" s="103" t="s">
        <v>581</v>
      </c>
      <c r="H1777" s="103" t="s">
        <v>581</v>
      </c>
      <c r="I1777" s="252">
        <v>202</v>
      </c>
      <c r="J1777" s="104">
        <v>32618004.530000001</v>
      </c>
      <c r="K1777" s="104">
        <v>32626408.800000001</v>
      </c>
      <c r="L1777" s="188">
        <v>6.2129037000000003E-3</v>
      </c>
    </row>
    <row r="1778" spans="1:12" hidden="1">
      <c r="A1778" s="103" t="s">
        <v>1099</v>
      </c>
      <c r="B1778" s="103" t="s">
        <v>1078</v>
      </c>
      <c r="C1778" s="134" t="s">
        <v>1610</v>
      </c>
      <c r="D1778" s="104">
        <v>32014898.690000001</v>
      </c>
      <c r="E1778" s="406">
        <v>306442.01975412999</v>
      </c>
      <c r="F1778" s="188">
        <v>104.47293999999999</v>
      </c>
      <c r="G1778" s="103" t="s">
        <v>581</v>
      </c>
      <c r="H1778" s="103" t="s">
        <v>581</v>
      </c>
      <c r="I1778" s="252">
        <v>204</v>
      </c>
      <c r="J1778" s="104">
        <v>32995952.57</v>
      </c>
      <c r="K1778" s="104">
        <v>33005600.199999999</v>
      </c>
      <c r="L1778" s="188">
        <v>6.1627410000000002E-3</v>
      </c>
    </row>
    <row r="1779" spans="1:12" hidden="1">
      <c r="A1779" s="103" t="s">
        <v>1099</v>
      </c>
      <c r="B1779" s="103" t="s">
        <v>1078</v>
      </c>
      <c r="C1779" s="134" t="s">
        <v>1611</v>
      </c>
      <c r="D1779" s="104">
        <v>31922684.57</v>
      </c>
      <c r="E1779" s="406">
        <v>305540.29292276001</v>
      </c>
      <c r="F1779" s="188">
        <v>104.47945900000001</v>
      </c>
      <c r="G1779" s="103" t="s">
        <v>581</v>
      </c>
      <c r="H1779" s="103" t="s">
        <v>581</v>
      </c>
      <c r="I1779" s="252">
        <v>203</v>
      </c>
      <c r="J1779" s="104">
        <v>32016896.5</v>
      </c>
      <c r="K1779" s="104">
        <v>32027750.649999999</v>
      </c>
      <c r="L1779" s="188">
        <v>6.2398933000000004E-3</v>
      </c>
    </row>
    <row r="1780" spans="1:12" hidden="1">
      <c r="A1780" s="103" t="s">
        <v>1099</v>
      </c>
      <c r="B1780" s="103" t="s">
        <v>1078</v>
      </c>
      <c r="C1780" s="134" t="s">
        <v>1612</v>
      </c>
      <c r="D1780" s="104">
        <v>30391480.73</v>
      </c>
      <c r="E1780" s="406">
        <v>290829.73407994001</v>
      </c>
      <c r="F1780" s="188">
        <v>104.49922100000001</v>
      </c>
      <c r="G1780" s="103" t="s">
        <v>581</v>
      </c>
      <c r="H1780" s="103" t="s">
        <v>581</v>
      </c>
      <c r="I1780" s="252">
        <v>202</v>
      </c>
      <c r="J1780" s="104">
        <v>31928722.670000002</v>
      </c>
      <c r="K1780" s="104">
        <v>31943186.829999998</v>
      </c>
      <c r="L1780" s="188">
        <v>1.8914722700000001E-2</v>
      </c>
    </row>
    <row r="1781" spans="1:12" hidden="1">
      <c r="A1781" s="103" t="s">
        <v>1099</v>
      </c>
      <c r="B1781" s="103" t="s">
        <v>1078</v>
      </c>
      <c r="C1781" s="134" t="s">
        <v>1752</v>
      </c>
      <c r="D1781" s="104">
        <v>31999465.489999998</v>
      </c>
      <c r="E1781" s="406">
        <v>310708.89912715001</v>
      </c>
      <c r="F1781" s="188">
        <v>102.98857099999999</v>
      </c>
      <c r="G1781" s="103" t="s">
        <v>581</v>
      </c>
      <c r="H1781" s="103" t="s">
        <v>581</v>
      </c>
      <c r="I1781" s="252">
        <v>138</v>
      </c>
      <c r="J1781" s="104">
        <v>31021516.460000001</v>
      </c>
      <c r="K1781" s="104">
        <v>31032992.789999999</v>
      </c>
      <c r="L1781" s="188">
        <v>1.58605855E-2</v>
      </c>
    </row>
    <row r="1782" spans="1:12" hidden="1">
      <c r="A1782" s="103" t="s">
        <v>1099</v>
      </c>
      <c r="B1782" s="103" t="s">
        <v>1078</v>
      </c>
      <c r="C1782" s="134" t="s">
        <v>1753</v>
      </c>
      <c r="D1782" s="104">
        <v>31951568.300000001</v>
      </c>
      <c r="E1782" s="406">
        <v>310228.28734154999</v>
      </c>
      <c r="F1782" s="188">
        <v>102.993729</v>
      </c>
      <c r="G1782" s="103" t="s">
        <v>581</v>
      </c>
      <c r="H1782" s="103" t="s">
        <v>581</v>
      </c>
      <c r="I1782" s="252">
        <v>138</v>
      </c>
      <c r="J1782" s="104">
        <v>32001068.300000001</v>
      </c>
      <c r="K1782" s="104">
        <v>32013750.629999999</v>
      </c>
      <c r="L1782" s="188">
        <v>5.0083226999999998E-3</v>
      </c>
    </row>
    <row r="1783" spans="1:12" hidden="1">
      <c r="A1783" s="103" t="s">
        <v>1099</v>
      </c>
      <c r="B1783" s="103" t="s">
        <v>1078</v>
      </c>
      <c r="C1783" s="134" t="s">
        <v>1754</v>
      </c>
      <c r="D1783" s="104">
        <v>30904061.25</v>
      </c>
      <c r="E1783" s="406">
        <v>300042.62546125002</v>
      </c>
      <c r="F1783" s="188">
        <v>102.998903</v>
      </c>
      <c r="G1783" s="103" t="s">
        <v>581</v>
      </c>
      <c r="H1783" s="103" t="s">
        <v>581</v>
      </c>
      <c r="I1783" s="252">
        <v>139</v>
      </c>
      <c r="J1783" s="104">
        <v>31953173.25</v>
      </c>
      <c r="K1783" s="104">
        <v>31967059.82</v>
      </c>
      <c r="L1783" s="188">
        <v>5.0236068000000002E-3</v>
      </c>
    </row>
    <row r="1784" spans="1:12" hidden="1">
      <c r="A1784" s="103" t="s">
        <v>1099</v>
      </c>
      <c r="B1784" s="103" t="s">
        <v>1078</v>
      </c>
      <c r="C1784" s="134" t="s">
        <v>1755</v>
      </c>
      <c r="D1784" s="104">
        <v>30155705.850000001</v>
      </c>
      <c r="E1784" s="406">
        <v>292761.38197554002</v>
      </c>
      <c r="F1784" s="188">
        <v>103.004384</v>
      </c>
      <c r="G1784" s="103" t="s">
        <v>581</v>
      </c>
      <c r="H1784" s="103" t="s">
        <v>581</v>
      </c>
      <c r="I1784" s="252">
        <v>139</v>
      </c>
      <c r="J1784" s="104">
        <v>30905705.850000001</v>
      </c>
      <c r="K1784" s="104">
        <v>30920757.239999998</v>
      </c>
      <c r="L1784" s="188">
        <v>5.3214159000000002E-3</v>
      </c>
    </row>
    <row r="1785" spans="1:12" hidden="1">
      <c r="A1785" s="103" t="s">
        <v>1099</v>
      </c>
      <c r="B1785" s="103" t="s">
        <v>1078</v>
      </c>
      <c r="C1785" s="134" t="s">
        <v>1756</v>
      </c>
      <c r="D1785" s="104">
        <v>30158445.329999998</v>
      </c>
      <c r="E1785" s="406">
        <v>292772.06055209</v>
      </c>
      <c r="F1785" s="188">
        <v>103.009984</v>
      </c>
      <c r="G1785" s="103" t="s">
        <v>581</v>
      </c>
      <c r="H1785" s="103" t="s">
        <v>581</v>
      </c>
      <c r="I1785" s="252">
        <v>139</v>
      </c>
      <c r="J1785" s="104">
        <v>30157345.329999998</v>
      </c>
      <c r="K1785" s="104">
        <v>30173533.390000001</v>
      </c>
      <c r="L1785" s="188">
        <v>5.4366618E-3</v>
      </c>
    </row>
    <row r="1786" spans="1:12" hidden="1">
      <c r="A1786" s="103" t="s">
        <v>1099</v>
      </c>
      <c r="B1786" s="103" t="s">
        <v>1078</v>
      </c>
      <c r="C1786" s="134" t="s">
        <v>1757</v>
      </c>
      <c r="D1786" s="104">
        <v>29511353.899999999</v>
      </c>
      <c r="E1786" s="406">
        <v>286443.60701938998</v>
      </c>
      <c r="F1786" s="188">
        <v>103.02675000000001</v>
      </c>
      <c r="G1786" s="103" t="s">
        <v>581</v>
      </c>
      <c r="H1786" s="103" t="s">
        <v>581</v>
      </c>
      <c r="I1786" s="252">
        <v>139</v>
      </c>
      <c r="J1786" s="104">
        <v>30163353.899999999</v>
      </c>
      <c r="K1786" s="104">
        <v>30182953.050000001</v>
      </c>
      <c r="L1786" s="188">
        <v>1.6276092200000002E-2</v>
      </c>
    </row>
    <row r="1787" spans="1:12" hidden="1">
      <c r="A1787" s="103" t="s">
        <v>1099</v>
      </c>
      <c r="B1787" s="103" t="s">
        <v>1078</v>
      </c>
      <c r="C1787" s="134" t="s">
        <v>1758</v>
      </c>
      <c r="D1787" s="104">
        <v>29515482.41</v>
      </c>
      <c r="E1787" s="406">
        <v>286467.87122317997</v>
      </c>
      <c r="F1787" s="188">
        <v>103.03243500000001</v>
      </c>
      <c r="G1787" s="103" t="s">
        <v>581</v>
      </c>
      <c r="H1787" s="103" t="s">
        <v>581</v>
      </c>
      <c r="I1787" s="252">
        <v>140</v>
      </c>
      <c r="J1787" s="104">
        <v>29512982.41</v>
      </c>
      <c r="K1787" s="104">
        <v>29533694.129999999</v>
      </c>
      <c r="L1787" s="188">
        <v>5.5179844000000002E-3</v>
      </c>
    </row>
    <row r="1788" spans="1:12" hidden="1">
      <c r="A1788" s="103" t="s">
        <v>1099</v>
      </c>
      <c r="B1788" s="103" t="s">
        <v>1078</v>
      </c>
      <c r="C1788" s="134" t="s">
        <v>1759</v>
      </c>
      <c r="D1788" s="104">
        <v>29529711.059999999</v>
      </c>
      <c r="E1788" s="406">
        <v>286590.15606181999</v>
      </c>
      <c r="F1788" s="188">
        <v>103.038121</v>
      </c>
      <c r="G1788" s="103" t="s">
        <v>581</v>
      </c>
      <c r="H1788" s="103" t="s">
        <v>581</v>
      </c>
      <c r="I1788" s="252">
        <v>140</v>
      </c>
      <c r="J1788" s="104">
        <v>29517111.059999999</v>
      </c>
      <c r="K1788" s="104">
        <v>29538935.550000001</v>
      </c>
      <c r="L1788" s="188">
        <v>5.5186504999999997E-3</v>
      </c>
    </row>
    <row r="1789" spans="1:12" hidden="1">
      <c r="A1789" s="103" t="s">
        <v>1099</v>
      </c>
      <c r="B1789" s="103" t="s">
        <v>1078</v>
      </c>
      <c r="C1789" s="134" t="s">
        <v>1760</v>
      </c>
      <c r="D1789" s="104">
        <v>29500539.77</v>
      </c>
      <c r="E1789" s="406">
        <v>286291.25308266003</v>
      </c>
      <c r="F1789" s="188">
        <v>103.04380399999999</v>
      </c>
      <c r="G1789" s="103" t="s">
        <v>581</v>
      </c>
      <c r="H1789" s="103" t="s">
        <v>581</v>
      </c>
      <c r="I1789" s="252">
        <v>140</v>
      </c>
      <c r="J1789" s="104">
        <v>29531339.870000001</v>
      </c>
      <c r="K1789" s="104">
        <v>29554277.699999999</v>
      </c>
      <c r="L1789" s="188">
        <v>5.5154343999999998E-3</v>
      </c>
    </row>
    <row r="1790" spans="1:12" hidden="1">
      <c r="A1790" s="103" t="s">
        <v>1099</v>
      </c>
      <c r="B1790" s="103" t="s">
        <v>1078</v>
      </c>
      <c r="C1790" s="134" t="s">
        <v>1761</v>
      </c>
      <c r="D1790" s="104">
        <v>29450169.350000001</v>
      </c>
      <c r="E1790" s="406">
        <v>285786.64120179001</v>
      </c>
      <c r="F1790" s="188">
        <v>103.049496</v>
      </c>
      <c r="G1790" s="103" t="s">
        <v>581</v>
      </c>
      <c r="H1790" s="103" t="s">
        <v>581</v>
      </c>
      <c r="I1790" s="252">
        <v>140</v>
      </c>
      <c r="J1790" s="104">
        <v>29502169.350000001</v>
      </c>
      <c r="K1790" s="104">
        <v>29526219.469999999</v>
      </c>
      <c r="L1790" s="188">
        <v>5.5238644E-3</v>
      </c>
    </row>
    <row r="1791" spans="1:12" hidden="1">
      <c r="A1791" s="103" t="s">
        <v>1099</v>
      </c>
      <c r="B1791" s="103" t="s">
        <v>1078</v>
      </c>
      <c r="C1791" s="134" t="s">
        <v>1762</v>
      </c>
      <c r="D1791" s="104">
        <v>29502511.239999998</v>
      </c>
      <c r="E1791" s="406">
        <v>286232.93252909998</v>
      </c>
      <c r="F1791" s="188">
        <v>103.071687</v>
      </c>
      <c r="G1791" s="103" t="s">
        <v>581</v>
      </c>
      <c r="H1791" s="103" t="s">
        <v>581</v>
      </c>
      <c r="I1791" s="252">
        <v>140</v>
      </c>
      <c r="J1791" s="104">
        <v>29456511.239999998</v>
      </c>
      <c r="K1791" s="104">
        <v>29483893.449999999</v>
      </c>
      <c r="L1791" s="188">
        <v>2.1534312E-2</v>
      </c>
    </row>
    <row r="1792" spans="1:12" hidden="1">
      <c r="A1792" s="103" t="s">
        <v>1099</v>
      </c>
      <c r="B1792" s="103" t="s">
        <v>1078</v>
      </c>
      <c r="C1792" s="134" t="s">
        <v>1763</v>
      </c>
      <c r="D1792" s="104">
        <v>29864105.629999999</v>
      </c>
      <c r="E1792" s="406">
        <v>289725.45852832001</v>
      </c>
      <c r="F1792" s="188">
        <v>103.077257</v>
      </c>
      <c r="G1792" s="103" t="s">
        <v>581</v>
      </c>
      <c r="H1792" s="103" t="s">
        <v>581</v>
      </c>
      <c r="I1792" s="252">
        <v>141</v>
      </c>
      <c r="J1792" s="104">
        <v>29504105.629999999</v>
      </c>
      <c r="K1792" s="104">
        <v>29532600.370000001</v>
      </c>
      <c r="L1792" s="188">
        <v>5.4040058999999998E-3</v>
      </c>
    </row>
    <row r="1793" spans="1:12" hidden="1">
      <c r="A1793" s="103" t="s">
        <v>1099</v>
      </c>
      <c r="B1793" s="103" t="s">
        <v>1078</v>
      </c>
      <c r="C1793" s="134" t="s">
        <v>1764</v>
      </c>
      <c r="D1793" s="104">
        <v>30255686.739999998</v>
      </c>
      <c r="E1793" s="406">
        <v>293508.82802920998</v>
      </c>
      <c r="F1793" s="188">
        <v>103.08271499999999</v>
      </c>
      <c r="G1793" s="103" t="s">
        <v>581</v>
      </c>
      <c r="H1793" s="103" t="s">
        <v>581</v>
      </c>
      <c r="I1793" s="252">
        <v>141</v>
      </c>
      <c r="J1793" s="104">
        <v>29865686.739999998</v>
      </c>
      <c r="K1793" s="104">
        <v>29895307.670000002</v>
      </c>
      <c r="L1793" s="188">
        <v>5.2950575000000003E-3</v>
      </c>
    </row>
    <row r="1794" spans="1:12" hidden="1">
      <c r="A1794" s="103" t="s">
        <v>1099</v>
      </c>
      <c r="B1794" s="103" t="s">
        <v>1078</v>
      </c>
      <c r="C1794" s="134" t="s">
        <v>1765</v>
      </c>
      <c r="D1794" s="104">
        <v>30787648.690000001</v>
      </c>
      <c r="E1794" s="406">
        <v>298653.94496597</v>
      </c>
      <c r="F1794" s="188">
        <v>103.088036</v>
      </c>
      <c r="G1794" s="103" t="s">
        <v>581</v>
      </c>
      <c r="H1794" s="103" t="s">
        <v>581</v>
      </c>
      <c r="I1794" s="252">
        <v>141</v>
      </c>
      <c r="J1794" s="104">
        <v>30257248.690000001</v>
      </c>
      <c r="K1794" s="104">
        <v>30288010.609999999</v>
      </c>
      <c r="L1794" s="188">
        <v>5.1618740999999999E-3</v>
      </c>
    </row>
    <row r="1795" spans="1:12" hidden="1">
      <c r="A1795" s="103" t="s">
        <v>1099</v>
      </c>
      <c r="B1795" s="103" t="s">
        <v>1078</v>
      </c>
      <c r="C1795" s="134" t="s">
        <v>1766</v>
      </c>
      <c r="D1795" s="104">
        <v>31789217.370000001</v>
      </c>
      <c r="E1795" s="406">
        <v>308353.89740418998</v>
      </c>
      <c r="F1795" s="188">
        <v>103.093289</v>
      </c>
      <c r="G1795" s="103" t="s">
        <v>581</v>
      </c>
      <c r="H1795" s="103" t="s">
        <v>581</v>
      </c>
      <c r="I1795" s="252">
        <v>141</v>
      </c>
      <c r="J1795" s="104">
        <v>30789217.370000001</v>
      </c>
      <c r="K1795" s="104">
        <v>30821140.359999999</v>
      </c>
      <c r="L1795" s="188">
        <v>5.0956446999999997E-3</v>
      </c>
    </row>
    <row r="1796" spans="1:12" hidden="1">
      <c r="A1796" s="103" t="s">
        <v>1099</v>
      </c>
      <c r="B1796" s="103" t="s">
        <v>1078</v>
      </c>
      <c r="C1796" s="134" t="s">
        <v>1767</v>
      </c>
      <c r="D1796" s="104">
        <v>31891565.370000001</v>
      </c>
      <c r="E1796" s="406">
        <v>309300.46759040997</v>
      </c>
      <c r="F1796" s="188">
        <v>103.108688</v>
      </c>
      <c r="G1796" s="103" t="s">
        <v>581</v>
      </c>
      <c r="H1796" s="103" t="s">
        <v>581</v>
      </c>
      <c r="I1796" s="252">
        <v>142</v>
      </c>
      <c r="J1796" s="104">
        <v>31793965.760000002</v>
      </c>
      <c r="K1796" s="104">
        <v>31829485.920000002</v>
      </c>
      <c r="L1796" s="188">
        <v>1.49369568E-2</v>
      </c>
    </row>
    <row r="1797" spans="1:12" hidden="1">
      <c r="A1797" s="103" t="s">
        <v>1099</v>
      </c>
      <c r="B1797" s="103" t="s">
        <v>1078</v>
      </c>
      <c r="C1797" s="134" t="s">
        <v>1768</v>
      </c>
      <c r="D1797" s="104">
        <v>31356164.25</v>
      </c>
      <c r="E1797" s="406">
        <v>304092.63213916001</v>
      </c>
      <c r="F1797" s="188">
        <v>103.113857</v>
      </c>
      <c r="G1797" s="103" t="s">
        <v>581</v>
      </c>
      <c r="H1797" s="103" t="s">
        <v>581</v>
      </c>
      <c r="I1797" s="252">
        <v>143</v>
      </c>
      <c r="J1797" s="104">
        <v>31893164.25</v>
      </c>
      <c r="K1797" s="104">
        <v>31894365.75</v>
      </c>
      <c r="L1797" s="188">
        <v>5.0131565999999997E-3</v>
      </c>
    </row>
    <row r="1798" spans="1:12" hidden="1">
      <c r="A1798" s="103" t="s">
        <v>1099</v>
      </c>
      <c r="B1798" s="103" t="s">
        <v>1078</v>
      </c>
      <c r="C1798" s="134" t="s">
        <v>1769</v>
      </c>
      <c r="D1798" s="104">
        <v>31379882.579999998</v>
      </c>
      <c r="E1798" s="406">
        <v>304306.94337078999</v>
      </c>
      <c r="F1798" s="188">
        <v>103.11918</v>
      </c>
      <c r="G1798" s="103" t="s">
        <v>581</v>
      </c>
      <c r="H1798" s="103" t="s">
        <v>581</v>
      </c>
      <c r="I1798" s="252">
        <v>141</v>
      </c>
      <c r="J1798" s="104">
        <v>31357782.98</v>
      </c>
      <c r="K1798" s="104">
        <v>31360165.859999999</v>
      </c>
      <c r="L1798" s="188">
        <v>5.1622548000000001E-3</v>
      </c>
    </row>
    <row r="1799" spans="1:12" hidden="1">
      <c r="A1799" s="103" t="s">
        <v>1099</v>
      </c>
      <c r="B1799" s="103" t="s">
        <v>1078</v>
      </c>
      <c r="C1799" s="134" t="s">
        <v>1770</v>
      </c>
      <c r="D1799" s="104">
        <v>31381498.140000001</v>
      </c>
      <c r="E1799" s="406">
        <v>304306.96848606999</v>
      </c>
      <c r="F1799" s="188">
        <v>103.124481</v>
      </c>
      <c r="G1799" s="103" t="s">
        <v>581</v>
      </c>
      <c r="H1799" s="103" t="s">
        <v>581</v>
      </c>
      <c r="I1799" s="252">
        <v>141</v>
      </c>
      <c r="J1799" s="104">
        <v>31381495.550000001</v>
      </c>
      <c r="K1799" s="104">
        <v>31385060.739999998</v>
      </c>
      <c r="L1799" s="188">
        <v>5.1406537999999996E-3</v>
      </c>
    </row>
    <row r="1800" spans="1:12" hidden="1">
      <c r="A1800" s="103" t="s">
        <v>1099</v>
      </c>
      <c r="B1800" s="103" t="s">
        <v>1078</v>
      </c>
      <c r="C1800" s="134" t="s">
        <v>1771</v>
      </c>
      <c r="D1800" s="104">
        <v>30883115.539999999</v>
      </c>
      <c r="E1800" s="406">
        <v>299458.70911396999</v>
      </c>
      <c r="F1800" s="188">
        <v>103.129796</v>
      </c>
      <c r="G1800" s="103" t="s">
        <v>581</v>
      </c>
      <c r="H1800" s="103" t="s">
        <v>581</v>
      </c>
      <c r="I1800" s="252">
        <v>141</v>
      </c>
      <c r="J1800" s="104">
        <v>31383115.539999999</v>
      </c>
      <c r="K1800" s="104">
        <v>31387863.149999999</v>
      </c>
      <c r="L1800" s="188">
        <v>5.1539652999999996E-3</v>
      </c>
    </row>
    <row r="1801" spans="1:12" hidden="1">
      <c r="A1801" s="103" t="s">
        <v>1099</v>
      </c>
      <c r="B1801" s="103" t="s">
        <v>1078</v>
      </c>
      <c r="C1801" s="134" t="s">
        <v>1772</v>
      </c>
      <c r="D1801" s="104">
        <v>29722923.899999999</v>
      </c>
      <c r="E1801" s="406">
        <v>288163.07763209997</v>
      </c>
      <c r="F1801" s="188">
        <v>103.146191</v>
      </c>
      <c r="G1801" s="103" t="s">
        <v>581</v>
      </c>
      <c r="H1801" s="103" t="s">
        <v>581</v>
      </c>
      <c r="I1801" s="252">
        <v>139</v>
      </c>
      <c r="J1801" s="104">
        <v>30888025.25</v>
      </c>
      <c r="K1801" s="104">
        <v>30896264.559999999</v>
      </c>
      <c r="L1801" s="188">
        <v>1.5897442500000001E-2</v>
      </c>
    </row>
    <row r="1802" spans="1:12" hidden="1">
      <c r="A1802" s="103" t="s">
        <v>1099</v>
      </c>
      <c r="B1802" s="103" t="s">
        <v>1078</v>
      </c>
      <c r="C1802" s="134" t="s">
        <v>1773</v>
      </c>
      <c r="D1802" s="104">
        <v>29675793.48</v>
      </c>
      <c r="E1802" s="406">
        <v>287689.88768339</v>
      </c>
      <c r="F1802" s="188">
        <v>103.152022</v>
      </c>
      <c r="G1802" s="103" t="s">
        <v>581</v>
      </c>
      <c r="H1802" s="103" t="s">
        <v>581</v>
      </c>
      <c r="I1802" s="252">
        <v>139</v>
      </c>
      <c r="J1802" s="104">
        <v>29724603.98</v>
      </c>
      <c r="K1802" s="104">
        <v>29733963.41</v>
      </c>
      <c r="L1802" s="188">
        <v>5.6531413999999997E-3</v>
      </c>
    </row>
    <row r="1803" spans="1:12" hidden="1">
      <c r="A1803" s="103" t="s">
        <v>1099</v>
      </c>
      <c r="B1803" s="103" t="s">
        <v>1078</v>
      </c>
      <c r="C1803" s="134" t="s">
        <v>1774</v>
      </c>
      <c r="D1803" s="104">
        <v>32002268.32</v>
      </c>
      <c r="E1803" s="406">
        <v>310226.50778742001</v>
      </c>
      <c r="F1803" s="188">
        <v>103.157749</v>
      </c>
      <c r="G1803" s="103" t="s">
        <v>581</v>
      </c>
      <c r="H1803" s="103" t="s">
        <v>581</v>
      </c>
      <c r="I1803" s="252">
        <v>141</v>
      </c>
      <c r="J1803" s="104">
        <v>29677441.32</v>
      </c>
      <c r="K1803" s="104">
        <v>29687919.129999999</v>
      </c>
      <c r="L1803" s="188">
        <v>5.5519997E-3</v>
      </c>
    </row>
    <row r="1804" spans="1:12" hidden="1">
      <c r="A1804" s="103" t="s">
        <v>1099</v>
      </c>
      <c r="B1804" s="103" t="s">
        <v>1078</v>
      </c>
      <c r="C1804" s="134" t="s">
        <v>1775</v>
      </c>
      <c r="D1804" s="104">
        <v>31658784.420000002</v>
      </c>
      <c r="E1804" s="406">
        <v>306882.27373741003</v>
      </c>
      <c r="F1804" s="188">
        <v>103.16263600000001</v>
      </c>
      <c r="G1804" s="103" t="s">
        <v>581</v>
      </c>
      <c r="H1804" s="103" t="s">
        <v>581</v>
      </c>
      <c r="I1804" s="252">
        <v>141</v>
      </c>
      <c r="J1804" s="104">
        <v>32003784.420000002</v>
      </c>
      <c r="K1804" s="104">
        <v>32015468.289999999</v>
      </c>
      <c r="L1804" s="188">
        <v>4.7374047000000004E-3</v>
      </c>
    </row>
    <row r="1805" spans="1:12" hidden="1">
      <c r="A1805" s="103" t="s">
        <v>1099</v>
      </c>
      <c r="B1805" s="103" t="s">
        <v>1078</v>
      </c>
      <c r="C1805" s="134" t="s">
        <v>1776</v>
      </c>
      <c r="D1805" s="104">
        <v>31690702.530000001</v>
      </c>
      <c r="E1805" s="406">
        <v>307173.05907854001</v>
      </c>
      <c r="F1805" s="188">
        <v>103.168887</v>
      </c>
      <c r="G1805" s="103" t="s">
        <v>581</v>
      </c>
      <c r="H1805" s="103" t="s">
        <v>581</v>
      </c>
      <c r="I1805" s="252">
        <v>142</v>
      </c>
      <c r="J1805" s="104">
        <v>31660702.530000001</v>
      </c>
      <c r="K1805" s="104">
        <v>31673579.579999998</v>
      </c>
      <c r="L1805" s="188">
        <v>6.0593644000000004E-3</v>
      </c>
    </row>
    <row r="1806" spans="1:12" hidden="1">
      <c r="A1806" s="103" t="s">
        <v>1099</v>
      </c>
      <c r="B1806" s="103" t="s">
        <v>1078</v>
      </c>
      <c r="C1806" s="134" t="s">
        <v>1777</v>
      </c>
      <c r="D1806" s="104">
        <v>31706879.859999999</v>
      </c>
      <c r="E1806" s="406">
        <v>307274.81571892998</v>
      </c>
      <c r="F1806" s="188">
        <v>103.187369</v>
      </c>
      <c r="G1806" s="103" t="s">
        <v>581</v>
      </c>
      <c r="H1806" s="103" t="s">
        <v>581</v>
      </c>
      <c r="I1806" s="252">
        <v>142</v>
      </c>
      <c r="J1806" s="104">
        <v>31696379.859999999</v>
      </c>
      <c r="K1806" s="104">
        <v>31712840.899999999</v>
      </c>
      <c r="L1806" s="188">
        <v>1.7914315600000001E-2</v>
      </c>
    </row>
    <row r="1807" spans="1:12" hidden="1">
      <c r="A1807" s="103" t="s">
        <v>1099</v>
      </c>
      <c r="B1807" s="103" t="s">
        <v>1078</v>
      </c>
      <c r="C1807" s="134" t="s">
        <v>1778</v>
      </c>
      <c r="D1807" s="104">
        <v>31358747.890000001</v>
      </c>
      <c r="E1807" s="406">
        <v>303883.12755082001</v>
      </c>
      <c r="F1807" s="188">
        <v>103.193449</v>
      </c>
      <c r="G1807" s="103" t="s">
        <v>581</v>
      </c>
      <c r="H1807" s="103" t="s">
        <v>581</v>
      </c>
      <c r="I1807" s="252">
        <v>142</v>
      </c>
      <c r="J1807" s="104">
        <v>31708747.890000001</v>
      </c>
      <c r="K1807" s="104">
        <v>31726404.100000001</v>
      </c>
      <c r="L1807" s="188">
        <v>5.8921939999999999E-3</v>
      </c>
    </row>
    <row r="1808" spans="1:12" hidden="1">
      <c r="A1808" s="103" t="s">
        <v>1099</v>
      </c>
      <c r="B1808" s="103" t="s">
        <v>1078</v>
      </c>
      <c r="C1808" s="134" t="s">
        <v>1779</v>
      </c>
      <c r="D1808" s="104">
        <v>31365576.010000002</v>
      </c>
      <c r="E1808" s="406">
        <v>303931.57741486002</v>
      </c>
      <c r="F1808" s="188">
        <v>103.19946400000001</v>
      </c>
      <c r="G1808" s="103" t="s">
        <v>581</v>
      </c>
      <c r="H1808" s="103" t="s">
        <v>581</v>
      </c>
      <c r="I1808" s="252">
        <v>142</v>
      </c>
      <c r="J1808" s="104">
        <v>31360576.010000002</v>
      </c>
      <c r="K1808" s="104">
        <v>31379414.32</v>
      </c>
      <c r="L1808" s="188">
        <v>5.8288584000000003E-3</v>
      </c>
    </row>
    <row r="1809" spans="1:12" hidden="1">
      <c r="A1809" s="103" t="s">
        <v>1099</v>
      </c>
      <c r="B1809" s="103" t="s">
        <v>1078</v>
      </c>
      <c r="C1809" s="134" t="s">
        <v>1467</v>
      </c>
      <c r="D1809" s="104">
        <v>31309443.690000001</v>
      </c>
      <c r="E1809" s="406">
        <v>303369.59245529998</v>
      </c>
      <c r="F1809" s="188">
        <v>103.205609</v>
      </c>
      <c r="G1809" s="103" t="s">
        <v>581</v>
      </c>
      <c r="H1809" s="103" t="s">
        <v>581</v>
      </c>
      <c r="I1809" s="252">
        <v>142</v>
      </c>
      <c r="J1809" s="104">
        <v>31367443.690000001</v>
      </c>
      <c r="K1809" s="104">
        <v>31387464.399999999</v>
      </c>
      <c r="L1809" s="188">
        <v>5.9544882999999996E-3</v>
      </c>
    </row>
    <row r="1810" spans="1:12" hidden="1">
      <c r="A1810" s="103" t="s">
        <v>1099</v>
      </c>
      <c r="B1810" s="103" t="s">
        <v>1078</v>
      </c>
      <c r="C1810" s="134" t="s">
        <v>1468</v>
      </c>
      <c r="D1810" s="104">
        <v>30901173.73</v>
      </c>
      <c r="E1810" s="406">
        <v>299395.29403221997</v>
      </c>
      <c r="F1810" s="188">
        <v>103.211955</v>
      </c>
      <c r="G1810" s="103" t="s">
        <v>581</v>
      </c>
      <c r="H1810" s="103" t="s">
        <v>581</v>
      </c>
      <c r="I1810" s="252">
        <v>142</v>
      </c>
      <c r="J1810" s="104">
        <v>31311368.84</v>
      </c>
      <c r="K1810" s="104">
        <v>31332569.879999999</v>
      </c>
      <c r="L1810" s="188">
        <v>6.1488905999999999E-3</v>
      </c>
    </row>
    <row r="1811" spans="1:12" hidden="1">
      <c r="A1811" s="103" t="s">
        <v>1099</v>
      </c>
      <c r="B1811" s="103" t="s">
        <v>1078</v>
      </c>
      <c r="C1811" s="134" t="s">
        <v>1469</v>
      </c>
      <c r="D1811" s="104">
        <v>30902326.43</v>
      </c>
      <c r="E1811" s="406">
        <v>299352.48471544997</v>
      </c>
      <c r="F1811" s="188">
        <v>103.230566</v>
      </c>
      <c r="G1811" s="103" t="s">
        <v>581</v>
      </c>
      <c r="H1811" s="103" t="s">
        <v>581</v>
      </c>
      <c r="I1811" s="252">
        <v>142</v>
      </c>
      <c r="J1811" s="104">
        <v>30906745.66</v>
      </c>
      <c r="K1811" s="104">
        <v>30931442.379999999</v>
      </c>
      <c r="L1811" s="188">
        <v>1.8031825899999999E-2</v>
      </c>
    </row>
    <row r="1812" spans="1:12" hidden="1">
      <c r="A1812" s="103" t="s">
        <v>1099</v>
      </c>
      <c r="B1812" s="103" t="s">
        <v>1078</v>
      </c>
      <c r="C1812" s="134" t="s">
        <v>1470</v>
      </c>
      <c r="D1812" s="104">
        <v>30877332.559999999</v>
      </c>
      <c r="E1812" s="406">
        <v>299092.39663248998</v>
      </c>
      <c r="F1812" s="188">
        <v>103.236769</v>
      </c>
      <c r="G1812" s="103" t="s">
        <v>581</v>
      </c>
      <c r="H1812" s="103" t="s">
        <v>581</v>
      </c>
      <c r="I1812" s="252">
        <v>141</v>
      </c>
      <c r="J1812" s="104">
        <v>30904183.210000001</v>
      </c>
      <c r="K1812" s="104">
        <v>30930045.109999999</v>
      </c>
      <c r="L1812" s="188">
        <v>6.0088792E-3</v>
      </c>
    </row>
    <row r="1813" spans="1:12" hidden="1">
      <c r="A1813" s="103" t="s">
        <v>1099</v>
      </c>
      <c r="B1813" s="103" t="s">
        <v>1078</v>
      </c>
      <c r="C1813" s="134" t="s">
        <v>1471</v>
      </c>
      <c r="D1813" s="104">
        <v>30756690.760000002</v>
      </c>
      <c r="E1813" s="406">
        <v>297905.87529405998</v>
      </c>
      <c r="F1813" s="188">
        <v>103.242981</v>
      </c>
      <c r="G1813" s="103" t="s">
        <v>581</v>
      </c>
      <c r="H1813" s="103" t="s">
        <v>581</v>
      </c>
      <c r="I1813" s="252">
        <v>141</v>
      </c>
      <c r="J1813" s="104">
        <v>30879190.760000002</v>
      </c>
      <c r="K1813" s="104">
        <v>30906216.93</v>
      </c>
      <c r="L1813" s="188">
        <v>6.0172359999999996E-3</v>
      </c>
    </row>
    <row r="1814" spans="1:12" hidden="1">
      <c r="A1814" s="103" t="s">
        <v>1099</v>
      </c>
      <c r="B1814" s="103" t="s">
        <v>1078</v>
      </c>
      <c r="C1814" s="134" t="s">
        <v>1472</v>
      </c>
      <c r="D1814" s="104">
        <v>30357917.16</v>
      </c>
      <c r="E1814" s="406">
        <v>294027.22290376999</v>
      </c>
      <c r="F1814" s="188">
        <v>103.248661</v>
      </c>
      <c r="G1814" s="103" t="s">
        <v>581</v>
      </c>
      <c r="H1814" s="103" t="s">
        <v>581</v>
      </c>
      <c r="I1814" s="252">
        <v>140</v>
      </c>
      <c r="J1814" s="104">
        <v>30758382.829999998</v>
      </c>
      <c r="K1814" s="104">
        <v>30786568.760000002</v>
      </c>
      <c r="L1814" s="188">
        <v>5.5015847000000001E-3</v>
      </c>
    </row>
    <row r="1815" spans="1:12" hidden="1">
      <c r="A1815" s="103" t="s">
        <v>1099</v>
      </c>
      <c r="B1815" s="103" t="s">
        <v>1078</v>
      </c>
      <c r="C1815" s="134" t="s">
        <v>1473</v>
      </c>
      <c r="D1815" s="104">
        <v>30760741.989999998</v>
      </c>
      <c r="E1815" s="406">
        <v>297910.48343368003</v>
      </c>
      <c r="F1815" s="188">
        <v>103.254983</v>
      </c>
      <c r="G1815" s="103" t="s">
        <v>581</v>
      </c>
      <c r="H1815" s="103" t="s">
        <v>581</v>
      </c>
      <c r="I1815" s="252">
        <v>141</v>
      </c>
      <c r="J1815" s="104">
        <v>30359775.989999998</v>
      </c>
      <c r="K1815" s="104">
        <v>30389106.710000001</v>
      </c>
      <c r="L1815" s="188">
        <v>6.1230818000000001E-3</v>
      </c>
    </row>
    <row r="1816" spans="1:12" hidden="1">
      <c r="A1816" s="103" t="s">
        <v>1099</v>
      </c>
      <c r="B1816" s="103" t="s">
        <v>1078</v>
      </c>
      <c r="C1816" s="134" t="s">
        <v>1474</v>
      </c>
      <c r="D1816" s="104">
        <v>30766332.690000001</v>
      </c>
      <c r="E1816" s="406">
        <v>297910.48343368003</v>
      </c>
      <c r="F1816" s="188">
        <v>103.27375000000001</v>
      </c>
      <c r="G1816" s="103" t="s">
        <v>581</v>
      </c>
      <c r="H1816" s="103" t="s">
        <v>581</v>
      </c>
      <c r="I1816" s="252">
        <v>141</v>
      </c>
      <c r="J1816" s="104">
        <v>30766332.690000001</v>
      </c>
      <c r="K1816" s="104">
        <v>30799144.140000001</v>
      </c>
      <c r="L1816" s="188">
        <v>1.8175394000000001E-2</v>
      </c>
    </row>
    <row r="1817" spans="1:12" hidden="1">
      <c r="A1817" s="103" t="s">
        <v>1099</v>
      </c>
      <c r="B1817" s="103" t="s">
        <v>1078</v>
      </c>
      <c r="C1817" s="134" t="s">
        <v>1475</v>
      </c>
      <c r="D1817" s="104">
        <v>31289380.219999999</v>
      </c>
      <c r="E1817" s="406">
        <v>302957.50298962998</v>
      </c>
      <c r="F1817" s="188">
        <v>103.27976700000001</v>
      </c>
      <c r="G1817" s="103" t="s">
        <v>581</v>
      </c>
      <c r="H1817" s="103" t="s">
        <v>581</v>
      </c>
      <c r="I1817" s="252">
        <v>142</v>
      </c>
      <c r="J1817" s="104">
        <v>30768125.219999999</v>
      </c>
      <c r="K1817" s="104">
        <v>30769284.329999998</v>
      </c>
      <c r="L1817" s="188">
        <v>5.8262627000000003E-3</v>
      </c>
    </row>
    <row r="1818" spans="1:12" hidden="1">
      <c r="A1818" s="103" t="s">
        <v>1099</v>
      </c>
      <c r="B1818" s="103" t="s">
        <v>1078</v>
      </c>
      <c r="C1818" s="134" t="s">
        <v>1476</v>
      </c>
      <c r="D1818" s="104">
        <v>31870184.16</v>
      </c>
      <c r="E1818" s="406">
        <v>308563.31175384001</v>
      </c>
      <c r="F1818" s="188">
        <v>103.285721</v>
      </c>
      <c r="G1818" s="103" t="s">
        <v>581</v>
      </c>
      <c r="H1818" s="103" t="s">
        <v>581</v>
      </c>
      <c r="I1818" s="252">
        <v>143</v>
      </c>
      <c r="J1818" s="104">
        <v>31291184.16</v>
      </c>
      <c r="K1818" s="104">
        <v>31293522.140000001</v>
      </c>
      <c r="L1818" s="188">
        <v>5.7649238999999998E-3</v>
      </c>
    </row>
    <row r="1819" spans="1:12" hidden="1">
      <c r="A1819" s="103" t="s">
        <v>1099</v>
      </c>
      <c r="B1819" s="103" t="s">
        <v>1078</v>
      </c>
      <c r="C1819" s="134" t="s">
        <v>1477</v>
      </c>
      <c r="D1819" s="104">
        <v>31974370.550000001</v>
      </c>
      <c r="E1819" s="406">
        <v>309554.65395995998</v>
      </c>
      <c r="F1819" s="188">
        <v>103.29151899999999</v>
      </c>
      <c r="G1819" s="103" t="s">
        <v>581</v>
      </c>
      <c r="H1819" s="103" t="s">
        <v>581</v>
      </c>
      <c r="I1819" s="252">
        <v>144</v>
      </c>
      <c r="J1819" s="104">
        <v>31871973.309999999</v>
      </c>
      <c r="K1819" s="104">
        <v>31875512.079999998</v>
      </c>
      <c r="L1819" s="188">
        <v>5.6135543000000003E-3</v>
      </c>
    </row>
    <row r="1820" spans="1:12" hidden="1">
      <c r="A1820" s="103" t="s">
        <v>1099</v>
      </c>
      <c r="B1820" s="103" t="s">
        <v>1078</v>
      </c>
      <c r="C1820" s="134" t="s">
        <v>1478</v>
      </c>
      <c r="D1820" s="104">
        <v>32221141.629999999</v>
      </c>
      <c r="E1820" s="406">
        <v>311926.45012439002</v>
      </c>
      <c r="F1820" s="188">
        <v>103.297241</v>
      </c>
      <c r="G1820" s="103" t="s">
        <v>581</v>
      </c>
      <c r="H1820" s="103" t="s">
        <v>581</v>
      </c>
      <c r="I1820" s="252">
        <v>146</v>
      </c>
      <c r="J1820" s="104">
        <v>31976141.629999999</v>
      </c>
      <c r="K1820" s="104">
        <v>31980885.16</v>
      </c>
      <c r="L1820" s="188">
        <v>5.5396610000000004E-3</v>
      </c>
    </row>
    <row r="1821" spans="1:12" hidden="1">
      <c r="A1821" s="103" t="s">
        <v>1099</v>
      </c>
      <c r="B1821" s="103" t="s">
        <v>1078</v>
      </c>
      <c r="C1821" s="134" t="s">
        <v>1479</v>
      </c>
      <c r="D1821" s="104">
        <v>32125196.890000001</v>
      </c>
      <c r="E1821" s="406">
        <v>310946.05196372001</v>
      </c>
      <c r="F1821" s="188">
        <v>103.314375</v>
      </c>
      <c r="G1821" s="103" t="s">
        <v>581</v>
      </c>
      <c r="H1821" s="103" t="s">
        <v>581</v>
      </c>
      <c r="I1821" s="252">
        <v>146</v>
      </c>
      <c r="J1821" s="104">
        <v>32226486.109999999</v>
      </c>
      <c r="K1821" s="104">
        <v>32234872.620000001</v>
      </c>
      <c r="L1821" s="188">
        <v>1.6587083900000001E-2</v>
      </c>
    </row>
    <row r="1822" spans="1:12" hidden="1">
      <c r="A1822" s="103" t="s">
        <v>1099</v>
      </c>
      <c r="B1822" s="103" t="s">
        <v>1078</v>
      </c>
      <c r="C1822" s="134" t="s">
        <v>1480</v>
      </c>
      <c r="D1822" s="104">
        <v>33876986.140000001</v>
      </c>
      <c r="E1822" s="406">
        <v>327883.70019294001</v>
      </c>
      <c r="F1822" s="188">
        <v>103.32012899999999</v>
      </c>
      <c r="G1822" s="103" t="s">
        <v>581</v>
      </c>
      <c r="H1822" s="103" t="s">
        <v>581</v>
      </c>
      <c r="I1822" s="252">
        <v>147</v>
      </c>
      <c r="J1822" s="104">
        <v>32126986.140000001</v>
      </c>
      <c r="K1822" s="104">
        <v>32136583.280000001</v>
      </c>
      <c r="L1822" s="188">
        <v>5.5694089000000004E-3</v>
      </c>
    </row>
    <row r="1823" spans="1:12" hidden="1">
      <c r="A1823" s="103" t="s">
        <v>1099</v>
      </c>
      <c r="B1823" s="103" t="s">
        <v>1078</v>
      </c>
      <c r="C1823" s="134" t="s">
        <v>1481</v>
      </c>
      <c r="D1823" s="104">
        <v>35080490.93</v>
      </c>
      <c r="E1823" s="406">
        <v>339514.90382399003</v>
      </c>
      <c r="F1823" s="188">
        <v>103.325334</v>
      </c>
      <c r="G1823" s="103" t="s">
        <v>581</v>
      </c>
      <c r="H1823" s="103" t="s">
        <v>581</v>
      </c>
      <c r="I1823" s="252">
        <v>147</v>
      </c>
      <c r="J1823" s="104">
        <v>33878692.93</v>
      </c>
      <c r="K1823" s="104">
        <v>33889566.729999997</v>
      </c>
      <c r="L1823" s="188">
        <v>5.0377405000000004E-3</v>
      </c>
    </row>
    <row r="1824" spans="1:12" hidden="1">
      <c r="A1824" s="103" t="s">
        <v>1099</v>
      </c>
      <c r="B1824" s="103" t="s">
        <v>1078</v>
      </c>
      <c r="C1824" s="134" t="s">
        <v>1482</v>
      </c>
      <c r="D1824" s="104">
        <v>35076212.539999999</v>
      </c>
      <c r="E1824" s="406">
        <v>339456.83766234003</v>
      </c>
      <c r="F1824" s="188">
        <v>103.330405</v>
      </c>
      <c r="G1824" s="103" t="s">
        <v>581</v>
      </c>
      <c r="H1824" s="103" t="s">
        <v>581</v>
      </c>
      <c r="I1824" s="252">
        <v>147</v>
      </c>
      <c r="J1824" s="104">
        <v>35082212.539999999</v>
      </c>
      <c r="K1824" s="104">
        <v>35094408.390000001</v>
      </c>
      <c r="L1824" s="188">
        <v>4.9077992999999997E-3</v>
      </c>
    </row>
    <row r="1825" spans="1:12" hidden="1">
      <c r="A1825" s="103" t="s">
        <v>1099</v>
      </c>
      <c r="B1825" s="103" t="s">
        <v>1078</v>
      </c>
      <c r="C1825" s="134" t="s">
        <v>1483</v>
      </c>
      <c r="D1825" s="104">
        <v>35141491.859999999</v>
      </c>
      <c r="E1825" s="406">
        <v>340071.05188888003</v>
      </c>
      <c r="F1825" s="188">
        <v>103.335734</v>
      </c>
      <c r="G1825" s="103" t="s">
        <v>581</v>
      </c>
      <c r="H1825" s="103" t="s">
        <v>581</v>
      </c>
      <c r="I1825" s="252">
        <v>146</v>
      </c>
      <c r="J1825" s="104">
        <v>35078021.579999998</v>
      </c>
      <c r="K1825" s="104">
        <v>35091539.380000003</v>
      </c>
      <c r="L1825" s="188">
        <v>5.1572429000000001E-3</v>
      </c>
    </row>
    <row r="1826" spans="1:12" hidden="1">
      <c r="A1826" s="103" t="s">
        <v>1099</v>
      </c>
      <c r="B1826" s="103" t="s">
        <v>1078</v>
      </c>
      <c r="C1826" s="134" t="s">
        <v>1484</v>
      </c>
      <c r="D1826" s="104">
        <v>35227187.399999999</v>
      </c>
      <c r="E1826" s="406">
        <v>340845.10199828999</v>
      </c>
      <c r="F1826" s="188">
        <v>103.35248199999999</v>
      </c>
      <c r="G1826" s="103" t="s">
        <v>581</v>
      </c>
      <c r="H1826" s="103" t="s">
        <v>581</v>
      </c>
      <c r="I1826" s="252">
        <v>147</v>
      </c>
      <c r="J1826" s="104">
        <v>35147187.399999999</v>
      </c>
      <c r="K1826" s="104">
        <v>35164679.289999999</v>
      </c>
      <c r="L1826" s="188">
        <v>1.62073654E-2</v>
      </c>
    </row>
    <row r="1827" spans="1:12" hidden="1">
      <c r="A1827" s="103" t="s">
        <v>1099</v>
      </c>
      <c r="B1827" s="103" t="s">
        <v>1078</v>
      </c>
      <c r="C1827" s="134" t="s">
        <v>1485</v>
      </c>
      <c r="D1827" s="104">
        <v>35142403.810000002</v>
      </c>
      <c r="E1827" s="406">
        <v>340006.46713439998</v>
      </c>
      <c r="F1827" s="188">
        <v>103.358045</v>
      </c>
      <c r="G1827" s="103" t="s">
        <v>581</v>
      </c>
      <c r="H1827" s="103" t="s">
        <v>581</v>
      </c>
      <c r="I1827" s="252">
        <v>147</v>
      </c>
      <c r="J1827" s="104">
        <v>35229083.469999999</v>
      </c>
      <c r="K1827" s="104">
        <v>35247903.189999998</v>
      </c>
      <c r="L1827" s="188">
        <v>5.3825508999999997E-3</v>
      </c>
    </row>
    <row r="1828" spans="1:12" hidden="1">
      <c r="A1828" s="103" t="s">
        <v>1099</v>
      </c>
      <c r="B1828" s="103" t="s">
        <v>1078</v>
      </c>
      <c r="C1828" s="134" t="s">
        <v>1486</v>
      </c>
      <c r="D1828" s="104">
        <v>35544471.100000001</v>
      </c>
      <c r="E1828" s="406">
        <v>343876.28173400002</v>
      </c>
      <c r="F1828" s="188">
        <v>103.364125</v>
      </c>
      <c r="G1828" s="103" t="s">
        <v>581</v>
      </c>
      <c r="H1828" s="103" t="s">
        <v>581</v>
      </c>
      <c r="I1828" s="252">
        <v>147</v>
      </c>
      <c r="J1828" s="104">
        <v>35144471.100000001</v>
      </c>
      <c r="K1828" s="104">
        <v>35164615.520000003</v>
      </c>
      <c r="L1828" s="188">
        <v>5.8824641999999996E-3</v>
      </c>
    </row>
    <row r="1829" spans="1:12" hidden="1">
      <c r="A1829" s="103" t="s">
        <v>1099</v>
      </c>
      <c r="B1829" s="103" t="s">
        <v>1078</v>
      </c>
      <c r="C1829" s="134" t="s">
        <v>1487</v>
      </c>
      <c r="D1829" s="104">
        <v>36823026.460000001</v>
      </c>
      <c r="E1829" s="406">
        <v>356225.11350743001</v>
      </c>
      <c r="F1829" s="188">
        <v>103.370102</v>
      </c>
      <c r="G1829" s="103" t="s">
        <v>581</v>
      </c>
      <c r="H1829" s="103" t="s">
        <v>581</v>
      </c>
      <c r="I1829" s="252">
        <v>148</v>
      </c>
      <c r="J1829" s="104">
        <v>35546526.460000001</v>
      </c>
      <c r="K1829" s="104">
        <v>35568010.770000003</v>
      </c>
      <c r="L1829" s="188">
        <v>5.7824705000000002E-3</v>
      </c>
    </row>
    <row r="1830" spans="1:12" hidden="1">
      <c r="A1830" s="103" t="s">
        <v>1099</v>
      </c>
      <c r="B1830" s="103" t="s">
        <v>1078</v>
      </c>
      <c r="C1830" s="134" t="s">
        <v>1488</v>
      </c>
      <c r="D1830" s="104">
        <v>36825015.009999998</v>
      </c>
      <c r="E1830" s="406">
        <v>356225.11350743001</v>
      </c>
      <c r="F1830" s="188">
        <v>103.375685</v>
      </c>
      <c r="G1830" s="103" t="s">
        <v>581</v>
      </c>
      <c r="H1830" s="103" t="s">
        <v>581</v>
      </c>
      <c r="I1830" s="252">
        <v>148</v>
      </c>
      <c r="J1830" s="104">
        <v>36825015.009999998</v>
      </c>
      <c r="K1830" s="104">
        <v>36847887.420000002</v>
      </c>
      <c r="L1830" s="188">
        <v>5.4009814000000001E-3</v>
      </c>
    </row>
    <row r="1831" spans="1:12" hidden="1">
      <c r="A1831" s="103" t="s">
        <v>1099</v>
      </c>
      <c r="B1831" s="103" t="s">
        <v>1078</v>
      </c>
      <c r="C1831" s="134" t="s">
        <v>1489</v>
      </c>
      <c r="D1831" s="104">
        <v>37031224.329999998</v>
      </c>
      <c r="E1831" s="406">
        <v>358159.47826727002</v>
      </c>
      <c r="F1831" s="188">
        <v>103.39311600000001</v>
      </c>
      <c r="G1831" s="103" t="s">
        <v>581</v>
      </c>
      <c r="H1831" s="103" t="s">
        <v>581</v>
      </c>
      <c r="I1831" s="252">
        <v>149</v>
      </c>
      <c r="J1831" s="104">
        <v>36831224.329999998</v>
      </c>
      <c r="K1831" s="104">
        <v>36858262.229999997</v>
      </c>
      <c r="L1831" s="188">
        <v>1.6861798800000001E-2</v>
      </c>
    </row>
    <row r="1832" spans="1:12" hidden="1">
      <c r="A1832" s="103" t="s">
        <v>1099</v>
      </c>
      <c r="B1832" s="103" t="s">
        <v>1078</v>
      </c>
      <c r="C1832" s="134" t="s">
        <v>1490</v>
      </c>
      <c r="D1832" s="104">
        <v>36999613.600000001</v>
      </c>
      <c r="E1832" s="406">
        <v>357833.81708066998</v>
      </c>
      <c r="F1832" s="188">
        <v>103.39887400000001</v>
      </c>
      <c r="G1832" s="103" t="s">
        <v>581</v>
      </c>
      <c r="H1832" s="103" t="s">
        <v>581</v>
      </c>
      <c r="I1832" s="252">
        <v>149</v>
      </c>
      <c r="J1832" s="104">
        <v>37033286.600000001</v>
      </c>
      <c r="K1832" s="104">
        <v>37061720.659999996</v>
      </c>
      <c r="L1832" s="188">
        <v>5.5690360999999999E-3</v>
      </c>
    </row>
    <row r="1833" spans="1:12" hidden="1">
      <c r="A1833" s="103" t="s">
        <v>1099</v>
      </c>
      <c r="B1833" s="103" t="s">
        <v>1078</v>
      </c>
      <c r="C1833" s="134" t="s">
        <v>1491</v>
      </c>
      <c r="D1833" s="104">
        <v>37033162.509999998</v>
      </c>
      <c r="E1833" s="406">
        <v>358138.46195646003</v>
      </c>
      <c r="F1833" s="188">
        <v>103.404595</v>
      </c>
      <c r="G1833" s="103" t="s">
        <v>581</v>
      </c>
      <c r="H1833" s="103" t="s">
        <v>581</v>
      </c>
      <c r="I1833" s="252">
        <v>150</v>
      </c>
      <c r="J1833" s="104">
        <v>37001660.829999998</v>
      </c>
      <c r="K1833" s="104">
        <v>37031489.909999996</v>
      </c>
      <c r="L1833" s="188">
        <v>5.5329423000000004E-3</v>
      </c>
    </row>
    <row r="1834" spans="1:12" hidden="1">
      <c r="A1834" s="103" t="s">
        <v>1099</v>
      </c>
      <c r="B1834" s="103" t="s">
        <v>1078</v>
      </c>
      <c r="C1834" s="134" t="s">
        <v>1492</v>
      </c>
      <c r="D1834" s="104">
        <v>37010220.119999997</v>
      </c>
      <c r="E1834" s="406">
        <v>357896.70663489</v>
      </c>
      <c r="F1834" s="188">
        <v>103.41034000000001</v>
      </c>
      <c r="G1834" s="103" t="s">
        <v>581</v>
      </c>
      <c r="H1834" s="103" t="s">
        <v>581</v>
      </c>
      <c r="I1834" s="252">
        <v>151</v>
      </c>
      <c r="J1834" s="104">
        <v>37035220.119999997</v>
      </c>
      <c r="K1834" s="104">
        <v>37066445.539999999</v>
      </c>
      <c r="L1834" s="188">
        <v>5.5558459000000001E-3</v>
      </c>
    </row>
    <row r="1835" spans="1:12" hidden="1">
      <c r="A1835" s="103" t="s">
        <v>1099</v>
      </c>
      <c r="B1835" s="103" t="s">
        <v>1078</v>
      </c>
      <c r="C1835" s="134" t="s">
        <v>1493</v>
      </c>
      <c r="D1835" s="104">
        <v>37667265.119999997</v>
      </c>
      <c r="E1835" s="406">
        <v>364230.34609090001</v>
      </c>
      <c r="F1835" s="188">
        <v>103.416054</v>
      </c>
      <c r="G1835" s="103" t="s">
        <v>581</v>
      </c>
      <c r="H1835" s="103" t="s">
        <v>581</v>
      </c>
      <c r="I1835" s="252">
        <v>153</v>
      </c>
      <c r="J1835" s="104">
        <v>37012265.119999997</v>
      </c>
      <c r="K1835" s="104">
        <v>37044886.07</v>
      </c>
      <c r="L1835" s="188">
        <v>5.5255596000000004E-3</v>
      </c>
    </row>
    <row r="1836" spans="1:12" hidden="1">
      <c r="A1836" s="103" t="s">
        <v>1099</v>
      </c>
      <c r="B1836" s="103" t="s">
        <v>1078</v>
      </c>
      <c r="C1836" s="134" t="s">
        <v>1494</v>
      </c>
      <c r="D1836" s="104">
        <v>37673352.590000004</v>
      </c>
      <c r="E1836" s="406">
        <v>364230.34609090001</v>
      </c>
      <c r="F1836" s="188">
        <v>103.432767</v>
      </c>
      <c r="G1836" s="103" t="s">
        <v>581</v>
      </c>
      <c r="H1836" s="103" t="s">
        <v>581</v>
      </c>
      <c r="I1836" s="252">
        <v>153</v>
      </c>
      <c r="J1836" s="104">
        <v>37673352.590000004</v>
      </c>
      <c r="K1836" s="104">
        <v>37710235.310000002</v>
      </c>
      <c r="L1836" s="188">
        <v>1.6160933799999999E-2</v>
      </c>
    </row>
    <row r="1837" spans="1:12" hidden="1">
      <c r="A1837" s="103" t="s">
        <v>1099</v>
      </c>
      <c r="B1837" s="103" t="s">
        <v>1078</v>
      </c>
      <c r="C1837" s="134" t="s">
        <v>1495</v>
      </c>
      <c r="D1837" s="104">
        <v>38685434.210000001</v>
      </c>
      <c r="E1837" s="406">
        <v>373994.60384557</v>
      </c>
      <c r="F1837" s="188">
        <v>103.43848199999999</v>
      </c>
      <c r="G1837" s="103" t="s">
        <v>581</v>
      </c>
      <c r="H1837" s="103" t="s">
        <v>581</v>
      </c>
      <c r="I1837" s="252">
        <v>154</v>
      </c>
      <c r="J1837" s="104">
        <v>37675434.210000001</v>
      </c>
      <c r="K1837" s="104">
        <v>37713737.659999996</v>
      </c>
      <c r="L1837" s="188">
        <v>5.5253283999999996E-3</v>
      </c>
    </row>
    <row r="1838" spans="1:12" hidden="1">
      <c r="A1838" s="103" t="s">
        <v>1099</v>
      </c>
      <c r="B1838" s="103" t="s">
        <v>1078</v>
      </c>
      <c r="C1838" s="134" t="s">
        <v>1496</v>
      </c>
      <c r="D1838" s="104">
        <v>38425492.619999997</v>
      </c>
      <c r="E1838" s="406">
        <v>371462.12377290998</v>
      </c>
      <c r="F1838" s="188">
        <v>103.443905</v>
      </c>
      <c r="G1838" s="103" t="s">
        <v>581</v>
      </c>
      <c r="H1838" s="103" t="s">
        <v>581</v>
      </c>
      <c r="I1838" s="252">
        <v>155</v>
      </c>
      <c r="J1838" s="104">
        <v>38687462.25</v>
      </c>
      <c r="K1838" s="104">
        <v>38727224.600000001</v>
      </c>
      <c r="L1838" s="188">
        <v>5.2427296999999996E-3</v>
      </c>
    </row>
    <row r="1839" spans="1:12" hidden="1">
      <c r="A1839" s="103" t="s">
        <v>1099</v>
      </c>
      <c r="B1839" s="103" t="s">
        <v>1078</v>
      </c>
      <c r="C1839" s="134" t="s">
        <v>1497</v>
      </c>
      <c r="D1839" s="104">
        <v>38367863.789999999</v>
      </c>
      <c r="E1839" s="406">
        <v>370885.27506159001</v>
      </c>
      <c r="F1839" s="188">
        <v>103.449412</v>
      </c>
      <c r="G1839" s="103" t="s">
        <v>581</v>
      </c>
      <c r="H1839" s="103" t="s">
        <v>581</v>
      </c>
      <c r="I1839" s="252">
        <v>155</v>
      </c>
      <c r="J1839" s="104">
        <v>38427538.450000003</v>
      </c>
      <c r="K1839" s="104">
        <v>38468749.960000001</v>
      </c>
      <c r="L1839" s="188">
        <v>5.3236582999999999E-3</v>
      </c>
    </row>
    <row r="1840" spans="1:12" hidden="1">
      <c r="A1840" s="103" t="s">
        <v>1099</v>
      </c>
      <c r="B1840" s="103" t="s">
        <v>1078</v>
      </c>
      <c r="C1840" s="134" t="s">
        <v>1498</v>
      </c>
      <c r="D1840" s="104">
        <v>38889846.600000001</v>
      </c>
      <c r="E1840" s="406">
        <v>375911.09926032001</v>
      </c>
      <c r="F1840" s="188">
        <v>103.454904</v>
      </c>
      <c r="G1840" s="103" t="s">
        <v>581</v>
      </c>
      <c r="H1840" s="103" t="s">
        <v>581</v>
      </c>
      <c r="I1840" s="252">
        <v>157</v>
      </c>
      <c r="J1840" s="104">
        <v>38369900.439999998</v>
      </c>
      <c r="K1840" s="104">
        <v>38371345.939999998</v>
      </c>
      <c r="L1840" s="188">
        <v>5.3088750000000002E-3</v>
      </c>
    </row>
    <row r="1841" spans="1:12" hidden="1">
      <c r="A1841" s="103" t="s">
        <v>1099</v>
      </c>
      <c r="B1841" s="103" t="s">
        <v>1078</v>
      </c>
      <c r="C1841" s="134" t="s">
        <v>1499</v>
      </c>
      <c r="D1841" s="104">
        <v>38695953.020000003</v>
      </c>
      <c r="E1841" s="406">
        <v>373978.19328733999</v>
      </c>
      <c r="F1841" s="188">
        <v>103.471148</v>
      </c>
      <c r="G1841" s="103" t="s">
        <v>581</v>
      </c>
      <c r="H1841" s="103" t="s">
        <v>581</v>
      </c>
      <c r="I1841" s="252">
        <v>157</v>
      </c>
      <c r="J1841" s="104">
        <v>38895953.020000003</v>
      </c>
      <c r="K1841" s="104">
        <v>38901794.960000001</v>
      </c>
      <c r="L1841" s="188">
        <v>1.57015273E-2</v>
      </c>
    </row>
    <row r="1842" spans="1:12" hidden="1">
      <c r="A1842" s="103" t="s">
        <v>1099</v>
      </c>
      <c r="B1842" s="103" t="s">
        <v>1078</v>
      </c>
      <c r="C1842" s="134" t="s">
        <v>1500</v>
      </c>
      <c r="D1842" s="104">
        <v>38293871.189999998</v>
      </c>
      <c r="E1842" s="406">
        <v>370072.75977955997</v>
      </c>
      <c r="F1842" s="188">
        <v>103.476601</v>
      </c>
      <c r="G1842" s="103" t="s">
        <v>581</v>
      </c>
      <c r="H1842" s="103" t="s">
        <v>581</v>
      </c>
      <c r="I1842" s="252">
        <v>156</v>
      </c>
      <c r="J1842" s="104">
        <v>38697992.170000002</v>
      </c>
      <c r="K1842" s="104">
        <v>38705292.18</v>
      </c>
      <c r="L1842" s="188">
        <v>5.2700680999999997E-3</v>
      </c>
    </row>
    <row r="1843" spans="1:12" hidden="1">
      <c r="A1843" s="103" t="s">
        <v>1099</v>
      </c>
      <c r="B1843" s="103" t="s">
        <v>1078</v>
      </c>
      <c r="C1843" s="134" t="s">
        <v>1501</v>
      </c>
      <c r="D1843" s="104">
        <v>38280542.07</v>
      </c>
      <c r="E1843" s="406">
        <v>369924.39755459997</v>
      </c>
      <c r="F1843" s="188">
        <v>103.482069</v>
      </c>
      <c r="G1843" s="103" t="s">
        <v>581</v>
      </c>
      <c r="H1843" s="103" t="s">
        <v>581</v>
      </c>
      <c r="I1843" s="252">
        <v>156</v>
      </c>
      <c r="J1843" s="104">
        <v>38295894.899999999</v>
      </c>
      <c r="K1843" s="104">
        <v>38304637.890000001</v>
      </c>
      <c r="L1843" s="188">
        <v>5.2842864000000002E-3</v>
      </c>
    </row>
    <row r="1844" spans="1:12" hidden="1">
      <c r="A1844" s="103" t="s">
        <v>1099</v>
      </c>
      <c r="B1844" s="103" t="s">
        <v>1078</v>
      </c>
      <c r="C1844" s="134" t="s">
        <v>1502</v>
      </c>
      <c r="D1844" s="104">
        <v>38369583.82</v>
      </c>
      <c r="E1844" s="406">
        <v>370765.07808142999</v>
      </c>
      <c r="F1844" s="188">
        <v>103.487588</v>
      </c>
      <c r="G1844" s="103" t="s">
        <v>581</v>
      </c>
      <c r="H1844" s="103" t="s">
        <v>581</v>
      </c>
      <c r="I1844" s="252">
        <v>157</v>
      </c>
      <c r="J1844" s="104">
        <v>38282583.82</v>
      </c>
      <c r="K1844" s="104">
        <v>38292769.350000001</v>
      </c>
      <c r="L1844" s="188">
        <v>5.3332911E-3</v>
      </c>
    </row>
    <row r="1845" spans="1:12" hidden="1">
      <c r="A1845" s="103" t="s">
        <v>1099</v>
      </c>
      <c r="B1845" s="103" t="s">
        <v>1078</v>
      </c>
      <c r="C1845" s="134" t="s">
        <v>1503</v>
      </c>
      <c r="D1845" s="104">
        <v>38640978.060000002</v>
      </c>
      <c r="E1845" s="406">
        <v>373366.71711417998</v>
      </c>
      <c r="F1845" s="188">
        <v>103.493365</v>
      </c>
      <c r="G1845" s="103" t="s">
        <v>581</v>
      </c>
      <c r="H1845" s="103" t="s">
        <v>581</v>
      </c>
      <c r="I1845" s="252">
        <v>158</v>
      </c>
      <c r="J1845" s="104">
        <v>38371725.68</v>
      </c>
      <c r="K1845" s="104">
        <v>38383357.159999996</v>
      </c>
      <c r="L1845" s="188">
        <v>5.5823119999999999E-3</v>
      </c>
    </row>
    <row r="1846" spans="1:12" hidden="1">
      <c r="A1846" s="103" t="s">
        <v>1099</v>
      </c>
      <c r="B1846" s="103" t="s">
        <v>1078</v>
      </c>
      <c r="C1846" s="134" t="s">
        <v>1504</v>
      </c>
      <c r="D1846" s="104">
        <v>39035980.939999998</v>
      </c>
      <c r="E1846" s="406">
        <v>377119.94931370002</v>
      </c>
      <c r="F1846" s="188">
        <v>103.51078200000001</v>
      </c>
      <c r="G1846" s="103" t="s">
        <v>581</v>
      </c>
      <c r="H1846" s="103" t="s">
        <v>581</v>
      </c>
      <c r="I1846" s="252">
        <v>159</v>
      </c>
      <c r="J1846" s="104">
        <v>38647480.939999998</v>
      </c>
      <c r="K1846" s="104">
        <v>38663481.93</v>
      </c>
      <c r="L1846" s="188">
        <v>1.68290982E-2</v>
      </c>
    </row>
    <row r="1847" spans="1:12" hidden="1">
      <c r="A1847" s="103" t="s">
        <v>1099</v>
      </c>
      <c r="B1847" s="103" t="s">
        <v>1078</v>
      </c>
      <c r="C1847" s="134" t="s">
        <v>1505</v>
      </c>
      <c r="D1847" s="104">
        <v>39893080.68</v>
      </c>
      <c r="E1847" s="406">
        <v>385379.51410708</v>
      </c>
      <c r="F1847" s="188">
        <v>103.51635</v>
      </c>
      <c r="G1847" s="103" t="s">
        <v>581</v>
      </c>
      <c r="H1847" s="103" t="s">
        <v>581</v>
      </c>
      <c r="I1847" s="252">
        <v>161</v>
      </c>
      <c r="J1847" s="104">
        <v>39038080.68</v>
      </c>
      <c r="K1847" s="104">
        <v>39055552.939999998</v>
      </c>
      <c r="L1847" s="188">
        <v>5.3791498E-3</v>
      </c>
    </row>
    <row r="1848" spans="1:12" hidden="1">
      <c r="A1848" s="103" t="s">
        <v>1099</v>
      </c>
      <c r="B1848" s="103" t="s">
        <v>1078</v>
      </c>
      <c r="C1848" s="134" t="s">
        <v>1506</v>
      </c>
      <c r="D1848" s="104">
        <v>40064111.649999999</v>
      </c>
      <c r="E1848" s="406">
        <v>387010.71859084</v>
      </c>
      <c r="F1848" s="188">
        <v>103.521969</v>
      </c>
      <c r="G1848" s="103" t="s">
        <v>581</v>
      </c>
      <c r="H1848" s="103" t="s">
        <v>581</v>
      </c>
      <c r="I1848" s="252">
        <v>162</v>
      </c>
      <c r="J1848" s="104">
        <v>39895246.149999999</v>
      </c>
      <c r="K1848" s="104">
        <v>39914222.030000001</v>
      </c>
      <c r="L1848" s="188">
        <v>5.4281279999999999E-3</v>
      </c>
    </row>
    <row r="1849" spans="1:12" hidden="1">
      <c r="A1849" s="103" t="s">
        <v>1099</v>
      </c>
      <c r="B1849" s="103" t="s">
        <v>1078</v>
      </c>
      <c r="C1849" s="134" t="s">
        <v>1507</v>
      </c>
      <c r="D1849" s="104">
        <v>40066271.520000003</v>
      </c>
      <c r="E1849" s="406">
        <v>387010.71859084</v>
      </c>
      <c r="F1849" s="188">
        <v>103.52755000000001</v>
      </c>
      <c r="G1849" s="103" t="s">
        <v>581</v>
      </c>
      <c r="H1849" s="103" t="s">
        <v>581</v>
      </c>
      <c r="I1849" s="252">
        <v>162</v>
      </c>
      <c r="J1849" s="104">
        <v>40066271.520000003</v>
      </c>
      <c r="K1849" s="104">
        <v>40086757.509999998</v>
      </c>
      <c r="L1849" s="188">
        <v>5.3911261999999996E-3</v>
      </c>
    </row>
    <row r="1850" spans="1:12" hidden="1">
      <c r="A1850" s="103" t="s">
        <v>1099</v>
      </c>
      <c r="B1850" s="103" t="s">
        <v>1078</v>
      </c>
      <c r="C1850" s="134" t="s">
        <v>1508</v>
      </c>
      <c r="D1850" s="104">
        <v>40068430.369999997</v>
      </c>
      <c r="E1850" s="406">
        <v>387010.71859084</v>
      </c>
      <c r="F1850" s="188">
        <v>103.533128</v>
      </c>
      <c r="G1850" s="103" t="s">
        <v>581</v>
      </c>
      <c r="H1850" s="103" t="s">
        <v>581</v>
      </c>
      <c r="I1850" s="252">
        <v>162</v>
      </c>
      <c r="J1850" s="104">
        <v>40068430.369999997</v>
      </c>
      <c r="K1850" s="104">
        <v>40090426.619999997</v>
      </c>
      <c r="L1850" s="188">
        <v>5.3879378E-3</v>
      </c>
    </row>
    <row r="1851" spans="1:12" hidden="1">
      <c r="A1851" s="103" t="s">
        <v>1099</v>
      </c>
      <c r="B1851" s="103" t="s">
        <v>1078</v>
      </c>
      <c r="C1851" s="134" t="s">
        <v>1509</v>
      </c>
      <c r="D1851" s="104">
        <v>40277408.75</v>
      </c>
      <c r="E1851" s="406">
        <v>388966.29809964</v>
      </c>
      <c r="F1851" s="188">
        <v>103.549868</v>
      </c>
      <c r="G1851" s="103" t="s">
        <v>581</v>
      </c>
      <c r="H1851" s="103" t="s">
        <v>581</v>
      </c>
      <c r="I1851" s="252">
        <v>163</v>
      </c>
      <c r="J1851" s="104">
        <v>40074908.75</v>
      </c>
      <c r="K1851" s="104">
        <v>40101437.009999998</v>
      </c>
      <c r="L1851" s="188">
        <v>1.6168737799999999E-2</v>
      </c>
    </row>
    <row r="1852" spans="1:12" hidden="1">
      <c r="A1852" s="103" t="s">
        <v>1099</v>
      </c>
      <c r="B1852" s="103" t="s">
        <v>1078</v>
      </c>
      <c r="C1852" s="134" t="s">
        <v>1510</v>
      </c>
      <c r="D1852" s="104">
        <v>40099736.390000001</v>
      </c>
      <c r="E1852" s="406">
        <v>387229.84570243</v>
      </c>
      <c r="F1852" s="188">
        <v>103.555387</v>
      </c>
      <c r="G1852" s="103" t="s">
        <v>581</v>
      </c>
      <c r="H1852" s="103" t="s">
        <v>581</v>
      </c>
      <c r="I1852" s="252">
        <v>164</v>
      </c>
      <c r="J1852" s="104">
        <v>40279555.390000001</v>
      </c>
      <c r="K1852" s="104">
        <v>40307602.090000004</v>
      </c>
      <c r="L1852" s="188">
        <v>5.3297991999999997E-3</v>
      </c>
    </row>
    <row r="1853" spans="1:12" hidden="1">
      <c r="A1853" s="103" t="s">
        <v>1099</v>
      </c>
      <c r="B1853" s="103" t="s">
        <v>1078</v>
      </c>
      <c r="C1853" s="134" t="s">
        <v>1511</v>
      </c>
      <c r="D1853" s="104">
        <v>40397474.659999996</v>
      </c>
      <c r="E1853" s="406">
        <v>390084.20458025998</v>
      </c>
      <c r="F1853" s="188">
        <v>103.560909</v>
      </c>
      <c r="G1853" s="103" t="s">
        <v>581</v>
      </c>
      <c r="H1853" s="103" t="s">
        <v>581</v>
      </c>
      <c r="I1853" s="252">
        <v>166</v>
      </c>
      <c r="J1853" s="104">
        <v>40101874.659999996</v>
      </c>
      <c r="K1853" s="104">
        <v>40131433.159999996</v>
      </c>
      <c r="L1853" s="188">
        <v>5.3324121000000004E-3</v>
      </c>
    </row>
    <row r="1854" spans="1:12" hidden="1">
      <c r="A1854" s="103" t="s">
        <v>1099</v>
      </c>
      <c r="B1854" s="103" t="s">
        <v>1078</v>
      </c>
      <c r="C1854" s="134" t="s">
        <v>1512</v>
      </c>
      <c r="D1854" s="104">
        <v>40819973.950000003</v>
      </c>
      <c r="E1854" s="406">
        <v>394143.06102972</v>
      </c>
      <c r="F1854" s="188">
        <v>103.56639</v>
      </c>
      <c r="G1854" s="103" t="s">
        <v>581</v>
      </c>
      <c r="H1854" s="103" t="s">
        <v>581</v>
      </c>
      <c r="I1854" s="252">
        <v>168</v>
      </c>
      <c r="J1854" s="104">
        <v>40399612.840000004</v>
      </c>
      <c r="K1854" s="104">
        <v>40430694.409999996</v>
      </c>
      <c r="L1854" s="188">
        <v>5.2925376000000001E-3</v>
      </c>
    </row>
    <row r="1855" spans="1:12" hidden="1">
      <c r="A1855" s="103" t="s">
        <v>1099</v>
      </c>
      <c r="B1855" s="103" t="s">
        <v>1078</v>
      </c>
      <c r="C1855" s="134" t="s">
        <v>1513</v>
      </c>
      <c r="D1855" s="104">
        <v>41318388.189999998</v>
      </c>
      <c r="E1855" s="406">
        <v>398934.50346198003</v>
      </c>
      <c r="F1855" s="188">
        <v>103.571859</v>
      </c>
      <c r="G1855" s="103" t="s">
        <v>581</v>
      </c>
      <c r="H1855" s="103" t="s">
        <v>581</v>
      </c>
      <c r="I1855" s="252">
        <v>169</v>
      </c>
      <c r="J1855" s="104">
        <v>40822129.590000004</v>
      </c>
      <c r="K1855" s="104">
        <v>40854750.210000001</v>
      </c>
      <c r="L1855" s="188">
        <v>5.2806707000000001E-3</v>
      </c>
    </row>
    <row r="1856" spans="1:12" hidden="1">
      <c r="A1856" s="103" t="s">
        <v>1099</v>
      </c>
      <c r="B1856" s="103" t="s">
        <v>1078</v>
      </c>
      <c r="C1856" s="134" t="s">
        <v>1514</v>
      </c>
      <c r="D1856" s="104">
        <v>41325997.539999999</v>
      </c>
      <c r="E1856" s="406">
        <v>398942.12010404997</v>
      </c>
      <c r="F1856" s="188">
        <v>103.588956</v>
      </c>
      <c r="G1856" s="103" t="s">
        <v>581</v>
      </c>
      <c r="H1856" s="103" t="s">
        <v>581</v>
      </c>
      <c r="I1856" s="252">
        <v>169</v>
      </c>
      <c r="J1856" s="104">
        <v>41325208.539999999</v>
      </c>
      <c r="K1856" s="104">
        <v>41362503.689999998</v>
      </c>
      <c r="L1856" s="188">
        <v>1.6507379700000002E-2</v>
      </c>
    </row>
    <row r="1857" spans="1:12" hidden="1">
      <c r="A1857" s="103" t="s">
        <v>1099</v>
      </c>
      <c r="B1857" s="103" t="s">
        <v>1078</v>
      </c>
      <c r="C1857" s="134" t="s">
        <v>1515</v>
      </c>
      <c r="D1857" s="104">
        <v>41334580.579999998</v>
      </c>
      <c r="E1857" s="406">
        <v>399002.57584526</v>
      </c>
      <c r="F1857" s="188">
        <v>103.59477099999999</v>
      </c>
      <c r="G1857" s="103" t="s">
        <v>581</v>
      </c>
      <c r="H1857" s="103" t="s">
        <v>581</v>
      </c>
      <c r="I1857" s="252">
        <v>168</v>
      </c>
      <c r="J1857" s="104">
        <v>41328317.68</v>
      </c>
      <c r="K1857" s="104">
        <v>41367171.18</v>
      </c>
      <c r="L1857" s="188">
        <v>5.6135328000000003E-3</v>
      </c>
    </row>
    <row r="1858" spans="1:12" hidden="1">
      <c r="A1858" s="103" t="s">
        <v>1099</v>
      </c>
      <c r="B1858" s="103" t="s">
        <v>1078</v>
      </c>
      <c r="C1858" s="134" t="s">
        <v>1516</v>
      </c>
      <c r="D1858" s="104">
        <v>39770562.399999999</v>
      </c>
      <c r="E1858" s="406">
        <v>383883.29027002002</v>
      </c>
      <c r="F1858" s="188">
        <v>103.60066</v>
      </c>
      <c r="G1858" s="103" t="s">
        <v>581</v>
      </c>
      <c r="H1858" s="103" t="s">
        <v>581</v>
      </c>
      <c r="I1858" s="252">
        <v>165</v>
      </c>
      <c r="J1858" s="104">
        <v>41336930.359999999</v>
      </c>
      <c r="K1858" s="104">
        <v>41377342.590000004</v>
      </c>
      <c r="L1858" s="188">
        <v>5.6846498999999998E-3</v>
      </c>
    </row>
    <row r="1859" spans="1:12" hidden="1">
      <c r="A1859" s="103" t="s">
        <v>1099</v>
      </c>
      <c r="B1859" s="103" t="s">
        <v>1078</v>
      </c>
      <c r="C1859" s="134" t="s">
        <v>1517</v>
      </c>
      <c r="D1859" s="104">
        <v>39361813.990000002</v>
      </c>
      <c r="E1859" s="406">
        <v>379914.75680378999</v>
      </c>
      <c r="F1859" s="188">
        <v>103.60696299999999</v>
      </c>
      <c r="G1859" s="103" t="s">
        <v>581</v>
      </c>
      <c r="H1859" s="103" t="s">
        <v>581</v>
      </c>
      <c r="I1859" s="252">
        <v>165</v>
      </c>
      <c r="J1859" s="104">
        <v>39772981.689999998</v>
      </c>
      <c r="K1859" s="104">
        <v>39814893.789999999</v>
      </c>
      <c r="L1859" s="188">
        <v>6.0839381000000001E-3</v>
      </c>
    </row>
    <row r="1860" spans="1:12" hidden="1">
      <c r="A1860" s="103" t="s">
        <v>1099</v>
      </c>
      <c r="B1860" s="103" t="s">
        <v>1078</v>
      </c>
      <c r="C1860" s="134" t="s">
        <v>1518</v>
      </c>
      <c r="D1860" s="104">
        <v>39308165.549999997</v>
      </c>
      <c r="E1860" s="406">
        <v>379373.55671670003</v>
      </c>
      <c r="F1860" s="188">
        <v>103.61335099999999</v>
      </c>
      <c r="G1860" s="103" t="s">
        <v>581</v>
      </c>
      <c r="H1860" s="103" t="s">
        <v>581</v>
      </c>
      <c r="I1860" s="252">
        <v>164</v>
      </c>
      <c r="J1860" s="104">
        <v>39364241.100000001</v>
      </c>
      <c r="K1860" s="104">
        <v>39407637.740000002</v>
      </c>
      <c r="L1860" s="188">
        <v>6.1656087999999998E-3</v>
      </c>
    </row>
    <row r="1861" spans="1:12" hidden="1">
      <c r="A1861" s="103" t="s">
        <v>1099</v>
      </c>
      <c r="B1861" s="103" t="s">
        <v>1078</v>
      </c>
      <c r="C1861" s="134" t="s">
        <v>1519</v>
      </c>
      <c r="D1861" s="104">
        <v>39351378.619999997</v>
      </c>
      <c r="E1861" s="406">
        <v>379719.62962798</v>
      </c>
      <c r="F1861" s="188">
        <v>103.632721</v>
      </c>
      <c r="G1861" s="103" t="s">
        <v>581</v>
      </c>
      <c r="H1861" s="103" t="s">
        <v>581</v>
      </c>
      <c r="I1861" s="252">
        <v>164</v>
      </c>
      <c r="J1861" s="104">
        <v>39315514.140000001</v>
      </c>
      <c r="K1861" s="104">
        <v>39319957.829999998</v>
      </c>
      <c r="L1861" s="188">
        <v>1.8694502000000002E-2</v>
      </c>
    </row>
    <row r="1862" spans="1:12" hidden="1">
      <c r="A1862" s="103" t="s">
        <v>1099</v>
      </c>
      <c r="B1862" s="103" t="s">
        <v>1078</v>
      </c>
      <c r="C1862" s="134" t="s">
        <v>1520</v>
      </c>
      <c r="D1862" s="104">
        <v>39535764.420000002</v>
      </c>
      <c r="E1862" s="406">
        <v>381476.46194342</v>
      </c>
      <c r="F1862" s="188">
        <v>103.63880399999999</v>
      </c>
      <c r="G1862" s="103" t="s">
        <v>581</v>
      </c>
      <c r="H1862" s="103" t="s">
        <v>581</v>
      </c>
      <c r="I1862" s="252">
        <v>165</v>
      </c>
      <c r="J1862" s="104">
        <v>39353688.420000002</v>
      </c>
      <c r="K1862" s="104">
        <v>39359614.829999998</v>
      </c>
      <c r="L1862" s="188">
        <v>5.8697677000000004E-3</v>
      </c>
    </row>
    <row r="1863" spans="1:12" hidden="1">
      <c r="A1863" s="103" t="s">
        <v>1099</v>
      </c>
      <c r="B1863" s="103" t="s">
        <v>1078</v>
      </c>
      <c r="C1863" s="134" t="s">
        <v>1521</v>
      </c>
      <c r="D1863" s="104">
        <v>40647378.939999998</v>
      </c>
      <c r="E1863" s="406">
        <v>392179.04279456998</v>
      </c>
      <c r="F1863" s="188">
        <v>103.644954</v>
      </c>
      <c r="G1863" s="103" t="s">
        <v>581</v>
      </c>
      <c r="H1863" s="103" t="s">
        <v>581</v>
      </c>
      <c r="I1863" s="252">
        <v>166</v>
      </c>
      <c r="J1863" s="104">
        <v>39538110.439999998</v>
      </c>
      <c r="K1863" s="104">
        <v>39545526.579999998</v>
      </c>
      <c r="L1863" s="188">
        <v>5.9340707999999999E-3</v>
      </c>
    </row>
    <row r="1864" spans="1:12" hidden="1">
      <c r="A1864" s="103" t="s">
        <v>1099</v>
      </c>
      <c r="B1864" s="103" t="s">
        <v>1078</v>
      </c>
      <c r="C1864" s="134" t="s">
        <v>1522</v>
      </c>
      <c r="D1864" s="104">
        <v>39836166.490000002</v>
      </c>
      <c r="E1864" s="406">
        <v>384330.31851582002</v>
      </c>
      <c r="F1864" s="188">
        <v>103.650856</v>
      </c>
      <c r="G1864" s="103" t="s">
        <v>581</v>
      </c>
      <c r="H1864" s="103" t="s">
        <v>581</v>
      </c>
      <c r="I1864" s="252">
        <v>166</v>
      </c>
      <c r="J1864" s="104">
        <v>40649693.479999997</v>
      </c>
      <c r="K1864" s="104">
        <v>40658641.280000001</v>
      </c>
      <c r="L1864" s="188">
        <v>5.6944402999999999E-3</v>
      </c>
    </row>
    <row r="1865" spans="1:12" hidden="1">
      <c r="A1865" s="103" t="s">
        <v>1099</v>
      </c>
      <c r="B1865" s="103" t="s">
        <v>1078</v>
      </c>
      <c r="C1865" s="134" t="s">
        <v>1523</v>
      </c>
      <c r="D1865" s="104">
        <v>39824075.270000003</v>
      </c>
      <c r="E1865" s="406">
        <v>384190.73739879997</v>
      </c>
      <c r="F1865" s="188">
        <v>103.657042</v>
      </c>
      <c r="G1865" s="103" t="s">
        <v>581</v>
      </c>
      <c r="H1865" s="103" t="s">
        <v>581</v>
      </c>
      <c r="I1865" s="252">
        <v>166</v>
      </c>
      <c r="J1865" s="104">
        <v>39838543.840000004</v>
      </c>
      <c r="K1865" s="104">
        <v>39848992.799999997</v>
      </c>
      <c r="L1865" s="188">
        <v>5.9681127999999996E-3</v>
      </c>
    </row>
    <row r="1866" spans="1:12" hidden="1">
      <c r="A1866" s="103" t="s">
        <v>1099</v>
      </c>
      <c r="B1866" s="103" t="s">
        <v>1078</v>
      </c>
      <c r="C1866" s="134" t="s">
        <v>1524</v>
      </c>
      <c r="D1866" s="104">
        <v>39836589.549999997</v>
      </c>
      <c r="E1866" s="406">
        <v>384242.23327775998</v>
      </c>
      <c r="F1866" s="188">
        <v>103.675718</v>
      </c>
      <c r="G1866" s="103" t="s">
        <v>581</v>
      </c>
      <c r="H1866" s="103" t="s">
        <v>581</v>
      </c>
      <c r="I1866" s="252">
        <v>166</v>
      </c>
      <c r="J1866" s="104">
        <v>39831250.68</v>
      </c>
      <c r="K1866" s="104">
        <v>39846202.810000002</v>
      </c>
      <c r="L1866" s="188">
        <v>1.8017106799999998E-2</v>
      </c>
    </row>
    <row r="1867" spans="1:12" hidden="1">
      <c r="A1867" s="103" t="s">
        <v>1099</v>
      </c>
      <c r="B1867" s="103" t="s">
        <v>1078</v>
      </c>
      <c r="C1867" s="134" t="s">
        <v>1525</v>
      </c>
      <c r="D1867" s="104">
        <v>40191952.43</v>
      </c>
      <c r="E1867" s="406">
        <v>387646.87872646999</v>
      </c>
      <c r="F1867" s="188">
        <v>103.68186799999999</v>
      </c>
      <c r="G1867" s="103" t="s">
        <v>581</v>
      </c>
      <c r="H1867" s="103" t="s">
        <v>581</v>
      </c>
      <c r="I1867" s="252">
        <v>168</v>
      </c>
      <c r="J1867" s="104">
        <v>39838952.43</v>
      </c>
      <c r="K1867" s="104">
        <v>39855405.960000001</v>
      </c>
      <c r="L1867" s="188">
        <v>5.9319580000000002E-3</v>
      </c>
    </row>
    <row r="1868" spans="1:12" hidden="1">
      <c r="A1868" s="103" t="s">
        <v>1099</v>
      </c>
      <c r="B1868" s="103" t="s">
        <v>1078</v>
      </c>
      <c r="C1868" s="134" t="s">
        <v>1526</v>
      </c>
      <c r="D1868" s="104">
        <v>39836714.359999999</v>
      </c>
      <c r="E1868" s="406">
        <v>384198.23475758999</v>
      </c>
      <c r="F1868" s="188">
        <v>103.687916</v>
      </c>
      <c r="G1868" s="103" t="s">
        <v>581</v>
      </c>
      <c r="H1868" s="103" t="s">
        <v>581</v>
      </c>
      <c r="I1868" s="252">
        <v>165</v>
      </c>
      <c r="J1868" s="104">
        <v>40194297.07</v>
      </c>
      <c r="K1868" s="104">
        <v>40212265.439999998</v>
      </c>
      <c r="L1868" s="188">
        <v>5.8332282000000003E-3</v>
      </c>
    </row>
    <row r="1869" spans="1:12" hidden="1">
      <c r="A1869" s="103" t="s">
        <v>1099</v>
      </c>
      <c r="B1869" s="103" t="s">
        <v>1078</v>
      </c>
      <c r="C1869" s="134" t="s">
        <v>1527</v>
      </c>
      <c r="D1869" s="104">
        <v>40262581.259999998</v>
      </c>
      <c r="E1869" s="406">
        <v>388282.36388292001</v>
      </c>
      <c r="F1869" s="188">
        <v>103.69407699999999</v>
      </c>
      <c r="G1869" s="103" t="s">
        <v>581</v>
      </c>
      <c r="H1869" s="103" t="s">
        <v>581</v>
      </c>
      <c r="I1869" s="252">
        <v>165</v>
      </c>
      <c r="J1869" s="104">
        <v>39839081.259999998</v>
      </c>
      <c r="K1869" s="104">
        <v>39858551.149999999</v>
      </c>
      <c r="L1869" s="188">
        <v>5.9418689000000002E-3</v>
      </c>
    </row>
    <row r="1870" spans="1:12" hidden="1">
      <c r="A1870" s="103" t="s">
        <v>1099</v>
      </c>
      <c r="B1870" s="103" t="s">
        <v>1078</v>
      </c>
      <c r="C1870" s="134" t="s">
        <v>1528</v>
      </c>
      <c r="D1870" s="104">
        <v>40318917.579999998</v>
      </c>
      <c r="E1870" s="406">
        <v>388803.09629421</v>
      </c>
      <c r="F1870" s="188">
        <v>103.70009400000001</v>
      </c>
      <c r="G1870" s="103" t="s">
        <v>581</v>
      </c>
      <c r="H1870" s="103" t="s">
        <v>581</v>
      </c>
      <c r="I1870" s="252">
        <v>167</v>
      </c>
      <c r="J1870" s="104">
        <v>40264917.579999998</v>
      </c>
      <c r="K1870" s="104">
        <v>40285905.090000004</v>
      </c>
      <c r="L1870" s="188">
        <v>5.8026457999999998E-3</v>
      </c>
    </row>
    <row r="1871" spans="1:12" hidden="1">
      <c r="A1871" s="103" t="s">
        <v>1099</v>
      </c>
      <c r="B1871" s="103" t="s">
        <v>1078</v>
      </c>
      <c r="C1871" s="134" t="s">
        <v>1529</v>
      </c>
      <c r="D1871" s="104">
        <v>40295573.579999998</v>
      </c>
      <c r="E1871" s="406">
        <v>388510.12815320998</v>
      </c>
      <c r="F1871" s="188">
        <v>103.718206</v>
      </c>
      <c r="G1871" s="103" t="s">
        <v>581</v>
      </c>
      <c r="H1871" s="103" t="s">
        <v>581</v>
      </c>
      <c r="I1871" s="252">
        <v>167</v>
      </c>
      <c r="J1871" s="104">
        <v>40325959.710000001</v>
      </c>
      <c r="K1871" s="104">
        <v>40351507.490000002</v>
      </c>
      <c r="L1871" s="188">
        <v>1.7465750799999999E-2</v>
      </c>
    </row>
    <row r="1872" spans="1:12" hidden="1">
      <c r="A1872" s="103" t="s">
        <v>1099</v>
      </c>
      <c r="B1872" s="103" t="s">
        <v>1078</v>
      </c>
      <c r="C1872" s="134" t="s">
        <v>1530</v>
      </c>
      <c r="D1872" s="104">
        <v>39297958.100000001</v>
      </c>
      <c r="E1872" s="406">
        <v>378869.18986007001</v>
      </c>
      <c r="F1872" s="188">
        <v>103.724344</v>
      </c>
      <c r="G1872" s="103" t="s">
        <v>581</v>
      </c>
      <c r="H1872" s="103" t="s">
        <v>581</v>
      </c>
      <c r="I1872" s="252">
        <v>167</v>
      </c>
      <c r="J1872" s="104">
        <v>40297958.100000001</v>
      </c>
      <c r="K1872" s="104">
        <v>40325024.969999999</v>
      </c>
      <c r="L1872" s="188">
        <v>5.9179580999999997E-3</v>
      </c>
    </row>
    <row r="1873" spans="1:12" hidden="1">
      <c r="A1873" s="103" t="s">
        <v>1099</v>
      </c>
      <c r="B1873" s="103" t="s">
        <v>1078</v>
      </c>
      <c r="C1873" s="134" t="s">
        <v>1531</v>
      </c>
      <c r="D1873" s="104">
        <v>39245946.890000001</v>
      </c>
      <c r="E1873" s="406">
        <v>378344.3293935</v>
      </c>
      <c r="F1873" s="188">
        <v>103.73076500000001</v>
      </c>
      <c r="G1873" s="103" t="s">
        <v>581</v>
      </c>
      <c r="H1873" s="103" t="s">
        <v>581</v>
      </c>
      <c r="I1873" s="252">
        <v>166</v>
      </c>
      <c r="J1873" s="104">
        <v>39300391.07</v>
      </c>
      <c r="K1873" s="104">
        <v>39328939.509999998</v>
      </c>
      <c r="L1873" s="188">
        <v>6.1904465000000002E-3</v>
      </c>
    </row>
    <row r="1874" spans="1:12" hidden="1">
      <c r="A1874" s="103" t="s">
        <v>1099</v>
      </c>
      <c r="B1874" s="103" t="s">
        <v>1078</v>
      </c>
      <c r="C1874" s="134" t="s">
        <v>1532</v>
      </c>
      <c r="D1874" s="104">
        <v>39939159.020000003</v>
      </c>
      <c r="E1874" s="406">
        <v>385004.73800821003</v>
      </c>
      <c r="F1874" s="188">
        <v>103.736799</v>
      </c>
      <c r="G1874" s="103" t="s">
        <v>581</v>
      </c>
      <c r="H1874" s="103" t="s">
        <v>581</v>
      </c>
      <c r="I1874" s="252">
        <v>166</v>
      </c>
      <c r="J1874" s="104">
        <v>39248229.549999997</v>
      </c>
      <c r="K1874" s="104">
        <v>39278257.659999996</v>
      </c>
      <c r="L1874" s="188">
        <v>5.8169820999999997E-3</v>
      </c>
    </row>
    <row r="1875" spans="1:12" hidden="1">
      <c r="A1875" s="103" t="s">
        <v>1099</v>
      </c>
      <c r="B1875" s="103" t="s">
        <v>1078</v>
      </c>
      <c r="C1875" s="134" t="s">
        <v>1533</v>
      </c>
      <c r="D1875" s="104">
        <v>38614710.359999999</v>
      </c>
      <c r="E1875" s="406">
        <v>372215.13083332003</v>
      </c>
      <c r="F1875" s="188">
        <v>103.74298899999999</v>
      </c>
      <c r="G1875" s="103" t="s">
        <v>581</v>
      </c>
      <c r="H1875" s="103" t="s">
        <v>581</v>
      </c>
      <c r="I1875" s="252">
        <v>167</v>
      </c>
      <c r="J1875" s="104">
        <v>39941542.439999998</v>
      </c>
      <c r="K1875" s="104">
        <v>39973076.380000003</v>
      </c>
      <c r="L1875" s="188">
        <v>5.9670243000000001E-3</v>
      </c>
    </row>
    <row r="1876" spans="1:12" hidden="1">
      <c r="A1876" s="103" t="s">
        <v>1099</v>
      </c>
      <c r="B1876" s="103" t="s">
        <v>1078</v>
      </c>
      <c r="C1876" s="134" t="s">
        <v>1534</v>
      </c>
      <c r="D1876" s="104">
        <v>38622053.719999999</v>
      </c>
      <c r="E1876" s="406">
        <v>372215.13083332003</v>
      </c>
      <c r="F1876" s="188">
        <v>103.76271800000001</v>
      </c>
      <c r="G1876" s="103" t="s">
        <v>581</v>
      </c>
      <c r="H1876" s="103" t="s">
        <v>581</v>
      </c>
      <c r="I1876" s="252">
        <v>167</v>
      </c>
      <c r="J1876" s="104">
        <v>38622053.719999999</v>
      </c>
      <c r="K1876" s="104">
        <v>38657956.539999999</v>
      </c>
      <c r="L1876" s="188">
        <v>1.90171887E-2</v>
      </c>
    </row>
    <row r="1877" spans="1:12" hidden="1">
      <c r="A1877" s="103" t="s">
        <v>1099</v>
      </c>
      <c r="B1877" s="103" t="s">
        <v>1078</v>
      </c>
      <c r="C1877" s="134" t="s">
        <v>1535</v>
      </c>
      <c r="D1877" s="104">
        <v>38734386.299999997</v>
      </c>
      <c r="E1877" s="406">
        <v>373274.21139682003</v>
      </c>
      <c r="F1877" s="188">
        <v>103.769254</v>
      </c>
      <c r="G1877" s="103" t="s">
        <v>581</v>
      </c>
      <c r="H1877" s="103" t="s">
        <v>581</v>
      </c>
      <c r="I1877" s="252">
        <v>168</v>
      </c>
      <c r="J1877" s="104">
        <v>38624486.299999997</v>
      </c>
      <c r="K1877" s="104">
        <v>38661845.560000002</v>
      </c>
      <c r="L1877" s="188">
        <v>6.2989869000000002E-3</v>
      </c>
    </row>
    <row r="1878" spans="1:12" hidden="1">
      <c r="A1878" s="103" t="s">
        <v>1099</v>
      </c>
      <c r="B1878" s="103" t="s">
        <v>1078</v>
      </c>
      <c r="C1878" s="134" t="s">
        <v>1536</v>
      </c>
      <c r="D1878" s="104">
        <v>37425749.869999997</v>
      </c>
      <c r="E1878" s="406">
        <v>360640.75300067</v>
      </c>
      <c r="F1878" s="188">
        <v>103.77570900000001</v>
      </c>
      <c r="G1878" s="103" t="s">
        <v>581</v>
      </c>
      <c r="H1878" s="103" t="s">
        <v>581</v>
      </c>
      <c r="I1878" s="252">
        <v>167</v>
      </c>
      <c r="J1878" s="104">
        <v>38736795.969999999</v>
      </c>
      <c r="K1878" s="104">
        <v>38775615.950000003</v>
      </c>
      <c r="L1878" s="188">
        <v>6.2205322999999996E-3</v>
      </c>
    </row>
    <row r="1879" spans="1:12" hidden="1">
      <c r="A1879" s="103" t="s">
        <v>1099</v>
      </c>
      <c r="B1879" s="103" t="s">
        <v>1078</v>
      </c>
      <c r="C1879" s="134" t="s">
        <v>1537</v>
      </c>
      <c r="D1879" s="104">
        <v>36858320.469999999</v>
      </c>
      <c r="E1879" s="406">
        <v>355149.46429089003</v>
      </c>
      <c r="F1879" s="188">
        <v>103.78256</v>
      </c>
      <c r="G1879" s="103" t="s">
        <v>581</v>
      </c>
      <c r="H1879" s="103" t="s">
        <v>581</v>
      </c>
      <c r="I1879" s="252">
        <v>168</v>
      </c>
      <c r="J1879" s="104">
        <v>37428220.469999999</v>
      </c>
      <c r="K1879" s="104">
        <v>37468451.939999998</v>
      </c>
      <c r="L1879" s="188">
        <v>6.6017376000000001E-3</v>
      </c>
    </row>
    <row r="1880" spans="1:12" hidden="1">
      <c r="A1880" s="103" t="s">
        <v>1099</v>
      </c>
      <c r="B1880" s="103" t="s">
        <v>1078</v>
      </c>
      <c r="C1880" s="134" t="s">
        <v>1538</v>
      </c>
      <c r="D1880" s="104">
        <v>35275896.310000002</v>
      </c>
      <c r="E1880" s="406">
        <v>339879.15215674002</v>
      </c>
      <c r="F1880" s="188">
        <v>103.78952700000001</v>
      </c>
      <c r="G1880" s="103" t="s">
        <v>581</v>
      </c>
      <c r="H1880" s="103" t="s">
        <v>581</v>
      </c>
      <c r="I1880" s="252">
        <v>166</v>
      </c>
      <c r="J1880" s="104">
        <v>36860794.780000001</v>
      </c>
      <c r="K1880" s="104">
        <v>36902416.409999996</v>
      </c>
      <c r="L1880" s="188">
        <v>6.7130738999999998E-3</v>
      </c>
    </row>
    <row r="1881" spans="1:12" hidden="1">
      <c r="A1881" s="103" t="s">
        <v>1099</v>
      </c>
      <c r="B1881" s="103" t="s">
        <v>1078</v>
      </c>
      <c r="C1881" s="134" t="s">
        <v>1539</v>
      </c>
      <c r="D1881" s="104">
        <v>33893773.789999999</v>
      </c>
      <c r="E1881" s="406">
        <v>326497.66691938997</v>
      </c>
      <c r="F1881" s="188">
        <v>103.81015600000001</v>
      </c>
      <c r="G1881" s="103" t="s">
        <v>581</v>
      </c>
      <c r="H1881" s="103" t="s">
        <v>581</v>
      </c>
      <c r="I1881" s="252">
        <v>168</v>
      </c>
      <c r="J1881" s="104">
        <v>35282907.859999999</v>
      </c>
      <c r="K1881" s="104">
        <v>35328522.090000004</v>
      </c>
      <c r="L1881" s="188">
        <v>1.98758011E-2</v>
      </c>
    </row>
    <row r="1882" spans="1:12" hidden="1">
      <c r="A1882" s="103" t="s">
        <v>1099</v>
      </c>
      <c r="B1882" s="103" t="s">
        <v>1078</v>
      </c>
      <c r="C1882" s="134" t="s">
        <v>1540</v>
      </c>
      <c r="D1882" s="104">
        <v>33927472</v>
      </c>
      <c r="E1882" s="406">
        <v>326799.55280022998</v>
      </c>
      <c r="F1882" s="188">
        <v>103.817376</v>
      </c>
      <c r="G1882" s="103" t="s">
        <v>581</v>
      </c>
      <c r="H1882" s="103" t="s">
        <v>581</v>
      </c>
      <c r="I1882" s="252">
        <v>169</v>
      </c>
      <c r="J1882" s="104">
        <v>33896131</v>
      </c>
      <c r="K1882" s="104">
        <v>33943023.899999999</v>
      </c>
      <c r="L1882" s="188">
        <v>6.9550035000000001E-3</v>
      </c>
    </row>
    <row r="1883" spans="1:12" hidden="1">
      <c r="A1883" s="103" t="s">
        <v>1099</v>
      </c>
      <c r="B1883" s="103" t="s">
        <v>1078</v>
      </c>
      <c r="C1883" s="134" t="s">
        <v>1541</v>
      </c>
      <c r="D1883" s="104">
        <v>34529689.18</v>
      </c>
      <c r="E1883" s="406">
        <v>332578.55452776997</v>
      </c>
      <c r="F1883" s="188">
        <v>103.82416000000001</v>
      </c>
      <c r="G1883" s="103" t="s">
        <v>581</v>
      </c>
      <c r="H1883" s="103" t="s">
        <v>581</v>
      </c>
      <c r="I1883" s="252">
        <v>170</v>
      </c>
      <c r="J1883" s="104">
        <v>33929689.18</v>
      </c>
      <c r="K1883" s="104">
        <v>33930967.399999999</v>
      </c>
      <c r="L1883" s="188">
        <v>6.5345515999999998E-3</v>
      </c>
    </row>
    <row r="1884" spans="1:12" hidden="1">
      <c r="A1884" s="103" t="s">
        <v>1099</v>
      </c>
      <c r="B1884" s="103" t="s">
        <v>1078</v>
      </c>
      <c r="C1884" s="134" t="s">
        <v>1542</v>
      </c>
      <c r="D1884" s="104">
        <v>34315097.240000002</v>
      </c>
      <c r="E1884" s="406">
        <v>330489.87695362</v>
      </c>
      <c r="F1884" s="188">
        <v>103.83100899999999</v>
      </c>
      <c r="G1884" s="103" t="s">
        <v>581</v>
      </c>
      <c r="H1884" s="103" t="s">
        <v>581</v>
      </c>
      <c r="I1884" s="252">
        <v>171</v>
      </c>
      <c r="J1884" s="104">
        <v>34531966.740000002</v>
      </c>
      <c r="K1884" s="104">
        <v>34534545.920000002</v>
      </c>
      <c r="L1884" s="188">
        <v>6.5967305E-3</v>
      </c>
    </row>
    <row r="1885" spans="1:12" hidden="1">
      <c r="A1885" s="103" t="s">
        <v>1099</v>
      </c>
      <c r="B1885" s="103" t="s">
        <v>1078</v>
      </c>
      <c r="C1885" s="134" t="s">
        <v>1543</v>
      </c>
      <c r="D1885" s="104">
        <v>33867369.020000003</v>
      </c>
      <c r="E1885" s="406">
        <v>326156.19846366002</v>
      </c>
      <c r="F1885" s="188">
        <v>103.83788300000001</v>
      </c>
      <c r="G1885" s="103" t="s">
        <v>581</v>
      </c>
      <c r="H1885" s="103" t="s">
        <v>581</v>
      </c>
      <c r="I1885" s="252">
        <v>171</v>
      </c>
      <c r="J1885" s="104">
        <v>34317369.020000003</v>
      </c>
      <c r="K1885" s="104">
        <v>34321241.119999997</v>
      </c>
      <c r="L1885" s="188">
        <v>6.6203729000000001E-3</v>
      </c>
    </row>
    <row r="1886" spans="1:12" hidden="1">
      <c r="A1886" s="103" t="s">
        <v>1099</v>
      </c>
      <c r="B1886" s="103" t="s">
        <v>1078</v>
      </c>
      <c r="C1886" s="134" t="s">
        <v>1544</v>
      </c>
      <c r="D1886" s="104">
        <v>32574270.57</v>
      </c>
      <c r="E1886" s="406">
        <v>313639.23352302</v>
      </c>
      <c r="F1886" s="188">
        <v>103.859043</v>
      </c>
      <c r="G1886" s="103" t="s">
        <v>581</v>
      </c>
      <c r="H1886" s="103" t="s">
        <v>581</v>
      </c>
      <c r="I1886" s="252">
        <v>171</v>
      </c>
      <c r="J1886" s="104">
        <v>33874270.57</v>
      </c>
      <c r="K1886" s="104">
        <v>33881971.789999999</v>
      </c>
      <c r="L1886" s="188">
        <v>2.0377919299999998E-2</v>
      </c>
    </row>
    <row r="1887" spans="1:12" hidden="1">
      <c r="A1887" s="103" t="s">
        <v>1099</v>
      </c>
      <c r="B1887" s="103" t="s">
        <v>1078</v>
      </c>
      <c r="C1887" s="134" t="s">
        <v>1545</v>
      </c>
      <c r="D1887" s="104">
        <v>32724529.48</v>
      </c>
      <c r="E1887" s="406">
        <v>315064.00560257997</v>
      </c>
      <c r="F1887" s="188">
        <v>103.86629000000001</v>
      </c>
      <c r="G1887" s="103" t="s">
        <v>581</v>
      </c>
      <c r="H1887" s="103" t="s">
        <v>581</v>
      </c>
      <c r="I1887" s="252">
        <v>172</v>
      </c>
      <c r="J1887" s="104">
        <v>32576543.690000001</v>
      </c>
      <c r="K1887" s="104">
        <v>32585472.440000001</v>
      </c>
      <c r="L1887" s="188">
        <v>6.9777264999999998E-3</v>
      </c>
    </row>
    <row r="1888" spans="1:12" hidden="1">
      <c r="A1888" s="103" t="s">
        <v>1099</v>
      </c>
      <c r="B1888" s="103" t="s">
        <v>1078</v>
      </c>
      <c r="C1888" s="134" t="s">
        <v>1546</v>
      </c>
      <c r="D1888" s="104">
        <v>32717914.390000001</v>
      </c>
      <c r="E1888" s="406">
        <v>314979.74084003997</v>
      </c>
      <c r="F1888" s="188">
        <v>103.873075</v>
      </c>
      <c r="G1888" s="103" t="s">
        <v>581</v>
      </c>
      <c r="H1888" s="103" t="s">
        <v>581</v>
      </c>
      <c r="I1888" s="252">
        <v>174</v>
      </c>
      <c r="J1888" s="104">
        <v>32726667.23</v>
      </c>
      <c r="K1888" s="104">
        <v>32736829.210000001</v>
      </c>
      <c r="L1888" s="188">
        <v>6.5324370000000003E-3</v>
      </c>
    </row>
    <row r="1889" spans="1:12" hidden="1">
      <c r="A1889" s="103" t="s">
        <v>1099</v>
      </c>
      <c r="B1889" s="103" t="s">
        <v>1078</v>
      </c>
      <c r="C1889" s="134" t="s">
        <v>1547</v>
      </c>
      <c r="D1889" s="104">
        <v>32970061.460000001</v>
      </c>
      <c r="E1889" s="406">
        <v>317386.36636868998</v>
      </c>
      <c r="F1889" s="188">
        <v>103.879892</v>
      </c>
      <c r="G1889" s="103" t="s">
        <v>581</v>
      </c>
      <c r="H1889" s="103" t="s">
        <v>581</v>
      </c>
      <c r="I1889" s="252">
        <v>176</v>
      </c>
      <c r="J1889" s="104">
        <v>32720061.460000001</v>
      </c>
      <c r="K1889" s="104">
        <v>32731456.469999999</v>
      </c>
      <c r="L1889" s="188">
        <v>6.5628172000000004E-3</v>
      </c>
    </row>
    <row r="1890" spans="1:12" hidden="1">
      <c r="A1890" s="103" t="s">
        <v>1099</v>
      </c>
      <c r="B1890" s="103" t="s">
        <v>1078</v>
      </c>
      <c r="C1890" s="134" t="s">
        <v>1548</v>
      </c>
      <c r="D1890" s="104">
        <v>31991249.800000001</v>
      </c>
      <c r="E1890" s="406">
        <v>307943.394569</v>
      </c>
      <c r="F1890" s="188">
        <v>103.886787</v>
      </c>
      <c r="G1890" s="103" t="s">
        <v>581</v>
      </c>
      <c r="H1890" s="103" t="s">
        <v>581</v>
      </c>
      <c r="I1890" s="252">
        <v>177</v>
      </c>
      <c r="J1890" s="104">
        <v>32972249.800000001</v>
      </c>
      <c r="K1890" s="104">
        <v>32984887.390000001</v>
      </c>
      <c r="L1890" s="188">
        <v>6.6374731999999997E-3</v>
      </c>
    </row>
    <row r="1891" spans="1:12" hidden="1">
      <c r="A1891" s="103" t="s">
        <v>1099</v>
      </c>
      <c r="B1891" s="103" t="s">
        <v>1078</v>
      </c>
      <c r="C1891" s="134" t="s">
        <v>1549</v>
      </c>
      <c r="D1891" s="104">
        <v>31997413.039999999</v>
      </c>
      <c r="E1891" s="406">
        <v>307943.394569</v>
      </c>
      <c r="F1891" s="188">
        <v>103.906801</v>
      </c>
      <c r="G1891" s="103" t="s">
        <v>581</v>
      </c>
      <c r="H1891" s="103" t="s">
        <v>581</v>
      </c>
      <c r="I1891" s="252">
        <v>177</v>
      </c>
      <c r="J1891" s="104">
        <v>31997413.039999999</v>
      </c>
      <c r="K1891" s="104">
        <v>32013668.620000001</v>
      </c>
      <c r="L1891" s="188">
        <v>1.92652026E-2</v>
      </c>
    </row>
    <row r="1892" spans="1:12" hidden="1">
      <c r="A1892" s="103" t="s">
        <v>1099</v>
      </c>
      <c r="B1892" s="103" t="s">
        <v>1078</v>
      </c>
      <c r="C1892" s="134" t="s">
        <v>1550</v>
      </c>
      <c r="D1892" s="104">
        <v>32695642.32</v>
      </c>
      <c r="E1892" s="406">
        <v>314643.00595811999</v>
      </c>
      <c r="F1892" s="188">
        <v>103.91345699999999</v>
      </c>
      <c r="G1892" s="103" t="s">
        <v>581</v>
      </c>
      <c r="H1892" s="103" t="s">
        <v>581</v>
      </c>
      <c r="I1892" s="252">
        <v>179</v>
      </c>
      <c r="J1892" s="104">
        <v>31999462.539999999</v>
      </c>
      <c r="K1892" s="104">
        <v>32016924.239999998</v>
      </c>
      <c r="L1892" s="188">
        <v>6.4057404999999998E-3</v>
      </c>
    </row>
    <row r="1893" spans="1:12" hidden="1">
      <c r="A1893" s="103" t="s">
        <v>1099</v>
      </c>
      <c r="B1893" s="103" t="s">
        <v>1078</v>
      </c>
      <c r="C1893" s="134" t="s">
        <v>1551</v>
      </c>
      <c r="D1893" s="104">
        <v>32643616.43</v>
      </c>
      <c r="E1893" s="406">
        <v>314121.65449936001</v>
      </c>
      <c r="F1893" s="188">
        <v>103.9203</v>
      </c>
      <c r="G1893" s="103" t="s">
        <v>581</v>
      </c>
      <c r="H1893" s="103" t="s">
        <v>581</v>
      </c>
      <c r="I1893" s="252">
        <v>179</v>
      </c>
      <c r="J1893" s="104">
        <v>32697795.43</v>
      </c>
      <c r="K1893" s="104">
        <v>32716489.600000001</v>
      </c>
      <c r="L1893" s="188">
        <v>6.5852875999999998E-3</v>
      </c>
    </row>
    <row r="1894" spans="1:12" hidden="1">
      <c r="A1894" s="103" t="s">
        <v>1099</v>
      </c>
      <c r="B1894" s="103" t="s">
        <v>1078</v>
      </c>
      <c r="C1894" s="134" t="s">
        <v>1552</v>
      </c>
      <c r="D1894" s="104">
        <v>32797100.379999999</v>
      </c>
      <c r="E1894" s="406">
        <v>315577.92810576002</v>
      </c>
      <c r="F1894" s="188">
        <v>103.927105</v>
      </c>
      <c r="G1894" s="103" t="s">
        <v>581</v>
      </c>
      <c r="H1894" s="103" t="s">
        <v>581</v>
      </c>
      <c r="I1894" s="252">
        <v>180</v>
      </c>
      <c r="J1894" s="104">
        <v>32645754.079999998</v>
      </c>
      <c r="K1894" s="104">
        <v>32665678.809999999</v>
      </c>
      <c r="L1894" s="188">
        <v>6.5482874999999996E-3</v>
      </c>
    </row>
    <row r="1895" spans="1:12" hidden="1">
      <c r="A1895" s="103" t="s">
        <v>1099</v>
      </c>
      <c r="B1895" s="103" t="s">
        <v>1078</v>
      </c>
      <c r="C1895" s="134" t="s">
        <v>1553</v>
      </c>
      <c r="D1895" s="104">
        <v>33236927.559999999</v>
      </c>
      <c r="E1895" s="406">
        <v>319789.42108956998</v>
      </c>
      <c r="F1895" s="188">
        <v>103.93379299999999</v>
      </c>
      <c r="G1895" s="103" t="s">
        <v>581</v>
      </c>
      <c r="H1895" s="103" t="s">
        <v>581</v>
      </c>
      <c r="I1895" s="252">
        <v>183</v>
      </c>
      <c r="J1895" s="104">
        <v>32799211.120000001</v>
      </c>
      <c r="K1895" s="104">
        <v>32820372.239999998</v>
      </c>
      <c r="L1895" s="188">
        <v>6.4352797999999998E-3</v>
      </c>
    </row>
    <row r="1896" spans="1:12" hidden="1">
      <c r="A1896" s="103" t="s">
        <v>1099</v>
      </c>
      <c r="B1896" s="103" t="s">
        <v>1078</v>
      </c>
      <c r="C1896" s="134" t="s">
        <v>1554</v>
      </c>
      <c r="D1896" s="104">
        <v>33231456.949999999</v>
      </c>
      <c r="E1896" s="406">
        <v>319674.66310061998</v>
      </c>
      <c r="F1896" s="188">
        <v>103.953991</v>
      </c>
      <c r="G1896" s="103" t="s">
        <v>581</v>
      </c>
      <c r="H1896" s="103" t="s">
        <v>581</v>
      </c>
      <c r="I1896" s="252">
        <v>182</v>
      </c>
      <c r="J1896" s="104">
        <v>33243386.5</v>
      </c>
      <c r="K1896" s="104">
        <v>33268307.399999999</v>
      </c>
      <c r="L1896" s="188">
        <v>1.9433525300000001E-2</v>
      </c>
    </row>
    <row r="1897" spans="1:12" hidden="1">
      <c r="A1897" s="103" t="s">
        <v>1099</v>
      </c>
      <c r="B1897" s="103" t="s">
        <v>1078</v>
      </c>
      <c r="C1897" s="134" t="s">
        <v>1555</v>
      </c>
      <c r="D1897" s="104">
        <v>33540300.120000001</v>
      </c>
      <c r="E1897" s="406">
        <v>322624.77953259001</v>
      </c>
      <c r="F1897" s="188">
        <v>103.960707</v>
      </c>
      <c r="G1897" s="103" t="s">
        <v>581</v>
      </c>
      <c r="H1897" s="103" t="s">
        <v>581</v>
      </c>
      <c r="I1897" s="252">
        <v>183</v>
      </c>
      <c r="J1897" s="104">
        <v>33233603.93</v>
      </c>
      <c r="K1897" s="104">
        <v>33259777.760000002</v>
      </c>
      <c r="L1897" s="188">
        <v>6.4605503999999999E-3</v>
      </c>
    </row>
    <row r="1898" spans="1:12" hidden="1">
      <c r="A1898" s="103" t="s">
        <v>1099</v>
      </c>
      <c r="B1898" s="103" t="s">
        <v>1078</v>
      </c>
      <c r="C1898" s="134" t="s">
        <v>1556</v>
      </c>
      <c r="D1898" s="104">
        <v>33559486.810000002</v>
      </c>
      <c r="E1898" s="406">
        <v>322788.85034313001</v>
      </c>
      <c r="F1898" s="188">
        <v>103.967305</v>
      </c>
      <c r="G1898" s="103" t="s">
        <v>581</v>
      </c>
      <c r="H1898" s="103" t="s">
        <v>581</v>
      </c>
      <c r="I1898" s="252">
        <v>184</v>
      </c>
      <c r="J1898" s="104">
        <v>33542428.809999999</v>
      </c>
      <c r="K1898" s="104">
        <v>33569867.259999998</v>
      </c>
      <c r="L1898" s="188">
        <v>6.3466286000000002E-3</v>
      </c>
    </row>
    <row r="1899" spans="1:12" hidden="1">
      <c r="A1899" s="103" t="s">
        <v>1099</v>
      </c>
      <c r="B1899" s="103" t="s">
        <v>1078</v>
      </c>
      <c r="C1899" s="134" t="s">
        <v>1557</v>
      </c>
      <c r="D1899" s="104">
        <v>34461596.390000001</v>
      </c>
      <c r="E1899" s="406">
        <v>331444.87381979998</v>
      </c>
      <c r="F1899" s="188">
        <v>103.97384</v>
      </c>
      <c r="G1899" s="103" t="s">
        <v>581</v>
      </c>
      <c r="H1899" s="103" t="s">
        <v>581</v>
      </c>
      <c r="I1899" s="252">
        <v>185</v>
      </c>
      <c r="J1899" s="104">
        <v>33561596.390000001</v>
      </c>
      <c r="K1899" s="104">
        <v>33590300.229999997</v>
      </c>
      <c r="L1899" s="188">
        <v>6.2856298999999999E-3</v>
      </c>
    </row>
    <row r="1900" spans="1:12" hidden="1">
      <c r="A1900" s="103" t="s">
        <v>1099</v>
      </c>
      <c r="B1900" s="103" t="s">
        <v>1078</v>
      </c>
      <c r="C1900" s="134" t="s">
        <v>1558</v>
      </c>
      <c r="D1900" s="104">
        <v>34464192.170000002</v>
      </c>
      <c r="E1900" s="406">
        <v>331449.91324605001</v>
      </c>
      <c r="F1900" s="188">
        <v>103.980091</v>
      </c>
      <c r="G1900" s="103" t="s">
        <v>581</v>
      </c>
      <c r="H1900" s="103" t="s">
        <v>581</v>
      </c>
      <c r="I1900" s="252">
        <v>185</v>
      </c>
      <c r="J1900" s="104">
        <v>34463668.170000002</v>
      </c>
      <c r="K1900" s="104">
        <v>34493671.43</v>
      </c>
      <c r="L1900" s="188">
        <v>6.0120892E-3</v>
      </c>
    </row>
    <row r="1901" spans="1:12" hidden="1">
      <c r="A1901" s="103" t="s">
        <v>1099</v>
      </c>
      <c r="B1901" s="103" t="s">
        <v>1078</v>
      </c>
      <c r="C1901" s="134" t="s">
        <v>1559</v>
      </c>
      <c r="D1901" s="104">
        <v>33168546.420000002</v>
      </c>
      <c r="E1901" s="406">
        <v>318941.45427367999</v>
      </c>
      <c r="F1901" s="188">
        <v>103.995721</v>
      </c>
      <c r="G1901" s="103" t="s">
        <v>581</v>
      </c>
      <c r="H1901" s="103" t="s">
        <v>581</v>
      </c>
      <c r="I1901" s="252">
        <v>185</v>
      </c>
      <c r="J1901" s="104">
        <v>34469372.630000003</v>
      </c>
      <c r="K1901" s="104">
        <v>34503275.240000002</v>
      </c>
      <c r="L1901" s="188">
        <v>1.5031723699999999E-2</v>
      </c>
    </row>
    <row r="1902" spans="1:12" hidden="1">
      <c r="A1902" s="103" t="s">
        <v>1099</v>
      </c>
      <c r="B1902" s="103" t="s">
        <v>1078</v>
      </c>
      <c r="C1902" s="134" t="s">
        <v>1560</v>
      </c>
      <c r="D1902" s="104">
        <v>33212286.949999999</v>
      </c>
      <c r="E1902" s="406">
        <v>319345.03391924</v>
      </c>
      <c r="F1902" s="188">
        <v>104.00126299999999</v>
      </c>
      <c r="G1902" s="103" t="s">
        <v>581</v>
      </c>
      <c r="H1902" s="103" t="s">
        <v>581</v>
      </c>
      <c r="I1902" s="252">
        <v>184</v>
      </c>
      <c r="J1902" s="104">
        <v>33170314.16</v>
      </c>
      <c r="K1902" s="104">
        <v>33205467.66</v>
      </c>
      <c r="L1902" s="188">
        <v>5.3290654000000002E-3</v>
      </c>
    </row>
    <row r="1903" spans="1:12" hidden="1">
      <c r="A1903" s="103" t="s">
        <v>1099</v>
      </c>
      <c r="B1903" s="103" t="s">
        <v>1078</v>
      </c>
      <c r="C1903" s="134" t="s">
        <v>1561</v>
      </c>
      <c r="D1903" s="104">
        <v>33463965.629999999</v>
      </c>
      <c r="E1903" s="406">
        <v>321747.92534612003</v>
      </c>
      <c r="F1903" s="188">
        <v>104.00678000000001</v>
      </c>
      <c r="G1903" s="103" t="s">
        <v>581</v>
      </c>
      <c r="H1903" s="103" t="s">
        <v>581</v>
      </c>
      <c r="I1903" s="252">
        <v>185</v>
      </c>
      <c r="J1903" s="104">
        <v>33214048.629999999</v>
      </c>
      <c r="K1903" s="104">
        <v>33250454.710000001</v>
      </c>
      <c r="L1903" s="188">
        <v>5.3047433000000003E-3</v>
      </c>
    </row>
    <row r="1904" spans="1:12" hidden="1">
      <c r="A1904" s="103" t="s">
        <v>1099</v>
      </c>
      <c r="B1904" s="103" t="s">
        <v>1078</v>
      </c>
      <c r="C1904" s="134" t="s">
        <v>1562</v>
      </c>
      <c r="D1904" s="104">
        <v>33595727.829999998</v>
      </c>
      <c r="E1904" s="406">
        <v>322997.77804377</v>
      </c>
      <c r="F1904" s="188">
        <v>104.01225700000001</v>
      </c>
      <c r="G1904" s="103" t="s">
        <v>581</v>
      </c>
      <c r="H1904" s="103" t="s">
        <v>581</v>
      </c>
      <c r="I1904" s="252">
        <v>186</v>
      </c>
      <c r="J1904" s="104">
        <v>33465727.829999998</v>
      </c>
      <c r="K1904" s="104">
        <v>33503396.030000001</v>
      </c>
      <c r="L1904" s="188">
        <v>5.2660029000000004E-3</v>
      </c>
    </row>
    <row r="1905" spans="1:12" hidden="1">
      <c r="A1905" s="103" t="s">
        <v>1099</v>
      </c>
      <c r="B1905" s="103" t="s">
        <v>1078</v>
      </c>
      <c r="C1905" s="134" t="s">
        <v>1563</v>
      </c>
      <c r="D1905" s="104">
        <v>35336801.460000001</v>
      </c>
      <c r="E1905" s="406">
        <v>339718.9629708</v>
      </c>
      <c r="F1905" s="188">
        <v>104.017748</v>
      </c>
      <c r="G1905" s="103" t="s">
        <v>581</v>
      </c>
      <c r="H1905" s="103" t="s">
        <v>581</v>
      </c>
      <c r="I1905" s="252">
        <v>187</v>
      </c>
      <c r="J1905" s="104">
        <v>33597501.460000001</v>
      </c>
      <c r="K1905" s="104">
        <v>33598767.159999996</v>
      </c>
      <c r="L1905" s="188">
        <v>5.2791855000000002E-3</v>
      </c>
    </row>
    <row r="1906" spans="1:12" hidden="1">
      <c r="A1906" s="103" t="s">
        <v>1099</v>
      </c>
      <c r="B1906" s="103" t="s">
        <v>1078</v>
      </c>
      <c r="C1906" s="134" t="s">
        <v>1564</v>
      </c>
      <c r="D1906" s="104">
        <v>35038457.770000003</v>
      </c>
      <c r="E1906" s="406">
        <v>336799.24445931002</v>
      </c>
      <c r="F1906" s="188">
        <v>104.033659</v>
      </c>
      <c r="G1906" s="103" t="s">
        <v>581</v>
      </c>
      <c r="H1906" s="103" t="s">
        <v>581</v>
      </c>
      <c r="I1906" s="252">
        <v>187</v>
      </c>
      <c r="J1906" s="104">
        <v>35342206.770000003</v>
      </c>
      <c r="K1906" s="104">
        <v>35347467.219999999</v>
      </c>
      <c r="L1906" s="188">
        <v>1.52964281E-2</v>
      </c>
    </row>
    <row r="1907" spans="1:12" hidden="1">
      <c r="A1907" s="103" t="s">
        <v>1099</v>
      </c>
      <c r="B1907" s="103" t="s">
        <v>1078</v>
      </c>
      <c r="C1907" s="134" t="s">
        <v>1565</v>
      </c>
      <c r="D1907" s="104">
        <v>35030054.640000001</v>
      </c>
      <c r="E1907" s="406">
        <v>336701.09927001002</v>
      </c>
      <c r="F1907" s="188">
        <v>104.039027</v>
      </c>
      <c r="G1907" s="103" t="s">
        <v>581</v>
      </c>
      <c r="H1907" s="103" t="s">
        <v>581</v>
      </c>
      <c r="I1907" s="252">
        <v>188</v>
      </c>
      <c r="J1907" s="104">
        <v>35040265.57</v>
      </c>
      <c r="K1907" s="104">
        <v>35046846.270000003</v>
      </c>
      <c r="L1907" s="188">
        <v>5.1598685000000004E-3</v>
      </c>
    </row>
    <row r="1908" spans="1:12" hidden="1">
      <c r="A1908" s="103" t="s">
        <v>1099</v>
      </c>
      <c r="B1908" s="103" t="s">
        <v>1078</v>
      </c>
      <c r="C1908" s="134" t="s">
        <v>1566</v>
      </c>
      <c r="D1908" s="104">
        <v>35085026.829999998</v>
      </c>
      <c r="E1908" s="406">
        <v>337210.49481126998</v>
      </c>
      <c r="F1908" s="188">
        <v>104.044884</v>
      </c>
      <c r="G1908" s="103" t="s">
        <v>581</v>
      </c>
      <c r="H1908" s="103" t="s">
        <v>581</v>
      </c>
      <c r="I1908" s="252">
        <v>188</v>
      </c>
      <c r="J1908" s="104">
        <v>35032026.829999998</v>
      </c>
      <c r="K1908" s="104">
        <v>35039927.530000001</v>
      </c>
      <c r="L1908" s="188">
        <v>5.6296182000000004E-3</v>
      </c>
    </row>
    <row r="1909" spans="1:12" hidden="1">
      <c r="A1909" s="103" t="s">
        <v>1099</v>
      </c>
      <c r="B1909" s="103" t="s">
        <v>1078</v>
      </c>
      <c r="C1909" s="134" t="s">
        <v>1567</v>
      </c>
      <c r="D1909" s="104">
        <v>35770957.32</v>
      </c>
      <c r="E1909" s="406">
        <v>343783.72906463</v>
      </c>
      <c r="F1909" s="188">
        <v>104.050757</v>
      </c>
      <c r="G1909" s="103" t="s">
        <v>581</v>
      </c>
      <c r="H1909" s="103" t="s">
        <v>581</v>
      </c>
      <c r="I1909" s="252">
        <v>188</v>
      </c>
      <c r="J1909" s="104">
        <v>35087007.32</v>
      </c>
      <c r="K1909" s="104">
        <v>35096230.140000001</v>
      </c>
      <c r="L1909" s="188">
        <v>5.6446793000000002E-3</v>
      </c>
    </row>
    <row r="1910" spans="1:12" hidden="1">
      <c r="A1910" s="103" t="s">
        <v>1099</v>
      </c>
      <c r="B1910" s="103" t="s">
        <v>1078</v>
      </c>
      <c r="C1910" s="134" t="s">
        <v>1568</v>
      </c>
      <c r="D1910" s="104">
        <v>35691076.619999997</v>
      </c>
      <c r="E1910" s="406">
        <v>342994.35951675999</v>
      </c>
      <c r="F1910" s="188">
        <v>104.057328</v>
      </c>
      <c r="G1910" s="103" t="s">
        <v>581</v>
      </c>
      <c r="H1910" s="103" t="s">
        <v>581</v>
      </c>
      <c r="I1910" s="252">
        <v>189</v>
      </c>
      <c r="J1910" s="104">
        <v>35773216.310000002</v>
      </c>
      <c r="K1910" s="104">
        <v>35783787.149999999</v>
      </c>
      <c r="L1910" s="188">
        <v>6.3151871000000004E-3</v>
      </c>
    </row>
    <row r="1911" spans="1:12" hidden="1">
      <c r="A1911" s="103" t="s">
        <v>1099</v>
      </c>
      <c r="B1911" s="103" t="s">
        <v>1078</v>
      </c>
      <c r="C1911" s="134" t="s">
        <v>1569</v>
      </c>
      <c r="D1911" s="104">
        <v>35452096.609999999</v>
      </c>
      <c r="E1911" s="406">
        <v>340638.74019212998</v>
      </c>
      <c r="F1911" s="188">
        <v>104.075351</v>
      </c>
      <c r="G1911" s="103" t="s">
        <v>581</v>
      </c>
      <c r="H1911" s="103" t="s">
        <v>581</v>
      </c>
      <c r="I1911" s="252">
        <v>189</v>
      </c>
      <c r="J1911" s="104">
        <v>35697258.509999998</v>
      </c>
      <c r="K1911" s="104">
        <v>35711865.280000001</v>
      </c>
      <c r="L1911" s="188">
        <v>1.73202602E-2</v>
      </c>
    </row>
    <row r="1912" spans="1:12" hidden="1">
      <c r="A1912" s="103" t="s">
        <v>1099</v>
      </c>
      <c r="B1912" s="103" t="s">
        <v>1078</v>
      </c>
      <c r="C1912" s="134" t="s">
        <v>1570</v>
      </c>
      <c r="D1912" s="104">
        <v>35431271.280000001</v>
      </c>
      <c r="E1912" s="406">
        <v>340417.91914935998</v>
      </c>
      <c r="F1912" s="188">
        <v>104.081687</v>
      </c>
      <c r="G1912" s="103" t="s">
        <v>581</v>
      </c>
      <c r="H1912" s="103" t="s">
        <v>581</v>
      </c>
      <c r="I1912" s="252">
        <v>189</v>
      </c>
      <c r="J1912" s="104">
        <v>35454254.710000001</v>
      </c>
      <c r="K1912" s="104">
        <v>35470197.68</v>
      </c>
      <c r="L1912" s="188">
        <v>6.0878968E-3</v>
      </c>
    </row>
    <row r="1913" spans="1:12" hidden="1">
      <c r="A1913" s="103" t="s">
        <v>1099</v>
      </c>
      <c r="B1913" s="103" t="s">
        <v>1078</v>
      </c>
      <c r="C1913" s="134" t="s">
        <v>1571</v>
      </c>
      <c r="D1913" s="104">
        <v>34473405.659999996</v>
      </c>
      <c r="E1913" s="406">
        <v>331194.95015594002</v>
      </c>
      <c r="F1913" s="188">
        <v>104.087957</v>
      </c>
      <c r="G1913" s="103" t="s">
        <v>581</v>
      </c>
      <c r="H1913" s="103" t="s">
        <v>581</v>
      </c>
      <c r="I1913" s="252">
        <v>190</v>
      </c>
      <c r="J1913" s="104">
        <v>35433405.659999996</v>
      </c>
      <c r="K1913" s="104">
        <v>35450684.100000001</v>
      </c>
      <c r="L1913" s="188">
        <v>6.0241145000000003E-3</v>
      </c>
    </row>
    <row r="1914" spans="1:12" hidden="1">
      <c r="A1914" s="103" t="s">
        <v>1099</v>
      </c>
      <c r="B1914" s="103" t="s">
        <v>1078</v>
      </c>
      <c r="C1914" s="134" t="s">
        <v>1572</v>
      </c>
      <c r="D1914" s="104">
        <v>35084584.710000001</v>
      </c>
      <c r="E1914" s="406">
        <v>337045.4013266</v>
      </c>
      <c r="F1914" s="188">
        <v>104.09453600000001</v>
      </c>
      <c r="G1914" s="103" t="s">
        <v>581</v>
      </c>
      <c r="H1914" s="103" t="s">
        <v>581</v>
      </c>
      <c r="I1914" s="252">
        <v>190</v>
      </c>
      <c r="J1914" s="104">
        <v>34475584.710000001</v>
      </c>
      <c r="K1914" s="104">
        <v>34494162.590000004</v>
      </c>
      <c r="L1914" s="188">
        <v>6.3206158999999998E-3</v>
      </c>
    </row>
    <row r="1915" spans="1:12" hidden="1">
      <c r="A1915" s="103" t="s">
        <v>1099</v>
      </c>
      <c r="B1915" s="103" t="s">
        <v>1078</v>
      </c>
      <c r="C1915" s="134" t="s">
        <v>1573</v>
      </c>
      <c r="D1915" s="104">
        <v>35109541.75</v>
      </c>
      <c r="E1915" s="406">
        <v>337264.59043762001</v>
      </c>
      <c r="F1915" s="188">
        <v>104.100883</v>
      </c>
      <c r="G1915" s="103" t="s">
        <v>581</v>
      </c>
      <c r="H1915" s="103" t="s">
        <v>581</v>
      </c>
      <c r="I1915" s="252">
        <v>191</v>
      </c>
      <c r="J1915" s="104">
        <v>35086723.969999999</v>
      </c>
      <c r="K1915" s="104">
        <v>35106624.359999999</v>
      </c>
      <c r="L1915" s="188">
        <v>6.0973421E-3</v>
      </c>
    </row>
    <row r="1916" spans="1:12" hidden="1">
      <c r="A1916" s="103" t="s">
        <v>1099</v>
      </c>
      <c r="B1916" s="103" t="s">
        <v>1078</v>
      </c>
      <c r="C1916" s="134" t="s">
        <v>1574</v>
      </c>
      <c r="D1916" s="104">
        <v>35003195.810000002</v>
      </c>
      <c r="E1916" s="406">
        <v>336180.33803514001</v>
      </c>
      <c r="F1916" s="188">
        <v>104.120295</v>
      </c>
      <c r="G1916" s="103" t="s">
        <v>581</v>
      </c>
      <c r="H1916" s="103" t="s">
        <v>581</v>
      </c>
      <c r="I1916" s="252">
        <v>192</v>
      </c>
      <c r="J1916" s="104">
        <v>35116088.490000002</v>
      </c>
      <c r="K1916" s="104">
        <v>35139960.18</v>
      </c>
      <c r="L1916" s="188">
        <v>1.86472962E-2</v>
      </c>
    </row>
    <row r="1917" spans="1:12" hidden="1">
      <c r="A1917" s="103" t="s">
        <v>1099</v>
      </c>
      <c r="B1917" s="103" t="s">
        <v>1078</v>
      </c>
      <c r="C1917" s="134" t="s">
        <v>1575</v>
      </c>
      <c r="D1917" s="104">
        <v>34655437.509999998</v>
      </c>
      <c r="E1917" s="406">
        <v>332819.05686533998</v>
      </c>
      <c r="F1917" s="188">
        <v>104.126963</v>
      </c>
      <c r="G1917" s="103" t="s">
        <v>581</v>
      </c>
      <c r="H1917" s="103" t="s">
        <v>581</v>
      </c>
      <c r="I1917" s="252">
        <v>192</v>
      </c>
      <c r="J1917" s="104">
        <v>35005437.509999998</v>
      </c>
      <c r="K1917" s="104">
        <v>35030628.850000001</v>
      </c>
      <c r="L1917" s="188">
        <v>6.4041308999999999E-3</v>
      </c>
    </row>
    <row r="1918" spans="1:12" hidden="1">
      <c r="A1918" s="103" t="s">
        <v>1099</v>
      </c>
      <c r="B1918" s="103" t="s">
        <v>1078</v>
      </c>
      <c r="C1918" s="134" t="s">
        <v>1576</v>
      </c>
      <c r="D1918" s="104">
        <v>34600573.899999999</v>
      </c>
      <c r="E1918" s="406">
        <v>332270.68095300999</v>
      </c>
      <c r="F1918" s="188">
        <v>104.133695</v>
      </c>
      <c r="G1918" s="103" t="s">
        <v>581</v>
      </c>
      <c r="H1918" s="103" t="s">
        <v>581</v>
      </c>
      <c r="I1918" s="252">
        <v>193</v>
      </c>
      <c r="J1918" s="104">
        <v>34657678.310000002</v>
      </c>
      <c r="K1918" s="104">
        <v>34684176.240000002</v>
      </c>
      <c r="L1918" s="188">
        <v>6.4651841999999998E-3</v>
      </c>
    </row>
    <row r="1919" spans="1:12" hidden="1">
      <c r="A1919" s="103" t="s">
        <v>1099</v>
      </c>
      <c r="B1919" s="103" t="s">
        <v>1078</v>
      </c>
      <c r="C1919" s="134" t="s">
        <v>1577</v>
      </c>
      <c r="D1919" s="104">
        <v>34053325.950000003</v>
      </c>
      <c r="E1919" s="406">
        <v>326994.15412179002</v>
      </c>
      <c r="F1919" s="188">
        <v>104.140473</v>
      </c>
      <c r="G1919" s="103" t="s">
        <v>581</v>
      </c>
      <c r="H1919" s="103" t="s">
        <v>581</v>
      </c>
      <c r="I1919" s="252">
        <v>193</v>
      </c>
      <c r="J1919" s="104">
        <v>34602825.950000003</v>
      </c>
      <c r="K1919" s="104">
        <v>34630628.460000001</v>
      </c>
      <c r="L1919" s="188">
        <v>6.5089403000000001E-3</v>
      </c>
    </row>
    <row r="1920" spans="1:12" hidden="1">
      <c r="A1920" s="103" t="s">
        <v>1099</v>
      </c>
      <c r="B1920" s="103" t="s">
        <v>1078</v>
      </c>
      <c r="C1920" s="134" t="s">
        <v>1578</v>
      </c>
      <c r="D1920" s="104">
        <v>34234979.149999999</v>
      </c>
      <c r="E1920" s="406">
        <v>328716.41033427999</v>
      </c>
      <c r="F1920" s="188">
        <v>104.14746</v>
      </c>
      <c r="G1920" s="103" t="s">
        <v>581</v>
      </c>
      <c r="H1920" s="103" t="s">
        <v>581</v>
      </c>
      <c r="I1920" s="252">
        <v>193</v>
      </c>
      <c r="J1920" s="104">
        <v>34055610.539999999</v>
      </c>
      <c r="K1920" s="104">
        <v>34084697.060000002</v>
      </c>
      <c r="L1920" s="188">
        <v>6.7092070999999996E-3</v>
      </c>
    </row>
    <row r="1921" spans="1:12" hidden="1">
      <c r="A1921" s="103" t="s">
        <v>1099</v>
      </c>
      <c r="B1921" s="103" t="s">
        <v>1078</v>
      </c>
      <c r="C1921" s="134" t="s">
        <v>1579</v>
      </c>
      <c r="D1921" s="104">
        <v>33405352.780000001</v>
      </c>
      <c r="E1921" s="406">
        <v>320688.10940843</v>
      </c>
      <c r="F1921" s="188">
        <v>104.167731</v>
      </c>
      <c r="G1921" s="103" t="s">
        <v>581</v>
      </c>
      <c r="H1921" s="103" t="s">
        <v>581</v>
      </c>
      <c r="I1921" s="252">
        <v>192</v>
      </c>
      <c r="J1921" s="104">
        <v>34241642.670000002</v>
      </c>
      <c r="K1921" s="104">
        <v>34274602.689999998</v>
      </c>
      <c r="L1921" s="188">
        <v>1.94637488E-2</v>
      </c>
    </row>
    <row r="1922" spans="1:12" hidden="1">
      <c r="A1922" s="103" t="s">
        <v>1099</v>
      </c>
      <c r="B1922" s="103" t="s">
        <v>1078</v>
      </c>
      <c r="C1922" s="134" t="s">
        <v>1580</v>
      </c>
      <c r="D1922" s="104">
        <v>33062020.800000001</v>
      </c>
      <c r="E1922" s="406">
        <v>317371.40588276001</v>
      </c>
      <c r="F1922" s="188">
        <v>104.174542</v>
      </c>
      <c r="G1922" s="103" t="s">
        <v>581</v>
      </c>
      <c r="H1922" s="103" t="s">
        <v>581</v>
      </c>
      <c r="I1922" s="252">
        <v>190</v>
      </c>
      <c r="J1922" s="104">
        <v>33407536.870000001</v>
      </c>
      <c r="K1922" s="104">
        <v>33441756.690000001</v>
      </c>
      <c r="L1922" s="188">
        <v>6.5384932000000003E-3</v>
      </c>
    </row>
    <row r="1923" spans="1:12" hidden="1">
      <c r="A1923" s="103" t="s">
        <v>1099</v>
      </c>
      <c r="B1923" s="103" t="s">
        <v>1078</v>
      </c>
      <c r="C1923" s="134" t="s">
        <v>1581</v>
      </c>
      <c r="D1923" s="104">
        <v>32789982.829999998</v>
      </c>
      <c r="E1923" s="406">
        <v>314739.22682336997</v>
      </c>
      <c r="F1923" s="188">
        <v>104.18143000000001</v>
      </c>
      <c r="G1923" s="103" t="s">
        <v>581</v>
      </c>
      <c r="H1923" s="103" t="s">
        <v>581</v>
      </c>
      <c r="I1923" s="252">
        <v>189</v>
      </c>
      <c r="J1923" s="104">
        <v>33064207.010000002</v>
      </c>
      <c r="K1923" s="104">
        <v>33099673.739999998</v>
      </c>
      <c r="L1923" s="188">
        <v>6.6119801000000004E-3</v>
      </c>
    </row>
    <row r="1924" spans="1:12" hidden="1">
      <c r="A1924" s="103" t="s">
        <v>1099</v>
      </c>
      <c r="B1924" s="103" t="s">
        <v>1078</v>
      </c>
      <c r="C1924" s="134" t="s">
        <v>1582</v>
      </c>
      <c r="D1924" s="104">
        <v>31612334.030000001</v>
      </c>
      <c r="E1924" s="406">
        <v>303415.77234672999</v>
      </c>
      <c r="F1924" s="188">
        <v>104.18817</v>
      </c>
      <c r="G1924" s="103" t="s">
        <v>581</v>
      </c>
      <c r="H1924" s="103" t="s">
        <v>581</v>
      </c>
      <c r="I1924" s="252">
        <v>189</v>
      </c>
      <c r="J1924" s="104">
        <v>32792104.030000001</v>
      </c>
      <c r="K1924" s="104">
        <v>32828807.460000001</v>
      </c>
      <c r="L1924" s="188">
        <v>6.4694831000000003E-3</v>
      </c>
    </row>
    <row r="1925" spans="1:12" hidden="1">
      <c r="A1925" s="103" t="s">
        <v>1099</v>
      </c>
      <c r="B1925" s="103" t="s">
        <v>1078</v>
      </c>
      <c r="C1925" s="134" t="s">
        <v>1583</v>
      </c>
      <c r="D1925" s="104">
        <v>31606525.109999999</v>
      </c>
      <c r="E1925" s="406">
        <v>303339.71477153001</v>
      </c>
      <c r="F1925" s="188">
        <v>104.195144</v>
      </c>
      <c r="G1925" s="103" t="s">
        <v>581</v>
      </c>
      <c r="H1925" s="103" t="s">
        <v>581</v>
      </c>
      <c r="I1925" s="252">
        <v>191</v>
      </c>
      <c r="J1925" s="104">
        <v>31614449.940000001</v>
      </c>
      <c r="K1925" s="104">
        <v>31652345.75</v>
      </c>
      <c r="L1925" s="188">
        <v>6.6936582E-3</v>
      </c>
    </row>
    <row r="1926" spans="1:12" hidden="1">
      <c r="A1926" s="103" t="s">
        <v>1099</v>
      </c>
      <c r="B1926" s="103" t="s">
        <v>1078</v>
      </c>
      <c r="C1926" s="134" t="s">
        <v>1584</v>
      </c>
      <c r="D1926" s="104">
        <v>31394999.68</v>
      </c>
      <c r="E1926" s="406">
        <v>301248.98147528002</v>
      </c>
      <c r="F1926" s="188">
        <v>104.21611900000001</v>
      </c>
      <c r="G1926" s="103" t="s">
        <v>581</v>
      </c>
      <c r="H1926" s="103" t="s">
        <v>581</v>
      </c>
      <c r="I1926" s="252">
        <v>191</v>
      </c>
      <c r="J1926" s="104">
        <v>31612887.789999999</v>
      </c>
      <c r="K1926" s="104">
        <v>31616460.890000001</v>
      </c>
      <c r="L1926" s="188">
        <v>2.01304967E-2</v>
      </c>
    </row>
    <row r="1927" spans="1:12" hidden="1">
      <c r="A1927" s="103" t="s">
        <v>1099</v>
      </c>
      <c r="B1927" s="103" t="s">
        <v>1078</v>
      </c>
      <c r="C1927" s="134" t="s">
        <v>1585</v>
      </c>
      <c r="D1927" s="104">
        <v>33388842.129999999</v>
      </c>
      <c r="E1927" s="406">
        <v>320358.02656100999</v>
      </c>
      <c r="F1927" s="188">
        <v>104.223523</v>
      </c>
      <c r="G1927" s="103" t="s">
        <v>581</v>
      </c>
      <c r="H1927" s="103" t="s">
        <v>581</v>
      </c>
      <c r="I1927" s="252">
        <v>191</v>
      </c>
      <c r="J1927" s="104">
        <v>31397230.129999999</v>
      </c>
      <c r="K1927" s="104">
        <v>31401986.18</v>
      </c>
      <c r="L1927" s="188">
        <v>7.1044671999999998E-3</v>
      </c>
    </row>
    <row r="1928" spans="1:12" hidden="1">
      <c r="A1928" s="103" t="s">
        <v>1099</v>
      </c>
      <c r="B1928" s="103" t="s">
        <v>1078</v>
      </c>
      <c r="C1928" s="134" t="s">
        <v>1586</v>
      </c>
      <c r="D1928" s="104">
        <v>32315657.129999999</v>
      </c>
      <c r="E1928" s="406">
        <v>310040.99096223997</v>
      </c>
      <c r="F1928" s="188">
        <v>104.230273</v>
      </c>
      <c r="G1928" s="103" t="s">
        <v>581</v>
      </c>
      <c r="H1928" s="103" t="s">
        <v>581</v>
      </c>
      <c r="I1928" s="252">
        <v>190</v>
      </c>
      <c r="J1928" s="104">
        <v>33391004.57</v>
      </c>
      <c r="K1928" s="104">
        <v>33397018.719999999</v>
      </c>
      <c r="L1928" s="188">
        <v>6.4764649999999998E-3</v>
      </c>
    </row>
    <row r="1929" spans="1:12" hidden="1">
      <c r="A1929" s="103" t="s">
        <v>1099</v>
      </c>
      <c r="B1929" s="103" t="s">
        <v>1078</v>
      </c>
      <c r="C1929" s="134" t="s">
        <v>1587</v>
      </c>
      <c r="D1929" s="104">
        <v>32537731.829999998</v>
      </c>
      <c r="E1929" s="406">
        <v>312151.56661071</v>
      </c>
      <c r="F1929" s="188">
        <v>104.236965</v>
      </c>
      <c r="G1929" s="103" t="s">
        <v>581</v>
      </c>
      <c r="H1929" s="103" t="s">
        <v>581</v>
      </c>
      <c r="I1929" s="252">
        <v>191</v>
      </c>
      <c r="J1929" s="104">
        <v>32317731.829999998</v>
      </c>
      <c r="K1929" s="104">
        <v>32324963.699999999</v>
      </c>
      <c r="L1929" s="188">
        <v>6.4203995999999996E-3</v>
      </c>
    </row>
    <row r="1930" spans="1:12" hidden="1">
      <c r="A1930" s="103" t="s">
        <v>1099</v>
      </c>
      <c r="B1930" s="103" t="s">
        <v>1078</v>
      </c>
      <c r="C1930" s="134" t="s">
        <v>1588</v>
      </c>
      <c r="D1930" s="104">
        <v>32107285.289999999</v>
      </c>
      <c r="E1930" s="406">
        <v>308002.30642913003</v>
      </c>
      <c r="F1930" s="188">
        <v>104.243652</v>
      </c>
      <c r="G1930" s="103" t="s">
        <v>581</v>
      </c>
      <c r="H1930" s="103" t="s">
        <v>581</v>
      </c>
      <c r="I1930" s="252">
        <v>191</v>
      </c>
      <c r="J1930" s="104">
        <v>32539819.32</v>
      </c>
      <c r="K1930" s="104">
        <v>32548277.329999998</v>
      </c>
      <c r="L1930" s="188">
        <v>6.4151905999999996E-3</v>
      </c>
    </row>
    <row r="1931" spans="1:12" hidden="1">
      <c r="A1931" s="103" t="s">
        <v>1099</v>
      </c>
      <c r="B1931" s="103" t="s">
        <v>1078</v>
      </c>
      <c r="C1931" s="134" t="s">
        <v>1589</v>
      </c>
      <c r="D1931" s="104">
        <v>32184582.039999999</v>
      </c>
      <c r="E1931" s="406">
        <v>308682.86790874001</v>
      </c>
      <c r="F1931" s="188">
        <v>104.26423200000001</v>
      </c>
      <c r="G1931" s="103" t="s">
        <v>581</v>
      </c>
      <c r="H1931" s="103" t="s">
        <v>581</v>
      </c>
      <c r="I1931" s="252">
        <v>191</v>
      </c>
      <c r="J1931" s="104">
        <v>32113623.82</v>
      </c>
      <c r="K1931" s="104">
        <v>32125712.48</v>
      </c>
      <c r="L1931" s="188">
        <v>1.9742209300000001E-2</v>
      </c>
    </row>
    <row r="1932" spans="1:12" hidden="1">
      <c r="A1932" s="103" t="s">
        <v>1099</v>
      </c>
      <c r="B1932" s="103" t="s">
        <v>1078</v>
      </c>
      <c r="C1932" s="134" t="s">
        <v>1590</v>
      </c>
      <c r="D1932" s="104">
        <v>32638353.789999999</v>
      </c>
      <c r="E1932" s="406">
        <v>313014.44301405002</v>
      </c>
      <c r="F1932" s="188">
        <v>104.271079</v>
      </c>
      <c r="G1932" s="103" t="s">
        <v>581</v>
      </c>
      <c r="H1932" s="103" t="s">
        <v>581</v>
      </c>
      <c r="I1932" s="252">
        <v>193</v>
      </c>
      <c r="J1932" s="104">
        <v>32186695.780000001</v>
      </c>
      <c r="K1932" s="104">
        <v>32199997.449999999</v>
      </c>
      <c r="L1932" s="188">
        <v>6.5669691999999998E-3</v>
      </c>
    </row>
    <row r="1933" spans="1:12" hidden="1">
      <c r="A1933" s="103" t="s">
        <v>1099</v>
      </c>
      <c r="B1933" s="103" t="s">
        <v>1078</v>
      </c>
      <c r="C1933" s="134" t="s">
        <v>1591</v>
      </c>
      <c r="D1933" s="104">
        <v>32783424.670000002</v>
      </c>
      <c r="E1933" s="406">
        <v>314385.63619376998</v>
      </c>
      <c r="F1933" s="188">
        <v>104.277743</v>
      </c>
      <c r="G1933" s="103" t="s">
        <v>581</v>
      </c>
      <c r="H1933" s="103" t="s">
        <v>581</v>
      </c>
      <c r="I1933" s="252">
        <v>193</v>
      </c>
      <c r="J1933" s="104">
        <v>32640439.739999998</v>
      </c>
      <c r="K1933" s="104">
        <v>32654971.559999999</v>
      </c>
      <c r="L1933" s="188">
        <v>6.3910338999999998E-3</v>
      </c>
    </row>
    <row r="1934" spans="1:12" hidden="1">
      <c r="A1934" s="103" t="s">
        <v>1099</v>
      </c>
      <c r="B1934" s="103" t="s">
        <v>1078</v>
      </c>
      <c r="C1934" s="134" t="s">
        <v>1592</v>
      </c>
      <c r="D1934" s="104">
        <v>32570216.780000001</v>
      </c>
      <c r="E1934" s="406">
        <v>312320.95868744998</v>
      </c>
      <c r="F1934" s="188">
        <v>104.284442</v>
      </c>
      <c r="G1934" s="103" t="s">
        <v>581</v>
      </c>
      <c r="H1934" s="103" t="s">
        <v>581</v>
      </c>
      <c r="I1934" s="252">
        <v>193</v>
      </c>
      <c r="J1934" s="104">
        <v>32785530.52</v>
      </c>
      <c r="K1934" s="104">
        <v>32801298</v>
      </c>
      <c r="L1934" s="188">
        <v>6.4241897000000001E-3</v>
      </c>
    </row>
    <row r="1935" spans="1:12" hidden="1">
      <c r="A1935" s="103" t="s">
        <v>1099</v>
      </c>
      <c r="B1935" s="103" t="s">
        <v>1078</v>
      </c>
      <c r="C1935" s="134" t="s">
        <v>1593</v>
      </c>
      <c r="D1935" s="104">
        <v>32572290.079999998</v>
      </c>
      <c r="E1935" s="406">
        <v>312320.95868744998</v>
      </c>
      <c r="F1935" s="188">
        <v>104.29107999999999</v>
      </c>
      <c r="G1935" s="103" t="s">
        <v>581</v>
      </c>
      <c r="H1935" s="103" t="s">
        <v>581</v>
      </c>
      <c r="I1935" s="252">
        <v>193</v>
      </c>
      <c r="J1935" s="104">
        <v>32572290.079999998</v>
      </c>
      <c r="K1935" s="104">
        <v>32589285.239999998</v>
      </c>
      <c r="L1935" s="188">
        <v>6.3652830999999998E-3</v>
      </c>
    </row>
    <row r="1936" spans="1:12" hidden="1">
      <c r="A1936" s="103" t="s">
        <v>1099</v>
      </c>
      <c r="B1936" s="103" t="s">
        <v>1078</v>
      </c>
      <c r="C1936" s="134" t="s">
        <v>1594</v>
      </c>
      <c r="D1936" s="104">
        <v>32578481.98</v>
      </c>
      <c r="E1936" s="406">
        <v>312320.95868744998</v>
      </c>
      <c r="F1936" s="188">
        <v>104.31090500000001</v>
      </c>
      <c r="G1936" s="103" t="s">
        <v>581</v>
      </c>
      <c r="H1936" s="103" t="s">
        <v>581</v>
      </c>
      <c r="I1936" s="252">
        <v>193</v>
      </c>
      <c r="J1936" s="104">
        <v>32578481.98</v>
      </c>
      <c r="K1936" s="104">
        <v>32599161.289999999</v>
      </c>
      <c r="L1936" s="188">
        <v>1.9009295900000001E-2</v>
      </c>
    </row>
    <row r="1937" spans="1:12" hidden="1">
      <c r="A1937" s="103" t="s">
        <v>1099</v>
      </c>
      <c r="B1937" s="103" t="s">
        <v>1078</v>
      </c>
      <c r="C1937" s="134" t="s">
        <v>1595</v>
      </c>
      <c r="D1937" s="104">
        <v>31382563.91</v>
      </c>
      <c r="E1937" s="406">
        <v>300836.79558322998</v>
      </c>
      <c r="F1937" s="188">
        <v>104.317571</v>
      </c>
      <c r="G1937" s="103" t="s">
        <v>581</v>
      </c>
      <c r="H1937" s="103" t="s">
        <v>581</v>
      </c>
      <c r="I1937" s="252">
        <v>193</v>
      </c>
      <c r="J1937" s="104">
        <v>32580563.91</v>
      </c>
      <c r="K1937" s="104">
        <v>32602471.390000001</v>
      </c>
      <c r="L1937" s="188">
        <v>6.3905111000000002E-3</v>
      </c>
    </row>
    <row r="1938" spans="1:12" hidden="1">
      <c r="A1938" s="103" t="s">
        <v>1099</v>
      </c>
      <c r="B1938" s="103" t="s">
        <v>1078</v>
      </c>
      <c r="C1938" s="134" t="s">
        <v>1596</v>
      </c>
      <c r="D1938" s="104">
        <v>31394627.68</v>
      </c>
      <c r="E1938" s="406">
        <v>300932.65040655999</v>
      </c>
      <c r="F1938" s="188">
        <v>104.324432</v>
      </c>
      <c r="G1938" s="103" t="s">
        <v>581</v>
      </c>
      <c r="H1938" s="103" t="s">
        <v>581</v>
      </c>
      <c r="I1938" s="252">
        <v>197</v>
      </c>
      <c r="J1938" s="104">
        <v>31384627.68</v>
      </c>
      <c r="K1938" s="104">
        <v>31407718.329999998</v>
      </c>
      <c r="L1938" s="188">
        <v>6.577032E-3</v>
      </c>
    </row>
    <row r="1939" spans="1:12" hidden="1">
      <c r="A1939" s="103" t="s">
        <v>1099</v>
      </c>
      <c r="B1939" s="103" t="s">
        <v>1078</v>
      </c>
      <c r="C1939" s="134" t="s">
        <v>1597</v>
      </c>
      <c r="D1939" s="104">
        <v>31416233.260000002</v>
      </c>
      <c r="E1939" s="406">
        <v>301120.51386004</v>
      </c>
      <c r="F1939" s="188">
        <v>104.331096</v>
      </c>
      <c r="G1939" s="103" t="s">
        <v>581</v>
      </c>
      <c r="H1939" s="103" t="s">
        <v>581</v>
      </c>
      <c r="I1939" s="252">
        <v>198</v>
      </c>
      <c r="J1939" s="104">
        <v>31396633.260000002</v>
      </c>
      <c r="K1939" s="104">
        <v>31420907.579999998</v>
      </c>
      <c r="L1939" s="188">
        <v>6.3877654000000002E-3</v>
      </c>
    </row>
    <row r="1940" spans="1:12" hidden="1">
      <c r="A1940" s="103" t="s">
        <v>1099</v>
      </c>
      <c r="B1940" s="103" t="s">
        <v>1078</v>
      </c>
      <c r="C1940" s="134" t="s">
        <v>1598</v>
      </c>
      <c r="D1940" s="104">
        <v>30419281.57</v>
      </c>
      <c r="E1940" s="406">
        <v>291546.31686676003</v>
      </c>
      <c r="F1940" s="188">
        <v>104.337732</v>
      </c>
      <c r="G1940" s="103" t="s">
        <v>581</v>
      </c>
      <c r="H1940" s="103" t="s">
        <v>581</v>
      </c>
      <c r="I1940" s="252">
        <v>198</v>
      </c>
      <c r="J1940" s="104">
        <v>31418231.57</v>
      </c>
      <c r="K1940" s="104">
        <v>31443690.41</v>
      </c>
      <c r="L1940" s="188">
        <v>6.3605197999999996E-3</v>
      </c>
    </row>
    <row r="1941" spans="1:12" hidden="1">
      <c r="A1941" s="103" t="s">
        <v>1099</v>
      </c>
      <c r="B1941" s="103" t="s">
        <v>1078</v>
      </c>
      <c r="C1941" s="134" t="s">
        <v>1599</v>
      </c>
      <c r="D1941" s="104">
        <v>30425507.370000001</v>
      </c>
      <c r="E1941" s="406">
        <v>291547.52606211998</v>
      </c>
      <c r="F1941" s="188">
        <v>104.358654</v>
      </c>
      <c r="G1941" s="103" t="s">
        <v>581</v>
      </c>
      <c r="H1941" s="103" t="s">
        <v>581</v>
      </c>
      <c r="I1941" s="252">
        <v>198</v>
      </c>
      <c r="J1941" s="104">
        <v>30425381.18</v>
      </c>
      <c r="K1941" s="104">
        <v>30454281.77</v>
      </c>
      <c r="L1941" s="188">
        <v>2.00521897E-2</v>
      </c>
    </row>
    <row r="1942" spans="1:12" hidden="1">
      <c r="A1942" s="103" t="s">
        <v>1100</v>
      </c>
      <c r="B1942" s="103" t="s">
        <v>1078</v>
      </c>
      <c r="C1942" s="134" t="s">
        <v>1988</v>
      </c>
      <c r="D1942" s="104">
        <v>1140030.8</v>
      </c>
      <c r="E1942" s="406">
        <v>1124</v>
      </c>
      <c r="F1942" s="188">
        <v>1014.262278</v>
      </c>
      <c r="G1942" s="103" t="s">
        <v>581</v>
      </c>
      <c r="H1942" s="103" t="s">
        <v>581</v>
      </c>
      <c r="I1942" s="252">
        <v>48</v>
      </c>
      <c r="J1942" s="104">
        <v>1140030.8</v>
      </c>
      <c r="K1942" s="104">
        <v>1140030.8</v>
      </c>
      <c r="L1942" s="188">
        <v>0</v>
      </c>
    </row>
    <row r="1943" spans="1:12" hidden="1">
      <c r="A1943" s="103" t="s">
        <v>1100</v>
      </c>
      <c r="B1943" s="103" t="s">
        <v>1078</v>
      </c>
      <c r="C1943" s="134" t="s">
        <v>1989</v>
      </c>
      <c r="D1943" s="104">
        <v>1140030.8</v>
      </c>
      <c r="E1943" s="406">
        <v>1124</v>
      </c>
      <c r="F1943" s="188">
        <v>1014.262278</v>
      </c>
      <c r="G1943" s="103" t="s">
        <v>581</v>
      </c>
      <c r="H1943" s="103" t="s">
        <v>581</v>
      </c>
      <c r="I1943" s="252">
        <v>48</v>
      </c>
      <c r="J1943" s="104">
        <v>1140030.8</v>
      </c>
      <c r="K1943" s="104">
        <v>1140030.8</v>
      </c>
      <c r="L1943" s="188">
        <v>0</v>
      </c>
    </row>
    <row r="1944" spans="1:12" hidden="1">
      <c r="A1944" s="103" t="s">
        <v>1100</v>
      </c>
      <c r="B1944" s="103" t="s">
        <v>1078</v>
      </c>
      <c r="C1944" s="134" t="s">
        <v>1990</v>
      </c>
      <c r="D1944" s="104">
        <v>1140030.8</v>
      </c>
      <c r="E1944" s="406">
        <v>1124</v>
      </c>
      <c r="F1944" s="188">
        <v>1014.262278</v>
      </c>
      <c r="G1944" s="103" t="s">
        <v>581</v>
      </c>
      <c r="H1944" s="103" t="s">
        <v>581</v>
      </c>
      <c r="I1944" s="252">
        <v>48</v>
      </c>
      <c r="J1944" s="104">
        <v>1140030.8</v>
      </c>
      <c r="K1944" s="104">
        <v>1140030.8</v>
      </c>
      <c r="L1944" s="188">
        <v>0</v>
      </c>
    </row>
    <row r="1945" spans="1:12" hidden="1">
      <c r="A1945" s="103" t="s">
        <v>1100</v>
      </c>
      <c r="B1945" s="103" t="s">
        <v>1078</v>
      </c>
      <c r="C1945" s="134" t="s">
        <v>1991</v>
      </c>
      <c r="D1945" s="104">
        <v>1145507.1000000001</v>
      </c>
      <c r="E1945" s="406">
        <v>1124</v>
      </c>
      <c r="F1945" s="188">
        <v>1019.1344309999999</v>
      </c>
      <c r="G1945" s="103" t="s">
        <v>581</v>
      </c>
      <c r="H1945" s="103" t="s">
        <v>581</v>
      </c>
      <c r="I1945" s="252">
        <v>48</v>
      </c>
      <c r="J1945" s="104">
        <v>1145507.1000000001</v>
      </c>
      <c r="K1945" s="104">
        <v>1145507.1000000001</v>
      </c>
      <c r="L1945" s="188">
        <v>0.48036421210000002</v>
      </c>
    </row>
    <row r="1946" spans="1:12" hidden="1">
      <c r="A1946" s="103" t="s">
        <v>1100</v>
      </c>
      <c r="B1946" s="103" t="s">
        <v>1078</v>
      </c>
      <c r="C1946" s="134" t="s">
        <v>1992</v>
      </c>
      <c r="D1946" s="104">
        <v>1145507.1000000001</v>
      </c>
      <c r="E1946" s="406">
        <v>1124</v>
      </c>
      <c r="F1946" s="188">
        <v>1019.1344309999999</v>
      </c>
      <c r="G1946" s="103" t="s">
        <v>581</v>
      </c>
      <c r="H1946" s="103" t="s">
        <v>581</v>
      </c>
      <c r="I1946" s="252">
        <v>48</v>
      </c>
      <c r="J1946" s="104">
        <v>1145507.1000000001</v>
      </c>
      <c r="K1946" s="104">
        <v>1145507.1000000001</v>
      </c>
      <c r="L1946" s="188">
        <v>0</v>
      </c>
    </row>
    <row r="1947" spans="1:12" hidden="1">
      <c r="A1947" s="103" t="s">
        <v>1100</v>
      </c>
      <c r="B1947" s="103" t="s">
        <v>1078</v>
      </c>
      <c r="C1947" s="134" t="s">
        <v>1993</v>
      </c>
      <c r="D1947" s="104">
        <v>1145458.29</v>
      </c>
      <c r="E1947" s="406">
        <v>1124</v>
      </c>
      <c r="F1947" s="188">
        <v>1019.091005</v>
      </c>
      <c r="G1947" s="103" t="s">
        <v>581</v>
      </c>
      <c r="H1947" s="103" t="s">
        <v>581</v>
      </c>
      <c r="I1947" s="252">
        <v>48</v>
      </c>
      <c r="J1947" s="104">
        <v>1145458.29</v>
      </c>
      <c r="K1947" s="104">
        <v>1145458.29</v>
      </c>
      <c r="L1947" s="188">
        <v>-4.2610668999999999E-3</v>
      </c>
    </row>
    <row r="1948" spans="1:12" hidden="1">
      <c r="A1948" s="103" t="s">
        <v>1100</v>
      </c>
      <c r="B1948" s="103" t="s">
        <v>1078</v>
      </c>
      <c r="C1948" s="134" t="s">
        <v>1994</v>
      </c>
      <c r="D1948" s="104">
        <v>1145458.29</v>
      </c>
      <c r="E1948" s="406">
        <v>1124</v>
      </c>
      <c r="F1948" s="188">
        <v>1019.091005</v>
      </c>
      <c r="G1948" s="103" t="s">
        <v>581</v>
      </c>
      <c r="H1948" s="103" t="s">
        <v>581</v>
      </c>
      <c r="I1948" s="252">
        <v>48</v>
      </c>
      <c r="J1948" s="104">
        <v>1145458.29</v>
      </c>
      <c r="K1948" s="104">
        <v>1145458.29</v>
      </c>
      <c r="L1948" s="188">
        <v>0</v>
      </c>
    </row>
    <row r="1949" spans="1:12" hidden="1">
      <c r="A1949" s="103" t="s">
        <v>1100</v>
      </c>
      <c r="B1949" s="103" t="s">
        <v>1078</v>
      </c>
      <c r="C1949" s="134" t="s">
        <v>1995</v>
      </c>
      <c r="D1949" s="104">
        <v>1145458.29</v>
      </c>
      <c r="E1949" s="406">
        <v>1124</v>
      </c>
      <c r="F1949" s="188">
        <v>1019.091005</v>
      </c>
      <c r="G1949" s="103" t="s">
        <v>581</v>
      </c>
      <c r="H1949" s="103" t="s">
        <v>581</v>
      </c>
      <c r="I1949" s="252">
        <v>48</v>
      </c>
      <c r="J1949" s="104">
        <v>1145458.29</v>
      </c>
      <c r="K1949" s="104">
        <v>1145458.29</v>
      </c>
      <c r="L1949" s="188">
        <v>0</v>
      </c>
    </row>
    <row r="1950" spans="1:12" hidden="1">
      <c r="A1950" s="103" t="s">
        <v>1100</v>
      </c>
      <c r="B1950" s="103" t="s">
        <v>1078</v>
      </c>
      <c r="C1950" s="134" t="s">
        <v>1996</v>
      </c>
      <c r="D1950" s="104">
        <v>1144854.0900000001</v>
      </c>
      <c r="E1950" s="406">
        <v>1124</v>
      </c>
      <c r="F1950" s="188">
        <v>1018.553461</v>
      </c>
      <c r="G1950" s="103" t="s">
        <v>581</v>
      </c>
      <c r="H1950" s="103" t="s">
        <v>581</v>
      </c>
      <c r="I1950" s="252">
        <v>48</v>
      </c>
      <c r="J1950" s="104">
        <v>1144854.0900000001</v>
      </c>
      <c r="K1950" s="104">
        <v>1144854.0900000001</v>
      </c>
      <c r="L1950" s="188">
        <v>-5.2747399100000002E-2</v>
      </c>
    </row>
    <row r="1951" spans="1:12" hidden="1">
      <c r="A1951" s="103" t="s">
        <v>1100</v>
      </c>
      <c r="B1951" s="103" t="s">
        <v>1078</v>
      </c>
      <c r="C1951" s="134" t="s">
        <v>1997</v>
      </c>
      <c r="D1951" s="104">
        <v>1145929.33</v>
      </c>
      <c r="E1951" s="406">
        <v>1124</v>
      </c>
      <c r="F1951" s="188">
        <v>1019.51008</v>
      </c>
      <c r="G1951" s="103" t="s">
        <v>581</v>
      </c>
      <c r="H1951" s="103" t="s">
        <v>581</v>
      </c>
      <c r="I1951" s="252">
        <v>48</v>
      </c>
      <c r="J1951" s="104">
        <v>1145929.33</v>
      </c>
      <c r="K1951" s="104">
        <v>1145929.33</v>
      </c>
      <c r="L1951" s="188">
        <v>9.3919370599999996E-2</v>
      </c>
    </row>
    <row r="1952" spans="1:12" hidden="1">
      <c r="A1952" s="103" t="s">
        <v>1100</v>
      </c>
      <c r="B1952" s="103" t="s">
        <v>1078</v>
      </c>
      <c r="C1952" s="134" t="s">
        <v>1998</v>
      </c>
      <c r="D1952" s="104">
        <v>1145929.33</v>
      </c>
      <c r="E1952" s="406">
        <v>1124</v>
      </c>
      <c r="F1952" s="188">
        <v>1019.51008</v>
      </c>
      <c r="G1952" s="103" t="s">
        <v>581</v>
      </c>
      <c r="H1952" s="103" t="s">
        <v>581</v>
      </c>
      <c r="I1952" s="252">
        <v>48</v>
      </c>
      <c r="J1952" s="104">
        <v>1145929.33</v>
      </c>
      <c r="K1952" s="104">
        <v>1145929.33</v>
      </c>
      <c r="L1952" s="188">
        <v>0</v>
      </c>
    </row>
    <row r="1953" spans="1:12" hidden="1">
      <c r="A1953" s="103" t="s">
        <v>1100</v>
      </c>
      <c r="B1953" s="103" t="s">
        <v>1078</v>
      </c>
      <c r="C1953" s="134" t="s">
        <v>1999</v>
      </c>
      <c r="D1953" s="104">
        <v>1145929.33</v>
      </c>
      <c r="E1953" s="406">
        <v>1124</v>
      </c>
      <c r="F1953" s="188">
        <v>1019.51008</v>
      </c>
      <c r="G1953" s="103" t="s">
        <v>581</v>
      </c>
      <c r="H1953" s="103" t="s">
        <v>581</v>
      </c>
      <c r="I1953" s="252">
        <v>48</v>
      </c>
      <c r="J1953" s="104">
        <v>1145929.33</v>
      </c>
      <c r="K1953" s="104">
        <v>1145929.33</v>
      </c>
      <c r="L1953" s="188">
        <v>0</v>
      </c>
    </row>
    <row r="1954" spans="1:12" hidden="1">
      <c r="A1954" s="103" t="s">
        <v>1100</v>
      </c>
      <c r="B1954" s="103" t="s">
        <v>1078</v>
      </c>
      <c r="C1954" s="134" t="s">
        <v>2000</v>
      </c>
      <c r="D1954" s="104">
        <v>1145929.33</v>
      </c>
      <c r="E1954" s="406">
        <v>1124</v>
      </c>
      <c r="F1954" s="188">
        <v>1019.51008</v>
      </c>
      <c r="G1954" s="103" t="s">
        <v>581</v>
      </c>
      <c r="H1954" s="103" t="s">
        <v>581</v>
      </c>
      <c r="I1954" s="252">
        <v>48</v>
      </c>
      <c r="J1954" s="104">
        <v>1145929.33</v>
      </c>
      <c r="K1954" s="104">
        <v>1145929.33</v>
      </c>
      <c r="L1954" s="188">
        <v>0</v>
      </c>
    </row>
    <row r="1955" spans="1:12" hidden="1">
      <c r="A1955" s="103" t="s">
        <v>1100</v>
      </c>
      <c r="B1955" s="103" t="s">
        <v>1078</v>
      </c>
      <c r="C1955" s="134" t="s">
        <v>2001</v>
      </c>
      <c r="D1955" s="104">
        <v>1145807.8</v>
      </c>
      <c r="E1955" s="406">
        <v>1124</v>
      </c>
      <c r="F1955" s="188">
        <v>1019.401957</v>
      </c>
      <c r="G1955" s="103" t="s">
        <v>581</v>
      </c>
      <c r="H1955" s="103" t="s">
        <v>581</v>
      </c>
      <c r="I1955" s="252">
        <v>48</v>
      </c>
      <c r="J1955" s="104">
        <v>1145807.8</v>
      </c>
      <c r="K1955" s="104">
        <v>1145807.8</v>
      </c>
      <c r="L1955" s="188">
        <v>-1.0605388E-2</v>
      </c>
    </row>
    <row r="1956" spans="1:12" hidden="1">
      <c r="A1956" s="103" t="s">
        <v>1100</v>
      </c>
      <c r="B1956" s="103" t="s">
        <v>1078</v>
      </c>
      <c r="C1956" s="134" t="s">
        <v>2002</v>
      </c>
      <c r="D1956" s="104">
        <v>1145807.8</v>
      </c>
      <c r="E1956" s="406">
        <v>1124</v>
      </c>
      <c r="F1956" s="188">
        <v>1019.401957</v>
      </c>
      <c r="G1956" s="103" t="s">
        <v>581</v>
      </c>
      <c r="H1956" s="103" t="s">
        <v>581</v>
      </c>
      <c r="I1956" s="252">
        <v>48</v>
      </c>
      <c r="J1956" s="104">
        <v>1145807.8</v>
      </c>
      <c r="K1956" s="104">
        <v>1145807.8</v>
      </c>
      <c r="L1956" s="188">
        <v>0</v>
      </c>
    </row>
    <row r="1957" spans="1:12" hidden="1">
      <c r="A1957" s="103" t="s">
        <v>1100</v>
      </c>
      <c r="B1957" s="103" t="s">
        <v>1078</v>
      </c>
      <c r="C1957" s="134" t="s">
        <v>2003</v>
      </c>
      <c r="D1957" s="104">
        <v>1145807.8</v>
      </c>
      <c r="E1957" s="406">
        <v>1124</v>
      </c>
      <c r="F1957" s="188">
        <v>1019.401957</v>
      </c>
      <c r="G1957" s="103" t="s">
        <v>581</v>
      </c>
      <c r="H1957" s="103" t="s">
        <v>581</v>
      </c>
      <c r="I1957" s="252">
        <v>48</v>
      </c>
      <c r="J1957" s="104">
        <v>1145807.8</v>
      </c>
      <c r="K1957" s="104">
        <v>1145807.8</v>
      </c>
      <c r="L1957" s="188">
        <v>0</v>
      </c>
    </row>
    <row r="1958" spans="1:12" hidden="1">
      <c r="A1958" s="103" t="s">
        <v>1099</v>
      </c>
      <c r="B1958" s="103" t="s">
        <v>1078</v>
      </c>
      <c r="C1958" s="134" t="s">
        <v>1715</v>
      </c>
      <c r="D1958" s="104">
        <v>29969187.469999999</v>
      </c>
      <c r="E1958" s="406">
        <v>291873.37195350998</v>
      </c>
      <c r="F1958" s="188">
        <v>102.678731</v>
      </c>
      <c r="G1958" s="103" t="s">
        <v>581</v>
      </c>
      <c r="H1958" s="103" t="s">
        <v>581</v>
      </c>
      <c r="I1958" s="252">
        <v>136</v>
      </c>
      <c r="J1958" s="104">
        <v>30078187.469999999</v>
      </c>
      <c r="K1958" s="104">
        <v>30100279.16</v>
      </c>
      <c r="L1958" s="188">
        <v>5.6519279999999996E-3</v>
      </c>
    </row>
    <row r="1959" spans="1:12" hidden="1">
      <c r="A1959" s="103" t="s">
        <v>1099</v>
      </c>
      <c r="B1959" s="103" t="s">
        <v>1078</v>
      </c>
      <c r="C1959" s="134" t="s">
        <v>1716</v>
      </c>
      <c r="D1959" s="104">
        <v>30155881.77</v>
      </c>
      <c r="E1959" s="406">
        <v>293675.00642747001</v>
      </c>
      <c r="F1959" s="188">
        <v>102.68453599999999</v>
      </c>
      <c r="G1959" s="103" t="s">
        <v>581</v>
      </c>
      <c r="H1959" s="103" t="s">
        <v>581</v>
      </c>
      <c r="I1959" s="252">
        <v>137</v>
      </c>
      <c r="J1959" s="104">
        <v>29970881.77</v>
      </c>
      <c r="K1959" s="104">
        <v>29994103.379999999</v>
      </c>
      <c r="L1959" s="188">
        <v>5.6535563999999998E-3</v>
      </c>
    </row>
    <row r="1960" spans="1:12" hidden="1">
      <c r="A1960" s="103" t="s">
        <v>1099</v>
      </c>
      <c r="B1960" s="103" t="s">
        <v>1078</v>
      </c>
      <c r="C1960" s="134" t="s">
        <v>1717</v>
      </c>
      <c r="D1960" s="104">
        <v>30160041.02</v>
      </c>
      <c r="E1960" s="406">
        <v>293665.26952859998</v>
      </c>
      <c r="F1960" s="188">
        <v>102.70210400000001</v>
      </c>
      <c r="G1960" s="103" t="s">
        <v>581</v>
      </c>
      <c r="H1960" s="103" t="s">
        <v>581</v>
      </c>
      <c r="I1960" s="252">
        <v>137</v>
      </c>
      <c r="J1960" s="104">
        <v>30161041.02</v>
      </c>
      <c r="K1960" s="104">
        <v>30187674.25</v>
      </c>
      <c r="L1960" s="188">
        <v>1.7108710499999999E-2</v>
      </c>
    </row>
    <row r="1961" spans="1:12" hidden="1">
      <c r="A1961" s="103" t="s">
        <v>1099</v>
      </c>
      <c r="B1961" s="103" t="s">
        <v>1078</v>
      </c>
      <c r="C1961" s="134" t="s">
        <v>1718</v>
      </c>
      <c r="D1961" s="104">
        <v>30241760.73</v>
      </c>
      <c r="E1961" s="406">
        <v>294444.17702516</v>
      </c>
      <c r="F1961" s="188">
        <v>102.70796</v>
      </c>
      <c r="G1961" s="103" t="s">
        <v>581</v>
      </c>
      <c r="H1961" s="103" t="s">
        <v>581</v>
      </c>
      <c r="I1961" s="252">
        <v>137</v>
      </c>
      <c r="J1961" s="104">
        <v>30161760.73</v>
      </c>
      <c r="K1961" s="104">
        <v>30189531.239999998</v>
      </c>
      <c r="L1961" s="188">
        <v>5.7019280000000002E-3</v>
      </c>
    </row>
    <row r="1962" spans="1:12" hidden="1">
      <c r="A1962" s="103" t="s">
        <v>1099</v>
      </c>
      <c r="B1962" s="103" t="s">
        <v>1078</v>
      </c>
      <c r="C1962" s="134" t="s">
        <v>1719</v>
      </c>
      <c r="D1962" s="104">
        <v>30243464.530000001</v>
      </c>
      <c r="E1962" s="406">
        <v>294444.17702516</v>
      </c>
      <c r="F1962" s="188">
        <v>102.713746</v>
      </c>
      <c r="G1962" s="103" t="s">
        <v>581</v>
      </c>
      <c r="H1962" s="103" t="s">
        <v>581</v>
      </c>
      <c r="I1962" s="252">
        <v>137</v>
      </c>
      <c r="J1962" s="104">
        <v>30243464.530000001</v>
      </c>
      <c r="K1962" s="104">
        <v>30272375.440000001</v>
      </c>
      <c r="L1962" s="188">
        <v>5.6334484999999998E-3</v>
      </c>
    </row>
    <row r="1963" spans="1:12" hidden="1">
      <c r="A1963" s="103" t="s">
        <v>1099</v>
      </c>
      <c r="B1963" s="103" t="s">
        <v>1078</v>
      </c>
      <c r="C1963" s="134" t="s">
        <v>1720</v>
      </c>
      <c r="D1963" s="104">
        <v>30245181.41</v>
      </c>
      <c r="E1963" s="406">
        <v>294444.17702516</v>
      </c>
      <c r="F1963" s="188">
        <v>102.719577</v>
      </c>
      <c r="G1963" s="103" t="s">
        <v>581</v>
      </c>
      <c r="H1963" s="103" t="s">
        <v>581</v>
      </c>
      <c r="I1963" s="252">
        <v>137</v>
      </c>
      <c r="J1963" s="104">
        <v>30245181.41</v>
      </c>
      <c r="K1963" s="104">
        <v>30275232.82</v>
      </c>
      <c r="L1963" s="188">
        <v>5.6769422E-3</v>
      </c>
    </row>
    <row r="1964" spans="1:12" hidden="1">
      <c r="A1964" s="103" t="s">
        <v>1099</v>
      </c>
      <c r="B1964" s="103" t="s">
        <v>1078</v>
      </c>
      <c r="C1964" s="134" t="s">
        <v>1721</v>
      </c>
      <c r="D1964" s="104">
        <v>30095469.93</v>
      </c>
      <c r="E1964" s="406">
        <v>292970.06312915997</v>
      </c>
      <c r="F1964" s="188">
        <v>102.72541</v>
      </c>
      <c r="G1964" s="103" t="s">
        <v>581</v>
      </c>
      <c r="H1964" s="103" t="s">
        <v>581</v>
      </c>
      <c r="I1964" s="252">
        <v>136</v>
      </c>
      <c r="J1964" s="104">
        <v>30246898.879999999</v>
      </c>
      <c r="K1964" s="104">
        <v>30278090.899999999</v>
      </c>
      <c r="L1964" s="188">
        <v>5.6785669999999998E-3</v>
      </c>
    </row>
    <row r="1965" spans="1:12" hidden="1">
      <c r="A1965" s="103" t="s">
        <v>1099</v>
      </c>
      <c r="B1965" s="103" t="s">
        <v>1078</v>
      </c>
      <c r="C1965" s="134" t="s">
        <v>1722</v>
      </c>
      <c r="D1965" s="104">
        <v>29394004.899999999</v>
      </c>
      <c r="E1965" s="406">
        <v>286092.37677547999</v>
      </c>
      <c r="F1965" s="188">
        <v>102.743055</v>
      </c>
      <c r="G1965" s="103" t="s">
        <v>581</v>
      </c>
      <c r="H1965" s="103" t="s">
        <v>581</v>
      </c>
      <c r="I1965" s="252">
        <v>134</v>
      </c>
      <c r="J1965" s="104">
        <v>30100639.41</v>
      </c>
      <c r="K1965" s="104">
        <v>30135237.129999999</v>
      </c>
      <c r="L1965" s="188">
        <v>1.71768601E-2</v>
      </c>
    </row>
    <row r="1966" spans="1:12" hidden="1">
      <c r="A1966" s="103" t="s">
        <v>1099</v>
      </c>
      <c r="B1966" s="103" t="s">
        <v>1078</v>
      </c>
      <c r="C1966" s="134" t="s">
        <v>1723</v>
      </c>
      <c r="D1966" s="104">
        <v>29431397.260000002</v>
      </c>
      <c r="E1966" s="406">
        <v>286439.26194911997</v>
      </c>
      <c r="F1966" s="188">
        <v>102.749173</v>
      </c>
      <c r="G1966" s="103" t="s">
        <v>581</v>
      </c>
      <c r="H1966" s="103" t="s">
        <v>581</v>
      </c>
      <c r="I1966" s="252">
        <v>133</v>
      </c>
      <c r="J1966" s="104">
        <v>29395755.100000001</v>
      </c>
      <c r="K1966" s="104">
        <v>29431461.539999999</v>
      </c>
      <c r="L1966" s="188">
        <v>5.9546603999999998E-3</v>
      </c>
    </row>
    <row r="1967" spans="1:12" hidden="1">
      <c r="A1967" s="103" t="s">
        <v>1099</v>
      </c>
      <c r="B1967" s="103" t="s">
        <v>1078</v>
      </c>
      <c r="C1967" s="134" t="s">
        <v>1724</v>
      </c>
      <c r="D1967" s="104">
        <v>29393763.09</v>
      </c>
      <c r="E1967" s="406">
        <v>286056.10717133002</v>
      </c>
      <c r="F1967" s="188">
        <v>102.75523699999999</v>
      </c>
      <c r="G1967" s="103" t="s">
        <v>581</v>
      </c>
      <c r="H1967" s="103" t="s">
        <v>581</v>
      </c>
      <c r="I1967" s="252">
        <v>133</v>
      </c>
      <c r="J1967" s="104">
        <v>29433134.25</v>
      </c>
      <c r="K1967" s="104">
        <v>29434243.07</v>
      </c>
      <c r="L1967" s="188">
        <v>5.9017506999999997E-3</v>
      </c>
    </row>
    <row r="1968" spans="1:12" hidden="1">
      <c r="A1968" s="103" t="s">
        <v>1099</v>
      </c>
      <c r="B1968" s="103" t="s">
        <v>1078</v>
      </c>
      <c r="C1968" s="134" t="s">
        <v>1725</v>
      </c>
      <c r="D1968" s="104">
        <v>29395515.300000001</v>
      </c>
      <c r="E1968" s="406">
        <v>286056.10717133002</v>
      </c>
      <c r="F1968" s="188">
        <v>102.76136200000001</v>
      </c>
      <c r="G1968" s="103" t="s">
        <v>581</v>
      </c>
      <c r="H1968" s="103" t="s">
        <v>581</v>
      </c>
      <c r="I1968" s="252">
        <v>133</v>
      </c>
      <c r="J1968" s="104">
        <v>29395515.300000001</v>
      </c>
      <c r="K1968" s="104">
        <v>29397731.57</v>
      </c>
      <c r="L1968" s="188">
        <v>5.9607667E-3</v>
      </c>
    </row>
    <row r="1969" spans="1:12" hidden="1">
      <c r="A1969" s="103" t="s">
        <v>1099</v>
      </c>
      <c r="B1969" s="103" t="s">
        <v>1078</v>
      </c>
      <c r="C1969" s="134" t="s">
        <v>1726</v>
      </c>
      <c r="D1969" s="104">
        <v>29557267.890000001</v>
      </c>
      <c r="E1969" s="406">
        <v>287613.01978598</v>
      </c>
      <c r="F1969" s="188">
        <v>102.767489</v>
      </c>
      <c r="G1969" s="103" t="s">
        <v>581</v>
      </c>
      <c r="H1969" s="103" t="s">
        <v>581</v>
      </c>
      <c r="I1969" s="252">
        <v>134</v>
      </c>
      <c r="J1969" s="104">
        <v>29397267.890000001</v>
      </c>
      <c r="K1969" s="104">
        <v>29400591.719999999</v>
      </c>
      <c r="L1969" s="188">
        <v>5.9623577000000004E-3</v>
      </c>
    </row>
    <row r="1970" spans="1:12" hidden="1">
      <c r="A1970" s="103" t="s">
        <v>1099</v>
      </c>
      <c r="B1970" s="103" t="s">
        <v>1078</v>
      </c>
      <c r="C1970" s="134" t="s">
        <v>1727</v>
      </c>
      <c r="D1970" s="104">
        <v>29561207.030000001</v>
      </c>
      <c r="E1970" s="406">
        <v>287600.37211284001</v>
      </c>
      <c r="F1970" s="188">
        <v>102.78570499999999</v>
      </c>
      <c r="G1970" s="103" t="s">
        <v>581</v>
      </c>
      <c r="H1970" s="103" t="s">
        <v>581</v>
      </c>
      <c r="I1970" s="252">
        <v>135</v>
      </c>
      <c r="J1970" s="104">
        <v>29562507.030000001</v>
      </c>
      <c r="K1970" s="104">
        <v>29569172.579999998</v>
      </c>
      <c r="L1970" s="188">
        <v>1.7725450100000002E-2</v>
      </c>
    </row>
    <row r="1971" spans="1:12" hidden="1">
      <c r="A1971" s="103" t="s">
        <v>1099</v>
      </c>
      <c r="B1971" s="103" t="s">
        <v>1078</v>
      </c>
      <c r="C1971" s="134" t="s">
        <v>1728</v>
      </c>
      <c r="D1971" s="104">
        <v>29572948.399999999</v>
      </c>
      <c r="E1971" s="406">
        <v>287697.65617530001</v>
      </c>
      <c r="F1971" s="188">
        <v>102.79176</v>
      </c>
      <c r="G1971" s="103" t="s">
        <v>581</v>
      </c>
      <c r="H1971" s="103" t="s">
        <v>581</v>
      </c>
      <c r="I1971" s="252">
        <v>135</v>
      </c>
      <c r="J1971" s="104">
        <v>29562948.399999999</v>
      </c>
      <c r="K1971" s="104">
        <v>29570727.920000002</v>
      </c>
      <c r="L1971" s="188">
        <v>5.890897E-3</v>
      </c>
    </row>
    <row r="1972" spans="1:12" hidden="1">
      <c r="A1972" s="103" t="s">
        <v>1099</v>
      </c>
      <c r="B1972" s="103" t="s">
        <v>1078</v>
      </c>
      <c r="C1972" s="134" t="s">
        <v>1729</v>
      </c>
      <c r="D1972" s="104">
        <v>29574689.609999999</v>
      </c>
      <c r="E1972" s="406">
        <v>287697.65617530001</v>
      </c>
      <c r="F1972" s="188">
        <v>102.79781199999999</v>
      </c>
      <c r="G1972" s="103" t="s">
        <v>581</v>
      </c>
      <c r="H1972" s="103" t="s">
        <v>581</v>
      </c>
      <c r="I1972" s="252">
        <v>135</v>
      </c>
      <c r="J1972" s="104">
        <v>29574689.609999999</v>
      </c>
      <c r="K1972" s="104">
        <v>29583583.579999998</v>
      </c>
      <c r="L1972" s="188">
        <v>5.8876314999999997E-3</v>
      </c>
    </row>
    <row r="1973" spans="1:12" hidden="1">
      <c r="A1973" s="103" t="s">
        <v>1099</v>
      </c>
      <c r="B1973" s="103" t="s">
        <v>1078</v>
      </c>
      <c r="C1973" s="134" t="s">
        <v>1730</v>
      </c>
      <c r="D1973" s="104">
        <v>29576336.190000001</v>
      </c>
      <c r="E1973" s="406">
        <v>287697.65617530001</v>
      </c>
      <c r="F1973" s="188">
        <v>102.803535</v>
      </c>
      <c r="G1973" s="103" t="s">
        <v>581</v>
      </c>
      <c r="H1973" s="103" t="s">
        <v>581</v>
      </c>
      <c r="I1973" s="252">
        <v>135</v>
      </c>
      <c r="J1973" s="104">
        <v>29576336.190000001</v>
      </c>
      <c r="K1973" s="104">
        <v>29586344.710000001</v>
      </c>
      <c r="L1973" s="188">
        <v>5.5672391000000003E-3</v>
      </c>
    </row>
    <row r="1974" spans="1:12" hidden="1">
      <c r="A1974" s="103" t="s">
        <v>1099</v>
      </c>
      <c r="B1974" s="103" t="s">
        <v>1078</v>
      </c>
      <c r="C1974" s="134" t="s">
        <v>1731</v>
      </c>
      <c r="D1974" s="104">
        <v>30548068.210000001</v>
      </c>
      <c r="E1974" s="406">
        <v>297132.57679687999</v>
      </c>
      <c r="F1974" s="188">
        <v>102.809556</v>
      </c>
      <c r="G1974" s="103" t="s">
        <v>581</v>
      </c>
      <c r="H1974" s="103" t="s">
        <v>581</v>
      </c>
      <c r="I1974" s="252">
        <v>136</v>
      </c>
      <c r="J1974" s="104">
        <v>29578068.210000001</v>
      </c>
      <c r="K1974" s="104">
        <v>29589191.390000001</v>
      </c>
      <c r="L1974" s="188">
        <v>5.8568025000000001E-3</v>
      </c>
    </row>
    <row r="1975" spans="1:12" hidden="1">
      <c r="A1975" s="103" t="s">
        <v>1099</v>
      </c>
      <c r="B1975" s="103" t="s">
        <v>1078</v>
      </c>
      <c r="C1975" s="134" t="s">
        <v>1732</v>
      </c>
      <c r="D1975" s="104">
        <v>30577899.539999999</v>
      </c>
      <c r="E1975" s="406">
        <v>297373.21473950002</v>
      </c>
      <c r="F1975" s="188">
        <v>102.826677</v>
      </c>
      <c r="G1975" s="103" t="s">
        <v>581</v>
      </c>
      <c r="H1975" s="103" t="s">
        <v>581</v>
      </c>
      <c r="I1975" s="252">
        <v>137</v>
      </c>
      <c r="J1975" s="104">
        <v>30553155.539999999</v>
      </c>
      <c r="K1975" s="104">
        <v>30567733.289999999</v>
      </c>
      <c r="L1975" s="188">
        <v>1.6653121199999999E-2</v>
      </c>
    </row>
    <row r="1976" spans="1:12" hidden="1">
      <c r="A1976" s="103" t="s">
        <v>1099</v>
      </c>
      <c r="B1976" s="103" t="s">
        <v>1078</v>
      </c>
      <c r="C1976" s="134" t="s">
        <v>1733</v>
      </c>
      <c r="D1976" s="104">
        <v>29574595.02</v>
      </c>
      <c r="E1976" s="406">
        <v>287600.02841654001</v>
      </c>
      <c r="F1976" s="188">
        <v>102.832379</v>
      </c>
      <c r="G1976" s="103" t="s">
        <v>581</v>
      </c>
      <c r="H1976" s="103" t="s">
        <v>581</v>
      </c>
      <c r="I1976" s="252">
        <v>137</v>
      </c>
      <c r="J1976" s="104">
        <v>30579595.02</v>
      </c>
      <c r="K1976" s="104">
        <v>30595325.34</v>
      </c>
      <c r="L1976" s="188">
        <v>5.5452536000000002E-3</v>
      </c>
    </row>
    <row r="1977" spans="1:12" hidden="1">
      <c r="A1977" s="103" t="s">
        <v>1099</v>
      </c>
      <c r="B1977" s="103" t="s">
        <v>1078</v>
      </c>
      <c r="C1977" s="134" t="s">
        <v>1734</v>
      </c>
      <c r="D1977" s="104">
        <v>29605968.010000002</v>
      </c>
      <c r="E1977" s="406">
        <v>287888.24632580002</v>
      </c>
      <c r="F1977" s="188">
        <v>102.83840499999999</v>
      </c>
      <c r="G1977" s="103" t="s">
        <v>581</v>
      </c>
      <c r="H1977" s="103" t="s">
        <v>581</v>
      </c>
      <c r="I1977" s="252">
        <v>136</v>
      </c>
      <c r="J1977" s="104">
        <v>29576328.140000001</v>
      </c>
      <c r="K1977" s="104">
        <v>29593173.27</v>
      </c>
      <c r="L1977" s="188">
        <v>5.8600220000000003E-3</v>
      </c>
    </row>
    <row r="1978" spans="1:12" hidden="1">
      <c r="A1978" s="103" t="s">
        <v>1099</v>
      </c>
      <c r="B1978" s="103" t="s">
        <v>1078</v>
      </c>
      <c r="C1978" s="134" t="s">
        <v>1735</v>
      </c>
      <c r="D1978" s="104">
        <v>29577645.420000002</v>
      </c>
      <c r="E1978" s="406">
        <v>287596.00753323</v>
      </c>
      <c r="F1978" s="188">
        <v>102.84442300000001</v>
      </c>
      <c r="G1978" s="103" t="s">
        <v>581</v>
      </c>
      <c r="H1978" s="103" t="s">
        <v>581</v>
      </c>
      <c r="I1978" s="252">
        <v>136</v>
      </c>
      <c r="J1978" s="104">
        <v>29607700.550000001</v>
      </c>
      <c r="K1978" s="104">
        <v>29625661.719999999</v>
      </c>
      <c r="L1978" s="188">
        <v>5.8518994E-3</v>
      </c>
    </row>
    <row r="1979" spans="1:12" hidden="1">
      <c r="A1979" s="103" t="s">
        <v>1099</v>
      </c>
      <c r="B1979" s="103" t="s">
        <v>1078</v>
      </c>
      <c r="C1979" s="134" t="s">
        <v>1736</v>
      </c>
      <c r="D1979" s="104">
        <v>29566265</v>
      </c>
      <c r="E1979" s="406">
        <v>287468.81045922998</v>
      </c>
      <c r="F1979" s="188">
        <v>102.85034</v>
      </c>
      <c r="G1979" s="103" t="s">
        <v>581</v>
      </c>
      <c r="H1979" s="103" t="s">
        <v>581</v>
      </c>
      <c r="I1979" s="252">
        <v>135</v>
      </c>
      <c r="J1979" s="104">
        <v>29579347.260000002</v>
      </c>
      <c r="K1979" s="104">
        <v>29598423.43</v>
      </c>
      <c r="L1979" s="188">
        <v>5.7533504000000001E-3</v>
      </c>
    </row>
    <row r="1980" spans="1:12" hidden="1">
      <c r="A1980" s="103" t="s">
        <v>1099</v>
      </c>
      <c r="B1980" s="103" t="s">
        <v>1078</v>
      </c>
      <c r="C1980" s="134" t="s">
        <v>1130</v>
      </c>
      <c r="D1980" s="104">
        <v>24185377.149999999</v>
      </c>
      <c r="E1980" s="406">
        <v>223094.61810893001</v>
      </c>
      <c r="F1980" s="188">
        <v>108.408609</v>
      </c>
      <c r="G1980" s="103" t="s">
        <v>581</v>
      </c>
      <c r="H1980" s="103" t="s">
        <v>581</v>
      </c>
      <c r="I1980" s="252">
        <v>328</v>
      </c>
      <c r="J1980" s="104">
        <v>22510308.829999998</v>
      </c>
      <c r="K1980" s="104">
        <v>22528124.32</v>
      </c>
      <c r="L1980" s="188">
        <v>8.7076311999999996E-3</v>
      </c>
    </row>
    <row r="1981" spans="1:12" hidden="1">
      <c r="A1981" s="103" t="s">
        <v>1099</v>
      </c>
      <c r="B1981" s="103" t="s">
        <v>1078</v>
      </c>
      <c r="C1981" s="134" t="s">
        <v>1113</v>
      </c>
      <c r="D1981" s="104">
        <v>24187306.609999999</v>
      </c>
      <c r="E1981" s="406">
        <v>223094.61810893001</v>
      </c>
      <c r="F1981" s="188">
        <v>108.41725700000001</v>
      </c>
      <c r="G1981" s="103" t="s">
        <v>581</v>
      </c>
      <c r="H1981" s="103" t="s">
        <v>581</v>
      </c>
      <c r="I1981" s="252">
        <v>328</v>
      </c>
      <c r="J1981" s="104">
        <v>24187306.609999999</v>
      </c>
      <c r="K1981" s="104">
        <v>24205851.59</v>
      </c>
      <c r="L1981" s="188">
        <v>7.9772261999999997E-3</v>
      </c>
    </row>
    <row r="1982" spans="1:12" hidden="1">
      <c r="A1982" s="103" t="s">
        <v>1099</v>
      </c>
      <c r="B1982" s="103" t="s">
        <v>1078</v>
      </c>
      <c r="C1982" s="134" t="s">
        <v>1131</v>
      </c>
      <c r="D1982" s="104">
        <v>24193103.120000001</v>
      </c>
      <c r="E1982" s="406">
        <v>223094.61810893001</v>
      </c>
      <c r="F1982" s="188">
        <v>108.44324</v>
      </c>
      <c r="G1982" s="103" t="s">
        <v>581</v>
      </c>
      <c r="H1982" s="103" t="s">
        <v>581</v>
      </c>
      <c r="I1982" s="252">
        <v>328</v>
      </c>
      <c r="J1982" s="104">
        <v>24193103.120000001</v>
      </c>
      <c r="K1982" s="104">
        <v>24195284.66</v>
      </c>
      <c r="L1982" s="188">
        <v>2.39657419E-2</v>
      </c>
    </row>
    <row r="1983" spans="1:12" hidden="1">
      <c r="A1983" s="103" t="s">
        <v>1099</v>
      </c>
      <c r="B1983" s="103" t="s">
        <v>1078</v>
      </c>
      <c r="C1983" s="134" t="s">
        <v>1254</v>
      </c>
      <c r="D1983" s="104">
        <v>24063524.789999999</v>
      </c>
      <c r="E1983" s="406">
        <v>221881.43463557001</v>
      </c>
      <c r="F1983" s="188">
        <v>108.452178</v>
      </c>
      <c r="G1983" s="103" t="s">
        <v>581</v>
      </c>
      <c r="H1983" s="103" t="s">
        <v>581</v>
      </c>
      <c r="I1983" s="252">
        <v>328</v>
      </c>
      <c r="J1983" s="104">
        <v>24195097.18</v>
      </c>
      <c r="K1983" s="104">
        <v>24198005.989999998</v>
      </c>
      <c r="L1983" s="188">
        <v>8.2420996999999999E-3</v>
      </c>
    </row>
    <row r="1984" spans="1:12" hidden="1">
      <c r="A1984" s="103" t="s">
        <v>1099</v>
      </c>
      <c r="B1984" s="103" t="s">
        <v>1078</v>
      </c>
      <c r="C1984" s="134" t="s">
        <v>1255</v>
      </c>
      <c r="D1984" s="104">
        <v>23915400.309999999</v>
      </c>
      <c r="E1984" s="406">
        <v>220497.71133913999</v>
      </c>
      <c r="F1984" s="188">
        <v>108.46099100000001</v>
      </c>
      <c r="G1984" s="103" t="s">
        <v>581</v>
      </c>
      <c r="H1984" s="103" t="s">
        <v>581</v>
      </c>
      <c r="I1984" s="252">
        <v>328</v>
      </c>
      <c r="J1984" s="104">
        <v>24065480.309999999</v>
      </c>
      <c r="K1984" s="104">
        <v>24069112.510000002</v>
      </c>
      <c r="L1984" s="188">
        <v>8.1261622999999998E-3</v>
      </c>
    </row>
    <row r="1985" spans="1:12" hidden="1">
      <c r="A1985" s="103" t="s">
        <v>1099</v>
      </c>
      <c r="B1985" s="103" t="s">
        <v>1078</v>
      </c>
      <c r="C1985" s="134" t="s">
        <v>1256</v>
      </c>
      <c r="D1985" s="104">
        <v>25710050.129999999</v>
      </c>
      <c r="E1985" s="406">
        <v>237024.56654344001</v>
      </c>
      <c r="F1985" s="188">
        <v>108.469981</v>
      </c>
      <c r="G1985" s="103" t="s">
        <v>581</v>
      </c>
      <c r="H1985" s="103" t="s">
        <v>581</v>
      </c>
      <c r="I1985" s="252">
        <v>330</v>
      </c>
      <c r="J1985" s="104">
        <v>23917382.460000001</v>
      </c>
      <c r="K1985" s="104">
        <v>23921733.620000001</v>
      </c>
      <c r="L1985" s="188">
        <v>8.2886942999999998E-3</v>
      </c>
    </row>
    <row r="1986" spans="1:12" hidden="1">
      <c r="A1986" s="103" t="s">
        <v>1099</v>
      </c>
      <c r="B1986" s="103" t="s">
        <v>1078</v>
      </c>
      <c r="C1986" s="134" t="s">
        <v>1257</v>
      </c>
      <c r="D1986" s="104">
        <v>25038567.190000001</v>
      </c>
      <c r="E1986" s="406">
        <v>230816.81362301001</v>
      </c>
      <c r="F1986" s="188">
        <v>108.47808999999999</v>
      </c>
      <c r="G1986" s="103" t="s">
        <v>581</v>
      </c>
      <c r="H1986" s="103" t="s">
        <v>581</v>
      </c>
      <c r="I1986" s="252">
        <v>331</v>
      </c>
      <c r="J1986" s="104">
        <v>25711972.370000001</v>
      </c>
      <c r="K1986" s="104">
        <v>25717096.449999999</v>
      </c>
      <c r="L1986" s="188">
        <v>7.4758011000000003E-3</v>
      </c>
    </row>
    <row r="1987" spans="1:12" hidden="1">
      <c r="A1987" s="103" t="s">
        <v>1099</v>
      </c>
      <c r="B1987" s="103" t="s">
        <v>1078</v>
      </c>
      <c r="C1987" s="134" t="s">
        <v>1258</v>
      </c>
      <c r="D1987" s="104">
        <v>25214477.010000002</v>
      </c>
      <c r="E1987" s="406">
        <v>232377.63730504</v>
      </c>
      <c r="F1987" s="188">
        <v>108.506469</v>
      </c>
      <c r="G1987" s="103" t="s">
        <v>581</v>
      </c>
      <c r="H1987" s="103" t="s">
        <v>581</v>
      </c>
      <c r="I1987" s="252">
        <v>330</v>
      </c>
      <c r="J1987" s="104">
        <v>25045117.539999999</v>
      </c>
      <c r="K1987" s="104">
        <v>25052500.449999999</v>
      </c>
      <c r="L1987" s="188">
        <v>2.6161043200000001E-2</v>
      </c>
    </row>
    <row r="1988" spans="1:12" hidden="1">
      <c r="A1988" s="103" t="s">
        <v>1099</v>
      </c>
      <c r="B1988" s="103" t="s">
        <v>1078</v>
      </c>
      <c r="C1988" s="134" t="s">
        <v>1259</v>
      </c>
      <c r="D1988" s="104">
        <v>25654138.010000002</v>
      </c>
      <c r="E1988" s="406">
        <v>236409.61503978999</v>
      </c>
      <c r="F1988" s="188">
        <v>108.515629</v>
      </c>
      <c r="G1988" s="103" t="s">
        <v>581</v>
      </c>
      <c r="H1988" s="103" t="s">
        <v>581</v>
      </c>
      <c r="I1988" s="252">
        <v>331</v>
      </c>
      <c r="J1988" s="104">
        <v>25216605.41</v>
      </c>
      <c r="K1988" s="104">
        <v>25224746.440000001</v>
      </c>
      <c r="L1988" s="188">
        <v>8.4418930000000007E-3</v>
      </c>
    </row>
    <row r="1989" spans="1:12" hidden="1">
      <c r="A1989" s="103" t="s">
        <v>1099</v>
      </c>
      <c r="B1989" s="103" t="s">
        <v>1078</v>
      </c>
      <c r="C1989" s="134" t="s">
        <v>1260</v>
      </c>
      <c r="D1989" s="104">
        <v>26149092.07</v>
      </c>
      <c r="E1989" s="406">
        <v>240950.94367132001</v>
      </c>
      <c r="F1989" s="188">
        <v>108.524547</v>
      </c>
      <c r="G1989" s="103" t="s">
        <v>581</v>
      </c>
      <c r="H1989" s="103" t="s">
        <v>581</v>
      </c>
      <c r="I1989" s="252">
        <v>330</v>
      </c>
      <c r="J1989" s="104">
        <v>25656246.440000001</v>
      </c>
      <c r="K1989" s="104">
        <v>25665158.82</v>
      </c>
      <c r="L1989" s="188">
        <v>8.2181709999999998E-3</v>
      </c>
    </row>
    <row r="1990" spans="1:12" hidden="1">
      <c r="A1990" s="103" t="s">
        <v>1099</v>
      </c>
      <c r="B1990" s="103" t="s">
        <v>1078</v>
      </c>
      <c r="C1990" s="134" t="s">
        <v>1261</v>
      </c>
      <c r="D1990" s="104">
        <v>26145784.899999999</v>
      </c>
      <c r="E1990" s="406">
        <v>240899.28635333001</v>
      </c>
      <c r="F1990" s="188">
        <v>108.53409000000001</v>
      </c>
      <c r="G1990" s="103" t="s">
        <v>581</v>
      </c>
      <c r="H1990" s="103" t="s">
        <v>581</v>
      </c>
      <c r="I1990" s="252">
        <v>330</v>
      </c>
      <c r="J1990" s="104">
        <v>26151391.48</v>
      </c>
      <c r="K1990" s="104">
        <v>26161090.120000001</v>
      </c>
      <c r="L1990" s="188">
        <v>8.7934022999999993E-3</v>
      </c>
    </row>
    <row r="1991" spans="1:12" hidden="1">
      <c r="A1991" s="103" t="s">
        <v>1099</v>
      </c>
      <c r="B1991" s="103" t="s">
        <v>1078</v>
      </c>
      <c r="C1991" s="134" t="s">
        <v>1262</v>
      </c>
      <c r="D1991" s="104">
        <v>26172932.460000001</v>
      </c>
      <c r="E1991" s="406">
        <v>241129.89715822999</v>
      </c>
      <c r="F1991" s="188">
        <v>108.54287600000001</v>
      </c>
      <c r="G1991" s="103" t="s">
        <v>581</v>
      </c>
      <c r="H1991" s="103" t="s">
        <v>581</v>
      </c>
      <c r="I1991" s="252">
        <v>331</v>
      </c>
      <c r="J1991" s="104">
        <v>26147901.300000001</v>
      </c>
      <c r="K1991" s="104">
        <v>26158386.120000001</v>
      </c>
      <c r="L1991" s="188">
        <v>8.0951523999999997E-3</v>
      </c>
    </row>
    <row r="1992" spans="1:12" hidden="1">
      <c r="A1992" s="103" t="s">
        <v>1099</v>
      </c>
      <c r="B1992" s="103" t="s">
        <v>1078</v>
      </c>
      <c r="C1992" s="134" t="s">
        <v>1263</v>
      </c>
      <c r="D1992" s="104">
        <v>26354823.399999999</v>
      </c>
      <c r="E1992" s="406">
        <v>242742.12053041</v>
      </c>
      <c r="F1992" s="188">
        <v>108.57128299999999</v>
      </c>
      <c r="G1992" s="103" t="s">
        <v>581</v>
      </c>
      <c r="H1992" s="103" t="s">
        <v>581</v>
      </c>
      <c r="I1992" s="252">
        <v>333</v>
      </c>
      <c r="J1992" s="104">
        <v>26179782.239999998</v>
      </c>
      <c r="K1992" s="104">
        <v>26192628.690000001</v>
      </c>
      <c r="L1992" s="188">
        <v>2.6171224699999999E-2</v>
      </c>
    </row>
    <row r="1993" spans="1:12" hidden="1">
      <c r="A1993" s="103" t="s">
        <v>1099</v>
      </c>
      <c r="B1993" s="103" t="s">
        <v>1078</v>
      </c>
      <c r="C1993" s="134" t="s">
        <v>1264</v>
      </c>
      <c r="D1993" s="104">
        <v>26360926.600000001</v>
      </c>
      <c r="E1993" s="406">
        <v>242777.11751896999</v>
      </c>
      <c r="F1993" s="188">
        <v>108.580771</v>
      </c>
      <c r="G1993" s="103" t="s">
        <v>581</v>
      </c>
      <c r="H1993" s="103" t="s">
        <v>581</v>
      </c>
      <c r="I1993" s="252">
        <v>334</v>
      </c>
      <c r="J1993" s="104">
        <v>26357126.600000001</v>
      </c>
      <c r="K1993" s="104">
        <v>26370765.609999999</v>
      </c>
      <c r="L1993" s="188">
        <v>8.7389591000000006E-3</v>
      </c>
    </row>
    <row r="1994" spans="1:12" hidden="1">
      <c r="A1994" s="103" t="s">
        <v>1099</v>
      </c>
      <c r="B1994" s="103" t="s">
        <v>1078</v>
      </c>
      <c r="C1994" s="134" t="s">
        <v>1265</v>
      </c>
      <c r="D1994" s="104">
        <v>26925215.260000002</v>
      </c>
      <c r="E1994" s="406">
        <v>247951.65544047</v>
      </c>
      <c r="F1994" s="188">
        <v>108.590585</v>
      </c>
      <c r="G1994" s="103" t="s">
        <v>581</v>
      </c>
      <c r="H1994" s="103" t="s">
        <v>581</v>
      </c>
      <c r="I1994" s="252">
        <v>334</v>
      </c>
      <c r="J1994" s="104">
        <v>26363309.16</v>
      </c>
      <c r="K1994" s="104">
        <v>26377740.940000001</v>
      </c>
      <c r="L1994" s="188">
        <v>9.0384327999999993E-3</v>
      </c>
    </row>
    <row r="1995" spans="1:12" hidden="1">
      <c r="A1995" s="103" t="s">
        <v>1099</v>
      </c>
      <c r="B1995" s="103" t="s">
        <v>1078</v>
      </c>
      <c r="C1995" s="134" t="s">
        <v>1266</v>
      </c>
      <c r="D1995" s="104">
        <v>26929727.059999999</v>
      </c>
      <c r="E1995" s="406">
        <v>247970.99240148999</v>
      </c>
      <c r="F1995" s="188">
        <v>108.600312</v>
      </c>
      <c r="G1995" s="103" t="s">
        <v>581</v>
      </c>
      <c r="H1995" s="103" t="s">
        <v>581</v>
      </c>
      <c r="I1995" s="252">
        <v>334</v>
      </c>
      <c r="J1995" s="104">
        <v>26927627.059999999</v>
      </c>
      <c r="K1995" s="104">
        <v>26942868.59</v>
      </c>
      <c r="L1995" s="188">
        <v>8.9574984999999992E-3</v>
      </c>
    </row>
    <row r="1996" spans="1:12" hidden="1">
      <c r="A1996" s="103" t="s">
        <v>1099</v>
      </c>
      <c r="B1996" s="103" t="s">
        <v>1078</v>
      </c>
      <c r="C1996" s="134" t="s">
        <v>1267</v>
      </c>
      <c r="D1996" s="104">
        <v>27026548.399999999</v>
      </c>
      <c r="E1996" s="406">
        <v>248839.61598467</v>
      </c>
      <c r="F1996" s="188">
        <v>108.61031199999999</v>
      </c>
      <c r="G1996" s="103" t="s">
        <v>581</v>
      </c>
      <c r="H1996" s="103" t="s">
        <v>581</v>
      </c>
      <c r="I1996" s="252">
        <v>338</v>
      </c>
      <c r="J1996" s="104">
        <v>26932206.920000002</v>
      </c>
      <c r="K1996" s="104">
        <v>26948258.370000001</v>
      </c>
      <c r="L1996" s="188">
        <v>9.2080766999999997E-3</v>
      </c>
    </row>
    <row r="1997" spans="1:12" hidden="1">
      <c r="A1997" s="103" t="s">
        <v>1099</v>
      </c>
      <c r="B1997" s="103" t="s">
        <v>1078</v>
      </c>
      <c r="C1997" s="134" t="s">
        <v>1268</v>
      </c>
      <c r="D1997" s="104">
        <v>27009806.66</v>
      </c>
      <c r="E1997" s="406">
        <v>248617.87054475999</v>
      </c>
      <c r="F1997" s="188">
        <v>108.639844</v>
      </c>
      <c r="G1997" s="103" t="s">
        <v>581</v>
      </c>
      <c r="H1997" s="103" t="s">
        <v>581</v>
      </c>
      <c r="I1997" s="252">
        <v>338</v>
      </c>
      <c r="J1997" s="104">
        <v>27033897.050000001</v>
      </c>
      <c r="K1997" s="104">
        <v>27052387.649999999</v>
      </c>
      <c r="L1997" s="188">
        <v>2.7190788300000001E-2</v>
      </c>
    </row>
    <row r="1998" spans="1:12" hidden="1">
      <c r="A1998" s="103" t="s">
        <v>1099</v>
      </c>
      <c r="B1998" s="103" t="s">
        <v>1078</v>
      </c>
      <c r="C1998" s="134" t="s">
        <v>1269</v>
      </c>
      <c r="D1998" s="104">
        <v>26139683.370000001</v>
      </c>
      <c r="E1998" s="406">
        <v>240587.38563675</v>
      </c>
      <c r="F1998" s="188">
        <v>108.649434</v>
      </c>
      <c r="G1998" s="103" t="s">
        <v>581</v>
      </c>
      <c r="H1998" s="103" t="s">
        <v>581</v>
      </c>
      <c r="I1998" s="252">
        <v>339</v>
      </c>
      <c r="J1998" s="104">
        <v>27012191.010000002</v>
      </c>
      <c r="K1998" s="104">
        <v>27031494.039999999</v>
      </c>
      <c r="L1998" s="188">
        <v>8.8273323000000008E-3</v>
      </c>
    </row>
    <row r="1999" spans="1:12" hidden="1">
      <c r="A1999" s="103" t="s">
        <v>1099</v>
      </c>
      <c r="B1999" s="103" t="s">
        <v>1078</v>
      </c>
      <c r="C1999" s="134" t="s">
        <v>1270</v>
      </c>
      <c r="D1999" s="104">
        <v>25195650.539999999</v>
      </c>
      <c r="E1999" s="406">
        <v>231875.89341086001</v>
      </c>
      <c r="F1999" s="188">
        <v>108.66006899999999</v>
      </c>
      <c r="G1999" s="103" t="s">
        <v>581</v>
      </c>
      <c r="H1999" s="103" t="s">
        <v>581</v>
      </c>
      <c r="I1999" s="252">
        <v>340</v>
      </c>
      <c r="J1999" s="104">
        <v>26142241.890000001</v>
      </c>
      <c r="K1999" s="104">
        <v>26162331.219999999</v>
      </c>
      <c r="L1999" s="188">
        <v>9.7883620999999997E-3</v>
      </c>
    </row>
    <row r="2000" spans="1:12" hidden="1">
      <c r="A2000" s="103" t="s">
        <v>1099</v>
      </c>
      <c r="B2000" s="103" t="s">
        <v>1078</v>
      </c>
      <c r="C2000" s="134" t="s">
        <v>1271</v>
      </c>
      <c r="D2000" s="104">
        <v>25199778.09</v>
      </c>
      <c r="E2000" s="406">
        <v>231891.24888768999</v>
      </c>
      <c r="F2000" s="188">
        <v>108.67067299999999</v>
      </c>
      <c r="G2000" s="103" t="s">
        <v>581</v>
      </c>
      <c r="H2000" s="103" t="s">
        <v>581</v>
      </c>
      <c r="I2000" s="252">
        <v>342</v>
      </c>
      <c r="J2000" s="104">
        <v>25198109.399999999</v>
      </c>
      <c r="K2000" s="104">
        <v>25218956.670000002</v>
      </c>
      <c r="L2000" s="188">
        <v>9.7588746999999997E-3</v>
      </c>
    </row>
    <row r="2001" spans="1:12" hidden="1">
      <c r="A2001" s="103" t="s">
        <v>1099</v>
      </c>
      <c r="B2001" s="103" t="s">
        <v>1078</v>
      </c>
      <c r="C2001" s="134" t="s">
        <v>1272</v>
      </c>
      <c r="D2001" s="104">
        <v>24892415.190000001</v>
      </c>
      <c r="E2001" s="406">
        <v>229040.54665032</v>
      </c>
      <c r="F2001" s="188">
        <v>108.68125999999999</v>
      </c>
      <c r="G2001" s="103" t="s">
        <v>581</v>
      </c>
      <c r="H2001" s="103" t="s">
        <v>581</v>
      </c>
      <c r="I2001" s="252">
        <v>341</v>
      </c>
      <c r="J2001" s="104">
        <v>25202233.100000001</v>
      </c>
      <c r="K2001" s="104">
        <v>25223838.469999999</v>
      </c>
      <c r="L2001" s="188">
        <v>9.7422788999999999E-3</v>
      </c>
    </row>
    <row r="2002" spans="1:12" hidden="1">
      <c r="A2002" s="103" t="s">
        <v>1099</v>
      </c>
      <c r="B2002" s="103" t="s">
        <v>1078</v>
      </c>
      <c r="C2002" s="134" t="s">
        <v>1273</v>
      </c>
      <c r="D2002" s="104">
        <v>24490040.210000001</v>
      </c>
      <c r="E2002" s="406">
        <v>225274.35492174001</v>
      </c>
      <c r="F2002" s="188">
        <v>108.712065</v>
      </c>
      <c r="G2002" s="103" t="s">
        <v>581</v>
      </c>
      <c r="H2002" s="103" t="s">
        <v>581</v>
      </c>
      <c r="I2002" s="252">
        <v>341</v>
      </c>
      <c r="J2002" s="104">
        <v>24899470.690000001</v>
      </c>
      <c r="K2002" s="104">
        <v>24923323.25</v>
      </c>
      <c r="L2002" s="188">
        <v>2.8344352999999999E-2</v>
      </c>
    </row>
    <row r="2003" spans="1:12" hidden="1">
      <c r="A2003" s="103" t="s">
        <v>1099</v>
      </c>
      <c r="B2003" s="103" t="s">
        <v>1078</v>
      </c>
      <c r="C2003" s="134" t="s">
        <v>1274</v>
      </c>
      <c r="D2003" s="104">
        <v>24397294.149999999</v>
      </c>
      <c r="E2003" s="406">
        <v>224400.00959398001</v>
      </c>
      <c r="F2003" s="188">
        <v>108.72234</v>
      </c>
      <c r="G2003" s="103" t="s">
        <v>581</v>
      </c>
      <c r="H2003" s="103" t="s">
        <v>581</v>
      </c>
      <c r="I2003" s="252">
        <v>342</v>
      </c>
      <c r="J2003" s="104">
        <v>24492355.02</v>
      </c>
      <c r="K2003" s="104">
        <v>24516944.43</v>
      </c>
      <c r="L2003" s="188">
        <v>9.4515728000000004E-3</v>
      </c>
    </row>
    <row r="2004" spans="1:12" hidden="1">
      <c r="A2004" s="103" t="s">
        <v>1099</v>
      </c>
      <c r="B2004" s="103" t="s">
        <v>1078</v>
      </c>
      <c r="C2004" s="134" t="s">
        <v>1275</v>
      </c>
      <c r="D2004" s="104">
        <v>24298842.699999999</v>
      </c>
      <c r="E2004" s="406">
        <v>223472.07991541</v>
      </c>
      <c r="F2004" s="188">
        <v>108.733237</v>
      </c>
      <c r="G2004" s="103" t="s">
        <v>581</v>
      </c>
      <c r="H2004" s="103" t="s">
        <v>581</v>
      </c>
      <c r="I2004" s="252">
        <v>343</v>
      </c>
      <c r="J2004" s="104">
        <v>24399739.5</v>
      </c>
      <c r="K2004" s="104">
        <v>24425063</v>
      </c>
      <c r="L2004" s="188">
        <v>1.00227791E-2</v>
      </c>
    </row>
    <row r="2005" spans="1:12" hidden="1">
      <c r="A2005" s="103" t="s">
        <v>1099</v>
      </c>
      <c r="B2005" s="103" t="s">
        <v>1078</v>
      </c>
      <c r="C2005" s="134" t="s">
        <v>1276</v>
      </c>
      <c r="D2005" s="104">
        <v>24229044.739999998</v>
      </c>
      <c r="E2005" s="406">
        <v>222808.55498243001</v>
      </c>
      <c r="F2005" s="188">
        <v>108.743781</v>
      </c>
      <c r="G2005" s="103" t="s">
        <v>581</v>
      </c>
      <c r="H2005" s="103" t="s">
        <v>581</v>
      </c>
      <c r="I2005" s="252">
        <v>344</v>
      </c>
      <c r="J2005" s="104">
        <v>24301198.949999999</v>
      </c>
      <c r="K2005" s="104">
        <v>24301929.34</v>
      </c>
      <c r="L2005" s="188">
        <v>9.6971269000000002E-3</v>
      </c>
    </row>
    <row r="2006" spans="1:12" hidden="1">
      <c r="A2006" s="103" t="s">
        <v>1099</v>
      </c>
      <c r="B2006" s="103" t="s">
        <v>1078</v>
      </c>
      <c r="C2006" s="134" t="s">
        <v>1277</v>
      </c>
      <c r="D2006" s="104">
        <v>24025818.91</v>
      </c>
      <c r="E2006" s="406">
        <v>220925.07762786999</v>
      </c>
      <c r="F2006" s="188">
        <v>108.750981</v>
      </c>
      <c r="G2006" s="103" t="s">
        <v>581</v>
      </c>
      <c r="H2006" s="103" t="s">
        <v>581</v>
      </c>
      <c r="I2006" s="252">
        <v>344</v>
      </c>
      <c r="J2006" s="104">
        <v>24230648.920000002</v>
      </c>
      <c r="K2006" s="104">
        <v>24232107.600000001</v>
      </c>
      <c r="L2006" s="188">
        <v>6.6210682999999996E-3</v>
      </c>
    </row>
    <row r="2007" spans="1:12" hidden="1">
      <c r="A2007" s="103" t="s">
        <v>1099</v>
      </c>
      <c r="B2007" s="103" t="s">
        <v>1078</v>
      </c>
      <c r="C2007" s="134" t="s">
        <v>1278</v>
      </c>
      <c r="D2007" s="104">
        <v>24072008.289999999</v>
      </c>
      <c r="E2007" s="406">
        <v>221285.19314031</v>
      </c>
      <c r="F2007" s="188">
        <v>108.782734</v>
      </c>
      <c r="G2007" s="103" t="s">
        <v>581</v>
      </c>
      <c r="H2007" s="103" t="s">
        <v>581</v>
      </c>
      <c r="I2007" s="252">
        <v>344</v>
      </c>
      <c r="J2007" s="104">
        <v>24032833.940000001</v>
      </c>
      <c r="K2007" s="104">
        <v>24036459.84</v>
      </c>
      <c r="L2007" s="188">
        <v>2.91978975E-2</v>
      </c>
    </row>
    <row r="2008" spans="1:12" hidden="1">
      <c r="A2008" s="103" t="s">
        <v>1099</v>
      </c>
      <c r="B2008" s="103" t="s">
        <v>1078</v>
      </c>
      <c r="C2008" s="134" t="s">
        <v>1279</v>
      </c>
      <c r="D2008" s="104">
        <v>22667612.289999999</v>
      </c>
      <c r="E2008" s="406">
        <v>208356.00088623</v>
      </c>
      <c r="F2008" s="188">
        <v>108.79270200000001</v>
      </c>
      <c r="G2008" s="103" t="s">
        <v>581</v>
      </c>
      <c r="H2008" s="103" t="s">
        <v>581</v>
      </c>
      <c r="I2008" s="252">
        <v>344</v>
      </c>
      <c r="J2008" s="104">
        <v>24074214.050000001</v>
      </c>
      <c r="K2008" s="104">
        <v>24078563.620000001</v>
      </c>
      <c r="L2008" s="188">
        <v>9.1632189000000006E-3</v>
      </c>
    </row>
    <row r="2009" spans="1:12" hidden="1">
      <c r="A2009" s="103" t="s">
        <v>1099</v>
      </c>
      <c r="B2009" s="103" t="s">
        <v>1078</v>
      </c>
      <c r="C2009" s="134" t="s">
        <v>1280</v>
      </c>
      <c r="D2009" s="104">
        <v>22664797.039999999</v>
      </c>
      <c r="E2009" s="406">
        <v>208310.04635041</v>
      </c>
      <c r="F2009" s="188">
        <v>108.80318800000001</v>
      </c>
      <c r="G2009" s="103" t="s">
        <v>581</v>
      </c>
      <c r="H2009" s="103" t="s">
        <v>581</v>
      </c>
      <c r="I2009" s="252">
        <v>344</v>
      </c>
      <c r="J2009" s="104">
        <v>22669797.039999999</v>
      </c>
      <c r="K2009" s="104">
        <v>22674828.09</v>
      </c>
      <c r="L2009" s="188">
        <v>9.6385142E-3</v>
      </c>
    </row>
    <row r="2010" spans="1:12" hidden="1">
      <c r="A2010" s="103" t="s">
        <v>1099</v>
      </c>
      <c r="B2010" s="103" t="s">
        <v>1078</v>
      </c>
      <c r="C2010" s="134" t="s">
        <v>1281</v>
      </c>
      <c r="D2010" s="104">
        <v>22771964.370000001</v>
      </c>
      <c r="E2010" s="406">
        <v>209274.75004834999</v>
      </c>
      <c r="F2010" s="188">
        <v>108.813722</v>
      </c>
      <c r="G2010" s="103" t="s">
        <v>581</v>
      </c>
      <c r="H2010" s="103" t="s">
        <v>581</v>
      </c>
      <c r="I2010" s="252">
        <v>346</v>
      </c>
      <c r="J2010" s="104">
        <v>22666991.370000001</v>
      </c>
      <c r="K2010" s="104">
        <v>22672703.84</v>
      </c>
      <c r="L2010" s="188">
        <v>9.6817016000000002E-3</v>
      </c>
    </row>
    <row r="2011" spans="1:12" hidden="1">
      <c r="A2011" s="103" t="s">
        <v>1099</v>
      </c>
      <c r="B2011" s="103" t="s">
        <v>1078</v>
      </c>
      <c r="C2011" s="134" t="s">
        <v>1282</v>
      </c>
      <c r="D2011" s="104">
        <v>21594274.920000002</v>
      </c>
      <c r="E2011" s="406">
        <v>198431.62961957001</v>
      </c>
      <c r="F2011" s="188">
        <v>108.82476200000001</v>
      </c>
      <c r="G2011" s="103" t="s">
        <v>581</v>
      </c>
      <c r="H2011" s="103" t="s">
        <v>581</v>
      </c>
      <c r="I2011" s="252">
        <v>346</v>
      </c>
      <c r="J2011" s="104">
        <v>22774274.920000002</v>
      </c>
      <c r="K2011" s="104">
        <v>22780672.050000001</v>
      </c>
      <c r="L2011" s="188">
        <v>1.01457792E-2</v>
      </c>
    </row>
    <row r="2012" spans="1:12" hidden="1">
      <c r="A2012" s="103" t="s">
        <v>1099</v>
      </c>
      <c r="B2012" s="103" t="s">
        <v>1078</v>
      </c>
      <c r="C2012" s="134" t="s">
        <v>1283</v>
      </c>
      <c r="D2012" s="104">
        <v>21598325.07</v>
      </c>
      <c r="E2012" s="406">
        <v>198409.79888386</v>
      </c>
      <c r="F2012" s="188">
        <v>108.85714900000001</v>
      </c>
      <c r="G2012" s="103" t="s">
        <v>581</v>
      </c>
      <c r="H2012" s="103" t="s">
        <v>581</v>
      </c>
      <c r="I2012" s="252">
        <v>345</v>
      </c>
      <c r="J2012" s="104">
        <v>21600701.5</v>
      </c>
      <c r="K2012" s="104">
        <v>21609046.98</v>
      </c>
      <c r="L2012" s="188">
        <v>2.9760689900000002E-2</v>
      </c>
    </row>
    <row r="2013" spans="1:12" hidden="1">
      <c r="A2013" s="103" t="s">
        <v>1099</v>
      </c>
      <c r="B2013" s="103" t="s">
        <v>1078</v>
      </c>
      <c r="C2013" s="134" t="s">
        <v>1284</v>
      </c>
      <c r="D2013" s="104">
        <v>21587494.550000001</v>
      </c>
      <c r="E2013" s="406">
        <v>198290.38831243999</v>
      </c>
      <c r="F2013" s="188">
        <v>108.868083</v>
      </c>
      <c r="G2013" s="103" t="s">
        <v>581</v>
      </c>
      <c r="H2013" s="103" t="s">
        <v>581</v>
      </c>
      <c r="I2013" s="252">
        <v>346</v>
      </c>
      <c r="J2013" s="104">
        <v>21600494.550000001</v>
      </c>
      <c r="K2013" s="104">
        <v>21609489.489999998</v>
      </c>
      <c r="L2013" s="188">
        <v>1.0044356399999999E-2</v>
      </c>
    </row>
    <row r="2014" spans="1:12" hidden="1">
      <c r="A2014" s="103" t="s">
        <v>1099</v>
      </c>
      <c r="B2014" s="103" t="s">
        <v>1078</v>
      </c>
      <c r="C2014" s="134" t="s">
        <v>1285</v>
      </c>
      <c r="D2014" s="104">
        <v>21688151.66</v>
      </c>
      <c r="E2014" s="406">
        <v>199196.32074852</v>
      </c>
      <c r="F2014" s="188">
        <v>108.878274</v>
      </c>
      <c r="G2014" s="103" t="s">
        <v>581</v>
      </c>
      <c r="H2014" s="103" t="s">
        <v>581</v>
      </c>
      <c r="I2014" s="252">
        <v>346</v>
      </c>
      <c r="J2014" s="104">
        <v>21589515.300000001</v>
      </c>
      <c r="K2014" s="104">
        <v>21599159.390000001</v>
      </c>
      <c r="L2014" s="188">
        <v>9.3608703000000008E-3</v>
      </c>
    </row>
    <row r="2015" spans="1:12" hidden="1">
      <c r="A2015" s="103" t="s">
        <v>1099</v>
      </c>
      <c r="B2015" s="103" t="s">
        <v>1078</v>
      </c>
      <c r="C2015" s="134" t="s">
        <v>1286</v>
      </c>
      <c r="D2015" s="104">
        <v>22054056.52</v>
      </c>
      <c r="E2015" s="406">
        <v>202538.15930356001</v>
      </c>
      <c r="F2015" s="188">
        <v>108.888402</v>
      </c>
      <c r="G2015" s="103" t="s">
        <v>581</v>
      </c>
      <c r="H2015" s="103" t="s">
        <v>581</v>
      </c>
      <c r="I2015" s="252">
        <v>347</v>
      </c>
      <c r="J2015" s="104">
        <v>21690169.059999999</v>
      </c>
      <c r="K2015" s="104">
        <v>21700563.190000001</v>
      </c>
      <c r="L2015" s="188">
        <v>9.3021313000000005E-3</v>
      </c>
    </row>
    <row r="2016" spans="1:12" hidden="1">
      <c r="A2016" s="103" t="s">
        <v>1099</v>
      </c>
      <c r="B2016" s="103" t="s">
        <v>1078</v>
      </c>
      <c r="C2016" s="134" t="s">
        <v>1287</v>
      </c>
      <c r="D2016" s="104">
        <v>22337448.309999999</v>
      </c>
      <c r="E2016" s="406">
        <v>205122.07439903999</v>
      </c>
      <c r="F2016" s="188">
        <v>108.898315</v>
      </c>
      <c r="G2016" s="103" t="s">
        <v>581</v>
      </c>
      <c r="H2016" s="103" t="s">
        <v>581</v>
      </c>
      <c r="I2016" s="252">
        <v>348</v>
      </c>
      <c r="J2016" s="104">
        <v>22056064.309999999</v>
      </c>
      <c r="K2016" s="104">
        <v>22067221.149999999</v>
      </c>
      <c r="L2016" s="188">
        <v>9.1038161999999999E-3</v>
      </c>
    </row>
    <row r="2017" spans="1:12" hidden="1">
      <c r="A2017" s="103" t="s">
        <v>1099</v>
      </c>
      <c r="B2017" s="103" t="s">
        <v>1078</v>
      </c>
      <c r="C2017" s="134" t="s">
        <v>1288</v>
      </c>
      <c r="D2017" s="104">
        <v>22350135.329999998</v>
      </c>
      <c r="E2017" s="406">
        <v>205183.49173504999</v>
      </c>
      <c r="F2017" s="188">
        <v>108.92755099999999</v>
      </c>
      <c r="G2017" s="103" t="s">
        <v>581</v>
      </c>
      <c r="H2017" s="103" t="s">
        <v>581</v>
      </c>
      <c r="I2017" s="252">
        <v>349</v>
      </c>
      <c r="J2017" s="104">
        <v>22343445.289999999</v>
      </c>
      <c r="K2017" s="104">
        <v>22356920.280000001</v>
      </c>
      <c r="L2017" s="188">
        <v>2.68470637E-2</v>
      </c>
    </row>
    <row r="2018" spans="1:12" hidden="1">
      <c r="A2018" s="103" t="s">
        <v>1099</v>
      </c>
      <c r="B2018" s="103" t="s">
        <v>1078</v>
      </c>
      <c r="C2018" s="134" t="s">
        <v>1289</v>
      </c>
      <c r="D2018" s="104">
        <v>22911900.780000001</v>
      </c>
      <c r="E2018" s="406">
        <v>210320.22029818001</v>
      </c>
      <c r="F2018" s="188">
        <v>108.938174</v>
      </c>
      <c r="G2018" s="103" t="s">
        <v>581</v>
      </c>
      <c r="H2018" s="103" t="s">
        <v>581</v>
      </c>
      <c r="I2018" s="252">
        <v>350</v>
      </c>
      <c r="J2018" s="104">
        <v>22352314.949999999</v>
      </c>
      <c r="K2018" s="104">
        <v>22366562.989999998</v>
      </c>
      <c r="L2018" s="188">
        <v>9.7523537000000007E-3</v>
      </c>
    </row>
    <row r="2019" spans="1:12" hidden="1">
      <c r="A2019" s="103" t="s">
        <v>1099</v>
      </c>
      <c r="B2019" s="103" t="s">
        <v>1078</v>
      </c>
      <c r="C2019" s="134" t="s">
        <v>1290</v>
      </c>
      <c r="D2019" s="104">
        <v>22828837.190000001</v>
      </c>
      <c r="E2019" s="406">
        <v>209539.40083587001</v>
      </c>
      <c r="F2019" s="188">
        <v>108.94770699999999</v>
      </c>
      <c r="G2019" s="103" t="s">
        <v>581</v>
      </c>
      <c r="H2019" s="103" t="s">
        <v>581</v>
      </c>
      <c r="I2019" s="252">
        <v>351</v>
      </c>
      <c r="J2019" s="104">
        <v>22913905.68</v>
      </c>
      <c r="K2019" s="104">
        <v>22928946.219999999</v>
      </c>
      <c r="L2019" s="188">
        <v>8.7508350999999998E-3</v>
      </c>
    </row>
    <row r="2020" spans="1:12" hidden="1">
      <c r="A2020" s="103" t="s">
        <v>1099</v>
      </c>
      <c r="B2020" s="103" t="s">
        <v>1078</v>
      </c>
      <c r="C2020" s="134" t="s">
        <v>1291</v>
      </c>
      <c r="D2020" s="104">
        <v>22653543.84</v>
      </c>
      <c r="E2020" s="406">
        <v>207912.27436598999</v>
      </c>
      <c r="F2020" s="188">
        <v>108.957222</v>
      </c>
      <c r="G2020" s="103" t="s">
        <v>581</v>
      </c>
      <c r="H2020" s="103" t="s">
        <v>581</v>
      </c>
      <c r="I2020" s="252">
        <v>351</v>
      </c>
      <c r="J2020" s="104">
        <v>22830831.02</v>
      </c>
      <c r="K2020" s="104">
        <v>22846661.210000001</v>
      </c>
      <c r="L2020" s="188">
        <v>8.7335477000000002E-3</v>
      </c>
    </row>
    <row r="2021" spans="1:12" hidden="1">
      <c r="A2021" s="103" t="s">
        <v>1099</v>
      </c>
      <c r="B2021" s="103" t="s">
        <v>1078</v>
      </c>
      <c r="C2021" s="134" t="s">
        <v>1292</v>
      </c>
      <c r="D2021" s="104">
        <v>22774717.239999998</v>
      </c>
      <c r="E2021" s="406">
        <v>209006.85294449001</v>
      </c>
      <c r="F2021" s="188">
        <v>108.96636599999999</v>
      </c>
      <c r="G2021" s="103" t="s">
        <v>581</v>
      </c>
      <c r="H2021" s="103" t="s">
        <v>581</v>
      </c>
      <c r="I2021" s="252">
        <v>352</v>
      </c>
      <c r="J2021" s="104">
        <v>22655444.989999998</v>
      </c>
      <c r="K2021" s="104">
        <v>22672058.789999999</v>
      </c>
      <c r="L2021" s="188">
        <v>8.3922844999999996E-3</v>
      </c>
    </row>
    <row r="2022" spans="1:12" hidden="1">
      <c r="A2022" s="103" t="s">
        <v>1099</v>
      </c>
      <c r="B2022" s="103" t="s">
        <v>1078</v>
      </c>
      <c r="C2022" s="134" t="s">
        <v>1293</v>
      </c>
      <c r="D2022" s="104">
        <v>23256664.690000001</v>
      </c>
      <c r="E2022" s="406">
        <v>213371.72295135999</v>
      </c>
      <c r="F2022" s="188">
        <v>108.996002</v>
      </c>
      <c r="G2022" s="103" t="s">
        <v>581</v>
      </c>
      <c r="H2022" s="103" t="s">
        <v>581</v>
      </c>
      <c r="I2022" s="252">
        <v>353</v>
      </c>
      <c r="J2022" s="104">
        <v>22780911.309999999</v>
      </c>
      <c r="K2022" s="104">
        <v>22799889.199999999</v>
      </c>
      <c r="L2022" s="188">
        <v>2.71973831E-2</v>
      </c>
    </row>
    <row r="2023" spans="1:12" hidden="1">
      <c r="A2023" s="103" t="s">
        <v>1099</v>
      </c>
      <c r="B2023" s="103" t="s">
        <v>1078</v>
      </c>
      <c r="C2023" s="134" t="s">
        <v>1294</v>
      </c>
      <c r="D2023" s="104">
        <v>23451209.59</v>
      </c>
      <c r="E2023" s="406">
        <v>215136.82432873</v>
      </c>
      <c r="F2023" s="188">
        <v>109.006023</v>
      </c>
      <c r="G2023" s="103" t="s">
        <v>581</v>
      </c>
      <c r="H2023" s="103" t="s">
        <v>581</v>
      </c>
      <c r="I2023" s="252">
        <v>352</v>
      </c>
      <c r="J2023" s="104">
        <v>23258802.91</v>
      </c>
      <c r="K2023" s="104">
        <v>23278585.370000001</v>
      </c>
      <c r="L2023" s="188">
        <v>9.1939151999999996E-3</v>
      </c>
    </row>
    <row r="2024" spans="1:12" hidden="1">
      <c r="A2024" s="103" t="s">
        <v>1099</v>
      </c>
      <c r="B2024" s="103" t="s">
        <v>1078</v>
      </c>
      <c r="C2024" s="134" t="s">
        <v>1295</v>
      </c>
      <c r="D2024" s="104">
        <v>26601861.710000001</v>
      </c>
      <c r="E2024" s="406">
        <v>244015.36189109</v>
      </c>
      <c r="F2024" s="188">
        <v>109.01716</v>
      </c>
      <c r="G2024" s="103" t="s">
        <v>581</v>
      </c>
      <c r="H2024" s="103" t="s">
        <v>581</v>
      </c>
      <c r="I2024" s="252">
        <v>356</v>
      </c>
      <c r="J2024" s="104">
        <v>23453605.559999999</v>
      </c>
      <c r="K2024" s="104">
        <v>23474199.359999999</v>
      </c>
      <c r="L2024" s="188">
        <v>1.0216866599999999E-2</v>
      </c>
    </row>
    <row r="2025" spans="1:12" hidden="1">
      <c r="A2025" s="103" t="s">
        <v>1099</v>
      </c>
      <c r="B2025" s="103" t="s">
        <v>1078</v>
      </c>
      <c r="C2025" s="134" t="s">
        <v>1296</v>
      </c>
      <c r="D2025" s="104">
        <v>26674562.760000002</v>
      </c>
      <c r="E2025" s="406">
        <v>244663.57573628999</v>
      </c>
      <c r="F2025" s="188">
        <v>109.025476</v>
      </c>
      <c r="G2025" s="103" t="s">
        <v>581</v>
      </c>
      <c r="H2025" s="103" t="s">
        <v>581</v>
      </c>
      <c r="I2025" s="252">
        <v>356</v>
      </c>
      <c r="J2025" s="104">
        <v>26603890.940000001</v>
      </c>
      <c r="K2025" s="104">
        <v>26625404.989999998</v>
      </c>
      <c r="L2025" s="188">
        <v>7.6281569000000004E-3</v>
      </c>
    </row>
    <row r="2026" spans="1:12" hidden="1">
      <c r="A2026" s="103" t="s">
        <v>1099</v>
      </c>
      <c r="B2026" s="103" t="s">
        <v>1078</v>
      </c>
      <c r="C2026" s="134" t="s">
        <v>1297</v>
      </c>
      <c r="D2026" s="104">
        <v>26676920.370000001</v>
      </c>
      <c r="E2026" s="406">
        <v>244663.57573628999</v>
      </c>
      <c r="F2026" s="188">
        <v>109.035112</v>
      </c>
      <c r="G2026" s="103" t="s">
        <v>581</v>
      </c>
      <c r="H2026" s="103" t="s">
        <v>581</v>
      </c>
      <c r="I2026" s="252">
        <v>356</v>
      </c>
      <c r="J2026" s="104">
        <v>26676920.370000001</v>
      </c>
      <c r="K2026" s="104">
        <v>26677842.43</v>
      </c>
      <c r="L2026" s="188">
        <v>8.8383012000000007E-3</v>
      </c>
    </row>
    <row r="2027" spans="1:12" hidden="1">
      <c r="A2027" s="103" t="s">
        <v>1099</v>
      </c>
      <c r="B2027" s="103" t="s">
        <v>1078</v>
      </c>
      <c r="C2027" s="134" t="s">
        <v>1298</v>
      </c>
      <c r="D2027" s="104">
        <v>26659091.359999999</v>
      </c>
      <c r="E2027" s="406">
        <v>244435.77269916999</v>
      </c>
      <c r="F2027" s="188">
        <v>109.063788</v>
      </c>
      <c r="G2027" s="103" t="s">
        <v>581</v>
      </c>
      <c r="H2027" s="103" t="s">
        <v>581</v>
      </c>
      <c r="I2027" s="252">
        <v>356</v>
      </c>
      <c r="J2027" s="104">
        <v>26683936.420000002</v>
      </c>
      <c r="K2027" s="104">
        <v>26687625.68</v>
      </c>
      <c r="L2027" s="188">
        <v>2.6299784999999999E-2</v>
      </c>
    </row>
    <row r="2028" spans="1:12" hidden="1">
      <c r="A2028" s="103" t="s">
        <v>1099</v>
      </c>
      <c r="B2028" s="103" t="s">
        <v>1078</v>
      </c>
      <c r="C2028" s="134" t="s">
        <v>1299</v>
      </c>
      <c r="D2028" s="104">
        <v>26854673.379999999</v>
      </c>
      <c r="E2028" s="406">
        <v>246206.99108678001</v>
      </c>
      <c r="F2028" s="188">
        <v>109.073561</v>
      </c>
      <c r="G2028" s="103" t="s">
        <v>581</v>
      </c>
      <c r="H2028" s="103" t="s">
        <v>581</v>
      </c>
      <c r="I2028" s="252">
        <v>356</v>
      </c>
      <c r="J2028" s="104">
        <v>26661480.280000001</v>
      </c>
      <c r="K2028" s="104">
        <v>26666091.199999999</v>
      </c>
      <c r="L2028" s="188">
        <v>8.9608111000000004E-3</v>
      </c>
    </row>
    <row r="2029" spans="1:12" hidden="1">
      <c r="A2029" s="103" t="s">
        <v>1099</v>
      </c>
      <c r="B2029" s="103" t="s">
        <v>1078</v>
      </c>
      <c r="C2029" s="134" t="s">
        <v>1300</v>
      </c>
      <c r="D2029" s="104">
        <v>27056952.149999999</v>
      </c>
      <c r="E2029" s="406">
        <v>248039.56818433999</v>
      </c>
      <c r="F2029" s="188">
        <v>109.083209</v>
      </c>
      <c r="G2029" s="103" t="s">
        <v>581</v>
      </c>
      <c r="H2029" s="103" t="s">
        <v>581</v>
      </c>
      <c r="I2029" s="252">
        <v>360</v>
      </c>
      <c r="J2029" s="104">
        <v>26857048.760000002</v>
      </c>
      <c r="K2029" s="104">
        <v>26862588.120000001</v>
      </c>
      <c r="L2029" s="188">
        <v>8.8454065999999994E-3</v>
      </c>
    </row>
    <row r="2030" spans="1:12" hidden="1">
      <c r="A2030" s="103" t="s">
        <v>1099</v>
      </c>
      <c r="B2030" s="103" t="s">
        <v>1078</v>
      </c>
      <c r="C2030" s="134" t="s">
        <v>1301</v>
      </c>
      <c r="D2030" s="104">
        <v>27249009.600000001</v>
      </c>
      <c r="E2030" s="406">
        <v>249778.24843943</v>
      </c>
      <c r="F2030" s="188">
        <v>109.092804</v>
      </c>
      <c r="G2030" s="103" t="s">
        <v>581</v>
      </c>
      <c r="H2030" s="103" t="s">
        <v>581</v>
      </c>
      <c r="I2030" s="252">
        <v>360</v>
      </c>
      <c r="J2030" s="104">
        <v>27059332.100000001</v>
      </c>
      <c r="K2030" s="104">
        <v>27065806.93</v>
      </c>
      <c r="L2030" s="188">
        <v>8.7960374999999993E-3</v>
      </c>
    </row>
    <row r="2031" spans="1:12" hidden="1">
      <c r="A2031" s="103" t="s">
        <v>1099</v>
      </c>
      <c r="B2031" s="103" t="s">
        <v>1078</v>
      </c>
      <c r="C2031" s="134" t="s">
        <v>1302</v>
      </c>
      <c r="D2031" s="104">
        <v>27425162.579999998</v>
      </c>
      <c r="E2031" s="406">
        <v>251370.95200590999</v>
      </c>
      <c r="F2031" s="188">
        <v>109.10235400000001</v>
      </c>
      <c r="G2031" s="103" t="s">
        <v>581</v>
      </c>
      <c r="H2031" s="103" t="s">
        <v>581</v>
      </c>
      <c r="I2031" s="252">
        <v>362</v>
      </c>
      <c r="J2031" s="104">
        <v>27251394.870000001</v>
      </c>
      <c r="K2031" s="104">
        <v>27258811.84</v>
      </c>
      <c r="L2031" s="188">
        <v>8.7540146000000003E-3</v>
      </c>
    </row>
    <row r="2032" spans="1:12" hidden="1">
      <c r="A2032" s="103" t="s">
        <v>1099</v>
      </c>
      <c r="B2032" s="103" t="s">
        <v>1078</v>
      </c>
      <c r="C2032" s="134" t="s">
        <v>1303</v>
      </c>
      <c r="D2032" s="104">
        <v>26619233.460000001</v>
      </c>
      <c r="E2032" s="406">
        <v>243920.53814046999</v>
      </c>
      <c r="F2032" s="188">
        <v>109.130759</v>
      </c>
      <c r="G2032" s="103" t="s">
        <v>581</v>
      </c>
      <c r="H2032" s="103" t="s">
        <v>581</v>
      </c>
      <c r="I2032" s="252">
        <v>363</v>
      </c>
      <c r="J2032" s="104">
        <v>27432302.780000001</v>
      </c>
      <c r="K2032" s="104">
        <v>27442565.23</v>
      </c>
      <c r="L2032" s="188">
        <v>2.6035185299999999E-2</v>
      </c>
    </row>
    <row r="2033" spans="1:12" hidden="1">
      <c r="A2033" s="103" t="s">
        <v>1099</v>
      </c>
      <c r="B2033" s="103" t="s">
        <v>1078</v>
      </c>
      <c r="C2033" s="134" t="s">
        <v>1304</v>
      </c>
      <c r="D2033" s="104">
        <v>26630171.010000002</v>
      </c>
      <c r="E2033" s="406">
        <v>243999.52439318999</v>
      </c>
      <c r="F2033" s="188">
        <v>109.140258</v>
      </c>
      <c r="G2033" s="103" t="s">
        <v>581</v>
      </c>
      <c r="H2033" s="103" t="s">
        <v>581</v>
      </c>
      <c r="I2033" s="252">
        <v>364</v>
      </c>
      <c r="J2033" s="104">
        <v>26621550.43</v>
      </c>
      <c r="K2033" s="104">
        <v>26632733.379999999</v>
      </c>
      <c r="L2033" s="188">
        <v>8.7042370999999997E-3</v>
      </c>
    </row>
    <row r="2034" spans="1:12" hidden="1">
      <c r="A2034" s="103" t="s">
        <v>1099</v>
      </c>
      <c r="B2034" s="103" t="s">
        <v>1078</v>
      </c>
      <c r="C2034" s="134" t="s">
        <v>1305</v>
      </c>
      <c r="D2034" s="104">
        <v>26726721.960000001</v>
      </c>
      <c r="E2034" s="406">
        <v>244862.73392313</v>
      </c>
      <c r="F2034" s="188">
        <v>109.14981400000001</v>
      </c>
      <c r="G2034" s="103" t="s">
        <v>581</v>
      </c>
      <c r="H2034" s="103" t="s">
        <v>581</v>
      </c>
      <c r="I2034" s="252">
        <v>363</v>
      </c>
      <c r="J2034" s="104">
        <v>26632502.800000001</v>
      </c>
      <c r="K2034" s="104">
        <v>26644606.66</v>
      </c>
      <c r="L2034" s="188">
        <v>8.7557059000000007E-3</v>
      </c>
    </row>
    <row r="2035" spans="1:12" hidden="1">
      <c r="A2035" s="103" t="s">
        <v>1099</v>
      </c>
      <c r="B2035" s="103" t="s">
        <v>1078</v>
      </c>
      <c r="C2035" s="134" t="s">
        <v>1306</v>
      </c>
      <c r="D2035" s="104">
        <v>26345287.84</v>
      </c>
      <c r="E2035" s="406">
        <v>241347.15184380999</v>
      </c>
      <c r="F2035" s="188">
        <v>109.159307</v>
      </c>
      <c r="G2035" s="103" t="s">
        <v>581</v>
      </c>
      <c r="H2035" s="103" t="s">
        <v>581</v>
      </c>
      <c r="I2035" s="252">
        <v>362</v>
      </c>
      <c r="J2035" s="104">
        <v>26729046.34</v>
      </c>
      <c r="K2035" s="104">
        <v>26742074.489999998</v>
      </c>
      <c r="L2035" s="188">
        <v>8.6972205E-3</v>
      </c>
    </row>
    <row r="2036" spans="1:12" hidden="1">
      <c r="A2036" s="103" t="s">
        <v>1099</v>
      </c>
      <c r="B2036" s="103" t="s">
        <v>1078</v>
      </c>
      <c r="C2036" s="134" t="s">
        <v>1183</v>
      </c>
      <c r="D2036" s="104">
        <v>26341599.030000001</v>
      </c>
      <c r="E2036" s="406">
        <v>241292.10598035</v>
      </c>
      <c r="F2036" s="188">
        <v>109.16892199999999</v>
      </c>
      <c r="G2036" s="103" t="s">
        <v>581</v>
      </c>
      <c r="H2036" s="103" t="s">
        <v>581</v>
      </c>
      <c r="I2036" s="252">
        <v>363</v>
      </c>
      <c r="J2036" s="104">
        <v>26347608.329999998</v>
      </c>
      <c r="K2036" s="104">
        <v>26361547.609999999</v>
      </c>
      <c r="L2036" s="188">
        <v>8.8082274000000002E-3</v>
      </c>
    </row>
    <row r="2037" spans="1:12" hidden="1">
      <c r="A2037" s="103" t="s">
        <v>1099</v>
      </c>
      <c r="B2037" s="103" t="s">
        <v>1078</v>
      </c>
      <c r="C2037" s="134" t="s">
        <v>1184</v>
      </c>
      <c r="D2037" s="104">
        <v>26347584.629999999</v>
      </c>
      <c r="E2037" s="406">
        <v>241283.09883951</v>
      </c>
      <c r="F2037" s="188">
        <v>109.197804</v>
      </c>
      <c r="G2037" s="103" t="s">
        <v>581</v>
      </c>
      <c r="H2037" s="103" t="s">
        <v>581</v>
      </c>
      <c r="I2037" s="252">
        <v>363</v>
      </c>
      <c r="J2037" s="104">
        <v>26348568.190000001</v>
      </c>
      <c r="K2037" s="104">
        <v>26365241.25</v>
      </c>
      <c r="L2037" s="188">
        <v>2.6456247299999999E-2</v>
      </c>
    </row>
    <row r="2038" spans="1:12" hidden="1">
      <c r="A2038" s="103" t="s">
        <v>1099</v>
      </c>
      <c r="B2038" s="103" t="s">
        <v>1078</v>
      </c>
      <c r="C2038" s="134" t="s">
        <v>1185</v>
      </c>
      <c r="D2038" s="104">
        <v>26414188.949999999</v>
      </c>
      <c r="E2038" s="406">
        <v>241870.28120319001</v>
      </c>
      <c r="F2038" s="188">
        <v>109.20808</v>
      </c>
      <c r="G2038" s="103" t="s">
        <v>581</v>
      </c>
      <c r="H2038" s="103" t="s">
        <v>581</v>
      </c>
      <c r="I2038" s="252">
        <v>364</v>
      </c>
      <c r="J2038" s="104">
        <v>26350063.890000001</v>
      </c>
      <c r="K2038" s="104">
        <v>26367648.289999999</v>
      </c>
      <c r="L2038" s="188">
        <v>9.4104457000000006E-3</v>
      </c>
    </row>
    <row r="2039" spans="1:12" hidden="1">
      <c r="A2039" s="103" t="s">
        <v>1099</v>
      </c>
      <c r="B2039" s="103" t="s">
        <v>1078</v>
      </c>
      <c r="C2039" s="134" t="s">
        <v>1186</v>
      </c>
      <c r="D2039" s="104">
        <v>25950338.100000001</v>
      </c>
      <c r="E2039" s="406">
        <v>237600.63069021</v>
      </c>
      <c r="F2039" s="188">
        <v>109.218305</v>
      </c>
      <c r="G2039" s="103" t="s">
        <v>581</v>
      </c>
      <c r="H2039" s="103" t="s">
        <v>581</v>
      </c>
      <c r="I2039" s="252">
        <v>364</v>
      </c>
      <c r="J2039" s="104">
        <v>26416662.09</v>
      </c>
      <c r="K2039" s="104">
        <v>26435160.16</v>
      </c>
      <c r="L2039" s="188">
        <v>9.3628602999999994E-3</v>
      </c>
    </row>
    <row r="2040" spans="1:12" hidden="1">
      <c r="A2040" s="103" t="s">
        <v>1099</v>
      </c>
      <c r="B2040" s="103" t="s">
        <v>1078</v>
      </c>
      <c r="C2040" s="134" t="s">
        <v>1187</v>
      </c>
      <c r="D2040" s="104">
        <v>25808798.010000002</v>
      </c>
      <c r="E2040" s="406">
        <v>236282.04643769999</v>
      </c>
      <c r="F2040" s="188">
        <v>109.228773</v>
      </c>
      <c r="G2040" s="103" t="s">
        <v>581</v>
      </c>
      <c r="H2040" s="103" t="s">
        <v>581</v>
      </c>
      <c r="I2040" s="252">
        <v>365</v>
      </c>
      <c r="J2040" s="104">
        <v>25952825.350000001</v>
      </c>
      <c r="K2040" s="104">
        <v>25972221.100000001</v>
      </c>
      <c r="L2040" s="188">
        <v>9.5844740000000008E-3</v>
      </c>
    </row>
    <row r="2041" spans="1:12" hidden="1">
      <c r="A2041" s="103" t="s">
        <v>1099</v>
      </c>
      <c r="B2041" s="103" t="s">
        <v>1078</v>
      </c>
      <c r="C2041" s="134" t="s">
        <v>1188</v>
      </c>
      <c r="D2041" s="104">
        <v>27165756.460000001</v>
      </c>
      <c r="E2041" s="406">
        <v>248678.91848180001</v>
      </c>
      <c r="F2041" s="188">
        <v>109.240287</v>
      </c>
      <c r="G2041" s="103" t="s">
        <v>581</v>
      </c>
      <c r="H2041" s="103" t="s">
        <v>581</v>
      </c>
      <c r="I2041" s="252">
        <v>366</v>
      </c>
      <c r="J2041" s="104">
        <v>25811518.600000001</v>
      </c>
      <c r="K2041" s="104">
        <v>25831807.18</v>
      </c>
      <c r="L2041" s="188">
        <v>1.0541178599999999E-2</v>
      </c>
    </row>
    <row r="2042" spans="1:12" hidden="1">
      <c r="A2042" s="103" t="s">
        <v>1099</v>
      </c>
      <c r="B2042" s="103" t="s">
        <v>1078</v>
      </c>
      <c r="C2042" s="134" t="s">
        <v>1189</v>
      </c>
      <c r="D2042" s="104">
        <v>25676613.57</v>
      </c>
      <c r="E2042" s="406">
        <v>234977.99850762999</v>
      </c>
      <c r="F2042" s="188">
        <v>109.27241600000001</v>
      </c>
      <c r="G2042" s="103" t="s">
        <v>581</v>
      </c>
      <c r="H2042" s="103" t="s">
        <v>581</v>
      </c>
      <c r="I2042" s="252">
        <v>367</v>
      </c>
      <c r="J2042" s="104">
        <v>27173746.199999999</v>
      </c>
      <c r="K2042" s="104">
        <v>27196854.780000001</v>
      </c>
      <c r="L2042" s="188">
        <v>2.9411310499999999E-2</v>
      </c>
    </row>
    <row r="2043" spans="1:12" hidden="1">
      <c r="A2043" s="103" t="s">
        <v>1099</v>
      </c>
      <c r="B2043" s="103" t="s">
        <v>1078</v>
      </c>
      <c r="C2043" s="134" t="s">
        <v>1190</v>
      </c>
      <c r="D2043" s="104">
        <v>26182896.449999999</v>
      </c>
      <c r="E2043" s="406">
        <v>239587.62891524</v>
      </c>
      <c r="F2043" s="188">
        <v>109.283174</v>
      </c>
      <c r="G2043" s="103" t="s">
        <v>581</v>
      </c>
      <c r="H2043" s="103" t="s">
        <v>581</v>
      </c>
      <c r="I2043" s="252">
        <v>369</v>
      </c>
      <c r="J2043" s="104">
        <v>25679141.41</v>
      </c>
      <c r="K2043" s="104">
        <v>25703138.359999999</v>
      </c>
      <c r="L2043" s="188">
        <v>9.8451196000000005E-3</v>
      </c>
    </row>
    <row r="2044" spans="1:12" hidden="1">
      <c r="A2044" s="103" t="s">
        <v>1099</v>
      </c>
      <c r="B2044" s="103" t="s">
        <v>1078</v>
      </c>
      <c r="C2044" s="134" t="s">
        <v>1191</v>
      </c>
      <c r="D2044" s="104">
        <v>26474965.140000001</v>
      </c>
      <c r="E2044" s="406">
        <v>242235.32886462999</v>
      </c>
      <c r="F2044" s="188">
        <v>109.29440099999999</v>
      </c>
      <c r="G2044" s="103" t="s">
        <v>581</v>
      </c>
      <c r="H2044" s="103" t="s">
        <v>581</v>
      </c>
      <c r="I2044" s="252">
        <v>369</v>
      </c>
      <c r="J2044" s="104">
        <v>26185586.359999999</v>
      </c>
      <c r="K2044" s="104">
        <v>26210489.219999999</v>
      </c>
      <c r="L2044" s="188">
        <v>1.02733107E-2</v>
      </c>
    </row>
    <row r="2045" spans="1:12" hidden="1">
      <c r="A2045" s="103" t="s">
        <v>1099</v>
      </c>
      <c r="B2045" s="103" t="s">
        <v>1078</v>
      </c>
      <c r="C2045" s="134" t="s">
        <v>1192</v>
      </c>
      <c r="D2045" s="104">
        <v>26477671</v>
      </c>
      <c r="E2045" s="406">
        <v>242235.32886462999</v>
      </c>
      <c r="F2045" s="188">
        <v>109.305571</v>
      </c>
      <c r="G2045" s="103" t="s">
        <v>581</v>
      </c>
      <c r="H2045" s="103" t="s">
        <v>581</v>
      </c>
      <c r="I2045" s="252">
        <v>369</v>
      </c>
      <c r="J2045" s="104">
        <v>26477671</v>
      </c>
      <c r="K2045" s="104">
        <v>26503489.899999999</v>
      </c>
      <c r="L2045" s="188">
        <v>1.0220102700000001E-2</v>
      </c>
    </row>
    <row r="2046" spans="1:12" hidden="1">
      <c r="A2046" s="103" t="s">
        <v>1099</v>
      </c>
      <c r="B2046" s="103" t="s">
        <v>1078</v>
      </c>
      <c r="C2046" s="134" t="s">
        <v>1148</v>
      </c>
      <c r="D2046" s="104">
        <v>26480377.280000001</v>
      </c>
      <c r="E2046" s="406">
        <v>242235.32886462999</v>
      </c>
      <c r="F2046" s="188">
        <v>109.316743</v>
      </c>
      <c r="G2046" s="103" t="s">
        <v>581</v>
      </c>
      <c r="H2046" s="103" t="s">
        <v>581</v>
      </c>
      <c r="I2046" s="252">
        <v>369</v>
      </c>
      <c r="J2046" s="104">
        <v>26480377.280000001</v>
      </c>
      <c r="K2046" s="104">
        <v>26507112.34</v>
      </c>
      <c r="L2046" s="188">
        <v>1.0220887999999999E-2</v>
      </c>
    </row>
    <row r="2047" spans="1:12" hidden="1">
      <c r="A2047" s="103" t="s">
        <v>1100</v>
      </c>
      <c r="B2047" s="103" t="s">
        <v>1078</v>
      </c>
      <c r="C2047" s="134" t="s">
        <v>1604</v>
      </c>
      <c r="D2047" s="104">
        <v>1034000</v>
      </c>
      <c r="E2047" s="406">
        <v>1034</v>
      </c>
      <c r="F2047" s="188">
        <v>1000</v>
      </c>
      <c r="G2047" s="103" t="s">
        <v>581</v>
      </c>
      <c r="H2047" s="103" t="s">
        <v>581</v>
      </c>
      <c r="I2047" s="252">
        <v>41</v>
      </c>
      <c r="J2047" s="103" t="s">
        <v>581</v>
      </c>
      <c r="K2047" s="103" t="s">
        <v>581</v>
      </c>
      <c r="L2047" s="103" t="s">
        <v>581</v>
      </c>
    </row>
    <row r="2048" spans="1:12" hidden="1">
      <c r="A2048" s="103" t="s">
        <v>1100</v>
      </c>
      <c r="B2048" s="103" t="s">
        <v>1078</v>
      </c>
      <c r="C2048" s="134" t="s">
        <v>1605</v>
      </c>
      <c r="D2048" s="104">
        <v>1034000</v>
      </c>
      <c r="E2048" s="406">
        <v>1034</v>
      </c>
      <c r="F2048" s="188">
        <v>1000</v>
      </c>
      <c r="G2048" s="103" t="s">
        <v>581</v>
      </c>
      <c r="H2048" s="103" t="s">
        <v>581</v>
      </c>
      <c r="I2048" s="252">
        <v>41</v>
      </c>
      <c r="J2048" s="104">
        <v>1034000</v>
      </c>
      <c r="K2048" s="104">
        <v>1034000</v>
      </c>
      <c r="L2048" s="188">
        <v>0</v>
      </c>
    </row>
    <row r="2049" spans="1:12" hidden="1">
      <c r="A2049" s="103" t="s">
        <v>1100</v>
      </c>
      <c r="B2049" s="103" t="s">
        <v>1078</v>
      </c>
      <c r="C2049" s="134" t="s">
        <v>1606</v>
      </c>
      <c r="D2049" s="104">
        <v>1034000</v>
      </c>
      <c r="E2049" s="406">
        <v>1034</v>
      </c>
      <c r="F2049" s="188">
        <v>1000</v>
      </c>
      <c r="G2049" s="103" t="s">
        <v>581</v>
      </c>
      <c r="H2049" s="103" t="s">
        <v>581</v>
      </c>
      <c r="I2049" s="252">
        <v>41</v>
      </c>
      <c r="J2049" s="104">
        <v>1034000</v>
      </c>
      <c r="K2049" s="104">
        <v>1034000</v>
      </c>
      <c r="L2049" s="188">
        <v>0</v>
      </c>
    </row>
    <row r="2050" spans="1:12" hidden="1">
      <c r="A2050" s="103" t="s">
        <v>1100</v>
      </c>
      <c r="B2050" s="103" t="s">
        <v>1078</v>
      </c>
      <c r="C2050" s="134" t="s">
        <v>1366</v>
      </c>
      <c r="D2050" s="104">
        <v>1043937.17</v>
      </c>
      <c r="E2050" s="406">
        <v>1044</v>
      </c>
      <c r="F2050" s="188">
        <v>999.93981599999995</v>
      </c>
      <c r="G2050" s="103" t="s">
        <v>581</v>
      </c>
      <c r="H2050" s="103" t="s">
        <v>581</v>
      </c>
      <c r="I2050" s="252">
        <v>42</v>
      </c>
      <c r="J2050" s="104">
        <v>1033937.77</v>
      </c>
      <c r="K2050" s="104">
        <v>1033937.77</v>
      </c>
      <c r="L2050" s="188">
        <v>-6.0184000000000001E-3</v>
      </c>
    </row>
    <row r="2051" spans="1:12" hidden="1">
      <c r="A2051" s="103" t="s">
        <v>1100</v>
      </c>
      <c r="B2051" s="103" t="s">
        <v>1078</v>
      </c>
      <c r="C2051" s="134" t="s">
        <v>1365</v>
      </c>
      <c r="D2051" s="104">
        <v>1043953.37</v>
      </c>
      <c r="E2051" s="406">
        <v>1044</v>
      </c>
      <c r="F2051" s="188">
        <v>999.95533499999999</v>
      </c>
      <c r="G2051" s="103" t="s">
        <v>581</v>
      </c>
      <c r="H2051" s="103" t="s">
        <v>581</v>
      </c>
      <c r="I2051" s="252">
        <v>42</v>
      </c>
      <c r="J2051" s="104">
        <v>1043953.37</v>
      </c>
      <c r="K2051" s="104">
        <v>1043947</v>
      </c>
      <c r="L2051" s="188">
        <v>1.5519933999999999E-3</v>
      </c>
    </row>
    <row r="2052" spans="1:12" hidden="1">
      <c r="A2052" s="103" t="s">
        <v>1100</v>
      </c>
      <c r="B2052" s="103" t="s">
        <v>1078</v>
      </c>
      <c r="C2052" s="134" t="s">
        <v>1607</v>
      </c>
      <c r="D2052" s="104">
        <v>1049982.1499999999</v>
      </c>
      <c r="E2052" s="406">
        <v>1044</v>
      </c>
      <c r="F2052" s="188">
        <v>1005.7300289999999</v>
      </c>
      <c r="G2052" s="103" t="s">
        <v>581</v>
      </c>
      <c r="H2052" s="103" t="s">
        <v>581</v>
      </c>
      <c r="I2052" s="252">
        <v>42</v>
      </c>
      <c r="J2052" s="104">
        <v>1049982.1499999999</v>
      </c>
      <c r="K2052" s="104">
        <v>1049912.04</v>
      </c>
      <c r="L2052" s="188">
        <v>0.57749519380000003</v>
      </c>
    </row>
    <row r="2053" spans="1:12" hidden="1">
      <c r="A2053" s="103" t="s">
        <v>1100</v>
      </c>
      <c r="B2053" s="103" t="s">
        <v>1078</v>
      </c>
      <c r="C2053" s="134" t="s">
        <v>1608</v>
      </c>
      <c r="D2053" s="104">
        <v>1049990.3500000001</v>
      </c>
      <c r="E2053" s="406">
        <v>1044</v>
      </c>
      <c r="F2053" s="188">
        <v>1005.737883</v>
      </c>
      <c r="G2053" s="103" t="s">
        <v>581</v>
      </c>
      <c r="H2053" s="103" t="s">
        <v>581</v>
      </c>
      <c r="I2053" s="252">
        <v>42</v>
      </c>
      <c r="J2053" s="104">
        <v>1049990.3500000001</v>
      </c>
      <c r="K2053" s="104">
        <v>1049920.24</v>
      </c>
      <c r="L2053" s="188">
        <v>7.8092530000000002E-4</v>
      </c>
    </row>
    <row r="2054" spans="1:12" hidden="1">
      <c r="A2054" s="103" t="s">
        <v>1100</v>
      </c>
      <c r="B2054" s="103" t="s">
        <v>1078</v>
      </c>
      <c r="C2054" s="134" t="s">
        <v>1609</v>
      </c>
      <c r="D2054" s="104">
        <v>1049998.5900000001</v>
      </c>
      <c r="E2054" s="406">
        <v>1044</v>
      </c>
      <c r="F2054" s="188">
        <v>1005.745776</v>
      </c>
      <c r="G2054" s="103" t="s">
        <v>581</v>
      </c>
      <c r="H2054" s="103" t="s">
        <v>581</v>
      </c>
      <c r="I2054" s="252">
        <v>42</v>
      </c>
      <c r="J2054" s="104">
        <v>1049998.5900000001</v>
      </c>
      <c r="K2054" s="104">
        <v>1049928.48</v>
      </c>
      <c r="L2054" s="188">
        <v>7.8479690000000002E-4</v>
      </c>
    </row>
    <row r="2055" spans="1:12" hidden="1">
      <c r="A2055" s="103" t="s">
        <v>1100</v>
      </c>
      <c r="B2055" s="103" t="s">
        <v>1078</v>
      </c>
      <c r="C2055" s="134" t="s">
        <v>1610</v>
      </c>
      <c r="D2055" s="104">
        <v>1050008.6200000001</v>
      </c>
      <c r="E2055" s="406">
        <v>1044</v>
      </c>
      <c r="F2055" s="188">
        <v>1005.7553830000001</v>
      </c>
      <c r="G2055" s="103" t="s">
        <v>581</v>
      </c>
      <c r="H2055" s="103" t="s">
        <v>581</v>
      </c>
      <c r="I2055" s="252">
        <v>42</v>
      </c>
      <c r="J2055" s="104">
        <v>1050008.6200000001</v>
      </c>
      <c r="K2055" s="104">
        <v>1049938.51</v>
      </c>
      <c r="L2055" s="188">
        <v>9.5521159999999996E-4</v>
      </c>
    </row>
    <row r="2056" spans="1:12" hidden="1">
      <c r="A2056" s="103" t="s">
        <v>1100</v>
      </c>
      <c r="B2056" s="103" t="s">
        <v>1078</v>
      </c>
      <c r="C2056" s="134" t="s">
        <v>1611</v>
      </c>
      <c r="D2056" s="104">
        <v>1049104.6200000001</v>
      </c>
      <c r="E2056" s="406">
        <v>1044</v>
      </c>
      <c r="F2056" s="188">
        <v>1004.889483</v>
      </c>
      <c r="G2056" s="103" t="s">
        <v>581</v>
      </c>
      <c r="H2056" s="103" t="s">
        <v>581</v>
      </c>
      <c r="I2056" s="252">
        <v>42</v>
      </c>
      <c r="J2056" s="104">
        <v>1049104.6200000001</v>
      </c>
      <c r="K2056" s="104">
        <v>1049034.51</v>
      </c>
      <c r="L2056" s="188">
        <v>-8.6094493199999997E-2</v>
      </c>
    </row>
    <row r="2057" spans="1:12" hidden="1">
      <c r="A2057" s="103" t="s">
        <v>1100</v>
      </c>
      <c r="B2057" s="103" t="s">
        <v>1078</v>
      </c>
      <c r="C2057" s="134" t="s">
        <v>1612</v>
      </c>
      <c r="D2057" s="104">
        <v>1049153.22</v>
      </c>
      <c r="E2057" s="406">
        <v>1044</v>
      </c>
      <c r="F2057" s="188">
        <v>1004.9360339999999</v>
      </c>
      <c r="G2057" s="103" t="s">
        <v>581</v>
      </c>
      <c r="H2057" s="103" t="s">
        <v>581</v>
      </c>
      <c r="I2057" s="252">
        <v>42</v>
      </c>
      <c r="J2057" s="104">
        <v>1049153.22</v>
      </c>
      <c r="K2057" s="104">
        <v>1049083.1100000001</v>
      </c>
      <c r="L2057" s="188">
        <v>4.6324497000000001E-3</v>
      </c>
    </row>
    <row r="2058" spans="1:12" hidden="1">
      <c r="A2058" s="103" t="s">
        <v>1100</v>
      </c>
      <c r="B2058" s="103" t="s">
        <v>1078</v>
      </c>
      <c r="C2058" s="134" t="s">
        <v>1613</v>
      </c>
      <c r="D2058" s="104">
        <v>1049164.18</v>
      </c>
      <c r="E2058" s="406">
        <v>1044</v>
      </c>
      <c r="F2058" s="188">
        <v>1004.946533</v>
      </c>
      <c r="G2058" s="103" t="s">
        <v>581</v>
      </c>
      <c r="H2058" s="103" t="s">
        <v>581</v>
      </c>
      <c r="I2058" s="252">
        <v>42</v>
      </c>
      <c r="J2058" s="104">
        <v>1049164.18</v>
      </c>
      <c r="K2058" s="104">
        <v>1049094.07</v>
      </c>
      <c r="L2058" s="188">
        <v>1.0447430999999999E-3</v>
      </c>
    </row>
    <row r="2059" spans="1:12" hidden="1">
      <c r="A2059" s="103" t="s">
        <v>1100</v>
      </c>
      <c r="B2059" s="103" t="s">
        <v>1078</v>
      </c>
      <c r="C2059" s="134" t="s">
        <v>1614</v>
      </c>
      <c r="D2059" s="104">
        <v>1049174.6200000001</v>
      </c>
      <c r="E2059" s="406">
        <v>1044</v>
      </c>
      <c r="F2059" s="188">
        <v>1004.956533</v>
      </c>
      <c r="G2059" s="103" t="s">
        <v>581</v>
      </c>
      <c r="H2059" s="103" t="s">
        <v>581</v>
      </c>
      <c r="I2059" s="252">
        <v>42</v>
      </c>
      <c r="J2059" s="104">
        <v>1049174.6200000001</v>
      </c>
      <c r="K2059" s="104">
        <v>1049104.51</v>
      </c>
      <c r="L2059" s="188">
        <v>9.9507780000000008E-4</v>
      </c>
    </row>
    <row r="2060" spans="1:12" hidden="1">
      <c r="A2060" s="103" t="s">
        <v>1100</v>
      </c>
      <c r="B2060" s="103" t="s">
        <v>1078</v>
      </c>
      <c r="C2060" s="134" t="s">
        <v>1615</v>
      </c>
      <c r="D2060" s="104">
        <v>1049184.99</v>
      </c>
      <c r="E2060" s="406">
        <v>1044</v>
      </c>
      <c r="F2060" s="188">
        <v>1004.966466</v>
      </c>
      <c r="G2060" s="103" t="s">
        <v>581</v>
      </c>
      <c r="H2060" s="103" t="s">
        <v>581</v>
      </c>
      <c r="I2060" s="252">
        <v>42</v>
      </c>
      <c r="J2060" s="104">
        <v>1049184.99</v>
      </c>
      <c r="K2060" s="104">
        <v>1049114.8799999999</v>
      </c>
      <c r="L2060" s="188">
        <v>9.8840100000000008E-4</v>
      </c>
    </row>
    <row r="2061" spans="1:12" hidden="1">
      <c r="A2061" s="103" t="s">
        <v>1100</v>
      </c>
      <c r="B2061" s="103" t="s">
        <v>1078</v>
      </c>
      <c r="C2061" s="134" t="s">
        <v>1616</v>
      </c>
      <c r="D2061" s="104">
        <v>1049195.56</v>
      </c>
      <c r="E2061" s="406">
        <v>1044</v>
      </c>
      <c r="F2061" s="188">
        <v>1004.97659</v>
      </c>
      <c r="G2061" s="103" t="s">
        <v>581</v>
      </c>
      <c r="H2061" s="103" t="s">
        <v>581</v>
      </c>
      <c r="I2061" s="252">
        <v>42</v>
      </c>
      <c r="J2061" s="104">
        <v>1049195.56</v>
      </c>
      <c r="K2061" s="104">
        <v>1049125.45</v>
      </c>
      <c r="L2061" s="188">
        <v>1.0073968000000001E-3</v>
      </c>
    </row>
    <row r="2062" spans="1:12" hidden="1">
      <c r="A2062" s="103" t="s">
        <v>1100</v>
      </c>
      <c r="B2062" s="103" t="s">
        <v>1078</v>
      </c>
      <c r="C2062" s="134" t="s">
        <v>1617</v>
      </c>
      <c r="D2062" s="104">
        <v>1049227.48</v>
      </c>
      <c r="E2062" s="406">
        <v>1044</v>
      </c>
      <c r="F2062" s="188">
        <v>1005.007165</v>
      </c>
      <c r="G2062" s="103" t="s">
        <v>581</v>
      </c>
      <c r="H2062" s="103" t="s">
        <v>581</v>
      </c>
      <c r="I2062" s="252">
        <v>42</v>
      </c>
      <c r="J2062" s="104">
        <v>1049227.48</v>
      </c>
      <c r="K2062" s="104">
        <v>1049157.3700000001</v>
      </c>
      <c r="L2062" s="188">
        <v>3.0423593999999998E-3</v>
      </c>
    </row>
    <row r="2063" spans="1:12" hidden="1">
      <c r="A2063" s="103" t="s">
        <v>1100</v>
      </c>
      <c r="B2063" s="103" t="s">
        <v>1078</v>
      </c>
      <c r="C2063" s="134" t="s">
        <v>1618</v>
      </c>
      <c r="D2063" s="104">
        <v>1049237.99</v>
      </c>
      <c r="E2063" s="406">
        <v>1044</v>
      </c>
      <c r="F2063" s="188">
        <v>1005.017232</v>
      </c>
      <c r="G2063" s="103" t="s">
        <v>581</v>
      </c>
      <c r="H2063" s="103" t="s">
        <v>581</v>
      </c>
      <c r="I2063" s="252">
        <v>42</v>
      </c>
      <c r="J2063" s="104">
        <v>1049237.99</v>
      </c>
      <c r="K2063" s="104">
        <v>1049167.8799999999</v>
      </c>
      <c r="L2063" s="188">
        <v>1.0016844E-3</v>
      </c>
    </row>
    <row r="2064" spans="1:12" hidden="1">
      <c r="A2064" s="103" t="s">
        <v>1100</v>
      </c>
      <c r="B2064" s="103" t="s">
        <v>1078</v>
      </c>
      <c r="C2064" s="134" t="s">
        <v>2028</v>
      </c>
      <c r="D2064" s="104">
        <v>1049248.49</v>
      </c>
      <c r="E2064" s="406">
        <v>1044</v>
      </c>
      <c r="F2064" s="188">
        <v>1005.027289</v>
      </c>
      <c r="G2064" s="103" t="s">
        <v>581</v>
      </c>
      <c r="H2064" s="103" t="s">
        <v>581</v>
      </c>
      <c r="I2064" s="252">
        <v>42</v>
      </c>
      <c r="J2064" s="104">
        <v>1049248.49</v>
      </c>
      <c r="K2064" s="104">
        <v>1049178.3799999999</v>
      </c>
      <c r="L2064" s="188">
        <v>1.0006793999999999E-3</v>
      </c>
    </row>
    <row r="2065" spans="1:12" hidden="1">
      <c r="A2065" s="103" t="s">
        <v>1100</v>
      </c>
      <c r="B2065" s="103" t="s">
        <v>1078</v>
      </c>
      <c r="C2065" s="134" t="s">
        <v>2029</v>
      </c>
      <c r="D2065" s="104">
        <v>1049258.8700000001</v>
      </c>
      <c r="E2065" s="406">
        <v>1044</v>
      </c>
      <c r="F2065" s="188">
        <v>1005.037232</v>
      </c>
      <c r="G2065" s="103" t="s">
        <v>581</v>
      </c>
      <c r="H2065" s="103" t="s">
        <v>581</v>
      </c>
      <c r="I2065" s="252">
        <v>42</v>
      </c>
      <c r="J2065" s="104">
        <v>1049258.8700000001</v>
      </c>
      <c r="K2065" s="104">
        <v>1049188.76</v>
      </c>
      <c r="L2065" s="188">
        <v>9.8932639999999993E-4</v>
      </c>
    </row>
    <row r="2066" spans="1:12" hidden="1">
      <c r="A2066" s="103" t="s">
        <v>1100</v>
      </c>
      <c r="B2066" s="103" t="s">
        <v>1078</v>
      </c>
      <c r="C2066" s="134" t="s">
        <v>2030</v>
      </c>
      <c r="D2066" s="104">
        <v>1049269.77</v>
      </c>
      <c r="E2066" s="406">
        <v>1044</v>
      </c>
      <c r="F2066" s="188">
        <v>1005.047672</v>
      </c>
      <c r="G2066" s="103" t="s">
        <v>581</v>
      </c>
      <c r="H2066" s="103" t="s">
        <v>581</v>
      </c>
      <c r="I2066" s="252">
        <v>42</v>
      </c>
      <c r="J2066" s="104">
        <v>1049269.77</v>
      </c>
      <c r="K2066" s="104">
        <v>1049199.6599999999</v>
      </c>
      <c r="L2066" s="188">
        <v>1.0387675000000001E-3</v>
      </c>
    </row>
    <row r="2067" spans="1:12" hidden="1">
      <c r="A2067" s="103" t="s">
        <v>1100</v>
      </c>
      <c r="B2067" s="103" t="s">
        <v>1078</v>
      </c>
      <c r="C2067" s="134" t="s">
        <v>2031</v>
      </c>
      <c r="D2067" s="104">
        <v>1054327.33</v>
      </c>
      <c r="E2067" s="406">
        <v>1049</v>
      </c>
      <c r="F2067" s="188">
        <v>1005.078487</v>
      </c>
      <c r="G2067" s="103" t="s">
        <v>581</v>
      </c>
      <c r="H2067" s="103" t="s">
        <v>581</v>
      </c>
      <c r="I2067" s="252">
        <v>43</v>
      </c>
      <c r="J2067" s="104">
        <v>1049301.94</v>
      </c>
      <c r="K2067" s="104">
        <v>1049231.83</v>
      </c>
      <c r="L2067" s="188">
        <v>3.0660237E-3</v>
      </c>
    </row>
    <row r="2068" spans="1:12" hidden="1">
      <c r="A2068" s="103" t="s">
        <v>1100</v>
      </c>
      <c r="B2068" s="103" t="s">
        <v>1078</v>
      </c>
      <c r="C2068" s="134" t="s">
        <v>2032</v>
      </c>
      <c r="D2068" s="104">
        <v>1064388.93</v>
      </c>
      <c r="E2068" s="406">
        <v>1059</v>
      </c>
      <c r="F2068" s="188">
        <v>1005.088694</v>
      </c>
      <c r="G2068" s="103" t="s">
        <v>581</v>
      </c>
      <c r="H2068" s="103" t="s">
        <v>581</v>
      </c>
      <c r="I2068" s="252">
        <v>44</v>
      </c>
      <c r="J2068" s="104">
        <v>1054338.04</v>
      </c>
      <c r="K2068" s="104">
        <v>1054267.93</v>
      </c>
      <c r="L2068" s="188">
        <v>1.0155425999999999E-3</v>
      </c>
    </row>
    <row r="2069" spans="1:12" hidden="1">
      <c r="A2069" s="103" t="s">
        <v>1100</v>
      </c>
      <c r="B2069" s="103" t="s">
        <v>1078</v>
      </c>
      <c r="C2069" s="134" t="s">
        <v>2033</v>
      </c>
      <c r="D2069" s="104">
        <v>1064399.0900000001</v>
      </c>
      <c r="E2069" s="406">
        <v>1059</v>
      </c>
      <c r="F2069" s="188">
        <v>1005.098291</v>
      </c>
      <c r="G2069" s="103" t="s">
        <v>581</v>
      </c>
      <c r="H2069" s="103" t="s">
        <v>581</v>
      </c>
      <c r="I2069" s="252">
        <v>44</v>
      </c>
      <c r="J2069" s="104">
        <v>1064399.0900000001</v>
      </c>
      <c r="K2069" s="104">
        <v>1064328.98</v>
      </c>
      <c r="L2069" s="188">
        <v>9.5484110000000004E-4</v>
      </c>
    </row>
    <row r="2070" spans="1:12" hidden="1">
      <c r="A2070" s="103" t="s">
        <v>1100</v>
      </c>
      <c r="B2070" s="103" t="s">
        <v>1078</v>
      </c>
      <c r="C2070" s="134" t="s">
        <v>2034</v>
      </c>
      <c r="D2070" s="104">
        <v>1064411.52</v>
      </c>
      <c r="E2070" s="406">
        <v>1059</v>
      </c>
      <c r="F2070" s="188">
        <v>1005.1100280000001</v>
      </c>
      <c r="G2070" s="103" t="s">
        <v>581</v>
      </c>
      <c r="H2070" s="103" t="s">
        <v>581</v>
      </c>
      <c r="I2070" s="252">
        <v>44</v>
      </c>
      <c r="J2070" s="104">
        <v>1064411.52</v>
      </c>
      <c r="K2070" s="104">
        <v>1064341.4099999999</v>
      </c>
      <c r="L2070" s="188">
        <v>1.1677465000000001E-3</v>
      </c>
    </row>
    <row r="2071" spans="1:12" hidden="1">
      <c r="A2071" s="103" t="s">
        <v>1100</v>
      </c>
      <c r="B2071" s="103" t="s">
        <v>1078</v>
      </c>
      <c r="C2071" s="134" t="s">
        <v>2035</v>
      </c>
      <c r="D2071" s="104">
        <v>1064423.1100000001</v>
      </c>
      <c r="E2071" s="406">
        <v>1059</v>
      </c>
      <c r="F2071" s="188">
        <v>1005.120973</v>
      </c>
      <c r="G2071" s="103" t="s">
        <v>581</v>
      </c>
      <c r="H2071" s="103" t="s">
        <v>581</v>
      </c>
      <c r="I2071" s="252">
        <v>44</v>
      </c>
      <c r="J2071" s="104">
        <v>1064423.1100000001</v>
      </c>
      <c r="K2071" s="104">
        <v>1064353</v>
      </c>
      <c r="L2071" s="188">
        <v>1.0889355E-3</v>
      </c>
    </row>
    <row r="2072" spans="1:12" hidden="1">
      <c r="A2072" s="103" t="s">
        <v>1100</v>
      </c>
      <c r="B2072" s="103" t="s">
        <v>1078</v>
      </c>
      <c r="C2072" s="134" t="s">
        <v>2036</v>
      </c>
      <c r="D2072" s="104">
        <v>1064450.71</v>
      </c>
      <c r="E2072" s="406">
        <v>1059</v>
      </c>
      <c r="F2072" s="188">
        <v>1005.147035</v>
      </c>
      <c r="G2072" s="103" t="s">
        <v>581</v>
      </c>
      <c r="H2072" s="103" t="s">
        <v>581</v>
      </c>
      <c r="I2072" s="252">
        <v>44</v>
      </c>
      <c r="J2072" s="104">
        <v>1064450.71</v>
      </c>
      <c r="K2072" s="104">
        <v>1064380.6000000001</v>
      </c>
      <c r="L2072" s="188">
        <v>2.5929217E-3</v>
      </c>
    </row>
    <row r="2073" spans="1:12" hidden="1">
      <c r="A2073" s="103" t="s">
        <v>1100</v>
      </c>
      <c r="B2073" s="103" t="s">
        <v>1078</v>
      </c>
      <c r="C2073" s="134" t="s">
        <v>2037</v>
      </c>
      <c r="D2073" s="104">
        <v>1063737.1599999999</v>
      </c>
      <c r="E2073" s="406">
        <v>1059</v>
      </c>
      <c r="F2073" s="188">
        <v>1004.473239</v>
      </c>
      <c r="G2073" s="103" t="s">
        <v>581</v>
      </c>
      <c r="H2073" s="103" t="s">
        <v>581</v>
      </c>
      <c r="I2073" s="252">
        <v>44</v>
      </c>
      <c r="J2073" s="104">
        <v>1063737.1599999999</v>
      </c>
      <c r="K2073" s="104">
        <v>1063667.05</v>
      </c>
      <c r="L2073" s="188">
        <v>-6.7034570700000004E-2</v>
      </c>
    </row>
    <row r="2074" spans="1:12" hidden="1">
      <c r="A2074" s="103" t="s">
        <v>1100</v>
      </c>
      <c r="B2074" s="103" t="s">
        <v>1078</v>
      </c>
      <c r="C2074" s="134" t="s">
        <v>2038</v>
      </c>
      <c r="D2074" s="104">
        <v>1068770.23</v>
      </c>
      <c r="E2074" s="406">
        <v>1064</v>
      </c>
      <c r="F2074" s="188">
        <v>1004.483296</v>
      </c>
      <c r="G2074" s="103" t="s">
        <v>581</v>
      </c>
      <c r="H2074" s="103" t="s">
        <v>581</v>
      </c>
      <c r="I2074" s="252">
        <v>45</v>
      </c>
      <c r="J2074" s="104">
        <v>1063747.81</v>
      </c>
      <c r="K2074" s="104">
        <v>1063677.7</v>
      </c>
      <c r="L2074" s="188">
        <v>1.0012212999999999E-3</v>
      </c>
    </row>
    <row r="2075" spans="1:12" hidden="1">
      <c r="A2075" s="103" t="s">
        <v>1100</v>
      </c>
      <c r="B2075" s="103" t="s">
        <v>1078</v>
      </c>
      <c r="C2075" s="134" t="s">
        <v>2039</v>
      </c>
      <c r="D2075" s="104">
        <v>1074542.83</v>
      </c>
      <c r="E2075" s="406">
        <v>1064</v>
      </c>
      <c r="F2075" s="188">
        <v>1009.908675</v>
      </c>
      <c r="G2075" s="103" t="s">
        <v>581</v>
      </c>
      <c r="H2075" s="103" t="s">
        <v>581</v>
      </c>
      <c r="I2075" s="252">
        <v>45</v>
      </c>
      <c r="J2075" s="104">
        <v>1074542.83</v>
      </c>
      <c r="K2075" s="104">
        <v>1074472.72</v>
      </c>
      <c r="L2075" s="188">
        <v>0.54011639830000002</v>
      </c>
    </row>
    <row r="2076" spans="1:12" hidden="1">
      <c r="A2076" s="103" t="s">
        <v>1100</v>
      </c>
      <c r="B2076" s="103" t="s">
        <v>1078</v>
      </c>
      <c r="C2076" s="134" t="s">
        <v>2040</v>
      </c>
      <c r="D2076" s="104">
        <v>1074553.06</v>
      </c>
      <c r="E2076" s="406">
        <v>1064</v>
      </c>
      <c r="F2076" s="188">
        <v>1009.918289</v>
      </c>
      <c r="G2076" s="103" t="s">
        <v>581</v>
      </c>
      <c r="H2076" s="103" t="s">
        <v>581</v>
      </c>
      <c r="I2076" s="252">
        <v>45</v>
      </c>
      <c r="J2076" s="104">
        <v>1074553.06</v>
      </c>
      <c r="K2076" s="104">
        <v>1074482.95</v>
      </c>
      <c r="L2076" s="188">
        <v>9.5196729999999995E-4</v>
      </c>
    </row>
    <row r="2077" spans="1:12" hidden="1">
      <c r="A2077" s="103" t="s">
        <v>1100</v>
      </c>
      <c r="B2077" s="103" t="s">
        <v>1078</v>
      </c>
      <c r="C2077" s="134" t="s">
        <v>2041</v>
      </c>
      <c r="D2077" s="104">
        <v>1074586.24</v>
      </c>
      <c r="E2077" s="406">
        <v>1064</v>
      </c>
      <c r="F2077" s="188">
        <v>1009.949474</v>
      </c>
      <c r="G2077" s="103" t="s">
        <v>581</v>
      </c>
      <c r="H2077" s="103" t="s">
        <v>581</v>
      </c>
      <c r="I2077" s="252">
        <v>45</v>
      </c>
      <c r="J2077" s="104">
        <v>1074586.24</v>
      </c>
      <c r="K2077" s="104">
        <v>1074516.1299999999</v>
      </c>
      <c r="L2077" s="188">
        <v>3.0878735999999999E-3</v>
      </c>
    </row>
    <row r="2078" spans="1:12" hidden="1">
      <c r="A2078" s="103" t="s">
        <v>1100</v>
      </c>
      <c r="B2078" s="103" t="s">
        <v>1078</v>
      </c>
      <c r="C2078" s="134" t="s">
        <v>2042</v>
      </c>
      <c r="D2078" s="104">
        <v>1074598.6399999999</v>
      </c>
      <c r="E2078" s="406">
        <v>1064</v>
      </c>
      <c r="F2078" s="188">
        <v>1009.961128</v>
      </c>
      <c r="G2078" s="103" t="s">
        <v>581</v>
      </c>
      <c r="H2078" s="103" t="s">
        <v>581</v>
      </c>
      <c r="I2078" s="252">
        <v>45</v>
      </c>
      <c r="J2078" s="104">
        <v>1074598.6399999999</v>
      </c>
      <c r="K2078" s="104">
        <v>1074528.53</v>
      </c>
      <c r="L2078" s="188">
        <v>1.1539191E-3</v>
      </c>
    </row>
    <row r="2079" spans="1:12" hidden="1">
      <c r="A2079" s="103" t="s">
        <v>1100</v>
      </c>
      <c r="B2079" s="103" t="s">
        <v>1078</v>
      </c>
      <c r="C2079" s="134" t="s">
        <v>2043</v>
      </c>
      <c r="D2079" s="104">
        <v>1074907.31</v>
      </c>
      <c r="E2079" s="406">
        <v>1064</v>
      </c>
      <c r="F2079" s="188">
        <v>1010.251231</v>
      </c>
      <c r="G2079" s="103" t="s">
        <v>581</v>
      </c>
      <c r="H2079" s="103" t="s">
        <v>581</v>
      </c>
      <c r="I2079" s="252">
        <v>45</v>
      </c>
      <c r="J2079" s="104">
        <v>1074907.31</v>
      </c>
      <c r="K2079" s="104">
        <v>1074837.2</v>
      </c>
      <c r="L2079" s="188">
        <v>2.8724174799999998E-2</v>
      </c>
    </row>
    <row r="2080" spans="1:12" hidden="1">
      <c r="A2080" s="103" t="s">
        <v>1100</v>
      </c>
      <c r="B2080" s="103" t="s">
        <v>1078</v>
      </c>
      <c r="C2080" s="134" t="s">
        <v>2044</v>
      </c>
      <c r="D2080" s="104">
        <v>1074910.98</v>
      </c>
      <c r="E2080" s="406">
        <v>1064</v>
      </c>
      <c r="F2080" s="188">
        <v>1010.25468</v>
      </c>
      <c r="G2080" s="103" t="s">
        <v>581</v>
      </c>
      <c r="H2080" s="103" t="s">
        <v>581</v>
      </c>
      <c r="I2080" s="252">
        <v>45</v>
      </c>
      <c r="J2080" s="104">
        <v>1074910.98</v>
      </c>
      <c r="K2080" s="104">
        <v>1074840.8700000001</v>
      </c>
      <c r="L2080" s="188">
        <v>3.4140020000000002E-4</v>
      </c>
    </row>
    <row r="2081" spans="1:12" hidden="1">
      <c r="A2081" s="103" t="s">
        <v>1100</v>
      </c>
      <c r="B2081" s="103" t="s">
        <v>1078</v>
      </c>
      <c r="C2081" s="134" t="s">
        <v>2045</v>
      </c>
      <c r="D2081" s="104">
        <v>1074286.69</v>
      </c>
      <c r="E2081" s="406">
        <v>1064</v>
      </c>
      <c r="F2081" s="188">
        <v>1009.667942</v>
      </c>
      <c r="G2081" s="103" t="s">
        <v>581</v>
      </c>
      <c r="H2081" s="103" t="s">
        <v>581</v>
      </c>
      <c r="I2081" s="252">
        <v>45</v>
      </c>
      <c r="J2081" s="104">
        <v>1074286.69</v>
      </c>
      <c r="K2081" s="104">
        <v>1074216.58</v>
      </c>
      <c r="L2081" s="188">
        <v>-5.8078226400000002E-2</v>
      </c>
    </row>
    <row r="2082" spans="1:12" hidden="1">
      <c r="A2082" s="103" t="s">
        <v>1100</v>
      </c>
      <c r="B2082" s="103" t="s">
        <v>1078</v>
      </c>
      <c r="C2082" s="134" t="s">
        <v>2046</v>
      </c>
      <c r="D2082" s="104">
        <v>1074324.3600000001</v>
      </c>
      <c r="E2082" s="406">
        <v>1064</v>
      </c>
      <c r="F2082" s="188">
        <v>1009.703346</v>
      </c>
      <c r="G2082" s="103" t="s">
        <v>581</v>
      </c>
      <c r="H2082" s="103" t="s">
        <v>581</v>
      </c>
      <c r="I2082" s="252">
        <v>45</v>
      </c>
      <c r="J2082" s="104">
        <v>1074324.3600000001</v>
      </c>
      <c r="K2082" s="104">
        <v>1074254.25</v>
      </c>
      <c r="L2082" s="188">
        <v>3.5064993999999999E-3</v>
      </c>
    </row>
    <row r="2083" spans="1:12" hidden="1">
      <c r="A2083" s="103" t="s">
        <v>1100</v>
      </c>
      <c r="B2083" s="103" t="s">
        <v>1078</v>
      </c>
      <c r="C2083" s="134" t="s">
        <v>2047</v>
      </c>
      <c r="D2083" s="104">
        <v>1074336.3</v>
      </c>
      <c r="E2083" s="406">
        <v>1064</v>
      </c>
      <c r="F2083" s="188">
        <v>1009.714568</v>
      </c>
      <c r="G2083" s="103" t="s">
        <v>581</v>
      </c>
      <c r="H2083" s="103" t="s">
        <v>581</v>
      </c>
      <c r="I2083" s="252">
        <v>45</v>
      </c>
      <c r="J2083" s="104">
        <v>1074336.3</v>
      </c>
      <c r="K2083" s="104">
        <v>1074266.19</v>
      </c>
      <c r="L2083" s="188">
        <v>1.1114155999999999E-3</v>
      </c>
    </row>
    <row r="2084" spans="1:12" hidden="1">
      <c r="A2084" s="103" t="s">
        <v>1100</v>
      </c>
      <c r="B2084" s="103" t="s">
        <v>1078</v>
      </c>
      <c r="C2084" s="134" t="s">
        <v>2048</v>
      </c>
      <c r="D2084" s="104">
        <v>1074349.8700000001</v>
      </c>
      <c r="E2084" s="406">
        <v>1064</v>
      </c>
      <c r="F2084" s="188">
        <v>1009.727321</v>
      </c>
      <c r="G2084" s="103" t="s">
        <v>581</v>
      </c>
      <c r="H2084" s="103" t="s">
        <v>581</v>
      </c>
      <c r="I2084" s="252">
        <v>45</v>
      </c>
      <c r="J2084" s="104">
        <v>1074349.8700000001</v>
      </c>
      <c r="K2084" s="104">
        <v>1074279.76</v>
      </c>
      <c r="L2084" s="188">
        <v>1.2630301999999999E-3</v>
      </c>
    </row>
    <row r="2085" spans="1:12" hidden="1">
      <c r="A2085" s="103" t="s">
        <v>1100</v>
      </c>
      <c r="B2085" s="103" t="s">
        <v>1078</v>
      </c>
      <c r="C2085" s="134" t="s">
        <v>2049</v>
      </c>
      <c r="D2085" s="104">
        <v>1074362.33</v>
      </c>
      <c r="E2085" s="406">
        <v>1064</v>
      </c>
      <c r="F2085" s="188">
        <v>1009.739032</v>
      </c>
      <c r="G2085" s="103" t="s">
        <v>581</v>
      </c>
      <c r="H2085" s="103" t="s">
        <v>581</v>
      </c>
      <c r="I2085" s="252">
        <v>45</v>
      </c>
      <c r="J2085" s="104">
        <v>1074362.33</v>
      </c>
      <c r="K2085" s="104">
        <v>1074292.22</v>
      </c>
      <c r="L2085" s="188">
        <v>1.1598181E-3</v>
      </c>
    </row>
    <row r="2086" spans="1:12" hidden="1">
      <c r="A2086" s="103" t="s">
        <v>1100</v>
      </c>
      <c r="B2086" s="103" t="s">
        <v>1078</v>
      </c>
      <c r="C2086" s="134" t="s">
        <v>1430</v>
      </c>
      <c r="D2086" s="104">
        <v>1074373.9099999999</v>
      </c>
      <c r="E2086" s="406">
        <v>1064</v>
      </c>
      <c r="F2086" s="188">
        <v>1009.749915</v>
      </c>
      <c r="G2086" s="103" t="s">
        <v>581</v>
      </c>
      <c r="H2086" s="103" t="s">
        <v>581</v>
      </c>
      <c r="I2086" s="252">
        <v>45</v>
      </c>
      <c r="J2086" s="104">
        <v>1074373.9099999999</v>
      </c>
      <c r="K2086" s="104">
        <v>1074303.8</v>
      </c>
      <c r="L2086" s="188">
        <v>1.0778032000000001E-3</v>
      </c>
    </row>
    <row r="2087" spans="1:12" hidden="1">
      <c r="A2087" s="103" t="s">
        <v>1100</v>
      </c>
      <c r="B2087" s="103" t="s">
        <v>1078</v>
      </c>
      <c r="C2087" s="134" t="s">
        <v>1431</v>
      </c>
      <c r="D2087" s="104">
        <v>1066859.1100000001</v>
      </c>
      <c r="E2087" s="406">
        <v>1064</v>
      </c>
      <c r="F2087" s="188">
        <v>1002.687133</v>
      </c>
      <c r="G2087" s="103" t="s">
        <v>581</v>
      </c>
      <c r="H2087" s="103" t="s">
        <v>581</v>
      </c>
      <c r="I2087" s="252">
        <v>45</v>
      </c>
      <c r="J2087" s="104">
        <v>1066859.1100000001</v>
      </c>
      <c r="K2087" s="104">
        <v>1066789</v>
      </c>
      <c r="L2087" s="188">
        <v>-0.69945853869999997</v>
      </c>
    </row>
    <row r="2088" spans="1:12" hidden="1">
      <c r="A2088" s="103" t="s">
        <v>1100</v>
      </c>
      <c r="B2088" s="103" t="s">
        <v>1078</v>
      </c>
      <c r="C2088" s="134" t="s">
        <v>1432</v>
      </c>
      <c r="D2088" s="104">
        <v>1066871.6399999999</v>
      </c>
      <c r="E2088" s="406">
        <v>1064</v>
      </c>
      <c r="F2088" s="188">
        <v>1002.69891</v>
      </c>
      <c r="G2088" s="103" t="s">
        <v>581</v>
      </c>
      <c r="H2088" s="103" t="s">
        <v>581</v>
      </c>
      <c r="I2088" s="252">
        <v>45</v>
      </c>
      <c r="J2088" s="104">
        <v>1066871.6399999999</v>
      </c>
      <c r="K2088" s="104">
        <v>1066801.53</v>
      </c>
      <c r="L2088" s="188">
        <v>1.1745438E-3</v>
      </c>
    </row>
    <row r="2089" spans="1:12" hidden="1">
      <c r="A2089" s="103" t="s">
        <v>1100</v>
      </c>
      <c r="B2089" s="103" t="s">
        <v>1078</v>
      </c>
      <c r="C2089" s="134" t="s">
        <v>1433</v>
      </c>
      <c r="D2089" s="104">
        <v>1066884.6599999999</v>
      </c>
      <c r="E2089" s="406">
        <v>1064</v>
      </c>
      <c r="F2089" s="188">
        <v>1002.711147</v>
      </c>
      <c r="G2089" s="103" t="s">
        <v>581</v>
      </c>
      <c r="H2089" s="103" t="s">
        <v>581</v>
      </c>
      <c r="I2089" s="252">
        <v>45</v>
      </c>
      <c r="J2089" s="104">
        <v>1066884.6599999999</v>
      </c>
      <c r="K2089" s="104">
        <v>1066814.55</v>
      </c>
      <c r="L2089" s="188">
        <v>1.2204061999999999E-3</v>
      </c>
    </row>
    <row r="2090" spans="1:12" hidden="1">
      <c r="A2090" s="103" t="s">
        <v>1100</v>
      </c>
      <c r="B2090" s="103" t="s">
        <v>1078</v>
      </c>
      <c r="C2090" s="134" t="s">
        <v>1434</v>
      </c>
      <c r="D2090" s="104">
        <v>1066897.8400000001</v>
      </c>
      <c r="E2090" s="406">
        <v>1064</v>
      </c>
      <c r="F2090" s="188">
        <v>1002.723534</v>
      </c>
      <c r="G2090" s="103" t="s">
        <v>581</v>
      </c>
      <c r="H2090" s="103" t="s">
        <v>581</v>
      </c>
      <c r="I2090" s="252">
        <v>45</v>
      </c>
      <c r="J2090" s="104">
        <v>1066897.8400000001</v>
      </c>
      <c r="K2090" s="104">
        <v>1066827.73</v>
      </c>
      <c r="L2090" s="188">
        <v>1.2353507999999999E-3</v>
      </c>
    </row>
    <row r="2091" spans="1:12" hidden="1">
      <c r="A2091" s="103" t="s">
        <v>1100</v>
      </c>
      <c r="B2091" s="103" t="s">
        <v>1078</v>
      </c>
      <c r="C2091" s="134" t="s">
        <v>1435</v>
      </c>
      <c r="D2091" s="104">
        <v>1066911.44</v>
      </c>
      <c r="E2091" s="406">
        <v>1064</v>
      </c>
      <c r="F2091" s="188">
        <v>1002.736316</v>
      </c>
      <c r="G2091" s="103" t="s">
        <v>581</v>
      </c>
      <c r="H2091" s="103" t="s">
        <v>581</v>
      </c>
      <c r="I2091" s="252">
        <v>45</v>
      </c>
      <c r="J2091" s="104">
        <v>1066911.44</v>
      </c>
      <c r="K2091" s="104">
        <v>1066841.33</v>
      </c>
      <c r="L2091" s="188">
        <v>1.2747282E-3</v>
      </c>
    </row>
    <row r="2092" spans="1:12" hidden="1">
      <c r="A2092" s="103" t="s">
        <v>1100</v>
      </c>
      <c r="B2092" s="103" t="s">
        <v>1078</v>
      </c>
      <c r="C2092" s="134" t="s">
        <v>1436</v>
      </c>
      <c r="D2092" s="104">
        <v>1066950.5</v>
      </c>
      <c r="E2092" s="406">
        <v>1064</v>
      </c>
      <c r="F2092" s="188">
        <v>1002.773026</v>
      </c>
      <c r="G2092" s="103" t="s">
        <v>581</v>
      </c>
      <c r="H2092" s="103" t="s">
        <v>581</v>
      </c>
      <c r="I2092" s="252">
        <v>45</v>
      </c>
      <c r="J2092" s="104">
        <v>1066950.5</v>
      </c>
      <c r="K2092" s="104">
        <v>1066880.3899999999</v>
      </c>
      <c r="L2092" s="188">
        <v>3.6609823999999998E-3</v>
      </c>
    </row>
    <row r="2093" spans="1:12" hidden="1">
      <c r="A2093" s="103" t="s">
        <v>1100</v>
      </c>
      <c r="B2093" s="103" t="s">
        <v>1078</v>
      </c>
      <c r="C2093" s="134" t="s">
        <v>1437</v>
      </c>
      <c r="D2093" s="104">
        <v>1066215.98</v>
      </c>
      <c r="E2093" s="406">
        <v>1064</v>
      </c>
      <c r="F2093" s="188">
        <v>1002.082688</v>
      </c>
      <c r="G2093" s="103" t="s">
        <v>581</v>
      </c>
      <c r="H2093" s="103" t="s">
        <v>581</v>
      </c>
      <c r="I2093" s="252">
        <v>45</v>
      </c>
      <c r="J2093" s="104">
        <v>1066215.98</v>
      </c>
      <c r="K2093" s="104">
        <v>1066145.8700000001</v>
      </c>
      <c r="L2093" s="188">
        <v>-6.8842896900000006E-2</v>
      </c>
    </row>
    <row r="2094" spans="1:12" hidden="1">
      <c r="A2094" s="103" t="s">
        <v>1100</v>
      </c>
      <c r="B2094" s="103" t="s">
        <v>1078</v>
      </c>
      <c r="C2094" s="134" t="s">
        <v>1438</v>
      </c>
      <c r="D2094" s="104">
        <v>1070458.55</v>
      </c>
      <c r="E2094" s="406">
        <v>1069</v>
      </c>
      <c r="F2094" s="188">
        <v>1001.364408</v>
      </c>
      <c r="G2094" s="103" t="s">
        <v>581</v>
      </c>
      <c r="H2094" s="103" t="s">
        <v>581</v>
      </c>
      <c r="I2094" s="252">
        <v>46</v>
      </c>
      <c r="J2094" s="104">
        <v>1065451.73</v>
      </c>
      <c r="K2094" s="104">
        <v>1065381.6200000001</v>
      </c>
      <c r="L2094" s="188">
        <v>-7.1678715599999998E-2</v>
      </c>
    </row>
    <row r="2095" spans="1:12" hidden="1">
      <c r="A2095" s="103" t="s">
        <v>1100</v>
      </c>
      <c r="B2095" s="103" t="s">
        <v>1078</v>
      </c>
      <c r="C2095" s="134" t="s">
        <v>1439</v>
      </c>
      <c r="D2095" s="104">
        <v>1070471.94</v>
      </c>
      <c r="E2095" s="406">
        <v>1069</v>
      </c>
      <c r="F2095" s="188">
        <v>1001.376932</v>
      </c>
      <c r="G2095" s="103" t="s">
        <v>581</v>
      </c>
      <c r="H2095" s="103" t="s">
        <v>581</v>
      </c>
      <c r="I2095" s="252">
        <v>46</v>
      </c>
      <c r="J2095" s="104">
        <v>1070471.94</v>
      </c>
      <c r="K2095" s="104">
        <v>1070401.83</v>
      </c>
      <c r="L2095" s="188">
        <v>1.2506934999999999E-3</v>
      </c>
    </row>
    <row r="2096" spans="1:12" hidden="1">
      <c r="A2096" s="103" t="s">
        <v>1100</v>
      </c>
      <c r="B2096" s="103" t="s">
        <v>1078</v>
      </c>
      <c r="C2096" s="134" t="s">
        <v>1440</v>
      </c>
      <c r="D2096" s="104">
        <v>1076535.25</v>
      </c>
      <c r="E2096" s="406">
        <v>1069</v>
      </c>
      <c r="F2096" s="188">
        <v>1007.0488769999999</v>
      </c>
      <c r="G2096" s="103" t="s">
        <v>581</v>
      </c>
      <c r="H2096" s="103" t="s">
        <v>581</v>
      </c>
      <c r="I2096" s="252">
        <v>46</v>
      </c>
      <c r="J2096" s="104">
        <v>1076535.25</v>
      </c>
      <c r="K2096" s="104">
        <v>1076465.1399999999</v>
      </c>
      <c r="L2096" s="188">
        <v>0.56641458560000002</v>
      </c>
    </row>
    <row r="2097" spans="1:12" hidden="1">
      <c r="A2097" s="103" t="s">
        <v>1100</v>
      </c>
      <c r="B2097" s="103" t="s">
        <v>1078</v>
      </c>
      <c r="C2097" s="134" t="s">
        <v>1441</v>
      </c>
      <c r="D2097" s="104">
        <v>1076573.5900000001</v>
      </c>
      <c r="E2097" s="406">
        <v>1069</v>
      </c>
      <c r="F2097" s="188">
        <v>1007.084743</v>
      </c>
      <c r="G2097" s="103" t="s">
        <v>581</v>
      </c>
      <c r="H2097" s="103" t="s">
        <v>581</v>
      </c>
      <c r="I2097" s="252">
        <v>46</v>
      </c>
      <c r="J2097" s="104">
        <v>1076573.5900000001</v>
      </c>
      <c r="K2097" s="104">
        <v>1076503.48</v>
      </c>
      <c r="L2097" s="188">
        <v>3.5614955000000002E-3</v>
      </c>
    </row>
    <row r="2098" spans="1:12" hidden="1">
      <c r="A2098" s="103" t="s">
        <v>1100</v>
      </c>
      <c r="B2098" s="103" t="s">
        <v>1078</v>
      </c>
      <c r="C2098" s="134" t="s">
        <v>1442</v>
      </c>
      <c r="D2098" s="104">
        <v>1076587.27</v>
      </c>
      <c r="E2098" s="406">
        <v>1069</v>
      </c>
      <c r="F2098" s="188">
        <v>1007.09754</v>
      </c>
      <c r="G2098" s="103" t="s">
        <v>581</v>
      </c>
      <c r="H2098" s="103" t="s">
        <v>581</v>
      </c>
      <c r="I2098" s="252">
        <v>46</v>
      </c>
      <c r="J2098" s="104">
        <v>1076587.27</v>
      </c>
      <c r="K2098" s="104">
        <v>1076517.1599999999</v>
      </c>
      <c r="L2098" s="188">
        <v>1.2706974E-3</v>
      </c>
    </row>
    <row r="2099" spans="1:12" hidden="1">
      <c r="A2099" s="103" t="s">
        <v>1100</v>
      </c>
      <c r="B2099" s="103" t="s">
        <v>1078</v>
      </c>
      <c r="C2099" s="134" t="s">
        <v>1443</v>
      </c>
      <c r="D2099" s="104">
        <v>1076601.21</v>
      </c>
      <c r="E2099" s="406">
        <v>1069</v>
      </c>
      <c r="F2099" s="188">
        <v>1007.11058</v>
      </c>
      <c r="G2099" s="103" t="s">
        <v>581</v>
      </c>
      <c r="H2099" s="103" t="s">
        <v>581</v>
      </c>
      <c r="I2099" s="252">
        <v>46</v>
      </c>
      <c r="J2099" s="104">
        <v>1076601.21</v>
      </c>
      <c r="K2099" s="104">
        <v>1076531.1000000001</v>
      </c>
      <c r="L2099" s="188">
        <v>1.29481E-3</v>
      </c>
    </row>
    <row r="2100" spans="1:12" hidden="1">
      <c r="A2100" s="103" t="s">
        <v>1100</v>
      </c>
      <c r="B2100" s="103" t="s">
        <v>1078</v>
      </c>
      <c r="C2100" s="134" t="s">
        <v>1444</v>
      </c>
      <c r="D2100" s="104">
        <v>1076614.98</v>
      </c>
      <c r="E2100" s="406">
        <v>1069</v>
      </c>
      <c r="F2100" s="188">
        <v>1007.123461</v>
      </c>
      <c r="G2100" s="103" t="s">
        <v>581</v>
      </c>
      <c r="H2100" s="103" t="s">
        <v>581</v>
      </c>
      <c r="I2100" s="252">
        <v>46</v>
      </c>
      <c r="J2100" s="104">
        <v>1076614.98</v>
      </c>
      <c r="K2100" s="104">
        <v>1076544.8700000001</v>
      </c>
      <c r="L2100" s="188">
        <v>1.2790054999999999E-3</v>
      </c>
    </row>
    <row r="2101" spans="1:12" hidden="1">
      <c r="A2101" s="103" t="s">
        <v>1100</v>
      </c>
      <c r="B2101" s="103" t="s">
        <v>1078</v>
      </c>
      <c r="C2101" s="134" t="s">
        <v>1951</v>
      </c>
      <c r="D2101" s="104">
        <v>1076628.6499999999</v>
      </c>
      <c r="E2101" s="406">
        <v>1069</v>
      </c>
      <c r="F2101" s="188">
        <v>1007.136249</v>
      </c>
      <c r="G2101" s="103" t="s">
        <v>581</v>
      </c>
      <c r="H2101" s="103" t="s">
        <v>581</v>
      </c>
      <c r="I2101" s="252">
        <v>46</v>
      </c>
      <c r="J2101" s="104">
        <v>1076628.6499999999</v>
      </c>
      <c r="K2101" s="104">
        <v>1076558.54</v>
      </c>
      <c r="L2101" s="188">
        <v>1.269755E-3</v>
      </c>
    </row>
    <row r="2102" spans="1:12" hidden="1">
      <c r="A2102" s="103" t="s">
        <v>1100</v>
      </c>
      <c r="B2102" s="103" t="s">
        <v>1078</v>
      </c>
      <c r="C2102" s="134" t="s">
        <v>1952</v>
      </c>
      <c r="D2102" s="104">
        <v>1076669.82</v>
      </c>
      <c r="E2102" s="406">
        <v>1069</v>
      </c>
      <c r="F2102" s="188">
        <v>1007.174761</v>
      </c>
      <c r="G2102" s="103" t="s">
        <v>581</v>
      </c>
      <c r="H2102" s="103" t="s">
        <v>581</v>
      </c>
      <c r="I2102" s="252">
        <v>46</v>
      </c>
      <c r="J2102" s="104">
        <v>1076669.82</v>
      </c>
      <c r="K2102" s="104">
        <v>1076599.71</v>
      </c>
      <c r="L2102" s="188">
        <v>3.8239115999999999E-3</v>
      </c>
    </row>
    <row r="2103" spans="1:12" hidden="1">
      <c r="A2103" s="103" t="s">
        <v>1100</v>
      </c>
      <c r="B2103" s="103" t="s">
        <v>1078</v>
      </c>
      <c r="C2103" s="134" t="s">
        <v>1953</v>
      </c>
      <c r="D2103" s="104">
        <v>1076684.2</v>
      </c>
      <c r="E2103" s="406">
        <v>1069</v>
      </c>
      <c r="F2103" s="188">
        <v>1007.188213</v>
      </c>
      <c r="G2103" s="103" t="s">
        <v>581</v>
      </c>
      <c r="H2103" s="103" t="s">
        <v>581</v>
      </c>
      <c r="I2103" s="252">
        <v>46</v>
      </c>
      <c r="J2103" s="104">
        <v>1076684.2</v>
      </c>
      <c r="K2103" s="104">
        <v>1076614.0900000001</v>
      </c>
      <c r="L2103" s="188">
        <v>1.3356173E-3</v>
      </c>
    </row>
    <row r="2104" spans="1:12" hidden="1">
      <c r="A2104" s="103" t="s">
        <v>1100</v>
      </c>
      <c r="B2104" s="103" t="s">
        <v>1078</v>
      </c>
      <c r="C2104" s="134" t="s">
        <v>1954</v>
      </c>
      <c r="D2104" s="104">
        <v>1076698.43</v>
      </c>
      <c r="E2104" s="406">
        <v>1069</v>
      </c>
      <c r="F2104" s="188">
        <v>1007.2015249999999</v>
      </c>
      <c r="G2104" s="103" t="s">
        <v>581</v>
      </c>
      <c r="H2104" s="103" t="s">
        <v>581</v>
      </c>
      <c r="I2104" s="252">
        <v>46</v>
      </c>
      <c r="J2104" s="104">
        <v>1076698.43</v>
      </c>
      <c r="K2104" s="104">
        <v>1076628.32</v>
      </c>
      <c r="L2104" s="188">
        <v>1.3216993000000001E-3</v>
      </c>
    </row>
    <row r="2105" spans="1:12" hidden="1">
      <c r="A2105" s="103" t="s">
        <v>1100</v>
      </c>
      <c r="B2105" s="103" t="s">
        <v>1078</v>
      </c>
      <c r="C2105" s="134" t="s">
        <v>1955</v>
      </c>
      <c r="D2105" s="104">
        <v>1076712.28</v>
      </c>
      <c r="E2105" s="406">
        <v>1069</v>
      </c>
      <c r="F2105" s="188">
        <v>1007.214481</v>
      </c>
      <c r="G2105" s="103" t="s">
        <v>581</v>
      </c>
      <c r="H2105" s="103" t="s">
        <v>581</v>
      </c>
      <c r="I2105" s="252">
        <v>46</v>
      </c>
      <c r="J2105" s="104">
        <v>1076712.28</v>
      </c>
      <c r="K2105" s="104">
        <v>1076642.17</v>
      </c>
      <c r="L2105" s="188">
        <v>1.2863364E-3</v>
      </c>
    </row>
    <row r="2106" spans="1:12" hidden="1">
      <c r="A2106" s="103" t="s">
        <v>1100</v>
      </c>
      <c r="B2106" s="103" t="s">
        <v>1078</v>
      </c>
      <c r="C2106" s="134" t="s">
        <v>1956</v>
      </c>
      <c r="D2106" s="104">
        <v>1076727</v>
      </c>
      <c r="E2106" s="406">
        <v>1069</v>
      </c>
      <c r="F2106" s="188">
        <v>1007.228251</v>
      </c>
      <c r="G2106" s="103" t="s">
        <v>581</v>
      </c>
      <c r="H2106" s="103" t="s">
        <v>581</v>
      </c>
      <c r="I2106" s="252">
        <v>46</v>
      </c>
      <c r="J2106" s="104">
        <v>1076727</v>
      </c>
      <c r="K2106" s="104">
        <v>1076656.8899999999</v>
      </c>
      <c r="L2106" s="188">
        <v>1.3671368E-3</v>
      </c>
    </row>
    <row r="2107" spans="1:12" hidden="1">
      <c r="A2107" s="103" t="s">
        <v>1100</v>
      </c>
      <c r="B2107" s="103" t="s">
        <v>1078</v>
      </c>
      <c r="C2107" s="134" t="s">
        <v>1957</v>
      </c>
      <c r="D2107" s="104">
        <v>1076770.33</v>
      </c>
      <c r="E2107" s="406">
        <v>1069</v>
      </c>
      <c r="F2107" s="188">
        <v>1007.268784</v>
      </c>
      <c r="G2107" s="103" t="s">
        <v>581</v>
      </c>
      <c r="H2107" s="103" t="s">
        <v>581</v>
      </c>
      <c r="I2107" s="252">
        <v>46</v>
      </c>
      <c r="J2107" s="104">
        <v>1076770.33</v>
      </c>
      <c r="K2107" s="104">
        <v>1076700.22</v>
      </c>
      <c r="L2107" s="188">
        <v>4.0242120000000001E-3</v>
      </c>
    </row>
    <row r="2108" spans="1:12" hidden="1">
      <c r="A2108" s="103" t="s">
        <v>1100</v>
      </c>
      <c r="B2108" s="103" t="s">
        <v>1078</v>
      </c>
      <c r="C2108" s="134" t="s">
        <v>1958</v>
      </c>
      <c r="D2108" s="104">
        <v>1076783.81</v>
      </c>
      <c r="E2108" s="406">
        <v>1069</v>
      </c>
      <c r="F2108" s="188">
        <v>1007.281394</v>
      </c>
      <c r="G2108" s="103" t="s">
        <v>581</v>
      </c>
      <c r="H2108" s="103" t="s">
        <v>581</v>
      </c>
      <c r="I2108" s="252">
        <v>46</v>
      </c>
      <c r="J2108" s="104">
        <v>1076783.81</v>
      </c>
      <c r="K2108" s="104">
        <v>1076713.7</v>
      </c>
      <c r="L2108" s="188">
        <v>1.2519002000000001E-3</v>
      </c>
    </row>
    <row r="2109" spans="1:12" hidden="1">
      <c r="A2109" s="103" t="s">
        <v>1100</v>
      </c>
      <c r="B2109" s="103" t="s">
        <v>1078</v>
      </c>
      <c r="C2109" s="134" t="s">
        <v>1959</v>
      </c>
      <c r="D2109" s="104">
        <v>1076798.22</v>
      </c>
      <c r="E2109" s="406">
        <v>1069</v>
      </c>
      <c r="F2109" s="188">
        <v>1007.294874</v>
      </c>
      <c r="G2109" s="103" t="s">
        <v>581</v>
      </c>
      <c r="H2109" s="103" t="s">
        <v>581</v>
      </c>
      <c r="I2109" s="252">
        <v>46</v>
      </c>
      <c r="J2109" s="104">
        <v>1076798.22</v>
      </c>
      <c r="K2109" s="104">
        <v>1076728.1100000001</v>
      </c>
      <c r="L2109" s="188">
        <v>1.3382556E-3</v>
      </c>
    </row>
    <row r="2110" spans="1:12" hidden="1">
      <c r="A2110" s="103" t="s">
        <v>1100</v>
      </c>
      <c r="B2110" s="103" t="s">
        <v>1078</v>
      </c>
      <c r="C2110" s="134" t="s">
        <v>1960</v>
      </c>
      <c r="D2110" s="104">
        <v>1076813.2</v>
      </c>
      <c r="E2110" s="406">
        <v>1069</v>
      </c>
      <c r="F2110" s="188">
        <v>1007.308887</v>
      </c>
      <c r="G2110" s="103" t="s">
        <v>581</v>
      </c>
      <c r="H2110" s="103" t="s">
        <v>581</v>
      </c>
      <c r="I2110" s="252">
        <v>46</v>
      </c>
      <c r="J2110" s="104">
        <v>1076813.2</v>
      </c>
      <c r="K2110" s="104">
        <v>1076743.0900000001</v>
      </c>
      <c r="L2110" s="188">
        <v>1.3911517E-3</v>
      </c>
    </row>
    <row r="2111" spans="1:12" hidden="1">
      <c r="A2111" s="103" t="s">
        <v>1100</v>
      </c>
      <c r="B2111" s="103" t="s">
        <v>1078</v>
      </c>
      <c r="C2111" s="134" t="s">
        <v>1961</v>
      </c>
      <c r="D2111" s="104">
        <v>1076826.8400000001</v>
      </c>
      <c r="E2111" s="406">
        <v>1069</v>
      </c>
      <c r="F2111" s="188">
        <v>1007.321646</v>
      </c>
      <c r="G2111" s="103" t="s">
        <v>581</v>
      </c>
      <c r="H2111" s="103" t="s">
        <v>581</v>
      </c>
      <c r="I2111" s="252">
        <v>46</v>
      </c>
      <c r="J2111" s="104">
        <v>1076826.8400000001</v>
      </c>
      <c r="K2111" s="104">
        <v>1076756.73</v>
      </c>
      <c r="L2111" s="188">
        <v>1.2666423E-3</v>
      </c>
    </row>
    <row r="2112" spans="1:12" hidden="1">
      <c r="A2112" s="103" t="s">
        <v>1100</v>
      </c>
      <c r="B2112" s="103" t="s">
        <v>1078</v>
      </c>
      <c r="C2112" s="134" t="s">
        <v>1962</v>
      </c>
      <c r="D2112" s="104">
        <v>1076867.52</v>
      </c>
      <c r="E2112" s="406">
        <v>1069</v>
      </c>
      <c r="F2112" s="188">
        <v>1007.359701</v>
      </c>
      <c r="G2112" s="103" t="s">
        <v>581</v>
      </c>
      <c r="H2112" s="103" t="s">
        <v>581</v>
      </c>
      <c r="I2112" s="252">
        <v>46</v>
      </c>
      <c r="J2112" s="104">
        <v>1076867.52</v>
      </c>
      <c r="K2112" s="104">
        <v>1076797.4099999999</v>
      </c>
      <c r="L2112" s="188">
        <v>3.7778400000000002E-3</v>
      </c>
    </row>
    <row r="2113" spans="1:12" hidden="1">
      <c r="A2113" s="103" t="s">
        <v>1100</v>
      </c>
      <c r="B2113" s="103" t="s">
        <v>1078</v>
      </c>
      <c r="C2113" s="134" t="s">
        <v>1963</v>
      </c>
      <c r="D2113" s="104">
        <v>1076881.17</v>
      </c>
      <c r="E2113" s="406">
        <v>1069</v>
      </c>
      <c r="F2113" s="188">
        <v>1007.37247</v>
      </c>
      <c r="G2113" s="103" t="s">
        <v>581</v>
      </c>
      <c r="H2113" s="103" t="s">
        <v>581</v>
      </c>
      <c r="I2113" s="252">
        <v>46</v>
      </c>
      <c r="J2113" s="104">
        <v>1076881.17</v>
      </c>
      <c r="K2113" s="104">
        <v>1076811.06</v>
      </c>
      <c r="L2113" s="188">
        <v>1.2675710999999999E-3</v>
      </c>
    </row>
    <row r="2114" spans="1:12" hidden="1">
      <c r="A2114" s="103" t="s">
        <v>1100</v>
      </c>
      <c r="B2114" s="103" t="s">
        <v>1078</v>
      </c>
      <c r="C2114" s="134" t="s">
        <v>1964</v>
      </c>
      <c r="D2114" s="104">
        <v>1076189.93</v>
      </c>
      <c r="E2114" s="406">
        <v>1069</v>
      </c>
      <c r="F2114" s="188">
        <v>1006.725847</v>
      </c>
      <c r="G2114" s="103" t="s">
        <v>581</v>
      </c>
      <c r="H2114" s="103" t="s">
        <v>581</v>
      </c>
      <c r="I2114" s="252">
        <v>46</v>
      </c>
      <c r="J2114" s="104">
        <v>1076189.93</v>
      </c>
      <c r="K2114" s="104">
        <v>1076825.06</v>
      </c>
      <c r="L2114" s="188">
        <v>-6.4189068000000002E-2</v>
      </c>
    </row>
    <row r="2115" spans="1:12" hidden="1">
      <c r="A2115" s="103" t="s">
        <v>1100</v>
      </c>
      <c r="B2115" s="103" t="s">
        <v>1078</v>
      </c>
      <c r="C2115" s="134" t="s">
        <v>1965</v>
      </c>
      <c r="D2115" s="104">
        <v>1076204.28</v>
      </c>
      <c r="E2115" s="406">
        <v>1069</v>
      </c>
      <c r="F2115" s="188">
        <v>1006.73927</v>
      </c>
      <c r="G2115" s="103" t="s">
        <v>581</v>
      </c>
      <c r="H2115" s="103" t="s">
        <v>581</v>
      </c>
      <c r="I2115" s="252">
        <v>46</v>
      </c>
      <c r="J2115" s="104">
        <v>1076204.28</v>
      </c>
      <c r="K2115" s="104">
        <v>1076134.17</v>
      </c>
      <c r="L2115" s="188">
        <v>1.3333322000000001E-3</v>
      </c>
    </row>
    <row r="2116" spans="1:12" hidden="1">
      <c r="A2116" s="103" t="s">
        <v>1100</v>
      </c>
      <c r="B2116" s="103" t="s">
        <v>1078</v>
      </c>
      <c r="C2116" s="134" t="s">
        <v>1966</v>
      </c>
      <c r="D2116" s="104">
        <v>1076218.22</v>
      </c>
      <c r="E2116" s="406">
        <v>1069</v>
      </c>
      <c r="F2116" s="188">
        <v>1006.752311</v>
      </c>
      <c r="G2116" s="103" t="s">
        <v>581</v>
      </c>
      <c r="H2116" s="103" t="s">
        <v>581</v>
      </c>
      <c r="I2116" s="252">
        <v>46</v>
      </c>
      <c r="J2116" s="104">
        <v>1076218.22</v>
      </c>
      <c r="K2116" s="104">
        <v>1076148.1100000001</v>
      </c>
      <c r="L2116" s="188">
        <v>1.2953702E-3</v>
      </c>
    </row>
    <row r="2117" spans="1:12" hidden="1">
      <c r="A2117" s="103" t="s">
        <v>1100</v>
      </c>
      <c r="B2117" s="103" t="s">
        <v>1078</v>
      </c>
      <c r="C2117" s="134" t="s">
        <v>1967</v>
      </c>
      <c r="D2117" s="104">
        <v>1126601.52</v>
      </c>
      <c r="E2117" s="406">
        <v>1119</v>
      </c>
      <c r="F2117" s="188">
        <v>1006.793134</v>
      </c>
      <c r="G2117" s="103" t="s">
        <v>581</v>
      </c>
      <c r="H2117" s="103" t="s">
        <v>581</v>
      </c>
      <c r="I2117" s="252">
        <v>47</v>
      </c>
      <c r="J2117" s="104">
        <v>1076261.8600000001</v>
      </c>
      <c r="K2117" s="104">
        <v>1076191.75</v>
      </c>
      <c r="L2117" s="188">
        <v>4.0549198999999996E-3</v>
      </c>
    </row>
    <row r="2118" spans="1:12" hidden="1">
      <c r="A2118" s="103" t="s">
        <v>1100</v>
      </c>
      <c r="B2118" s="103" t="s">
        <v>1078</v>
      </c>
      <c r="C2118" s="134" t="s">
        <v>1968</v>
      </c>
      <c r="D2118" s="104">
        <v>1132595.8700000001</v>
      </c>
      <c r="E2118" s="406">
        <v>1119</v>
      </c>
      <c r="F2118" s="188">
        <v>1012.150018</v>
      </c>
      <c r="G2118" s="103" t="s">
        <v>581</v>
      </c>
      <c r="H2118" s="103" t="s">
        <v>581</v>
      </c>
      <c r="I2118" s="252">
        <v>47</v>
      </c>
      <c r="J2118" s="104">
        <v>1132595.8700000001</v>
      </c>
      <c r="K2118" s="104">
        <v>1132595.8700000001</v>
      </c>
      <c r="L2118" s="188">
        <v>0.53207395040000005</v>
      </c>
    </row>
    <row r="2119" spans="1:12" hidden="1">
      <c r="A2119" s="103" t="s">
        <v>1100</v>
      </c>
      <c r="B2119" s="103" t="s">
        <v>1078</v>
      </c>
      <c r="C2119" s="134" t="s">
        <v>1969</v>
      </c>
      <c r="D2119" s="104">
        <v>1132610.1399999999</v>
      </c>
      <c r="E2119" s="406">
        <v>1119</v>
      </c>
      <c r="F2119" s="188">
        <v>1012.16277</v>
      </c>
      <c r="G2119" s="103" t="s">
        <v>581</v>
      </c>
      <c r="H2119" s="103" t="s">
        <v>581</v>
      </c>
      <c r="I2119" s="252">
        <v>47</v>
      </c>
      <c r="J2119" s="104">
        <v>1132610.1399999999</v>
      </c>
      <c r="K2119" s="104">
        <v>1132610.1399999999</v>
      </c>
      <c r="L2119" s="188">
        <v>1.2598923E-3</v>
      </c>
    </row>
    <row r="2120" spans="1:12" hidden="1">
      <c r="A2120" s="103" t="s">
        <v>1100</v>
      </c>
      <c r="B2120" s="103" t="s">
        <v>1078</v>
      </c>
      <c r="C2120" s="134" t="s">
        <v>1970</v>
      </c>
      <c r="D2120" s="104">
        <v>1132625.02</v>
      </c>
      <c r="E2120" s="406">
        <v>1119</v>
      </c>
      <c r="F2120" s="188">
        <v>1012.176068</v>
      </c>
      <c r="G2120" s="103" t="s">
        <v>581</v>
      </c>
      <c r="H2120" s="103" t="s">
        <v>581</v>
      </c>
      <c r="I2120" s="252">
        <v>47</v>
      </c>
      <c r="J2120" s="104">
        <v>1132625.02</v>
      </c>
      <c r="K2120" s="104">
        <v>1132625.02</v>
      </c>
      <c r="L2120" s="188">
        <v>1.3138202999999999E-3</v>
      </c>
    </row>
    <row r="2121" spans="1:12" hidden="1">
      <c r="A2121" s="103" t="s">
        <v>1100</v>
      </c>
      <c r="B2121" s="103" t="s">
        <v>1078</v>
      </c>
      <c r="C2121" s="134" t="s">
        <v>1971</v>
      </c>
      <c r="D2121" s="104">
        <v>1132013.5</v>
      </c>
      <c r="E2121" s="406">
        <v>1119</v>
      </c>
      <c r="F2121" s="188">
        <v>1011.62958</v>
      </c>
      <c r="G2121" s="103" t="s">
        <v>581</v>
      </c>
      <c r="H2121" s="103" t="s">
        <v>581</v>
      </c>
      <c r="I2121" s="252">
        <v>47</v>
      </c>
      <c r="J2121" s="104">
        <v>1132013.5</v>
      </c>
      <c r="K2121" s="104">
        <v>1132013.5</v>
      </c>
      <c r="L2121" s="188">
        <v>-5.3991397099999998E-2</v>
      </c>
    </row>
    <row r="2122" spans="1:12" hidden="1">
      <c r="A2122" s="103" t="s">
        <v>1100</v>
      </c>
      <c r="B2122" s="103" t="s">
        <v>1078</v>
      </c>
      <c r="C2122" s="134" t="s">
        <v>1972</v>
      </c>
      <c r="D2122" s="104">
        <v>1132068.8600000001</v>
      </c>
      <c r="E2122" s="406">
        <v>1119</v>
      </c>
      <c r="F2122" s="188">
        <v>1011.679053</v>
      </c>
      <c r="G2122" s="103" t="s">
        <v>581</v>
      </c>
      <c r="H2122" s="103" t="s">
        <v>581</v>
      </c>
      <c r="I2122" s="252">
        <v>47</v>
      </c>
      <c r="J2122" s="104">
        <v>1132068.8600000001</v>
      </c>
      <c r="K2122" s="104">
        <v>1132068.8600000001</v>
      </c>
      <c r="L2122" s="188">
        <v>4.8904263999999999E-3</v>
      </c>
    </row>
    <row r="2123" spans="1:12" hidden="1">
      <c r="A2123" s="103" t="s">
        <v>1100</v>
      </c>
      <c r="B2123" s="103" t="s">
        <v>1078</v>
      </c>
      <c r="C2123" s="134" t="s">
        <v>1973</v>
      </c>
      <c r="D2123" s="104">
        <v>1132087</v>
      </c>
      <c r="E2123" s="406">
        <v>1119</v>
      </c>
      <c r="F2123" s="188">
        <v>1011.695264</v>
      </c>
      <c r="G2123" s="103" t="s">
        <v>581</v>
      </c>
      <c r="H2123" s="103" t="s">
        <v>581</v>
      </c>
      <c r="I2123" s="252">
        <v>47</v>
      </c>
      <c r="J2123" s="104">
        <v>1132087</v>
      </c>
      <c r="K2123" s="104">
        <v>1132087</v>
      </c>
      <c r="L2123" s="188">
        <v>1.6023857E-3</v>
      </c>
    </row>
    <row r="2124" spans="1:12" hidden="1">
      <c r="A2124" s="103" t="s">
        <v>1100</v>
      </c>
      <c r="B2124" s="103" t="s">
        <v>1078</v>
      </c>
      <c r="C2124" s="134" t="s">
        <v>1974</v>
      </c>
      <c r="D2124" s="104">
        <v>1132104.6599999999</v>
      </c>
      <c r="E2124" s="406">
        <v>1119</v>
      </c>
      <c r="F2124" s="188">
        <v>1011.711046</v>
      </c>
      <c r="G2124" s="103" t="s">
        <v>581</v>
      </c>
      <c r="H2124" s="103" t="s">
        <v>581</v>
      </c>
      <c r="I2124" s="252">
        <v>47</v>
      </c>
      <c r="J2124" s="104">
        <v>1132104.6599999999</v>
      </c>
      <c r="K2124" s="104">
        <v>1132104.6599999999</v>
      </c>
      <c r="L2124" s="188">
        <v>1.5599558999999999E-3</v>
      </c>
    </row>
    <row r="2125" spans="1:12" hidden="1">
      <c r="A2125" s="103" t="s">
        <v>1100</v>
      </c>
      <c r="B2125" s="103" t="s">
        <v>1078</v>
      </c>
      <c r="C2125" s="134" t="s">
        <v>1975</v>
      </c>
      <c r="D2125" s="104">
        <v>1132122.6399999999</v>
      </c>
      <c r="E2125" s="406">
        <v>1119</v>
      </c>
      <c r="F2125" s="188">
        <v>1011.727113</v>
      </c>
      <c r="G2125" s="103" t="s">
        <v>581</v>
      </c>
      <c r="H2125" s="103" t="s">
        <v>581</v>
      </c>
      <c r="I2125" s="252">
        <v>47</v>
      </c>
      <c r="J2125" s="104">
        <v>1132122.6399999999</v>
      </c>
      <c r="K2125" s="104">
        <v>1132122.6399999999</v>
      </c>
      <c r="L2125" s="188">
        <v>1.5881017E-3</v>
      </c>
    </row>
    <row r="2126" spans="1:12" hidden="1">
      <c r="A2126" s="103" t="s">
        <v>1100</v>
      </c>
      <c r="B2126" s="103" t="s">
        <v>1078</v>
      </c>
      <c r="C2126" s="134" t="s">
        <v>1976</v>
      </c>
      <c r="D2126" s="104">
        <v>1132141.3500000001</v>
      </c>
      <c r="E2126" s="406">
        <v>1119</v>
      </c>
      <c r="F2126" s="188">
        <v>1011.743834</v>
      </c>
      <c r="G2126" s="103" t="s">
        <v>581</v>
      </c>
      <c r="H2126" s="103" t="s">
        <v>581</v>
      </c>
      <c r="I2126" s="252">
        <v>47</v>
      </c>
      <c r="J2126" s="104">
        <v>1132141.3500000001</v>
      </c>
      <c r="K2126" s="104">
        <v>1132141.3500000001</v>
      </c>
      <c r="L2126" s="188">
        <v>1.6527184E-3</v>
      </c>
    </row>
    <row r="2127" spans="1:12" hidden="1">
      <c r="A2127" s="103" t="s">
        <v>1100</v>
      </c>
      <c r="B2127" s="103" t="s">
        <v>1078</v>
      </c>
      <c r="C2127" s="134" t="s">
        <v>1977</v>
      </c>
      <c r="D2127" s="104">
        <v>1132196.1100000001</v>
      </c>
      <c r="E2127" s="406">
        <v>1119</v>
      </c>
      <c r="F2127" s="188">
        <v>1011.79277</v>
      </c>
      <c r="G2127" s="103" t="s">
        <v>581</v>
      </c>
      <c r="H2127" s="103" t="s">
        <v>581</v>
      </c>
      <c r="I2127" s="252">
        <v>47</v>
      </c>
      <c r="J2127" s="104">
        <v>1132196.1100000001</v>
      </c>
      <c r="K2127" s="104">
        <v>1132196.1100000001</v>
      </c>
      <c r="L2127" s="188">
        <v>4.8367975000000001E-3</v>
      </c>
    </row>
    <row r="2128" spans="1:12" hidden="1">
      <c r="A2128" s="103" t="s">
        <v>1100</v>
      </c>
      <c r="B2128" s="103" t="s">
        <v>1078</v>
      </c>
      <c r="C2128" s="134" t="s">
        <v>1978</v>
      </c>
      <c r="D2128" s="104">
        <v>1132214.27</v>
      </c>
      <c r="E2128" s="406">
        <v>1119</v>
      </c>
      <c r="F2128" s="188">
        <v>1011.808999</v>
      </c>
      <c r="G2128" s="103" t="s">
        <v>581</v>
      </c>
      <c r="H2128" s="103" t="s">
        <v>581</v>
      </c>
      <c r="I2128" s="252">
        <v>47</v>
      </c>
      <c r="J2128" s="104">
        <v>1132214.27</v>
      </c>
      <c r="K2128" s="104">
        <v>1132214.27</v>
      </c>
      <c r="L2128" s="188">
        <v>1.6039845999999999E-3</v>
      </c>
    </row>
    <row r="2129" spans="1:12" hidden="1">
      <c r="A2129" s="103" t="s">
        <v>1100</v>
      </c>
      <c r="B2129" s="103" t="s">
        <v>1078</v>
      </c>
      <c r="C2129" s="134" t="s">
        <v>1979</v>
      </c>
      <c r="D2129" s="104">
        <v>1132233.17</v>
      </c>
      <c r="E2129" s="406">
        <v>1119</v>
      </c>
      <c r="F2129" s="188">
        <v>1011.825889</v>
      </c>
      <c r="G2129" s="103" t="s">
        <v>581</v>
      </c>
      <c r="H2129" s="103" t="s">
        <v>581</v>
      </c>
      <c r="I2129" s="252">
        <v>47</v>
      </c>
      <c r="J2129" s="104">
        <v>1132233.17</v>
      </c>
      <c r="K2129" s="104">
        <v>1132233.17</v>
      </c>
      <c r="L2129" s="188">
        <v>1.6692873999999999E-3</v>
      </c>
    </row>
    <row r="2130" spans="1:12" hidden="1">
      <c r="A2130" s="103" t="s">
        <v>1100</v>
      </c>
      <c r="B2130" s="103" t="s">
        <v>1078</v>
      </c>
      <c r="C2130" s="134" t="s">
        <v>1980</v>
      </c>
      <c r="D2130" s="104">
        <v>1132235.27</v>
      </c>
      <c r="E2130" s="406">
        <v>1119</v>
      </c>
      <c r="F2130" s="188">
        <v>1011.827766</v>
      </c>
      <c r="G2130" s="103" t="s">
        <v>581</v>
      </c>
      <c r="H2130" s="103" t="s">
        <v>581</v>
      </c>
      <c r="I2130" s="252">
        <v>47</v>
      </c>
      <c r="J2130" s="104">
        <v>1132235.27</v>
      </c>
      <c r="K2130" s="104">
        <v>1132235.27</v>
      </c>
      <c r="L2130" s="188">
        <v>1.8550620000000001E-4</v>
      </c>
    </row>
    <row r="2131" spans="1:12" hidden="1">
      <c r="A2131" s="103" t="s">
        <v>1100</v>
      </c>
      <c r="B2131" s="103" t="s">
        <v>1078</v>
      </c>
      <c r="C2131" s="134" t="s">
        <v>1981</v>
      </c>
      <c r="D2131" s="104">
        <v>1132237.75</v>
      </c>
      <c r="E2131" s="406">
        <v>1119</v>
      </c>
      <c r="F2131" s="188">
        <v>1011.829982</v>
      </c>
      <c r="G2131" s="103" t="s">
        <v>581</v>
      </c>
      <c r="H2131" s="103" t="s">
        <v>581</v>
      </c>
      <c r="I2131" s="252">
        <v>47</v>
      </c>
      <c r="J2131" s="104">
        <v>1132237.75</v>
      </c>
      <c r="K2131" s="104">
        <v>1132237.75</v>
      </c>
      <c r="L2131" s="188">
        <v>2.190096E-4</v>
      </c>
    </row>
    <row r="2132" spans="1:12" hidden="1">
      <c r="A2132" s="103" t="s">
        <v>1100</v>
      </c>
      <c r="B2132" s="103" t="s">
        <v>1078</v>
      </c>
      <c r="C2132" s="134" t="s">
        <v>1982</v>
      </c>
      <c r="D2132" s="104">
        <v>1137304.49</v>
      </c>
      <c r="E2132" s="406">
        <v>1124</v>
      </c>
      <c r="F2132" s="188">
        <v>1011.836738</v>
      </c>
      <c r="G2132" s="103" t="s">
        <v>581</v>
      </c>
      <c r="H2132" s="103" t="s">
        <v>581</v>
      </c>
      <c r="I2132" s="252">
        <v>48</v>
      </c>
      <c r="J2132" s="104">
        <v>1132245.31</v>
      </c>
      <c r="K2132" s="104">
        <v>1132245.31</v>
      </c>
      <c r="L2132" s="188">
        <v>6.6770109999999996E-4</v>
      </c>
    </row>
    <row r="2133" spans="1:12" hidden="1">
      <c r="A2133" s="103" t="s">
        <v>1100</v>
      </c>
      <c r="B2133" s="103" t="s">
        <v>1078</v>
      </c>
      <c r="C2133" s="134" t="s">
        <v>1983</v>
      </c>
      <c r="D2133" s="104">
        <v>1137307.19</v>
      </c>
      <c r="E2133" s="406">
        <v>1124</v>
      </c>
      <c r="F2133" s="188">
        <v>1011.8391370000001</v>
      </c>
      <c r="G2133" s="103" t="s">
        <v>581</v>
      </c>
      <c r="H2133" s="103" t="s">
        <v>581</v>
      </c>
      <c r="I2133" s="252">
        <v>48</v>
      </c>
      <c r="J2133" s="104">
        <v>1137307.19</v>
      </c>
      <c r="K2133" s="104">
        <v>1137307.19</v>
      </c>
      <c r="L2133" s="188">
        <v>2.370936E-4</v>
      </c>
    </row>
    <row r="2134" spans="1:12" hidden="1">
      <c r="A2134" s="103" t="s">
        <v>1100</v>
      </c>
      <c r="B2134" s="103" t="s">
        <v>1078</v>
      </c>
      <c r="C2134" s="134" t="s">
        <v>1984</v>
      </c>
      <c r="D2134" s="104">
        <v>1135600.69</v>
      </c>
      <c r="E2134" s="406">
        <v>1124</v>
      </c>
      <c r="F2134" s="188">
        <v>1010.3208990000001</v>
      </c>
      <c r="G2134" s="103" t="s">
        <v>581</v>
      </c>
      <c r="H2134" s="103" t="s">
        <v>581</v>
      </c>
      <c r="I2134" s="252">
        <v>48</v>
      </c>
      <c r="J2134" s="104">
        <v>1135600.69</v>
      </c>
      <c r="K2134" s="104">
        <v>1135600.69</v>
      </c>
      <c r="L2134" s="188">
        <v>-0.15004736860000001</v>
      </c>
    </row>
    <row r="2135" spans="1:12" hidden="1">
      <c r="A2135" s="103" t="s">
        <v>1100</v>
      </c>
      <c r="B2135" s="103" t="s">
        <v>1078</v>
      </c>
      <c r="C2135" s="134" t="s">
        <v>1985</v>
      </c>
      <c r="D2135" s="104">
        <v>1135603.23</v>
      </c>
      <c r="E2135" s="406">
        <v>1124</v>
      </c>
      <c r="F2135" s="188">
        <v>1010.323158</v>
      </c>
      <c r="G2135" s="103" t="s">
        <v>581</v>
      </c>
      <c r="H2135" s="103" t="s">
        <v>581</v>
      </c>
      <c r="I2135" s="252">
        <v>48</v>
      </c>
      <c r="J2135" s="104">
        <v>1135603.23</v>
      </c>
      <c r="K2135" s="104">
        <v>1135603.23</v>
      </c>
      <c r="L2135" s="188">
        <v>2.2359229999999999E-4</v>
      </c>
    </row>
    <row r="2136" spans="1:12" hidden="1">
      <c r="A2136" s="103" t="s">
        <v>1100</v>
      </c>
      <c r="B2136" s="103" t="s">
        <v>1078</v>
      </c>
      <c r="C2136" s="134" t="s">
        <v>1986</v>
      </c>
      <c r="D2136" s="104">
        <v>1134911.02</v>
      </c>
      <c r="E2136" s="406">
        <v>1124</v>
      </c>
      <c r="F2136" s="188">
        <v>1009.707313</v>
      </c>
      <c r="G2136" s="103" t="s">
        <v>581</v>
      </c>
      <c r="H2136" s="103" t="s">
        <v>581</v>
      </c>
      <c r="I2136" s="252">
        <v>48</v>
      </c>
      <c r="J2136" s="104">
        <v>1134911.02</v>
      </c>
      <c r="K2136" s="104">
        <v>1135675.21</v>
      </c>
      <c r="L2136" s="188">
        <v>-6.09552493E-2</v>
      </c>
    </row>
    <row r="2137" spans="1:12" hidden="1">
      <c r="A2137" s="103" t="s">
        <v>1100</v>
      </c>
      <c r="B2137" s="103" t="s">
        <v>1078</v>
      </c>
      <c r="C2137" s="134" t="s">
        <v>1987</v>
      </c>
      <c r="D2137" s="104">
        <v>1134916.8700000001</v>
      </c>
      <c r="E2137" s="406">
        <v>1124</v>
      </c>
      <c r="F2137" s="188">
        <v>1009.712518</v>
      </c>
      <c r="G2137" s="103" t="s">
        <v>581</v>
      </c>
      <c r="H2137" s="103" t="s">
        <v>581</v>
      </c>
      <c r="I2137" s="252">
        <v>48</v>
      </c>
      <c r="J2137" s="104">
        <v>1134916.8700000001</v>
      </c>
      <c r="K2137" s="104">
        <v>1134916.8700000001</v>
      </c>
      <c r="L2137" s="188">
        <v>5.1549590000000002E-4</v>
      </c>
    </row>
    <row r="2138" spans="1:12" hidden="1">
      <c r="A2138" s="103" t="s">
        <v>1099</v>
      </c>
      <c r="B2138" s="103" t="s">
        <v>1078</v>
      </c>
      <c r="C2138" s="134" t="s">
        <v>1399</v>
      </c>
      <c r="D2138" s="104">
        <v>27030797.350000001</v>
      </c>
      <c r="E2138" s="406">
        <v>253995.71151543999</v>
      </c>
      <c r="F2138" s="188">
        <v>106.422259</v>
      </c>
      <c r="G2138" s="103" t="s">
        <v>581</v>
      </c>
      <c r="H2138" s="103" t="s">
        <v>581</v>
      </c>
      <c r="I2138" s="252">
        <v>267</v>
      </c>
      <c r="J2138" s="104">
        <v>27228701.27</v>
      </c>
      <c r="K2138" s="104">
        <v>27245534.800000001</v>
      </c>
      <c r="L2138" s="188">
        <v>7.1343548999999997E-3</v>
      </c>
    </row>
    <row r="2139" spans="1:12" hidden="1">
      <c r="A2139" s="103" t="s">
        <v>1099</v>
      </c>
      <c r="B2139" s="103" t="s">
        <v>1078</v>
      </c>
      <c r="C2139" s="134" t="s">
        <v>1400</v>
      </c>
      <c r="D2139" s="104">
        <v>26958969.969999999</v>
      </c>
      <c r="E2139" s="406">
        <v>253300.64405746001</v>
      </c>
      <c r="F2139" s="188">
        <v>106.43071999999999</v>
      </c>
      <c r="G2139" s="103" t="s">
        <v>581</v>
      </c>
      <c r="H2139" s="103" t="s">
        <v>581</v>
      </c>
      <c r="I2139" s="252">
        <v>267</v>
      </c>
      <c r="J2139" s="104">
        <v>27032946.5</v>
      </c>
      <c r="K2139" s="104">
        <v>27050627.870000001</v>
      </c>
      <c r="L2139" s="188">
        <v>7.9504043999999996E-3</v>
      </c>
    </row>
    <row r="2140" spans="1:12" hidden="1">
      <c r="A2140" s="103" t="s">
        <v>1099</v>
      </c>
      <c r="B2140" s="103" t="s">
        <v>1078</v>
      </c>
      <c r="C2140" s="134" t="s">
        <v>1401</v>
      </c>
      <c r="D2140" s="104">
        <v>25981178.48</v>
      </c>
      <c r="E2140" s="406">
        <v>244093.53051752999</v>
      </c>
      <c r="F2140" s="188">
        <v>106.43943899999999</v>
      </c>
      <c r="G2140" s="103" t="s">
        <v>581</v>
      </c>
      <c r="H2140" s="103" t="s">
        <v>581</v>
      </c>
      <c r="I2140" s="252">
        <v>268</v>
      </c>
      <c r="J2140" s="104">
        <v>26961178.48</v>
      </c>
      <c r="K2140" s="104">
        <v>26979705.460000001</v>
      </c>
      <c r="L2140" s="188">
        <v>8.1921835999999998E-3</v>
      </c>
    </row>
    <row r="2141" spans="1:12" hidden="1">
      <c r="A2141" s="103" t="s">
        <v>1099</v>
      </c>
      <c r="B2141" s="103" t="s">
        <v>1078</v>
      </c>
      <c r="C2141" s="134" t="s">
        <v>1402</v>
      </c>
      <c r="D2141" s="104">
        <v>26380189.109999999</v>
      </c>
      <c r="E2141" s="406">
        <v>247780.64968959999</v>
      </c>
      <c r="F2141" s="188">
        <v>106.465897</v>
      </c>
      <c r="G2141" s="103" t="s">
        <v>581</v>
      </c>
      <c r="H2141" s="103" t="s">
        <v>581</v>
      </c>
      <c r="I2141" s="252">
        <v>270</v>
      </c>
      <c r="J2141" s="104">
        <v>25987636.66</v>
      </c>
      <c r="K2141" s="104">
        <v>26008609.16</v>
      </c>
      <c r="L2141" s="188">
        <v>2.48573276E-2</v>
      </c>
    </row>
    <row r="2142" spans="1:12" hidden="1">
      <c r="A2142" s="103" t="s">
        <v>1099</v>
      </c>
      <c r="B2142" s="103" t="s">
        <v>1078</v>
      </c>
      <c r="C2142" s="134" t="s">
        <v>721</v>
      </c>
      <c r="D2142" s="104">
        <v>24231254.829999998</v>
      </c>
      <c r="E2142" s="406">
        <v>227578.64841933001</v>
      </c>
      <c r="F2142" s="188">
        <v>106.47420099999999</v>
      </c>
      <c r="G2142" s="103" t="s">
        <v>581</v>
      </c>
      <c r="H2142" s="103" t="s">
        <v>581</v>
      </c>
      <c r="I2142" s="252">
        <v>270</v>
      </c>
      <c r="J2142" s="104">
        <v>26382246.77</v>
      </c>
      <c r="K2142" s="104">
        <v>26404046.829999998</v>
      </c>
      <c r="L2142" s="188">
        <v>7.7996806999999996E-3</v>
      </c>
    </row>
    <row r="2143" spans="1:12" hidden="1">
      <c r="A2143" s="103" t="s">
        <v>1099</v>
      </c>
      <c r="B2143" s="103" t="s">
        <v>1078</v>
      </c>
      <c r="C2143" s="134" t="s">
        <v>1403</v>
      </c>
      <c r="D2143" s="104">
        <v>24007911.460000001</v>
      </c>
      <c r="E2143" s="406">
        <v>225462.82660611</v>
      </c>
      <c r="F2143" s="188">
        <v>106.482793</v>
      </c>
      <c r="G2143" s="103" t="s">
        <v>581</v>
      </c>
      <c r="H2143" s="103" t="s">
        <v>581</v>
      </c>
      <c r="I2143" s="252">
        <v>269</v>
      </c>
      <c r="J2143" s="104">
        <v>24233210.079999998</v>
      </c>
      <c r="K2143" s="104">
        <v>24255770.370000001</v>
      </c>
      <c r="L2143" s="188">
        <v>8.0695604000000001E-3</v>
      </c>
    </row>
    <row r="2144" spans="1:12" hidden="1">
      <c r="A2144" s="103" t="s">
        <v>1099</v>
      </c>
      <c r="B2144" s="103" t="s">
        <v>1078</v>
      </c>
      <c r="C2144" s="134" t="s">
        <v>1404</v>
      </c>
      <c r="D2144" s="104">
        <v>24526999.25</v>
      </c>
      <c r="E2144" s="406">
        <v>230319.33620948999</v>
      </c>
      <c r="F2144" s="188">
        <v>106.49127300000001</v>
      </c>
      <c r="G2144" s="103" t="s">
        <v>581</v>
      </c>
      <c r="H2144" s="103" t="s">
        <v>581</v>
      </c>
      <c r="I2144" s="252">
        <v>269</v>
      </c>
      <c r="J2144" s="104">
        <v>24009823.359999999</v>
      </c>
      <c r="K2144" s="104">
        <v>24033136.91</v>
      </c>
      <c r="L2144" s="188">
        <v>7.9637279999999998E-3</v>
      </c>
    </row>
    <row r="2145" spans="1:12" hidden="1">
      <c r="A2145" s="103" t="s">
        <v>1099</v>
      </c>
      <c r="B2145" s="103" t="s">
        <v>1078</v>
      </c>
      <c r="C2145" s="134" t="s">
        <v>1405</v>
      </c>
      <c r="D2145" s="104">
        <v>24619447.059999999</v>
      </c>
      <c r="E2145" s="406">
        <v>231169.65231010999</v>
      </c>
      <c r="F2145" s="188">
        <v>106.499477</v>
      </c>
      <c r="G2145" s="103" t="s">
        <v>581</v>
      </c>
      <c r="H2145" s="103" t="s">
        <v>581</v>
      </c>
      <c r="I2145" s="252">
        <v>270</v>
      </c>
      <c r="J2145" s="104">
        <v>24528888.84</v>
      </c>
      <c r="K2145" s="104">
        <v>24552971.940000001</v>
      </c>
      <c r="L2145" s="188">
        <v>7.7039177E-3</v>
      </c>
    </row>
    <row r="2146" spans="1:12" hidden="1">
      <c r="A2146" s="103" t="s">
        <v>1099</v>
      </c>
      <c r="B2146" s="103" t="s">
        <v>1078</v>
      </c>
      <c r="C2146" s="134" t="s">
        <v>1406</v>
      </c>
      <c r="D2146" s="104">
        <v>24586955.030000001</v>
      </c>
      <c r="E2146" s="406">
        <v>230811.22595719001</v>
      </c>
      <c r="F2146" s="188">
        <v>106.52408699999999</v>
      </c>
      <c r="G2146" s="103" t="s">
        <v>581</v>
      </c>
      <c r="H2146" s="103" t="s">
        <v>581</v>
      </c>
      <c r="I2146" s="252">
        <v>272</v>
      </c>
      <c r="J2146" s="104">
        <v>24625136.07</v>
      </c>
      <c r="K2146" s="104">
        <v>24651537.09</v>
      </c>
      <c r="L2146" s="188">
        <v>2.3108094700000002E-2</v>
      </c>
    </row>
    <row r="2147" spans="1:12" hidden="1">
      <c r="A2147" s="103" t="s">
        <v>1099</v>
      </c>
      <c r="B2147" s="103" t="s">
        <v>1078</v>
      </c>
      <c r="C2147" s="134" t="s">
        <v>1407</v>
      </c>
      <c r="D2147" s="104">
        <v>24968869.370000001</v>
      </c>
      <c r="E2147" s="406">
        <v>234378.21654195999</v>
      </c>
      <c r="F2147" s="188">
        <v>106.532381</v>
      </c>
      <c r="G2147" s="103" t="s">
        <v>581</v>
      </c>
      <c r="H2147" s="103" t="s">
        <v>581</v>
      </c>
      <c r="I2147" s="252">
        <v>272</v>
      </c>
      <c r="J2147" s="104">
        <v>24588869.370000001</v>
      </c>
      <c r="K2147" s="104">
        <v>24616041.920000002</v>
      </c>
      <c r="L2147" s="188">
        <v>7.7860324999999998E-3</v>
      </c>
    </row>
    <row r="2148" spans="1:12" hidden="1">
      <c r="A2148" s="103" t="s">
        <v>1099</v>
      </c>
      <c r="B2148" s="103" t="s">
        <v>1078</v>
      </c>
      <c r="C2148" s="134" t="s">
        <v>1408</v>
      </c>
      <c r="D2148" s="104">
        <v>26265779.25</v>
      </c>
      <c r="E2148" s="406">
        <v>246532.24166609001</v>
      </c>
      <c r="F2148" s="188">
        <v>106.54095</v>
      </c>
      <c r="G2148" s="103" t="s">
        <v>581</v>
      </c>
      <c r="H2148" s="103" t="s">
        <v>581</v>
      </c>
      <c r="I2148" s="252">
        <v>274</v>
      </c>
      <c r="J2148" s="104">
        <v>24970877.870000001</v>
      </c>
      <c r="K2148" s="104">
        <v>24998833.949999999</v>
      </c>
      <c r="L2148" s="188">
        <v>8.0435638000000004E-3</v>
      </c>
    </row>
    <row r="2149" spans="1:12" hidden="1">
      <c r="A2149" s="103" t="s">
        <v>1099</v>
      </c>
      <c r="B2149" s="103" t="s">
        <v>1078</v>
      </c>
      <c r="C2149" s="134" t="s">
        <v>1409</v>
      </c>
      <c r="D2149" s="104">
        <v>25938144.23</v>
      </c>
      <c r="E2149" s="406">
        <v>243441.36005605999</v>
      </c>
      <c r="F2149" s="188">
        <v>106.54781199999999</v>
      </c>
      <c r="G2149" s="103" t="s">
        <v>581</v>
      </c>
      <c r="H2149" s="103" t="s">
        <v>581</v>
      </c>
      <c r="I2149" s="252">
        <v>275</v>
      </c>
      <c r="J2149" s="104">
        <v>26267470.899999999</v>
      </c>
      <c r="K2149" s="104">
        <v>26268294.219999999</v>
      </c>
      <c r="L2149" s="188">
        <v>6.440716E-3</v>
      </c>
    </row>
    <row r="2150" spans="1:12" hidden="1">
      <c r="A2150" s="103" t="s">
        <v>1099</v>
      </c>
      <c r="B2150" s="103" t="s">
        <v>1078</v>
      </c>
      <c r="C2150" s="134" t="s">
        <v>1410</v>
      </c>
      <c r="D2150" s="104">
        <v>25919923.600000001</v>
      </c>
      <c r="E2150" s="406">
        <v>243252.41112447999</v>
      </c>
      <c r="F2150" s="188">
        <v>106.55567000000001</v>
      </c>
      <c r="G2150" s="103" t="s">
        <v>581</v>
      </c>
      <c r="H2150" s="103" t="s">
        <v>581</v>
      </c>
      <c r="I2150" s="252">
        <v>277</v>
      </c>
      <c r="J2150" s="104">
        <v>25940057.18</v>
      </c>
      <c r="K2150" s="104">
        <v>25941693.579999998</v>
      </c>
      <c r="L2150" s="188">
        <v>7.3750928E-3</v>
      </c>
    </row>
    <row r="2151" spans="1:12" hidden="1">
      <c r="A2151" s="103" t="s">
        <v>1099</v>
      </c>
      <c r="B2151" s="103" t="s">
        <v>1078</v>
      </c>
      <c r="C2151" s="134" t="s">
        <v>1411</v>
      </c>
      <c r="D2151" s="104">
        <v>26501162.760000002</v>
      </c>
      <c r="E2151" s="406">
        <v>248652.10428435999</v>
      </c>
      <c r="F2151" s="188">
        <v>106.57928200000001</v>
      </c>
      <c r="G2151" s="103" t="s">
        <v>581</v>
      </c>
      <c r="H2151" s="103" t="s">
        <v>581</v>
      </c>
      <c r="I2151" s="252">
        <v>278</v>
      </c>
      <c r="J2151" s="104">
        <v>25925667.34</v>
      </c>
      <c r="K2151" s="104">
        <v>25929741.850000001</v>
      </c>
      <c r="L2151" s="188">
        <v>2.2159308799999999E-2</v>
      </c>
    </row>
    <row r="2152" spans="1:12" hidden="1">
      <c r="A2152" s="103" t="s">
        <v>1099</v>
      </c>
      <c r="B2152" s="103" t="s">
        <v>1078</v>
      </c>
      <c r="C2152" s="134" t="s">
        <v>1412</v>
      </c>
      <c r="D2152" s="104">
        <v>25948214.649999999</v>
      </c>
      <c r="E2152" s="406">
        <v>243445.70727309</v>
      </c>
      <c r="F2152" s="188">
        <v>106.58727500000001</v>
      </c>
      <c r="G2152" s="103" t="s">
        <v>581</v>
      </c>
      <c r="H2152" s="103" t="s">
        <v>581</v>
      </c>
      <c r="I2152" s="252">
        <v>279</v>
      </c>
      <c r="J2152" s="104">
        <v>26503150.32</v>
      </c>
      <c r="K2152" s="104">
        <v>26508055.66</v>
      </c>
      <c r="L2152" s="188">
        <v>7.4995814000000001E-3</v>
      </c>
    </row>
    <row r="2153" spans="1:12" hidden="1">
      <c r="A2153" s="103" t="s">
        <v>1099</v>
      </c>
      <c r="B2153" s="103" t="s">
        <v>1078</v>
      </c>
      <c r="C2153" s="134" t="s">
        <v>1413</v>
      </c>
      <c r="D2153" s="104">
        <v>25953190.66</v>
      </c>
      <c r="E2153" s="406">
        <v>243473.85107877999</v>
      </c>
      <c r="F2153" s="188">
        <v>106.595392</v>
      </c>
      <c r="G2153" s="103" t="s">
        <v>581</v>
      </c>
      <c r="H2153" s="103" t="s">
        <v>581</v>
      </c>
      <c r="I2153" s="252">
        <v>279</v>
      </c>
      <c r="J2153" s="104">
        <v>25950190.66</v>
      </c>
      <c r="K2153" s="104">
        <v>25955909.530000001</v>
      </c>
      <c r="L2153" s="188">
        <v>7.6153556000000001E-3</v>
      </c>
    </row>
    <row r="2154" spans="1:12" hidden="1">
      <c r="A2154" s="103" t="s">
        <v>1099</v>
      </c>
      <c r="B2154" s="103" t="s">
        <v>1078</v>
      </c>
      <c r="C2154" s="134" t="s">
        <v>1414</v>
      </c>
      <c r="D2154" s="104">
        <v>26019029.190000001</v>
      </c>
      <c r="E2154" s="406">
        <v>244072.87607768999</v>
      </c>
      <c r="F2154" s="188">
        <v>106.603526</v>
      </c>
      <c r="G2154" s="103" t="s">
        <v>581</v>
      </c>
      <c r="H2154" s="103" t="s">
        <v>581</v>
      </c>
      <c r="I2154" s="252">
        <v>279</v>
      </c>
      <c r="J2154" s="104">
        <v>25955171.010000002</v>
      </c>
      <c r="K2154" s="104">
        <v>25961703.579999998</v>
      </c>
      <c r="L2154" s="188">
        <v>7.6307238000000001E-3</v>
      </c>
    </row>
    <row r="2155" spans="1:12" hidden="1">
      <c r="A2155" s="103" t="s">
        <v>1099</v>
      </c>
      <c r="B2155" s="103" t="s">
        <v>1078</v>
      </c>
      <c r="C2155" s="134" t="s">
        <v>1415</v>
      </c>
      <c r="D2155" s="104">
        <v>26101169.329999998</v>
      </c>
      <c r="E2155" s="406">
        <v>244824.46495714999</v>
      </c>
      <c r="F2155" s="188">
        <v>106.611769</v>
      </c>
      <c r="G2155" s="103" t="s">
        <v>581</v>
      </c>
      <c r="H2155" s="103" t="s">
        <v>581</v>
      </c>
      <c r="I2155" s="252">
        <v>279</v>
      </c>
      <c r="J2155" s="104">
        <v>26021041.109999999</v>
      </c>
      <c r="K2155" s="104">
        <v>26028389.469999999</v>
      </c>
      <c r="L2155" s="188">
        <v>7.7323896000000003E-3</v>
      </c>
    </row>
    <row r="2156" spans="1:12" hidden="1">
      <c r="A2156" s="103" t="s">
        <v>1099</v>
      </c>
      <c r="B2156" s="103" t="s">
        <v>1078</v>
      </c>
      <c r="C2156" s="134" t="s">
        <v>1416</v>
      </c>
      <c r="D2156" s="104">
        <v>26107074.09</v>
      </c>
      <c r="E2156" s="406">
        <v>244824.46495714999</v>
      </c>
      <c r="F2156" s="188">
        <v>106.635887</v>
      </c>
      <c r="G2156" s="103" t="s">
        <v>581</v>
      </c>
      <c r="H2156" s="103" t="s">
        <v>581</v>
      </c>
      <c r="I2156" s="252">
        <v>279</v>
      </c>
      <c r="J2156" s="104">
        <v>26107074.09</v>
      </c>
      <c r="K2156" s="104">
        <v>26116878.16</v>
      </c>
      <c r="L2156" s="188">
        <v>2.26222679E-2</v>
      </c>
    </row>
    <row r="2157" spans="1:12" hidden="1">
      <c r="A2157" s="103" t="s">
        <v>1099</v>
      </c>
      <c r="B2157" s="103" t="s">
        <v>1078</v>
      </c>
      <c r="C2157" s="134" t="s">
        <v>1417</v>
      </c>
      <c r="D2157" s="104">
        <v>26111543.559999999</v>
      </c>
      <c r="E2157" s="406">
        <v>244848.47350488001</v>
      </c>
      <c r="F2157" s="188">
        <v>106.643685</v>
      </c>
      <c r="G2157" s="103" t="s">
        <v>581</v>
      </c>
      <c r="H2157" s="103" t="s">
        <v>581</v>
      </c>
      <c r="I2157" s="252">
        <v>279</v>
      </c>
      <c r="J2157" s="104">
        <v>26108983.199999999</v>
      </c>
      <c r="K2157" s="104">
        <v>26119605.920000002</v>
      </c>
      <c r="L2157" s="188">
        <v>7.3127352E-3</v>
      </c>
    </row>
    <row r="2158" spans="1:12" hidden="1">
      <c r="A2158" s="103" t="s">
        <v>1099</v>
      </c>
      <c r="B2158" s="103" t="s">
        <v>1078</v>
      </c>
      <c r="C2158" s="134" t="s">
        <v>1418</v>
      </c>
      <c r="D2158" s="104">
        <v>26891413.27</v>
      </c>
      <c r="E2158" s="406">
        <v>252143.04690938999</v>
      </c>
      <c r="F2158" s="188">
        <v>106.651417</v>
      </c>
      <c r="G2158" s="103" t="s">
        <v>581</v>
      </c>
      <c r="H2158" s="103" t="s">
        <v>581</v>
      </c>
      <c r="I2158" s="252">
        <v>282</v>
      </c>
      <c r="J2158" s="104">
        <v>26113436.68</v>
      </c>
      <c r="K2158" s="104">
        <v>26124878.219999999</v>
      </c>
      <c r="L2158" s="188">
        <v>7.2503120999999997E-3</v>
      </c>
    </row>
    <row r="2159" spans="1:12" hidden="1">
      <c r="A2159" s="103" t="s">
        <v>1099</v>
      </c>
      <c r="B2159" s="103" t="s">
        <v>1078</v>
      </c>
      <c r="C2159" s="134" t="s">
        <v>1419</v>
      </c>
      <c r="D2159" s="104">
        <v>27173204.219999999</v>
      </c>
      <c r="E2159" s="406">
        <v>254768.18298968</v>
      </c>
      <c r="F2159" s="188">
        <v>106.658547</v>
      </c>
      <c r="G2159" s="103" t="s">
        <v>581</v>
      </c>
      <c r="H2159" s="103" t="s">
        <v>581</v>
      </c>
      <c r="I2159" s="252">
        <v>282</v>
      </c>
      <c r="J2159" s="104">
        <v>26893211.02</v>
      </c>
      <c r="K2159" s="104">
        <v>26905495.84</v>
      </c>
      <c r="L2159" s="188">
        <v>6.6853308E-3</v>
      </c>
    </row>
    <row r="2160" spans="1:12" hidden="1">
      <c r="A2160" s="103" t="s">
        <v>1099</v>
      </c>
      <c r="B2160" s="103" t="s">
        <v>1078</v>
      </c>
      <c r="C2160" s="134" t="s">
        <v>1420</v>
      </c>
      <c r="D2160" s="104">
        <v>27940841.940000001</v>
      </c>
      <c r="E2160" s="406">
        <v>261945.21055069999</v>
      </c>
      <c r="F2160" s="188">
        <v>106.666741</v>
      </c>
      <c r="G2160" s="103" t="s">
        <v>581</v>
      </c>
      <c r="H2160" s="103" t="s">
        <v>581</v>
      </c>
      <c r="I2160" s="252">
        <v>282</v>
      </c>
      <c r="J2160" s="104">
        <v>27175291.800000001</v>
      </c>
      <c r="K2160" s="104">
        <v>27188428.77</v>
      </c>
      <c r="L2160" s="188">
        <v>7.6824598000000003E-3</v>
      </c>
    </row>
    <row r="2161" spans="1:12" hidden="1">
      <c r="A2161" s="103" t="s">
        <v>1099</v>
      </c>
      <c r="B2161" s="103" t="s">
        <v>1078</v>
      </c>
      <c r="C2161" s="134" t="s">
        <v>1421</v>
      </c>
      <c r="D2161" s="104">
        <v>27889219.289999999</v>
      </c>
      <c r="E2161" s="406">
        <v>261402.59255916</v>
      </c>
      <c r="F2161" s="188">
        <v>106.690676</v>
      </c>
      <c r="G2161" s="103" t="s">
        <v>581</v>
      </c>
      <c r="H2161" s="103" t="s">
        <v>581</v>
      </c>
      <c r="I2161" s="252">
        <v>280</v>
      </c>
      <c r="J2161" s="104">
        <v>27947111.57</v>
      </c>
      <c r="K2161" s="104">
        <v>27962877.82</v>
      </c>
      <c r="L2161" s="188">
        <v>2.2439046899999999E-2</v>
      </c>
    </row>
    <row r="2162" spans="1:12" hidden="1">
      <c r="A2162" s="103" t="s">
        <v>1099</v>
      </c>
      <c r="B2162" s="103" t="s">
        <v>1078</v>
      </c>
      <c r="C2162" s="134" t="s">
        <v>1422</v>
      </c>
      <c r="D2162" s="104">
        <v>27368214.870000001</v>
      </c>
      <c r="E2162" s="406">
        <v>256501.0779185</v>
      </c>
      <c r="F2162" s="188">
        <v>106.698245</v>
      </c>
      <c r="G2162" s="103" t="s">
        <v>581</v>
      </c>
      <c r="H2162" s="103" t="s">
        <v>581</v>
      </c>
      <c r="I2162" s="252">
        <v>281</v>
      </c>
      <c r="J2162" s="104">
        <v>27891197.879999999</v>
      </c>
      <c r="K2162" s="104">
        <v>27907838.829999998</v>
      </c>
      <c r="L2162" s="188">
        <v>7.0943407E-3</v>
      </c>
    </row>
    <row r="2163" spans="1:12" hidden="1">
      <c r="A2163" s="103" t="s">
        <v>1099</v>
      </c>
      <c r="B2163" s="103" t="s">
        <v>1078</v>
      </c>
      <c r="C2163" s="134" t="s">
        <v>1423</v>
      </c>
      <c r="D2163" s="104">
        <v>27778963.969999999</v>
      </c>
      <c r="E2163" s="406">
        <v>260329.40696957</v>
      </c>
      <c r="F2163" s="188">
        <v>106.70697699999999</v>
      </c>
      <c r="G2163" s="103" t="s">
        <v>581</v>
      </c>
      <c r="H2163" s="103" t="s">
        <v>581</v>
      </c>
      <c r="I2163" s="252">
        <v>284</v>
      </c>
      <c r="J2163" s="104">
        <v>27370454.550000001</v>
      </c>
      <c r="K2163" s="104">
        <v>27387953.91</v>
      </c>
      <c r="L2163" s="188">
        <v>8.1838272000000004E-3</v>
      </c>
    </row>
    <row r="2164" spans="1:12" hidden="1">
      <c r="A2164" s="103" t="s">
        <v>1099</v>
      </c>
      <c r="B2164" s="103" t="s">
        <v>1078</v>
      </c>
      <c r="C2164" s="134" t="s">
        <v>1424</v>
      </c>
      <c r="D2164" s="104">
        <v>28825252.539999999</v>
      </c>
      <c r="E2164" s="406">
        <v>270115.53934819001</v>
      </c>
      <c r="F2164" s="188">
        <v>106.714529</v>
      </c>
      <c r="G2164" s="103" t="s">
        <v>581</v>
      </c>
      <c r="H2164" s="103" t="s">
        <v>581</v>
      </c>
      <c r="I2164" s="252">
        <v>285</v>
      </c>
      <c r="J2164" s="104">
        <v>27780930.030000001</v>
      </c>
      <c r="K2164" s="104">
        <v>27799300.690000001</v>
      </c>
      <c r="L2164" s="188">
        <v>7.0773253999999999E-3</v>
      </c>
    </row>
    <row r="2165" spans="1:12" hidden="1">
      <c r="A2165" s="103" t="s">
        <v>1099</v>
      </c>
      <c r="B2165" s="103" t="s">
        <v>1078</v>
      </c>
      <c r="C2165" s="134" t="s">
        <v>1425</v>
      </c>
      <c r="D2165" s="104">
        <v>29786781.539999999</v>
      </c>
      <c r="E2165" s="406">
        <v>279103.27997440001</v>
      </c>
      <c r="F2165" s="188">
        <v>106.723151</v>
      </c>
      <c r="G2165" s="103" t="s">
        <v>581</v>
      </c>
      <c r="H2165" s="103" t="s">
        <v>581</v>
      </c>
      <c r="I2165" s="252">
        <v>287</v>
      </c>
      <c r="J2165" s="104">
        <v>28827581.539999999</v>
      </c>
      <c r="K2165" s="104">
        <v>28846856.329999998</v>
      </c>
      <c r="L2165" s="188">
        <v>8.0794996999999993E-3</v>
      </c>
    </row>
    <row r="2166" spans="1:12" hidden="1">
      <c r="A2166" s="103" t="s">
        <v>1099</v>
      </c>
      <c r="B2166" s="103" t="s">
        <v>1078</v>
      </c>
      <c r="C2166" s="134" t="s">
        <v>1426</v>
      </c>
      <c r="D2166" s="104">
        <v>29539678.16</v>
      </c>
      <c r="E2166" s="406">
        <v>276723.93816706998</v>
      </c>
      <c r="F2166" s="188">
        <v>106.74782399999999</v>
      </c>
      <c r="G2166" s="103" t="s">
        <v>581</v>
      </c>
      <c r="H2166" s="103" t="s">
        <v>581</v>
      </c>
      <c r="I2166" s="252">
        <v>283</v>
      </c>
      <c r="J2166" s="104">
        <v>29793667.719999999</v>
      </c>
      <c r="K2166" s="104">
        <v>29815746</v>
      </c>
      <c r="L2166" s="188">
        <v>2.3118695200000001E-2</v>
      </c>
    </row>
    <row r="2167" spans="1:12" hidden="1">
      <c r="A2167" s="103" t="s">
        <v>1099</v>
      </c>
      <c r="B2167" s="103" t="s">
        <v>1078</v>
      </c>
      <c r="C2167" s="134" t="s">
        <v>1427</v>
      </c>
      <c r="D2167" s="104">
        <v>32022971.739999998</v>
      </c>
      <c r="E2167" s="406">
        <v>299962.43905421998</v>
      </c>
      <c r="F2167" s="188">
        <v>106.75660499999999</v>
      </c>
      <c r="G2167" s="103" t="s">
        <v>581</v>
      </c>
      <c r="H2167" s="103" t="s">
        <v>581</v>
      </c>
      <c r="I2167" s="252">
        <v>284</v>
      </c>
      <c r="J2167" s="104">
        <v>29542108.280000001</v>
      </c>
      <c r="K2167" s="104">
        <v>29565113.199999999</v>
      </c>
      <c r="L2167" s="188">
        <v>8.2259288000000007E-3</v>
      </c>
    </row>
    <row r="2168" spans="1:12" hidden="1">
      <c r="A2168" s="103" t="s">
        <v>1099</v>
      </c>
      <c r="B2168" s="103" t="s">
        <v>1078</v>
      </c>
      <c r="C2168" s="134" t="s">
        <v>1428</v>
      </c>
      <c r="D2168" s="104">
        <v>30972741.289999999</v>
      </c>
      <c r="E2168" s="406">
        <v>290104.30863002001</v>
      </c>
      <c r="F2168" s="188">
        <v>106.764155</v>
      </c>
      <c r="G2168" s="103" t="s">
        <v>581</v>
      </c>
      <c r="H2168" s="103" t="s">
        <v>581</v>
      </c>
      <c r="I2168" s="252">
        <v>283</v>
      </c>
      <c r="J2168" s="104">
        <v>32025236.25</v>
      </c>
      <c r="K2168" s="104">
        <v>32049245.670000002</v>
      </c>
      <c r="L2168" s="188">
        <v>7.0721619999999999E-3</v>
      </c>
    </row>
    <row r="2169" spans="1:12" hidden="1">
      <c r="A2169" s="103" t="s">
        <v>1099</v>
      </c>
      <c r="B2169" s="103" t="s">
        <v>1078</v>
      </c>
      <c r="C2169" s="134" t="s">
        <v>1429</v>
      </c>
      <c r="D2169" s="104">
        <v>30832857.32</v>
      </c>
      <c r="E2169" s="406">
        <v>288770.64120372001</v>
      </c>
      <c r="F2169" s="188">
        <v>106.77282599999999</v>
      </c>
      <c r="G2169" s="103" t="s">
        <v>581</v>
      </c>
      <c r="H2169" s="103" t="s">
        <v>581</v>
      </c>
      <c r="I2169" s="252">
        <v>284</v>
      </c>
      <c r="J2169" s="104">
        <v>30975256.760000002</v>
      </c>
      <c r="K2169" s="104">
        <v>31000237.800000001</v>
      </c>
      <c r="L2169" s="188">
        <v>8.1216397000000006E-3</v>
      </c>
    </row>
    <row r="2170" spans="1:12" hidden="1">
      <c r="A2170" s="103" t="s">
        <v>1099</v>
      </c>
      <c r="B2170" s="103" t="s">
        <v>1078</v>
      </c>
      <c r="C2170" s="134" t="s">
        <v>669</v>
      </c>
      <c r="D2170" s="104">
        <v>30830349.760000002</v>
      </c>
      <c r="E2170" s="406">
        <v>288724.32802452001</v>
      </c>
      <c r="F2170" s="188">
        <v>106.781268</v>
      </c>
      <c r="G2170" s="103" t="s">
        <v>581</v>
      </c>
      <c r="H2170" s="103" t="s">
        <v>581</v>
      </c>
      <c r="I2170" s="252">
        <v>284</v>
      </c>
      <c r="J2170" s="104">
        <v>30835295.140000001</v>
      </c>
      <c r="K2170" s="104">
        <v>30861243.440000001</v>
      </c>
      <c r="L2170" s="188">
        <v>7.9065061000000002E-3</v>
      </c>
    </row>
    <row r="2171" spans="1:12" hidden="1">
      <c r="A2171" s="103" t="s">
        <v>1099</v>
      </c>
      <c r="B2171" s="103" t="s">
        <v>1078</v>
      </c>
      <c r="C2171" s="134" t="s">
        <v>1941</v>
      </c>
      <c r="D2171" s="104">
        <v>29390421.5</v>
      </c>
      <c r="E2171" s="406">
        <v>275176.06359623</v>
      </c>
      <c r="F2171" s="188">
        <v>106.80588</v>
      </c>
      <c r="G2171" s="103" t="s">
        <v>581</v>
      </c>
      <c r="H2171" s="103" t="s">
        <v>581</v>
      </c>
      <c r="I2171" s="252">
        <v>282</v>
      </c>
      <c r="J2171" s="104">
        <v>30837455.809999999</v>
      </c>
      <c r="K2171" s="104">
        <v>30840355.649999999</v>
      </c>
      <c r="L2171" s="188">
        <v>2.30489865E-2</v>
      </c>
    </row>
    <row r="2172" spans="1:12" hidden="1">
      <c r="A2172" s="103" t="s">
        <v>1099</v>
      </c>
      <c r="B2172" s="103" t="s">
        <v>1078</v>
      </c>
      <c r="C2172" s="134" t="s">
        <v>1942</v>
      </c>
      <c r="D2172" s="104">
        <v>28671821.59</v>
      </c>
      <c r="E2172" s="406">
        <v>268426.54531687999</v>
      </c>
      <c r="F2172" s="188">
        <v>106.814404</v>
      </c>
      <c r="G2172" s="103" t="s">
        <v>581</v>
      </c>
      <c r="H2172" s="103" t="s">
        <v>581</v>
      </c>
      <c r="I2172" s="252">
        <v>281</v>
      </c>
      <c r="J2172" s="104">
        <v>29392767.359999999</v>
      </c>
      <c r="K2172" s="104">
        <v>29396588.559999999</v>
      </c>
      <c r="L2172" s="188">
        <v>7.9808339999999992E-3</v>
      </c>
    </row>
    <row r="2173" spans="1:12" hidden="1">
      <c r="A2173" s="103" t="s">
        <v>1099</v>
      </c>
      <c r="B2173" s="103" t="s">
        <v>1078</v>
      </c>
      <c r="C2173" s="134" t="s">
        <v>1943</v>
      </c>
      <c r="D2173" s="104">
        <v>28674194.309999999</v>
      </c>
      <c r="E2173" s="406">
        <v>268426.54531687999</v>
      </c>
      <c r="F2173" s="188">
        <v>106.823244</v>
      </c>
      <c r="G2173" s="103" t="s">
        <v>581</v>
      </c>
      <c r="H2173" s="103" t="s">
        <v>581</v>
      </c>
      <c r="I2173" s="252">
        <v>281</v>
      </c>
      <c r="J2173" s="104">
        <v>28674194.309999999</v>
      </c>
      <c r="K2173" s="104">
        <v>28678914.379999999</v>
      </c>
      <c r="L2173" s="188">
        <v>8.2760374000000001E-3</v>
      </c>
    </row>
    <row r="2174" spans="1:12" hidden="1">
      <c r="A2174" s="103" t="s">
        <v>1099</v>
      </c>
      <c r="B2174" s="103" t="s">
        <v>1078</v>
      </c>
      <c r="C2174" s="134" t="s">
        <v>1944</v>
      </c>
      <c r="D2174" s="104">
        <v>28994928.600000001</v>
      </c>
      <c r="E2174" s="406">
        <v>271406.68735771999</v>
      </c>
      <c r="F2174" s="188">
        <v>106.832035</v>
      </c>
      <c r="G2174" s="103" t="s">
        <v>581</v>
      </c>
      <c r="H2174" s="103" t="s">
        <v>581</v>
      </c>
      <c r="I2174" s="252">
        <v>281</v>
      </c>
      <c r="J2174" s="104">
        <v>28676553.960000001</v>
      </c>
      <c r="K2174" s="104">
        <v>28682173.010000002</v>
      </c>
      <c r="L2174" s="188">
        <v>8.2294823000000003E-3</v>
      </c>
    </row>
    <row r="2175" spans="1:12" hidden="1">
      <c r="A2175" s="103" t="s">
        <v>1099</v>
      </c>
      <c r="B2175" s="103" t="s">
        <v>1078</v>
      </c>
      <c r="C2175" s="134" t="s">
        <v>1945</v>
      </c>
      <c r="D2175" s="104">
        <v>29297268.760000002</v>
      </c>
      <c r="E2175" s="406">
        <v>274214.90186490997</v>
      </c>
      <c r="F2175" s="188">
        <v>106.840542</v>
      </c>
      <c r="G2175" s="103" t="s">
        <v>581</v>
      </c>
      <c r="H2175" s="103" t="s">
        <v>581</v>
      </c>
      <c r="I2175" s="252">
        <v>282</v>
      </c>
      <c r="J2175" s="104">
        <v>28997237.600000001</v>
      </c>
      <c r="K2175" s="104">
        <v>29003765.699999999</v>
      </c>
      <c r="L2175" s="188">
        <v>7.9629673000000002E-3</v>
      </c>
    </row>
    <row r="2176" spans="1:12" hidden="1">
      <c r="A2176" s="103" t="s">
        <v>1099</v>
      </c>
      <c r="B2176" s="103" t="s">
        <v>1078</v>
      </c>
      <c r="C2176" s="134" t="s">
        <v>1946</v>
      </c>
      <c r="D2176" s="104">
        <v>29250400.719999999</v>
      </c>
      <c r="E2176" s="406">
        <v>273711.67053002003</v>
      </c>
      <c r="F2176" s="188">
        <v>106.865742</v>
      </c>
      <c r="G2176" s="103" t="s">
        <v>581</v>
      </c>
      <c r="H2176" s="103" t="s">
        <v>581</v>
      </c>
      <c r="I2176" s="252">
        <v>283</v>
      </c>
      <c r="J2176" s="104">
        <v>29304178.91</v>
      </c>
      <c r="K2176" s="104">
        <v>29313463.280000001</v>
      </c>
      <c r="L2176" s="188">
        <v>2.3586552E-2</v>
      </c>
    </row>
    <row r="2177" spans="1:12" hidden="1">
      <c r="A2177" s="103" t="s">
        <v>1099</v>
      </c>
      <c r="B2177" s="103" t="s">
        <v>1078</v>
      </c>
      <c r="C2177" s="134" t="s">
        <v>1947</v>
      </c>
      <c r="D2177" s="104">
        <v>28593092.920000002</v>
      </c>
      <c r="E2177" s="406">
        <v>267540.58253025002</v>
      </c>
      <c r="F2177" s="188">
        <v>106.873853</v>
      </c>
      <c r="G2177" s="103" t="s">
        <v>581</v>
      </c>
      <c r="H2177" s="103" t="s">
        <v>581</v>
      </c>
      <c r="I2177" s="252">
        <v>282</v>
      </c>
      <c r="J2177" s="104">
        <v>29252620.870000001</v>
      </c>
      <c r="K2177" s="104">
        <v>29262866.510000002</v>
      </c>
      <c r="L2177" s="188">
        <v>7.5898972E-3</v>
      </c>
    </row>
    <row r="2178" spans="1:12" hidden="1">
      <c r="A2178" s="103" t="s">
        <v>1099</v>
      </c>
      <c r="B2178" s="103" t="s">
        <v>1078</v>
      </c>
      <c r="C2178" s="134" t="s">
        <v>1948</v>
      </c>
      <c r="D2178" s="104">
        <v>28525778.190000001</v>
      </c>
      <c r="E2178" s="406">
        <v>266890.30843426997</v>
      </c>
      <c r="F2178" s="188">
        <v>106.882031</v>
      </c>
      <c r="G2178" s="103" t="s">
        <v>581</v>
      </c>
      <c r="H2178" s="103" t="s">
        <v>581</v>
      </c>
      <c r="I2178" s="252">
        <v>282</v>
      </c>
      <c r="J2178" s="104">
        <v>28595280.809999999</v>
      </c>
      <c r="K2178" s="104">
        <v>28606466.16</v>
      </c>
      <c r="L2178" s="188">
        <v>7.6520119000000001E-3</v>
      </c>
    </row>
    <row r="2179" spans="1:12" hidden="1">
      <c r="A2179" s="103" t="s">
        <v>1099</v>
      </c>
      <c r="B2179" s="103" t="s">
        <v>1078</v>
      </c>
      <c r="C2179" s="134" t="s">
        <v>1949</v>
      </c>
      <c r="D2179" s="104">
        <v>28764605.850000001</v>
      </c>
      <c r="E2179" s="406">
        <v>269101.84246283001</v>
      </c>
      <c r="F2179" s="188">
        <v>106.89115200000001</v>
      </c>
      <c r="G2179" s="103" t="s">
        <v>581</v>
      </c>
      <c r="H2179" s="103" t="s">
        <v>581</v>
      </c>
      <c r="I2179" s="252">
        <v>283</v>
      </c>
      <c r="J2179" s="104">
        <v>28528212.43</v>
      </c>
      <c r="K2179" s="104">
        <v>28540335.309999999</v>
      </c>
      <c r="L2179" s="188">
        <v>8.5337076000000008E-3</v>
      </c>
    </row>
    <row r="2180" spans="1:12" hidden="1">
      <c r="A2180" s="103" t="s">
        <v>1099</v>
      </c>
      <c r="B2180" s="103" t="s">
        <v>1078</v>
      </c>
      <c r="C2180" s="134" t="s">
        <v>1950</v>
      </c>
      <c r="D2180" s="104">
        <v>28310059.440000001</v>
      </c>
      <c r="E2180" s="406">
        <v>264829.22672581999</v>
      </c>
      <c r="F2180" s="188">
        <v>106.89930200000001</v>
      </c>
      <c r="G2180" s="103" t="s">
        <v>581</v>
      </c>
      <c r="H2180" s="103" t="s">
        <v>581</v>
      </c>
      <c r="I2180" s="252">
        <v>287</v>
      </c>
      <c r="J2180" s="104">
        <v>28766799.079999998</v>
      </c>
      <c r="K2180" s="104">
        <v>28779867.359999999</v>
      </c>
      <c r="L2180" s="188">
        <v>7.6245786999999997E-3</v>
      </c>
    </row>
    <row r="2181" spans="1:12" hidden="1">
      <c r="A2181" s="103" t="s">
        <v>1099</v>
      </c>
      <c r="B2181" s="103" t="s">
        <v>1078</v>
      </c>
      <c r="C2181" s="134" t="s">
        <v>2050</v>
      </c>
      <c r="D2181" s="104">
        <v>28264240.399999999</v>
      </c>
      <c r="E2181" s="406">
        <v>264339.01968122</v>
      </c>
      <c r="F2181" s="188">
        <v>106.92420799999999</v>
      </c>
      <c r="G2181" s="103" t="s">
        <v>581</v>
      </c>
      <c r="H2181" s="103" t="s">
        <v>581</v>
      </c>
      <c r="I2181" s="252">
        <v>287</v>
      </c>
      <c r="J2181" s="104">
        <v>28316655.399999999</v>
      </c>
      <c r="K2181" s="104">
        <v>28332515.789999999</v>
      </c>
      <c r="L2181" s="188">
        <v>2.32985619E-2</v>
      </c>
    </row>
    <row r="2182" spans="1:12" hidden="1">
      <c r="A2182" s="103" t="s">
        <v>1099</v>
      </c>
      <c r="B2182" s="103" t="s">
        <v>1078</v>
      </c>
      <c r="C2182" s="134" t="s">
        <v>2051</v>
      </c>
      <c r="D2182" s="104">
        <v>28564052.670000002</v>
      </c>
      <c r="E2182" s="406">
        <v>267122.14553424</v>
      </c>
      <c r="F2182" s="188">
        <v>106.932552</v>
      </c>
      <c r="G2182" s="103" t="s">
        <v>581</v>
      </c>
      <c r="H2182" s="103" t="s">
        <v>581</v>
      </c>
      <c r="I2182" s="252">
        <v>288</v>
      </c>
      <c r="J2182" s="104">
        <v>28266445.920000002</v>
      </c>
      <c r="K2182" s="104">
        <v>28283235.390000001</v>
      </c>
      <c r="L2182" s="188">
        <v>7.8036585000000004E-3</v>
      </c>
    </row>
    <row r="2183" spans="1:12" hidden="1">
      <c r="A2183" s="103" t="s">
        <v>1099</v>
      </c>
      <c r="B2183" s="103" t="s">
        <v>1078</v>
      </c>
      <c r="C2183" s="134" t="s">
        <v>2052</v>
      </c>
      <c r="D2183" s="104">
        <v>27351417.960000001</v>
      </c>
      <c r="E2183" s="406">
        <v>255761.97868942001</v>
      </c>
      <c r="F2183" s="188">
        <v>106.940907</v>
      </c>
      <c r="G2183" s="103" t="s">
        <v>581</v>
      </c>
      <c r="H2183" s="103" t="s">
        <v>581</v>
      </c>
      <c r="I2183" s="252">
        <v>287</v>
      </c>
      <c r="J2183" s="104">
        <v>28566284.510000002</v>
      </c>
      <c r="K2183" s="104">
        <v>28584012.940000001</v>
      </c>
      <c r="L2183" s="188">
        <v>7.8133364000000007E-3</v>
      </c>
    </row>
    <row r="2184" spans="1:12" hidden="1">
      <c r="A2184" s="103" t="s">
        <v>1099</v>
      </c>
      <c r="B2184" s="103" t="s">
        <v>1078</v>
      </c>
      <c r="C2184" s="134" t="s">
        <v>2053</v>
      </c>
      <c r="D2184" s="104">
        <v>28195397.98</v>
      </c>
      <c r="E2184" s="406">
        <v>263632.44319546001</v>
      </c>
      <c r="F2184" s="188">
        <v>106.949652</v>
      </c>
      <c r="G2184" s="103" t="s">
        <v>581</v>
      </c>
      <c r="H2184" s="103" t="s">
        <v>581</v>
      </c>
      <c r="I2184" s="252">
        <v>289</v>
      </c>
      <c r="J2184" s="104">
        <v>27353654.539999999</v>
      </c>
      <c r="K2184" s="104">
        <v>27372282.129999999</v>
      </c>
      <c r="L2184" s="188">
        <v>8.1774133000000002E-3</v>
      </c>
    </row>
    <row r="2185" spans="1:12" hidden="1">
      <c r="A2185" s="103" t="s">
        <v>1099</v>
      </c>
      <c r="B2185" s="103" t="s">
        <v>1078</v>
      </c>
      <c r="C2185" s="134" t="s">
        <v>2054</v>
      </c>
      <c r="D2185" s="104">
        <v>26746881.16</v>
      </c>
      <c r="E2185" s="406">
        <v>250068.90153288</v>
      </c>
      <c r="F2185" s="188">
        <v>106.958046</v>
      </c>
      <c r="G2185" s="103" t="s">
        <v>581</v>
      </c>
      <c r="H2185" s="103" t="s">
        <v>581</v>
      </c>
      <c r="I2185" s="252">
        <v>288</v>
      </c>
      <c r="J2185" s="104">
        <v>28197611.07</v>
      </c>
      <c r="K2185" s="104">
        <v>28217165.579999998</v>
      </c>
      <c r="L2185" s="188">
        <v>7.8485528999999998E-3</v>
      </c>
    </row>
    <row r="2186" spans="1:12" hidden="1">
      <c r="A2186" s="103" t="s">
        <v>1099</v>
      </c>
      <c r="B2186" s="103" t="s">
        <v>1078</v>
      </c>
      <c r="C2186" s="134" t="s">
        <v>2055</v>
      </c>
      <c r="D2186" s="104">
        <v>26948588.219999999</v>
      </c>
      <c r="E2186" s="406">
        <v>251891.58922197</v>
      </c>
      <c r="F2186" s="188">
        <v>106.98486699999999</v>
      </c>
      <c r="G2186" s="103" t="s">
        <v>581</v>
      </c>
      <c r="H2186" s="103" t="s">
        <v>581</v>
      </c>
      <c r="I2186" s="252">
        <v>288</v>
      </c>
      <c r="J2186" s="104">
        <v>26753588.219999999</v>
      </c>
      <c r="K2186" s="104">
        <v>26775781.43</v>
      </c>
      <c r="L2186" s="188">
        <v>2.50761873E-2</v>
      </c>
    </row>
    <row r="2187" spans="1:12" hidden="1">
      <c r="A2187" s="103" t="s">
        <v>1099</v>
      </c>
      <c r="B2187" s="103" t="s">
        <v>1078</v>
      </c>
      <c r="C2187" s="134" t="s">
        <v>1322</v>
      </c>
      <c r="D2187" s="104">
        <v>26876909.350000001</v>
      </c>
      <c r="E2187" s="406">
        <v>251201.48041280001</v>
      </c>
      <c r="F2187" s="188">
        <v>106.99343500000001</v>
      </c>
      <c r="G2187" s="103" t="s">
        <v>581</v>
      </c>
      <c r="H2187" s="103" t="s">
        <v>581</v>
      </c>
      <c r="I2187" s="252">
        <v>287</v>
      </c>
      <c r="J2187" s="104">
        <v>26950746.460000001</v>
      </c>
      <c r="K2187" s="104">
        <v>26973825.739999998</v>
      </c>
      <c r="L2187" s="188">
        <v>8.0086093000000004E-3</v>
      </c>
    </row>
    <row r="2188" spans="1:12" hidden="1">
      <c r="A2188" s="103" t="s">
        <v>1099</v>
      </c>
      <c r="B2188" s="103" t="s">
        <v>1078</v>
      </c>
      <c r="C2188" s="134" t="s">
        <v>1323</v>
      </c>
      <c r="D2188" s="104">
        <v>26303329.190000001</v>
      </c>
      <c r="E2188" s="406">
        <v>245820.83498151999</v>
      </c>
      <c r="F2188" s="188">
        <v>107.002033</v>
      </c>
      <c r="G2188" s="103" t="s">
        <v>581</v>
      </c>
      <c r="H2188" s="103" t="s">
        <v>581</v>
      </c>
      <c r="I2188" s="252">
        <v>287</v>
      </c>
      <c r="J2188" s="104">
        <v>26879069.190000001</v>
      </c>
      <c r="K2188" s="104">
        <v>26903032.219999999</v>
      </c>
      <c r="L2188" s="188">
        <v>8.0360071000000009E-3</v>
      </c>
    </row>
    <row r="2189" spans="1:12" hidden="1">
      <c r="A2189" s="103" t="s">
        <v>1099</v>
      </c>
      <c r="B2189" s="103" t="s">
        <v>1078</v>
      </c>
      <c r="C2189" s="134" t="s">
        <v>1324</v>
      </c>
      <c r="D2189" s="104">
        <v>26701979.16</v>
      </c>
      <c r="E2189" s="406">
        <v>249526.06692171001</v>
      </c>
      <c r="F2189" s="188">
        <v>107.01078</v>
      </c>
      <c r="G2189" s="103" t="s">
        <v>581</v>
      </c>
      <c r="H2189" s="103" t="s">
        <v>581</v>
      </c>
      <c r="I2189" s="252">
        <v>297</v>
      </c>
      <c r="J2189" s="104">
        <v>26305479.399999999</v>
      </c>
      <c r="K2189" s="104">
        <v>26330307.359999999</v>
      </c>
      <c r="L2189" s="188">
        <v>8.174611E-3</v>
      </c>
    </row>
    <row r="2190" spans="1:12" hidden="1">
      <c r="A2190" s="103" t="s">
        <v>1099</v>
      </c>
      <c r="B2190" s="103" t="s">
        <v>1078</v>
      </c>
      <c r="C2190" s="134" t="s">
        <v>1325</v>
      </c>
      <c r="D2190" s="104">
        <v>27087495.210000001</v>
      </c>
      <c r="E2190" s="406">
        <v>253108.13346516</v>
      </c>
      <c r="F2190" s="188">
        <v>107.019458</v>
      </c>
      <c r="G2190" s="103" t="s">
        <v>581</v>
      </c>
      <c r="H2190" s="103" t="s">
        <v>581</v>
      </c>
      <c r="I2190" s="252">
        <v>297</v>
      </c>
      <c r="J2190" s="104">
        <v>26704144.390000001</v>
      </c>
      <c r="K2190" s="104">
        <v>26729850.399999999</v>
      </c>
      <c r="L2190" s="188">
        <v>8.1094633999999992E-3</v>
      </c>
    </row>
    <row r="2191" spans="1:12" hidden="1">
      <c r="A2191" s="103" t="s">
        <v>1099</v>
      </c>
      <c r="B2191" s="103" t="s">
        <v>1078</v>
      </c>
      <c r="C2191" s="134" t="s">
        <v>1326</v>
      </c>
      <c r="D2191" s="104">
        <v>27661573.719999999</v>
      </c>
      <c r="E2191" s="406">
        <v>258409.87868262001</v>
      </c>
      <c r="F2191" s="188">
        <v>107.04534200000001</v>
      </c>
      <c r="G2191" s="103" t="s">
        <v>581</v>
      </c>
      <c r="H2191" s="103" t="s">
        <v>581</v>
      </c>
      <c r="I2191" s="252">
        <v>299</v>
      </c>
      <c r="J2191" s="104">
        <v>27094046.59</v>
      </c>
      <c r="K2191" s="104">
        <v>27122425.460000001</v>
      </c>
      <c r="L2191" s="188">
        <v>2.4186255899999998E-2</v>
      </c>
    </row>
    <row r="2192" spans="1:12" hidden="1">
      <c r="A2192" s="103" t="s">
        <v>1099</v>
      </c>
      <c r="B2192" s="103" t="s">
        <v>1078</v>
      </c>
      <c r="C2192" s="134" t="s">
        <v>1327</v>
      </c>
      <c r="D2192" s="104">
        <v>27518978.829999998</v>
      </c>
      <c r="E2192" s="406">
        <v>257058.21493628999</v>
      </c>
      <c r="F2192" s="188">
        <v>107.053489</v>
      </c>
      <c r="G2192" s="103" t="s">
        <v>581</v>
      </c>
      <c r="H2192" s="103" t="s">
        <v>581</v>
      </c>
      <c r="I2192" s="252">
        <v>301</v>
      </c>
      <c r="J2192" s="104">
        <v>27663679.149999999</v>
      </c>
      <c r="K2192" s="104">
        <v>27664587.920000002</v>
      </c>
      <c r="L2192" s="188">
        <v>7.6107935999999996E-3</v>
      </c>
    </row>
    <row r="2193" spans="1:12" hidden="1">
      <c r="A2193" s="103" t="s">
        <v>1099</v>
      </c>
      <c r="B2193" s="103" t="s">
        <v>1078</v>
      </c>
      <c r="C2193" s="134" t="s">
        <v>1328</v>
      </c>
      <c r="D2193" s="104">
        <v>27518998.77</v>
      </c>
      <c r="E2193" s="406">
        <v>257037.72215725001</v>
      </c>
      <c r="F2193" s="188">
        <v>107.062102</v>
      </c>
      <c r="G2193" s="103" t="s">
        <v>581</v>
      </c>
      <c r="H2193" s="103" t="s">
        <v>581</v>
      </c>
      <c r="I2193" s="252">
        <v>301</v>
      </c>
      <c r="J2193" s="104">
        <v>27521192.77</v>
      </c>
      <c r="K2193" s="104">
        <v>27523005.649999999</v>
      </c>
      <c r="L2193" s="188">
        <v>8.0455108000000008E-3</v>
      </c>
    </row>
    <row r="2194" spans="1:12" hidden="1">
      <c r="A2194" s="103" t="s">
        <v>1099</v>
      </c>
      <c r="B2194" s="103" t="s">
        <v>1078</v>
      </c>
      <c r="C2194" s="134" t="s">
        <v>1329</v>
      </c>
      <c r="D2194" s="104">
        <v>32522584.5</v>
      </c>
      <c r="E2194" s="406">
        <v>303749.11836679</v>
      </c>
      <c r="F2194" s="188">
        <v>107.070548</v>
      </c>
      <c r="G2194" s="103" t="s">
        <v>581</v>
      </c>
      <c r="H2194" s="103" t="s">
        <v>581</v>
      </c>
      <c r="I2194" s="252">
        <v>302</v>
      </c>
      <c r="J2194" s="104">
        <v>27521169.710000001</v>
      </c>
      <c r="K2194" s="104">
        <v>27523886.739999998</v>
      </c>
      <c r="L2194" s="188">
        <v>7.8888793000000002E-3</v>
      </c>
    </row>
    <row r="2195" spans="1:12" hidden="1">
      <c r="A2195" s="103" t="s">
        <v>1099</v>
      </c>
      <c r="B2195" s="103" t="s">
        <v>1078</v>
      </c>
      <c r="C2195" s="134" t="s">
        <v>1102</v>
      </c>
      <c r="D2195" s="104">
        <v>33768500.719999999</v>
      </c>
      <c r="E2195" s="406">
        <v>315363.30224672001</v>
      </c>
      <c r="F2195" s="188">
        <v>107.078092</v>
      </c>
      <c r="G2195" s="103" t="s">
        <v>581</v>
      </c>
      <c r="H2195" s="103" t="s">
        <v>581</v>
      </c>
      <c r="I2195" s="252">
        <v>305</v>
      </c>
      <c r="J2195" s="104">
        <v>32524876.07</v>
      </c>
      <c r="K2195" s="104">
        <v>32528661.640000001</v>
      </c>
      <c r="L2195" s="188">
        <v>7.0458218000000001E-3</v>
      </c>
    </row>
    <row r="2196" spans="1:12" hidden="1">
      <c r="A2196" s="103" t="s">
        <v>1099</v>
      </c>
      <c r="B2196" s="103" t="s">
        <v>1078</v>
      </c>
      <c r="C2196" s="134" t="s">
        <v>1330</v>
      </c>
      <c r="D2196" s="104">
        <v>34321883.140000001</v>
      </c>
      <c r="E2196" s="406">
        <v>320454.23640261003</v>
      </c>
      <c r="F2196" s="188">
        <v>107.103852</v>
      </c>
      <c r="G2196" s="103" t="s">
        <v>581</v>
      </c>
      <c r="H2196" s="103" t="s">
        <v>581</v>
      </c>
      <c r="I2196" s="252">
        <v>305</v>
      </c>
      <c r="J2196" s="104">
        <v>33776624.479999997</v>
      </c>
      <c r="K2196" s="104">
        <v>33783739.369999997</v>
      </c>
      <c r="L2196" s="188">
        <v>2.4057208600000001E-2</v>
      </c>
    </row>
    <row r="2197" spans="1:12" hidden="1">
      <c r="A2197" s="103" t="s">
        <v>1099</v>
      </c>
      <c r="B2197" s="103" t="s">
        <v>1078</v>
      </c>
      <c r="C2197" s="134" t="s">
        <v>1331</v>
      </c>
      <c r="D2197" s="104">
        <v>34563403.32</v>
      </c>
      <c r="E2197" s="406">
        <v>322684.35229567002</v>
      </c>
      <c r="F2197" s="188">
        <v>107.112115</v>
      </c>
      <c r="G2197" s="103" t="s">
        <v>581</v>
      </c>
      <c r="H2197" s="103" t="s">
        <v>581</v>
      </c>
      <c r="I2197" s="252">
        <v>305</v>
      </c>
      <c r="J2197" s="104">
        <v>34324530.890000001</v>
      </c>
      <c r="K2197" s="104">
        <v>34332773.590000004</v>
      </c>
      <c r="L2197" s="188">
        <v>7.7149419000000002E-3</v>
      </c>
    </row>
    <row r="2198" spans="1:12" hidden="1">
      <c r="A2198" s="103" t="s">
        <v>1099</v>
      </c>
      <c r="B2198" s="103" t="s">
        <v>1078</v>
      </c>
      <c r="C2198" s="134" t="s">
        <v>1332</v>
      </c>
      <c r="D2198" s="104">
        <v>34056697.439999998</v>
      </c>
      <c r="E2198" s="406">
        <v>317927.10151726002</v>
      </c>
      <c r="F2198" s="188">
        <v>107.121089</v>
      </c>
      <c r="G2198" s="103" t="s">
        <v>581</v>
      </c>
      <c r="H2198" s="103" t="s">
        <v>581</v>
      </c>
      <c r="I2198" s="252">
        <v>304</v>
      </c>
      <c r="J2198" s="104">
        <v>34566299.32</v>
      </c>
      <c r="K2198" s="104">
        <v>34575677.799999997</v>
      </c>
      <c r="L2198" s="188">
        <v>8.3781372E-3</v>
      </c>
    </row>
    <row r="2199" spans="1:12" hidden="1">
      <c r="A2199" s="103" t="s">
        <v>1099</v>
      </c>
      <c r="B2199" s="103" t="s">
        <v>1078</v>
      </c>
      <c r="C2199" s="134" t="s">
        <v>1333</v>
      </c>
      <c r="D2199" s="104">
        <v>33855578.920000002</v>
      </c>
      <c r="E2199" s="406">
        <v>316020.18497536</v>
      </c>
      <c r="F2199" s="188">
        <v>107.13106500000001</v>
      </c>
      <c r="G2199" s="103" t="s">
        <v>581</v>
      </c>
      <c r="H2199" s="103" t="s">
        <v>581</v>
      </c>
      <c r="I2199" s="252">
        <v>305</v>
      </c>
      <c r="J2199" s="104">
        <v>34059868.920000002</v>
      </c>
      <c r="K2199" s="104">
        <v>34070366.579999998</v>
      </c>
      <c r="L2199" s="188">
        <v>9.3128254000000004E-3</v>
      </c>
    </row>
    <row r="2200" spans="1:12" hidden="1">
      <c r="A2200" s="103" t="s">
        <v>1099</v>
      </c>
      <c r="B2200" s="103" t="s">
        <v>1078</v>
      </c>
      <c r="C2200" s="134" t="s">
        <v>1334</v>
      </c>
      <c r="D2200" s="104">
        <v>33755214.329999998</v>
      </c>
      <c r="E2200" s="406">
        <v>315056.51237975003</v>
      </c>
      <c r="F2200" s="188">
        <v>107.14018900000001</v>
      </c>
      <c r="G2200" s="103" t="s">
        <v>581</v>
      </c>
      <c r="H2200" s="103" t="s">
        <v>581</v>
      </c>
      <c r="I2200" s="252">
        <v>305</v>
      </c>
      <c r="J2200" s="104">
        <v>33858462.390000001</v>
      </c>
      <c r="K2200" s="104">
        <v>33870072.659999996</v>
      </c>
      <c r="L2200" s="188">
        <v>8.5166706999999994E-3</v>
      </c>
    </row>
    <row r="2201" spans="1:12" hidden="1">
      <c r="A2201" s="103" t="s">
        <v>1099</v>
      </c>
      <c r="B2201" s="103" t="s">
        <v>1078</v>
      </c>
      <c r="C2201" s="134" t="s">
        <v>1335</v>
      </c>
      <c r="D2201" s="104">
        <v>33463182.510000002</v>
      </c>
      <c r="E2201" s="406">
        <v>312250.47471679997</v>
      </c>
      <c r="F2201" s="188">
        <v>107.167755</v>
      </c>
      <c r="G2201" s="103" t="s">
        <v>581</v>
      </c>
      <c r="H2201" s="103" t="s">
        <v>581</v>
      </c>
      <c r="I2201" s="252">
        <v>302</v>
      </c>
      <c r="J2201" s="104">
        <v>33763899.270000003</v>
      </c>
      <c r="K2201" s="104">
        <v>33778838.369999997</v>
      </c>
      <c r="L2201" s="188">
        <v>2.5728907400000001E-2</v>
      </c>
    </row>
    <row r="2202" spans="1:12" hidden="1">
      <c r="A2202" s="103" t="s">
        <v>1099</v>
      </c>
      <c r="B2202" s="103" t="s">
        <v>1078</v>
      </c>
      <c r="C2202" s="134" t="s">
        <v>1336</v>
      </c>
      <c r="D2202" s="104">
        <v>33465965.219999999</v>
      </c>
      <c r="E2202" s="406">
        <v>312250.47471679997</v>
      </c>
      <c r="F2202" s="188">
        <v>107.17666699999999</v>
      </c>
      <c r="G2202" s="103" t="s">
        <v>581</v>
      </c>
      <c r="H2202" s="103" t="s">
        <v>581</v>
      </c>
      <c r="I2202" s="252">
        <v>302</v>
      </c>
      <c r="J2202" s="104">
        <v>33465965.219999999</v>
      </c>
      <c r="K2202" s="104">
        <v>33482004.18</v>
      </c>
      <c r="L2202" s="188">
        <v>8.3159341999999997E-3</v>
      </c>
    </row>
    <row r="2203" spans="1:12" hidden="1">
      <c r="A2203" s="103" t="s">
        <v>1099</v>
      </c>
      <c r="B2203" s="103" t="s">
        <v>1078</v>
      </c>
      <c r="C2203" s="134" t="s">
        <v>1337</v>
      </c>
      <c r="D2203" s="104">
        <v>33014175.34</v>
      </c>
      <c r="E2203" s="406">
        <v>308009.12704827997</v>
      </c>
      <c r="F2203" s="188">
        <v>107.185705</v>
      </c>
      <c r="G2203" s="103" t="s">
        <v>581</v>
      </c>
      <c r="H2203" s="103" t="s">
        <v>581</v>
      </c>
      <c r="I2203" s="252">
        <v>303</v>
      </c>
      <c r="J2203" s="104">
        <v>33468787.18</v>
      </c>
      <c r="K2203" s="104">
        <v>33485926.129999999</v>
      </c>
      <c r="L2203" s="188">
        <v>8.4328055999999992E-3</v>
      </c>
    </row>
    <row r="2204" spans="1:12" hidden="1">
      <c r="A2204" s="103" t="s">
        <v>1099</v>
      </c>
      <c r="B2204" s="103" t="s">
        <v>1078</v>
      </c>
      <c r="C2204" s="134" t="s">
        <v>1338</v>
      </c>
      <c r="D2204" s="104">
        <v>33246997.129999999</v>
      </c>
      <c r="E2204" s="406">
        <v>310154.75219417003</v>
      </c>
      <c r="F2204" s="188">
        <v>107.194866</v>
      </c>
      <c r="G2204" s="103" t="s">
        <v>581</v>
      </c>
      <c r="H2204" s="103" t="s">
        <v>581</v>
      </c>
      <c r="I2204" s="252">
        <v>304</v>
      </c>
      <c r="J2204" s="104">
        <v>33016997.129999999</v>
      </c>
      <c r="K2204" s="104">
        <v>33035221.260000002</v>
      </c>
      <c r="L2204" s="188">
        <v>8.5468486999999999E-3</v>
      </c>
    </row>
    <row r="2205" spans="1:12" hidden="1">
      <c r="A2205" s="103" t="s">
        <v>1099</v>
      </c>
      <c r="B2205" s="103" t="s">
        <v>1078</v>
      </c>
      <c r="C2205" s="134" t="s">
        <v>1339</v>
      </c>
      <c r="D2205" s="104">
        <v>32955719.600000001</v>
      </c>
      <c r="E2205" s="406">
        <v>307411.44309994002</v>
      </c>
      <c r="F2205" s="188">
        <v>107.203946</v>
      </c>
      <c r="G2205" s="103" t="s">
        <v>581</v>
      </c>
      <c r="H2205" s="103" t="s">
        <v>581</v>
      </c>
      <c r="I2205" s="252">
        <v>304</v>
      </c>
      <c r="J2205" s="104">
        <v>33249813.16</v>
      </c>
      <c r="K2205" s="104">
        <v>33269130.16</v>
      </c>
      <c r="L2205" s="188">
        <v>8.4705548999999998E-3</v>
      </c>
    </row>
    <row r="2206" spans="1:12" hidden="1">
      <c r="A2206" s="103" t="s">
        <v>1099</v>
      </c>
      <c r="B2206" s="103" t="s">
        <v>1078</v>
      </c>
      <c r="C2206" s="134" t="s">
        <v>1340</v>
      </c>
      <c r="D2206" s="104">
        <v>31014740.460000001</v>
      </c>
      <c r="E2206" s="406">
        <v>289231.95794458</v>
      </c>
      <c r="F2206" s="188">
        <v>107.231375</v>
      </c>
      <c r="G2206" s="103" t="s">
        <v>581</v>
      </c>
      <c r="H2206" s="103" t="s">
        <v>581</v>
      </c>
      <c r="I2206" s="252">
        <v>305</v>
      </c>
      <c r="J2206" s="104">
        <v>32964151.649999999</v>
      </c>
      <c r="K2206" s="104">
        <v>32986719.43</v>
      </c>
      <c r="L2206" s="188">
        <v>2.5585811900000002E-2</v>
      </c>
    </row>
    <row r="2207" spans="1:12" hidden="1">
      <c r="A2207" s="103" t="s">
        <v>1099</v>
      </c>
      <c r="B2207" s="103" t="s">
        <v>1078</v>
      </c>
      <c r="C2207" s="134" t="s">
        <v>1341</v>
      </c>
      <c r="D2207" s="104">
        <v>31044183.870000001</v>
      </c>
      <c r="E2207" s="406">
        <v>289480.93021130998</v>
      </c>
      <c r="F2207" s="188">
        <v>107.24086</v>
      </c>
      <c r="G2207" s="103" t="s">
        <v>581</v>
      </c>
      <c r="H2207" s="103" t="s">
        <v>581</v>
      </c>
      <c r="I2207" s="252">
        <v>306</v>
      </c>
      <c r="J2207" s="104">
        <v>31017483.870000001</v>
      </c>
      <c r="K2207" s="104">
        <v>31041071.329999998</v>
      </c>
      <c r="L2207" s="188">
        <v>8.8453588999999992E-3</v>
      </c>
    </row>
    <row r="2208" spans="1:12" hidden="1">
      <c r="A2208" s="103" t="s">
        <v>1099</v>
      </c>
      <c r="B2208" s="103" t="s">
        <v>1078</v>
      </c>
      <c r="C2208" s="134" t="s">
        <v>1342</v>
      </c>
      <c r="D2208" s="104">
        <v>30623845.210000001</v>
      </c>
      <c r="E2208" s="406">
        <v>285536.87621630001</v>
      </c>
      <c r="F2208" s="188">
        <v>107.25005299999999</v>
      </c>
      <c r="G2208" s="103" t="s">
        <v>581</v>
      </c>
      <c r="H2208" s="103" t="s">
        <v>581</v>
      </c>
      <c r="I2208" s="252">
        <v>306</v>
      </c>
      <c r="J2208" s="104">
        <v>31046845.210000001</v>
      </c>
      <c r="K2208" s="104">
        <v>31071453.350000001</v>
      </c>
      <c r="L2208" s="188">
        <v>8.5722922999999993E-3</v>
      </c>
    </row>
    <row r="2209" spans="1:12" hidden="1">
      <c r="A2209" s="103" t="s">
        <v>1099</v>
      </c>
      <c r="B2209" s="103" t="s">
        <v>1078</v>
      </c>
      <c r="C2209" s="134" t="s">
        <v>1343</v>
      </c>
      <c r="D2209" s="104">
        <v>31034335.66</v>
      </c>
      <c r="E2209" s="406">
        <v>289338.76082606998</v>
      </c>
      <c r="F2209" s="188">
        <v>107.259517</v>
      </c>
      <c r="G2209" s="103" t="s">
        <v>581</v>
      </c>
      <c r="H2209" s="103" t="s">
        <v>581</v>
      </c>
      <c r="I2209" s="252">
        <v>305</v>
      </c>
      <c r="J2209" s="104">
        <v>30626547.350000001</v>
      </c>
      <c r="K2209" s="104">
        <v>30652162.399999999</v>
      </c>
      <c r="L2209" s="188">
        <v>8.8242380999999995E-3</v>
      </c>
    </row>
    <row r="2210" spans="1:12" hidden="1">
      <c r="A2210" s="103" t="s">
        <v>1099</v>
      </c>
      <c r="B2210" s="103" t="s">
        <v>1078</v>
      </c>
      <c r="C2210" s="134" t="s">
        <v>1344</v>
      </c>
      <c r="D2210" s="104">
        <v>26165696.199999999</v>
      </c>
      <c r="E2210" s="406">
        <v>243926.35672444</v>
      </c>
      <c r="F2210" s="188">
        <v>107.268835</v>
      </c>
      <c r="G2210" s="103" t="s">
        <v>581</v>
      </c>
      <c r="H2210" s="103" t="s">
        <v>581</v>
      </c>
      <c r="I2210" s="252">
        <v>304</v>
      </c>
      <c r="J2210" s="104">
        <v>31037031.879999999</v>
      </c>
      <c r="K2210" s="104">
        <v>31063667.350000001</v>
      </c>
      <c r="L2210" s="188">
        <v>8.6873409999999995E-3</v>
      </c>
    </row>
    <row r="2211" spans="1:12" hidden="1">
      <c r="A2211" s="103" t="s">
        <v>1099</v>
      </c>
      <c r="B2211" s="103" t="s">
        <v>1078</v>
      </c>
      <c r="C2211" s="134" t="s">
        <v>1345</v>
      </c>
      <c r="D2211" s="104">
        <v>24620402.66</v>
      </c>
      <c r="E2211" s="406">
        <v>229456.55469980001</v>
      </c>
      <c r="F2211" s="188">
        <v>107.298755</v>
      </c>
      <c r="G2211" s="103" t="s">
        <v>581</v>
      </c>
      <c r="H2211" s="103" t="s">
        <v>581</v>
      </c>
      <c r="I2211" s="252">
        <v>304</v>
      </c>
      <c r="J2211" s="104">
        <v>26172994.399999999</v>
      </c>
      <c r="K2211" s="104">
        <v>26202212.039999999</v>
      </c>
      <c r="L2211" s="188">
        <v>2.7892537500000002E-2</v>
      </c>
    </row>
    <row r="2212" spans="1:12" hidden="1">
      <c r="A2212" s="103" t="s">
        <v>1099</v>
      </c>
      <c r="B2212" s="103" t="s">
        <v>1078</v>
      </c>
      <c r="C2212" s="134" t="s">
        <v>1346</v>
      </c>
      <c r="D2212" s="104">
        <v>24831422.629999999</v>
      </c>
      <c r="E2212" s="406">
        <v>231400.53615777</v>
      </c>
      <c r="F2212" s="188">
        <v>107.30927</v>
      </c>
      <c r="G2212" s="103" t="s">
        <v>581</v>
      </c>
      <c r="H2212" s="103" t="s">
        <v>581</v>
      </c>
      <c r="I2212" s="252">
        <v>300</v>
      </c>
      <c r="J2212" s="104">
        <v>24622815.399999999</v>
      </c>
      <c r="K2212" s="104">
        <v>24652842.870000001</v>
      </c>
      <c r="L2212" s="188">
        <v>9.7997408999999994E-3</v>
      </c>
    </row>
    <row r="2213" spans="1:12" hidden="1">
      <c r="A2213" s="103" t="s">
        <v>1099</v>
      </c>
      <c r="B2213" s="103" t="s">
        <v>1078</v>
      </c>
      <c r="C2213" s="134" t="s">
        <v>1347</v>
      </c>
      <c r="D2213" s="104">
        <v>24528602.579999998</v>
      </c>
      <c r="E2213" s="406">
        <v>228557.94375999001</v>
      </c>
      <c r="F2213" s="188">
        <v>107.318968</v>
      </c>
      <c r="G2213" s="103" t="s">
        <v>581</v>
      </c>
      <c r="H2213" s="103" t="s">
        <v>581</v>
      </c>
      <c r="I2213" s="252">
        <v>300</v>
      </c>
      <c r="J2213" s="104">
        <v>24833666.66</v>
      </c>
      <c r="K2213" s="104">
        <v>24864510.91</v>
      </c>
      <c r="L2213" s="188">
        <v>9.0374298999999995E-3</v>
      </c>
    </row>
    <row r="2214" spans="1:12" hidden="1">
      <c r="A2214" s="103" t="s">
        <v>1099</v>
      </c>
      <c r="B2214" s="103" t="s">
        <v>1078</v>
      </c>
      <c r="C2214" s="134" t="s">
        <v>1348</v>
      </c>
      <c r="D2214" s="104">
        <v>24500334.989999998</v>
      </c>
      <c r="E2214" s="406">
        <v>228274.88076845001</v>
      </c>
      <c r="F2214" s="188">
        <v>107.32821300000001</v>
      </c>
      <c r="G2214" s="103" t="s">
        <v>581</v>
      </c>
      <c r="H2214" s="103" t="s">
        <v>581</v>
      </c>
      <c r="I2214" s="252">
        <v>299</v>
      </c>
      <c r="J2214" s="104">
        <v>24530715.640000001</v>
      </c>
      <c r="K2214" s="104">
        <v>24562366.75</v>
      </c>
      <c r="L2214" s="188">
        <v>8.6145070000000004E-3</v>
      </c>
    </row>
    <row r="2215" spans="1:12" hidden="1">
      <c r="A2215" s="103" t="s">
        <v>1099</v>
      </c>
      <c r="B2215" s="103" t="s">
        <v>1078</v>
      </c>
      <c r="C2215" s="134" t="s">
        <v>1079</v>
      </c>
      <c r="D2215" s="104">
        <v>24115154.75</v>
      </c>
      <c r="E2215" s="406">
        <v>224667.42714637</v>
      </c>
      <c r="F2215" s="188">
        <v>107.337121</v>
      </c>
      <c r="G2215" s="103" t="s">
        <v>581</v>
      </c>
      <c r="H2215" s="103" t="s">
        <v>581</v>
      </c>
      <c r="I2215" s="252">
        <v>298</v>
      </c>
      <c r="J2215" s="104">
        <v>24502368.440000001</v>
      </c>
      <c r="K2215" s="104">
        <v>24503291.510000002</v>
      </c>
      <c r="L2215" s="188">
        <v>8.2997747999999996E-3</v>
      </c>
    </row>
    <row r="2216" spans="1:12" hidden="1">
      <c r="A2216" s="103" t="s">
        <v>1099</v>
      </c>
      <c r="B2216" s="103" t="s">
        <v>1078</v>
      </c>
      <c r="C2216" s="134" t="s">
        <v>1080</v>
      </c>
      <c r="D2216" s="104">
        <v>23430981.07</v>
      </c>
      <c r="E2216" s="406">
        <v>218240.05541569</v>
      </c>
      <c r="F2216" s="188">
        <v>107.363339</v>
      </c>
      <c r="G2216" s="103" t="s">
        <v>581</v>
      </c>
      <c r="H2216" s="103" t="s">
        <v>581</v>
      </c>
      <c r="I2216" s="252">
        <v>298</v>
      </c>
      <c r="J2216" s="104">
        <v>24121045.16</v>
      </c>
      <c r="K2216" s="104">
        <v>24124694.649999999</v>
      </c>
      <c r="L2216" s="188">
        <v>2.4425846099999999E-2</v>
      </c>
    </row>
    <row r="2217" spans="1:12" hidden="1">
      <c r="A2217" s="103" t="s">
        <v>1099</v>
      </c>
      <c r="B2217" s="103" t="s">
        <v>1078</v>
      </c>
      <c r="C2217" s="134" t="s">
        <v>1081</v>
      </c>
      <c r="D2217" s="104">
        <v>23505500.489999998</v>
      </c>
      <c r="E2217" s="406">
        <v>218915.83481607001</v>
      </c>
      <c r="F2217" s="188">
        <v>107.372317</v>
      </c>
      <c r="G2217" s="103" t="s">
        <v>581</v>
      </c>
      <c r="H2217" s="103" t="s">
        <v>581</v>
      </c>
      <c r="I2217" s="252">
        <v>299</v>
      </c>
      <c r="J2217" s="104">
        <v>23432940.489999998</v>
      </c>
      <c r="K2217" s="104">
        <v>23437472.899999999</v>
      </c>
      <c r="L2217" s="188">
        <v>8.3622586000000002E-3</v>
      </c>
    </row>
    <row r="2218" spans="1:12" hidden="1">
      <c r="A2218" s="103" t="s">
        <v>1099</v>
      </c>
      <c r="B2218" s="103" t="s">
        <v>1078</v>
      </c>
      <c r="C2218" s="134" t="s">
        <v>1082</v>
      </c>
      <c r="D2218" s="104">
        <v>23505424.34</v>
      </c>
      <c r="E2218" s="406">
        <v>218897.40725577</v>
      </c>
      <c r="F2218" s="188">
        <v>107.38100799999999</v>
      </c>
      <c r="G2218" s="103" t="s">
        <v>581</v>
      </c>
      <c r="H2218" s="103" t="s">
        <v>581</v>
      </c>
      <c r="I2218" s="252">
        <v>299</v>
      </c>
      <c r="J2218" s="104">
        <v>23507403.109999999</v>
      </c>
      <c r="K2218" s="104">
        <v>23512821.27</v>
      </c>
      <c r="L2218" s="188">
        <v>8.0942650999999994E-3</v>
      </c>
    </row>
    <row r="2219" spans="1:12" hidden="1">
      <c r="A2219" s="103" t="s">
        <v>1099</v>
      </c>
      <c r="B2219" s="103" t="s">
        <v>1078</v>
      </c>
      <c r="C2219" s="134" t="s">
        <v>1083</v>
      </c>
      <c r="D2219" s="104">
        <v>23207739.77</v>
      </c>
      <c r="E2219" s="406">
        <v>216107.72618763</v>
      </c>
      <c r="F2219" s="188">
        <v>107.389681</v>
      </c>
      <c r="G2219" s="103" t="s">
        <v>581</v>
      </c>
      <c r="H2219" s="103" t="s">
        <v>581</v>
      </c>
      <c r="I2219" s="252">
        <v>299</v>
      </c>
      <c r="J2219" s="104">
        <v>23507322.73</v>
      </c>
      <c r="K2219" s="104">
        <v>23513626.68</v>
      </c>
      <c r="L2219" s="188">
        <v>8.0768473000000004E-3</v>
      </c>
    </row>
    <row r="2220" spans="1:12" hidden="1">
      <c r="A2220" s="103" t="s">
        <v>1099</v>
      </c>
      <c r="B2220" s="103" t="s">
        <v>1078</v>
      </c>
      <c r="C2220" s="134" t="s">
        <v>1084</v>
      </c>
      <c r="D2220" s="104">
        <v>23230617.68</v>
      </c>
      <c r="E2220" s="406">
        <v>216303.25987966001</v>
      </c>
      <c r="F2220" s="188">
        <v>107.398371</v>
      </c>
      <c r="G2220" s="103" t="s">
        <v>581</v>
      </c>
      <c r="H2220" s="103" t="s">
        <v>581</v>
      </c>
      <c r="I2220" s="252">
        <v>299</v>
      </c>
      <c r="J2220" s="104">
        <v>23209617.68</v>
      </c>
      <c r="K2220" s="104">
        <v>23216796.239999998</v>
      </c>
      <c r="L2220" s="188">
        <v>8.0920252000000002E-3</v>
      </c>
    </row>
    <row r="2221" spans="1:12" hidden="1">
      <c r="A2221" s="103" t="s">
        <v>1099</v>
      </c>
      <c r="B2221" s="103" t="s">
        <v>1078</v>
      </c>
      <c r="C2221" s="134" t="s">
        <v>1085</v>
      </c>
      <c r="D2221" s="104">
        <v>23093755.609999999</v>
      </c>
      <c r="E2221" s="406">
        <v>214982.34639990999</v>
      </c>
      <c r="F2221" s="188">
        <v>107.421637</v>
      </c>
      <c r="G2221" s="103" t="s">
        <v>581</v>
      </c>
      <c r="H2221" s="103" t="s">
        <v>581</v>
      </c>
      <c r="I2221" s="252">
        <v>298</v>
      </c>
      <c r="J2221" s="104">
        <v>23235650.300000001</v>
      </c>
      <c r="K2221" s="104">
        <v>23245455.91</v>
      </c>
      <c r="L2221" s="188">
        <v>2.16632709E-2</v>
      </c>
    </row>
    <row r="2222" spans="1:12" hidden="1">
      <c r="A2222" s="103" t="s">
        <v>1099</v>
      </c>
      <c r="B2222" s="103" t="s">
        <v>1078</v>
      </c>
      <c r="C2222" s="134" t="s">
        <v>1086</v>
      </c>
      <c r="D2222" s="104">
        <v>23109857.27</v>
      </c>
      <c r="E2222" s="406">
        <v>215116.76029937001</v>
      </c>
      <c r="F2222" s="188">
        <v>107.429366</v>
      </c>
      <c r="G2222" s="103" t="s">
        <v>581</v>
      </c>
      <c r="H2222" s="103" t="s">
        <v>581</v>
      </c>
      <c r="I2222" s="252">
        <v>299</v>
      </c>
      <c r="J2222" s="104">
        <v>23095417.27</v>
      </c>
      <c r="K2222" s="104">
        <v>23106093.309999999</v>
      </c>
      <c r="L2222" s="188">
        <v>7.1950123000000003E-3</v>
      </c>
    </row>
    <row r="2223" spans="1:12" hidden="1">
      <c r="A2223" s="103" t="s">
        <v>1099</v>
      </c>
      <c r="B2223" s="103" t="s">
        <v>1078</v>
      </c>
      <c r="C2223" s="134" t="s">
        <v>1087</v>
      </c>
      <c r="D2223" s="104">
        <v>23227767.890000001</v>
      </c>
      <c r="E2223" s="406">
        <v>216198.43894605999</v>
      </c>
      <c r="F2223" s="188">
        <v>107.43725999999999</v>
      </c>
      <c r="G2223" s="103" t="s">
        <v>581</v>
      </c>
      <c r="H2223" s="103" t="s">
        <v>581</v>
      </c>
      <c r="I2223" s="252">
        <v>301</v>
      </c>
      <c r="J2223" s="104">
        <v>23111555.300000001</v>
      </c>
      <c r="K2223" s="104">
        <v>23123102.420000002</v>
      </c>
      <c r="L2223" s="188">
        <v>7.3480838999999999E-3</v>
      </c>
    </row>
    <row r="2224" spans="1:12" hidden="1">
      <c r="A2224" s="103" t="s">
        <v>1099</v>
      </c>
      <c r="B2224" s="103" t="s">
        <v>1078</v>
      </c>
      <c r="C2224" s="134" t="s">
        <v>1088</v>
      </c>
      <c r="D2224" s="104">
        <v>23278408.949999999</v>
      </c>
      <c r="E2224" s="406">
        <v>216654.00373736001</v>
      </c>
      <c r="F2224" s="188">
        <v>107.44508999999999</v>
      </c>
      <c r="G2224" s="103" t="s">
        <v>581</v>
      </c>
      <c r="H2224" s="103" t="s">
        <v>581</v>
      </c>
      <c r="I2224" s="252">
        <v>303</v>
      </c>
      <c r="J2224" s="104">
        <v>23229460.75</v>
      </c>
      <c r="K2224" s="104">
        <v>23241883.420000002</v>
      </c>
      <c r="L2224" s="188">
        <v>7.2879744000000002E-3</v>
      </c>
    </row>
    <row r="2225" spans="1:12" hidden="1">
      <c r="A2225" s="103" t="s">
        <v>1099</v>
      </c>
      <c r="B2225" s="103" t="s">
        <v>1078</v>
      </c>
      <c r="C2225" s="134" t="s">
        <v>1089</v>
      </c>
      <c r="D2225" s="104">
        <v>23208990.18</v>
      </c>
      <c r="E2225" s="406">
        <v>215992.15973521001</v>
      </c>
      <c r="F2225" s="188">
        <v>107.452929</v>
      </c>
      <c r="G2225" s="103" t="s">
        <v>581</v>
      </c>
      <c r="H2225" s="103" t="s">
        <v>581</v>
      </c>
      <c r="I2225" s="252">
        <v>302</v>
      </c>
      <c r="J2225" s="104">
        <v>23280107.260000002</v>
      </c>
      <c r="K2225" s="104">
        <v>23293407.420000002</v>
      </c>
      <c r="L2225" s="188">
        <v>7.2958197000000001E-3</v>
      </c>
    </row>
    <row r="2226" spans="1:12" hidden="1">
      <c r="A2226" s="103" t="s">
        <v>1099</v>
      </c>
      <c r="B2226" s="103" t="s">
        <v>1078</v>
      </c>
      <c r="C2226" s="134" t="s">
        <v>1090</v>
      </c>
      <c r="D2226" s="104">
        <v>23351345</v>
      </c>
      <c r="E2226" s="406">
        <v>217268.72606433</v>
      </c>
      <c r="F2226" s="188">
        <v>107.476789</v>
      </c>
      <c r="G2226" s="103" t="s">
        <v>581</v>
      </c>
      <c r="H2226" s="103" t="s">
        <v>581</v>
      </c>
      <c r="I2226" s="252">
        <v>303</v>
      </c>
      <c r="J2226" s="104">
        <v>23214143.75</v>
      </c>
      <c r="K2226" s="104">
        <v>23230069.23</v>
      </c>
      <c r="L2226" s="188">
        <v>2.22050718E-2</v>
      </c>
    </row>
    <row r="2227" spans="1:12" hidden="1">
      <c r="A2227" s="103" t="s">
        <v>1099</v>
      </c>
      <c r="B2227" s="103" t="s">
        <v>1078</v>
      </c>
      <c r="C2227" s="134" t="s">
        <v>1091</v>
      </c>
      <c r="D2227" s="104">
        <v>23695817.859999999</v>
      </c>
      <c r="E2227" s="406">
        <v>220456.58629864</v>
      </c>
      <c r="F2227" s="188">
        <v>107.48518900000001</v>
      </c>
      <c r="G2227" s="103" t="s">
        <v>581</v>
      </c>
      <c r="H2227" s="103" t="s">
        <v>581</v>
      </c>
      <c r="I2227" s="252">
        <v>300</v>
      </c>
      <c r="J2227" s="104">
        <v>23353170.100000001</v>
      </c>
      <c r="K2227" s="104">
        <v>23369975.949999999</v>
      </c>
      <c r="L2227" s="188">
        <v>7.8156409999999999E-3</v>
      </c>
    </row>
    <row r="2228" spans="1:12" hidden="1">
      <c r="A2228" s="103" t="s">
        <v>1099</v>
      </c>
      <c r="B2228" s="103" t="s">
        <v>1078</v>
      </c>
      <c r="C2228" s="134" t="s">
        <v>1092</v>
      </c>
      <c r="D2228" s="104">
        <v>23732187.91</v>
      </c>
      <c r="E2228" s="406">
        <v>220782.19373047</v>
      </c>
      <c r="F2228" s="188">
        <v>107.491404</v>
      </c>
      <c r="G2228" s="103" t="s">
        <v>581</v>
      </c>
      <c r="H2228" s="103" t="s">
        <v>581</v>
      </c>
      <c r="I2228" s="252">
        <v>301</v>
      </c>
      <c r="J2228" s="104">
        <v>23697187.91</v>
      </c>
      <c r="K2228" s="104">
        <v>23714887.129999999</v>
      </c>
      <c r="L2228" s="188">
        <v>5.7821920000000002E-3</v>
      </c>
    </row>
    <row r="2229" spans="1:12" hidden="1">
      <c r="A2229" s="103" t="s">
        <v>1099</v>
      </c>
      <c r="B2229" s="103" t="s">
        <v>1078</v>
      </c>
      <c r="C2229" s="134" t="s">
        <v>1093</v>
      </c>
      <c r="D2229" s="104">
        <v>23945536.190000001</v>
      </c>
      <c r="E2229" s="406">
        <v>222751.80339962</v>
      </c>
      <c r="F2229" s="188">
        <v>107.49873100000001</v>
      </c>
      <c r="G2229" s="103" t="s">
        <v>581</v>
      </c>
      <c r="H2229" s="103" t="s">
        <v>581</v>
      </c>
      <c r="I2229" s="252">
        <v>303</v>
      </c>
      <c r="J2229" s="104">
        <v>23733805.649999999</v>
      </c>
      <c r="K2229" s="104">
        <v>23752399.649999999</v>
      </c>
      <c r="L2229" s="188">
        <v>6.8163590000000001E-3</v>
      </c>
    </row>
    <row r="2230" spans="1:12" hidden="1">
      <c r="A2230" s="103" t="s">
        <v>1099</v>
      </c>
      <c r="B2230" s="103" t="s">
        <v>1078</v>
      </c>
      <c r="C2230" s="134" t="s">
        <v>1094</v>
      </c>
      <c r="D2230" s="104">
        <v>23787334.18</v>
      </c>
      <c r="E2230" s="406">
        <v>221262.45486057</v>
      </c>
      <c r="F2230" s="188">
        <v>107.507323</v>
      </c>
      <c r="G2230" s="103" t="s">
        <v>581</v>
      </c>
      <c r="H2230" s="103" t="s">
        <v>581</v>
      </c>
      <c r="I2230" s="252">
        <v>302</v>
      </c>
      <c r="J2230" s="104">
        <v>23947450.050000001</v>
      </c>
      <c r="K2230" s="104">
        <v>23966946.920000002</v>
      </c>
      <c r="L2230" s="188">
        <v>7.9926524999999991E-3</v>
      </c>
    </row>
    <row r="2231" spans="1:12" hidden="1">
      <c r="A2231" s="103" t="s">
        <v>1099</v>
      </c>
      <c r="B2231" s="103" t="s">
        <v>1078</v>
      </c>
      <c r="C2231" s="134" t="s">
        <v>1095</v>
      </c>
      <c r="D2231" s="104">
        <v>23758728.809999999</v>
      </c>
      <c r="E2231" s="406">
        <v>220942.84879578999</v>
      </c>
      <c r="F2231" s="188">
        <v>107.53336899999999</v>
      </c>
      <c r="G2231" s="103" t="s">
        <v>581</v>
      </c>
      <c r="H2231" s="103" t="s">
        <v>581</v>
      </c>
      <c r="I2231" s="252">
        <v>302</v>
      </c>
      <c r="J2231" s="104">
        <v>23793097.129999999</v>
      </c>
      <c r="K2231" s="104">
        <v>23815285.460000001</v>
      </c>
      <c r="L2231" s="188">
        <v>2.4227186800000002E-2</v>
      </c>
    </row>
    <row r="2232" spans="1:12" hidden="1">
      <c r="A2232" s="103" t="s">
        <v>1099</v>
      </c>
      <c r="B2232" s="103" t="s">
        <v>1078</v>
      </c>
      <c r="C2232" s="134" t="s">
        <v>1096</v>
      </c>
      <c r="D2232" s="104">
        <v>22937841.870000001</v>
      </c>
      <c r="E2232" s="406">
        <v>213291.63382314</v>
      </c>
      <c r="F2232" s="188">
        <v>107.54215499999999</v>
      </c>
      <c r="G2232" s="103" t="s">
        <v>581</v>
      </c>
      <c r="H2232" s="103" t="s">
        <v>581</v>
      </c>
      <c r="I2232" s="252">
        <v>301</v>
      </c>
      <c r="J2232" s="104">
        <v>23760670.02</v>
      </c>
      <c r="K2232" s="104">
        <v>23783754.309999999</v>
      </c>
      <c r="L2232" s="188">
        <v>8.1704871000000002E-3</v>
      </c>
    </row>
    <row r="2233" spans="1:12" hidden="1">
      <c r="A2233" s="103" t="s">
        <v>1099</v>
      </c>
      <c r="B2233" s="103" t="s">
        <v>1078</v>
      </c>
      <c r="C2233" s="134" t="s">
        <v>1097</v>
      </c>
      <c r="D2233" s="104">
        <v>21375374.379999999</v>
      </c>
      <c r="E2233" s="406">
        <v>198725.51141745999</v>
      </c>
      <c r="F2233" s="188">
        <v>107.562307</v>
      </c>
      <c r="G2233" s="103" t="s">
        <v>581</v>
      </c>
      <c r="H2233" s="103" t="s">
        <v>581</v>
      </c>
      <c r="I2233" s="252">
        <v>301</v>
      </c>
      <c r="J2233" s="104">
        <v>22942140.109999999</v>
      </c>
      <c r="K2233" s="104">
        <v>22966089.559999999</v>
      </c>
      <c r="L2233" s="188">
        <v>1.8738698299999999E-2</v>
      </c>
    </row>
    <row r="2234" spans="1:12" hidden="1">
      <c r="A2234" s="103" t="s">
        <v>1099</v>
      </c>
      <c r="B2234" s="103" t="s">
        <v>1078</v>
      </c>
      <c r="C2234" s="134" t="s">
        <v>1098</v>
      </c>
      <c r="D2234" s="104">
        <v>22082784.940000001</v>
      </c>
      <c r="E2234" s="406">
        <v>205284.88136304001</v>
      </c>
      <c r="F2234" s="188">
        <v>107.571414</v>
      </c>
      <c r="G2234" s="103" t="s">
        <v>581</v>
      </c>
      <c r="H2234" s="103" t="s">
        <v>581</v>
      </c>
      <c r="I2234" s="252">
        <v>303</v>
      </c>
      <c r="J2234" s="104">
        <v>21377184.239999998</v>
      </c>
      <c r="K2234" s="104">
        <v>21401939.920000002</v>
      </c>
      <c r="L2234" s="188">
        <v>8.4667205999999998E-3</v>
      </c>
    </row>
    <row r="2235" spans="1:12" hidden="1">
      <c r="A2235" s="103" t="s">
        <v>1099</v>
      </c>
      <c r="B2235" s="103" t="s">
        <v>1078</v>
      </c>
      <c r="C2235" s="134" t="s">
        <v>1049</v>
      </c>
      <c r="D2235" s="104">
        <v>22084529.719999999</v>
      </c>
      <c r="E2235" s="406">
        <v>205284.88136304001</v>
      </c>
      <c r="F2235" s="188">
        <v>107.579913</v>
      </c>
      <c r="G2235" s="103" t="s">
        <v>581</v>
      </c>
      <c r="H2235" s="103" t="s">
        <v>581</v>
      </c>
      <c r="I2235" s="252">
        <v>303</v>
      </c>
      <c r="J2235" s="104">
        <v>22084529.719999999</v>
      </c>
      <c r="K2235" s="104">
        <v>22110118.32</v>
      </c>
      <c r="L2235" s="188">
        <v>7.9007978999999992E-3</v>
      </c>
    </row>
    <row r="2236" spans="1:12" hidden="1">
      <c r="A2236" s="103" t="s">
        <v>1099</v>
      </c>
      <c r="B2236" s="103" t="s">
        <v>1078</v>
      </c>
      <c r="C2236" s="134" t="s">
        <v>1349</v>
      </c>
      <c r="D2236" s="104">
        <v>21594997.93</v>
      </c>
      <c r="E2236" s="406">
        <v>200686.84348548</v>
      </c>
      <c r="F2236" s="188">
        <v>107.60544899999999</v>
      </c>
      <c r="G2236" s="103" t="s">
        <v>581</v>
      </c>
      <c r="H2236" s="103" t="s">
        <v>581</v>
      </c>
      <c r="I2236" s="252">
        <v>302</v>
      </c>
      <c r="J2236" s="104">
        <v>22089771.859999999</v>
      </c>
      <c r="K2236" s="104">
        <v>22092268.59</v>
      </c>
      <c r="L2236" s="188">
        <v>2.3736773199999998E-2</v>
      </c>
    </row>
    <row r="2237" spans="1:12" hidden="1">
      <c r="A2237" s="103" t="s">
        <v>1099</v>
      </c>
      <c r="B2237" s="103" t="s">
        <v>1078</v>
      </c>
      <c r="C2237" s="134" t="s">
        <v>1193</v>
      </c>
      <c r="D2237" s="104">
        <v>21853914.149999999</v>
      </c>
      <c r="E2237" s="406">
        <v>203076.71660998999</v>
      </c>
      <c r="F2237" s="188">
        <v>107.614081</v>
      </c>
      <c r="G2237" s="103" t="s">
        <v>581</v>
      </c>
      <c r="H2237" s="103" t="s">
        <v>581</v>
      </c>
      <c r="I2237" s="252">
        <v>302</v>
      </c>
      <c r="J2237" s="104">
        <v>21596730.149999999</v>
      </c>
      <c r="K2237" s="104">
        <v>21600040.579999998</v>
      </c>
      <c r="L2237" s="188">
        <v>8.0218986000000006E-3</v>
      </c>
    </row>
    <row r="2238" spans="1:12" hidden="1">
      <c r="A2238" s="103" t="s">
        <v>1099</v>
      </c>
      <c r="B2238" s="103" t="s">
        <v>1078</v>
      </c>
      <c r="C2238" s="134" t="s">
        <v>1194</v>
      </c>
      <c r="D2238" s="104">
        <v>22076032.949999999</v>
      </c>
      <c r="E2238" s="406">
        <v>205124.41138383999</v>
      </c>
      <c r="F2238" s="188">
        <v>107.622651</v>
      </c>
      <c r="G2238" s="103" t="s">
        <v>581</v>
      </c>
      <c r="H2238" s="103" t="s">
        <v>581</v>
      </c>
      <c r="I2238" s="252">
        <v>302</v>
      </c>
      <c r="J2238" s="104">
        <v>21855654.609999999</v>
      </c>
      <c r="K2238" s="104">
        <v>21859788.52</v>
      </c>
      <c r="L2238" s="188">
        <v>7.9636419000000003E-3</v>
      </c>
    </row>
    <row r="2239" spans="1:12" hidden="1">
      <c r="A2239" s="103" t="s">
        <v>1099</v>
      </c>
      <c r="B2239" s="103" t="s">
        <v>1078</v>
      </c>
      <c r="C2239" s="134" t="s">
        <v>1195</v>
      </c>
      <c r="D2239" s="104">
        <v>22045037.550000001</v>
      </c>
      <c r="E2239" s="406">
        <v>204820.24292316</v>
      </c>
      <c r="F2239" s="188">
        <v>107.631146</v>
      </c>
      <c r="G2239" s="103" t="s">
        <v>581</v>
      </c>
      <c r="H2239" s="103" t="s">
        <v>581</v>
      </c>
      <c r="I2239" s="252">
        <v>303</v>
      </c>
      <c r="J2239" s="104">
        <v>22077775.550000001</v>
      </c>
      <c r="K2239" s="104">
        <v>22082741.350000001</v>
      </c>
      <c r="L2239" s="188">
        <v>7.8933197999999996E-3</v>
      </c>
    </row>
    <row r="2240" spans="1:12" hidden="1">
      <c r="A2240" s="103" t="s">
        <v>1099</v>
      </c>
      <c r="B2240" s="103" t="s">
        <v>1078</v>
      </c>
      <c r="C2240" s="134" t="s">
        <v>1196</v>
      </c>
      <c r="D2240" s="104">
        <v>22035533.190000001</v>
      </c>
      <c r="E2240" s="406">
        <v>204715.72733572</v>
      </c>
      <c r="F2240" s="188">
        <v>107.639669</v>
      </c>
      <c r="G2240" s="103" t="s">
        <v>581</v>
      </c>
      <c r="H2240" s="103" t="s">
        <v>581</v>
      </c>
      <c r="I2240" s="252">
        <v>302</v>
      </c>
      <c r="J2240" s="104">
        <v>22046783.210000001</v>
      </c>
      <c r="K2240" s="104">
        <v>22052579.760000002</v>
      </c>
      <c r="L2240" s="188">
        <v>7.9187115999999995E-3</v>
      </c>
    </row>
    <row r="2241" spans="1:12" hidden="1">
      <c r="A2241" s="103" t="s">
        <v>1099</v>
      </c>
      <c r="B2241" s="103" t="s">
        <v>1078</v>
      </c>
      <c r="C2241" s="134" t="s">
        <v>1197</v>
      </c>
      <c r="D2241" s="104">
        <v>21956622.460000001</v>
      </c>
      <c r="E2241" s="406">
        <v>203933.94929148001</v>
      </c>
      <c r="F2241" s="188">
        <v>107.665362</v>
      </c>
      <c r="G2241" s="103" t="s">
        <v>581</v>
      </c>
      <c r="H2241" s="103" t="s">
        <v>581</v>
      </c>
      <c r="I2241" s="252">
        <v>301</v>
      </c>
      <c r="J2241" s="104">
        <v>22040792.879999999</v>
      </c>
      <c r="K2241" s="104">
        <v>22049081.280000001</v>
      </c>
      <c r="L2241" s="188">
        <v>2.38694528E-2</v>
      </c>
    </row>
    <row r="2242" spans="1:12" hidden="1">
      <c r="A2242" s="103" t="s">
        <v>1099</v>
      </c>
      <c r="B2242" s="103" t="s">
        <v>1078</v>
      </c>
      <c r="C2242" s="134" t="s">
        <v>1198</v>
      </c>
      <c r="D2242" s="104">
        <v>22008668.25</v>
      </c>
      <c r="E2242" s="406">
        <v>204401.10047410001</v>
      </c>
      <c r="F2242" s="188">
        <v>107.673922</v>
      </c>
      <c r="G2242" s="103" t="s">
        <v>581</v>
      </c>
      <c r="H2242" s="103" t="s">
        <v>581</v>
      </c>
      <c r="I2242" s="252">
        <v>303</v>
      </c>
      <c r="J2242" s="104">
        <v>21958368.25</v>
      </c>
      <c r="K2242" s="104">
        <v>21967484.190000001</v>
      </c>
      <c r="L2242" s="188">
        <v>7.9505606999999996E-3</v>
      </c>
    </row>
    <row r="2243" spans="1:12" hidden="1">
      <c r="A2243" s="103" t="s">
        <v>1099</v>
      </c>
      <c r="B2243" s="103" t="s">
        <v>1078</v>
      </c>
      <c r="C2243" s="134" t="s">
        <v>1199</v>
      </c>
      <c r="D2243" s="104">
        <v>25050546.57</v>
      </c>
      <c r="E2243" s="406">
        <v>232630.29803559001</v>
      </c>
      <c r="F2243" s="188">
        <v>107.683938</v>
      </c>
      <c r="G2243" s="103" t="s">
        <v>581</v>
      </c>
      <c r="H2243" s="103" t="s">
        <v>581</v>
      </c>
      <c r="I2243" s="252">
        <v>305</v>
      </c>
      <c r="J2243" s="104">
        <v>22010715.41</v>
      </c>
      <c r="K2243" s="104">
        <v>22020660.890000001</v>
      </c>
      <c r="L2243" s="188">
        <v>9.3021595000000006E-3</v>
      </c>
    </row>
    <row r="2244" spans="1:12" hidden="1">
      <c r="A2244" s="103" t="s">
        <v>1099</v>
      </c>
      <c r="B2244" s="103" t="s">
        <v>1078</v>
      </c>
      <c r="C2244" s="134" t="s">
        <v>1200</v>
      </c>
      <c r="D2244" s="104">
        <v>25227632.879999999</v>
      </c>
      <c r="E2244" s="406">
        <v>234258.12119131</v>
      </c>
      <c r="F2244" s="188">
        <v>107.691604</v>
      </c>
      <c r="G2244" s="103" t="s">
        <v>581</v>
      </c>
      <c r="H2244" s="103" t="s">
        <v>581</v>
      </c>
      <c r="I2244" s="252">
        <v>304</v>
      </c>
      <c r="J2244" s="104">
        <v>25052329.989999998</v>
      </c>
      <c r="K2244" s="104">
        <v>25063219.629999999</v>
      </c>
      <c r="L2244" s="188">
        <v>7.1189818000000002E-3</v>
      </c>
    </row>
    <row r="2245" spans="1:12" hidden="1">
      <c r="A2245" s="103" t="s">
        <v>1099</v>
      </c>
      <c r="B2245" s="103" t="s">
        <v>1078</v>
      </c>
      <c r="C2245" s="134" t="s">
        <v>1201</v>
      </c>
      <c r="D2245" s="104">
        <v>26729701.710000001</v>
      </c>
      <c r="E2245" s="406">
        <v>248186.11360203</v>
      </c>
      <c r="F2245" s="188">
        <v>107.700231</v>
      </c>
      <c r="G2245" s="103" t="s">
        <v>581</v>
      </c>
      <c r="H2245" s="103" t="s">
        <v>581</v>
      </c>
      <c r="I2245" s="252">
        <v>304</v>
      </c>
      <c r="J2245" s="104">
        <v>25229653.710000001</v>
      </c>
      <c r="K2245" s="104">
        <v>25241494.219999999</v>
      </c>
      <c r="L2245" s="188">
        <v>8.0108381000000006E-3</v>
      </c>
    </row>
    <row r="2246" spans="1:12" hidden="1">
      <c r="A2246" s="103" t="s">
        <v>1099</v>
      </c>
      <c r="B2246" s="103" t="s">
        <v>1078</v>
      </c>
      <c r="C2246" s="134" t="s">
        <v>1202</v>
      </c>
      <c r="D2246" s="104">
        <v>26724053.239999998</v>
      </c>
      <c r="E2246" s="406">
        <v>248075.39295856</v>
      </c>
      <c r="F2246" s="188">
        <v>107.72553000000001</v>
      </c>
      <c r="G2246" s="103" t="s">
        <v>581</v>
      </c>
      <c r="H2246" s="103" t="s">
        <v>581</v>
      </c>
      <c r="I2246" s="252">
        <v>306</v>
      </c>
      <c r="J2246" s="104">
        <v>26735980.68</v>
      </c>
      <c r="K2246" s="104">
        <v>26750844.399999999</v>
      </c>
      <c r="L2246" s="188">
        <v>2.34902003E-2</v>
      </c>
    </row>
    <row r="2247" spans="1:12" hidden="1">
      <c r="A2247" s="103" t="s">
        <v>1099</v>
      </c>
      <c r="B2247" s="103" t="s">
        <v>1078</v>
      </c>
      <c r="C2247" s="134" t="s">
        <v>1203</v>
      </c>
      <c r="D2247" s="104">
        <v>26356424.43</v>
      </c>
      <c r="E2247" s="406">
        <v>244643.01412323999</v>
      </c>
      <c r="F2247" s="188">
        <v>107.73422100000001</v>
      </c>
      <c r="G2247" s="103" t="s">
        <v>581</v>
      </c>
      <c r="H2247" s="103" t="s">
        <v>581</v>
      </c>
      <c r="I2247" s="252">
        <v>307</v>
      </c>
      <c r="J2247" s="104">
        <v>26726209.09</v>
      </c>
      <c r="K2247" s="104">
        <v>26742080.210000001</v>
      </c>
      <c r="L2247" s="188">
        <v>8.0677254999999993E-3</v>
      </c>
    </row>
    <row r="2248" spans="1:12" hidden="1">
      <c r="A2248" s="103" t="s">
        <v>1099</v>
      </c>
      <c r="B2248" s="103" t="s">
        <v>1078</v>
      </c>
      <c r="C2248" s="134" t="s">
        <v>1204</v>
      </c>
      <c r="D2248" s="104">
        <v>25858110.870000001</v>
      </c>
      <c r="E2248" s="406">
        <v>239997.70755073</v>
      </c>
      <c r="F2248" s="188">
        <v>107.74315799999999</v>
      </c>
      <c r="G2248" s="103" t="s">
        <v>581</v>
      </c>
      <c r="H2248" s="103" t="s">
        <v>581</v>
      </c>
      <c r="I2248" s="252">
        <v>307</v>
      </c>
      <c r="J2248" s="104">
        <v>26358610.870000001</v>
      </c>
      <c r="K2248" s="104">
        <v>26375475.59</v>
      </c>
      <c r="L2248" s="188">
        <v>8.2954142999999998E-3</v>
      </c>
    </row>
    <row r="2249" spans="1:12" hidden="1">
      <c r="A2249" s="103" t="s">
        <v>1099</v>
      </c>
      <c r="B2249" s="103" t="s">
        <v>1078</v>
      </c>
      <c r="C2249" s="134" t="s">
        <v>1205</v>
      </c>
      <c r="D2249" s="104">
        <v>26687944.050000001</v>
      </c>
      <c r="E2249" s="406">
        <v>247678.24124276999</v>
      </c>
      <c r="F2249" s="188">
        <v>107.752477</v>
      </c>
      <c r="G2249" s="103" t="s">
        <v>581</v>
      </c>
      <c r="H2249" s="103" t="s">
        <v>581</v>
      </c>
      <c r="I2249" s="252">
        <v>308</v>
      </c>
      <c r="J2249" s="104">
        <v>25860347.52</v>
      </c>
      <c r="K2249" s="104">
        <v>25878187.100000001</v>
      </c>
      <c r="L2249" s="188">
        <v>8.6492731000000003E-3</v>
      </c>
    </row>
    <row r="2250" spans="1:12" hidden="1">
      <c r="A2250" s="103" t="s">
        <v>1099</v>
      </c>
      <c r="B2250" s="103" t="s">
        <v>1078</v>
      </c>
      <c r="C2250" s="134" t="s">
        <v>1206</v>
      </c>
      <c r="D2250" s="104">
        <v>27786453.780000001</v>
      </c>
      <c r="E2250" s="406">
        <v>257849.77870001001</v>
      </c>
      <c r="F2250" s="188">
        <v>107.76217800000001</v>
      </c>
      <c r="G2250" s="103" t="s">
        <v>581</v>
      </c>
      <c r="H2250" s="103" t="s">
        <v>581</v>
      </c>
      <c r="I2250" s="252">
        <v>308</v>
      </c>
      <c r="J2250" s="104">
        <v>26690346.75</v>
      </c>
      <c r="K2250" s="104">
        <v>26709192.5</v>
      </c>
      <c r="L2250" s="188">
        <v>9.0030413000000004E-3</v>
      </c>
    </row>
    <row r="2251" spans="1:12" hidden="1">
      <c r="A2251" s="103" t="s">
        <v>1099</v>
      </c>
      <c r="B2251" s="103" t="s">
        <v>1078</v>
      </c>
      <c r="C2251" s="134" t="s">
        <v>1207</v>
      </c>
      <c r="D2251" s="104">
        <v>27516795.850000001</v>
      </c>
      <c r="E2251" s="406">
        <v>255282.63415654001</v>
      </c>
      <c r="F2251" s="188">
        <v>107.78953300000001</v>
      </c>
      <c r="G2251" s="103" t="s">
        <v>581</v>
      </c>
      <c r="H2251" s="103" t="s">
        <v>581</v>
      </c>
      <c r="I2251" s="252">
        <v>307</v>
      </c>
      <c r="J2251" s="104">
        <v>27793507.16</v>
      </c>
      <c r="K2251" s="104">
        <v>27815496.449999999</v>
      </c>
      <c r="L2251" s="188">
        <v>2.5384601999999999E-2</v>
      </c>
    </row>
    <row r="2252" spans="1:12" hidden="1">
      <c r="A2252" s="103" t="s">
        <v>1099</v>
      </c>
      <c r="B2252" s="103" t="s">
        <v>1078</v>
      </c>
      <c r="C2252" s="134" t="s">
        <v>1208</v>
      </c>
      <c r="D2252" s="104">
        <v>26849081.550000001</v>
      </c>
      <c r="E2252" s="406">
        <v>249066.95077304001</v>
      </c>
      <c r="F2252" s="188">
        <v>107.798652</v>
      </c>
      <c r="G2252" s="103" t="s">
        <v>581</v>
      </c>
      <c r="H2252" s="103" t="s">
        <v>581</v>
      </c>
      <c r="I2252" s="252">
        <v>307</v>
      </c>
      <c r="J2252" s="104">
        <v>27519123.84</v>
      </c>
      <c r="K2252" s="104">
        <v>27542150.670000002</v>
      </c>
      <c r="L2252" s="188">
        <v>8.4600050999999992E-3</v>
      </c>
    </row>
    <row r="2253" spans="1:12" hidden="1">
      <c r="A2253" s="103" t="s">
        <v>1099</v>
      </c>
      <c r="B2253" s="103" t="s">
        <v>1078</v>
      </c>
      <c r="C2253" s="134" t="s">
        <v>1209</v>
      </c>
      <c r="D2253" s="104">
        <v>26833564.140000001</v>
      </c>
      <c r="E2253" s="406">
        <v>248898.49864604001</v>
      </c>
      <c r="F2253" s="188">
        <v>107.809265</v>
      </c>
      <c r="G2253" s="103" t="s">
        <v>581</v>
      </c>
      <c r="H2253" s="103" t="s">
        <v>581</v>
      </c>
      <c r="I2253" s="252">
        <v>307</v>
      </c>
      <c r="J2253" s="104">
        <v>26851724.84</v>
      </c>
      <c r="K2253" s="104">
        <v>26875764.109999999</v>
      </c>
      <c r="L2253" s="188">
        <v>9.8452065999999998E-3</v>
      </c>
    </row>
    <row r="2254" spans="1:12" hidden="1">
      <c r="A2254" s="103" t="s">
        <v>1099</v>
      </c>
      <c r="B2254" s="103" t="s">
        <v>1078</v>
      </c>
      <c r="C2254" s="134" t="s">
        <v>1210</v>
      </c>
      <c r="D2254" s="104">
        <v>25579609.780000001</v>
      </c>
      <c r="E2254" s="406">
        <v>237247.24562477</v>
      </c>
      <c r="F2254" s="188">
        <v>107.818364</v>
      </c>
      <c r="G2254" s="103" t="s">
        <v>581</v>
      </c>
      <c r="H2254" s="103" t="s">
        <v>581</v>
      </c>
      <c r="I2254" s="252">
        <v>307</v>
      </c>
      <c r="J2254" s="104">
        <v>26835828.82</v>
      </c>
      <c r="K2254" s="104">
        <v>26860879.969999999</v>
      </c>
      <c r="L2254" s="188">
        <v>8.4399053999999994E-3</v>
      </c>
    </row>
    <row r="2255" spans="1:12" hidden="1">
      <c r="A2255" s="103" t="s">
        <v>1099</v>
      </c>
      <c r="B2255" s="103" t="s">
        <v>1078</v>
      </c>
      <c r="C2255" s="134" t="s">
        <v>1211</v>
      </c>
      <c r="D2255" s="104">
        <v>25787559.039999999</v>
      </c>
      <c r="E2255" s="406">
        <v>239154.27257279999</v>
      </c>
      <c r="F2255" s="188">
        <v>107.82813400000001</v>
      </c>
      <c r="G2255" s="103" t="s">
        <v>581</v>
      </c>
      <c r="H2255" s="103" t="s">
        <v>581</v>
      </c>
      <c r="I2255" s="252">
        <v>307</v>
      </c>
      <c r="J2255" s="104">
        <v>25581927.879999999</v>
      </c>
      <c r="K2255" s="104">
        <v>25607943.710000001</v>
      </c>
      <c r="L2255" s="188">
        <v>9.0615360999999998E-3</v>
      </c>
    </row>
    <row r="2256" spans="1:12" hidden="1">
      <c r="A2256" s="103" t="s">
        <v>1099</v>
      </c>
      <c r="B2256" s="103" t="s">
        <v>1078</v>
      </c>
      <c r="C2256" s="134" t="s">
        <v>1212</v>
      </c>
      <c r="D2256" s="104">
        <v>25743784.420000002</v>
      </c>
      <c r="E2256" s="406">
        <v>238686.52233245</v>
      </c>
      <c r="F2256" s="188">
        <v>107.85604600000001</v>
      </c>
      <c r="G2256" s="103" t="s">
        <v>581</v>
      </c>
      <c r="H2256" s="103" t="s">
        <v>581</v>
      </c>
      <c r="I2256" s="252">
        <v>306</v>
      </c>
      <c r="J2256" s="104">
        <v>25794234.109999999</v>
      </c>
      <c r="K2256" s="104">
        <v>25823168.32</v>
      </c>
      <c r="L2256" s="188">
        <v>2.5885637600000001E-2</v>
      </c>
    </row>
    <row r="2257" spans="1:12" hidden="1">
      <c r="A2257" s="103" t="s">
        <v>1099</v>
      </c>
      <c r="B2257" s="103" t="s">
        <v>1078</v>
      </c>
      <c r="C2257" s="134" t="s">
        <v>1213</v>
      </c>
      <c r="D2257" s="104">
        <v>24825685.989999998</v>
      </c>
      <c r="E2257" s="406">
        <v>230154.31247183</v>
      </c>
      <c r="F2257" s="188">
        <v>107.865396</v>
      </c>
      <c r="G2257" s="103" t="s">
        <v>581</v>
      </c>
      <c r="H2257" s="103" t="s">
        <v>581</v>
      </c>
      <c r="I2257" s="252">
        <v>306</v>
      </c>
      <c r="J2257" s="104">
        <v>25746016.190000001</v>
      </c>
      <c r="K2257" s="104">
        <v>25775921.41</v>
      </c>
      <c r="L2257" s="188">
        <v>8.6689622999999993E-3</v>
      </c>
    </row>
    <row r="2258" spans="1:12" hidden="1">
      <c r="A2258" s="103" t="s">
        <v>1099</v>
      </c>
      <c r="B2258" s="103" t="s">
        <v>1078</v>
      </c>
      <c r="C2258" s="134" t="s">
        <v>1214</v>
      </c>
      <c r="D2258" s="104">
        <v>22557952.780000001</v>
      </c>
      <c r="E2258" s="406">
        <v>209115.95892683</v>
      </c>
      <c r="F2258" s="188">
        <v>107.872938</v>
      </c>
      <c r="G2258" s="103" t="s">
        <v>581</v>
      </c>
      <c r="H2258" s="103" t="s">
        <v>581</v>
      </c>
      <c r="I2258" s="252">
        <v>305</v>
      </c>
      <c r="J2258" s="104">
        <v>24827421.789999999</v>
      </c>
      <c r="K2258" s="104">
        <v>24828357.109999999</v>
      </c>
      <c r="L2258" s="188">
        <v>6.9920477999999998E-3</v>
      </c>
    </row>
    <row r="2259" spans="1:12" hidden="1">
      <c r="A2259" s="103" t="s">
        <v>1099</v>
      </c>
      <c r="B2259" s="103" t="s">
        <v>1078</v>
      </c>
      <c r="C2259" s="134" t="s">
        <v>1215</v>
      </c>
      <c r="D2259" s="104">
        <v>22633045.239999998</v>
      </c>
      <c r="E2259" s="406">
        <v>209795.07311304001</v>
      </c>
      <c r="F2259" s="188">
        <v>107.881681</v>
      </c>
      <c r="G2259" s="103" t="s">
        <v>581</v>
      </c>
      <c r="H2259" s="103" t="s">
        <v>581</v>
      </c>
      <c r="I2259" s="252">
        <v>305</v>
      </c>
      <c r="J2259" s="104">
        <v>22559781.260000002</v>
      </c>
      <c r="K2259" s="104">
        <v>22561566.510000002</v>
      </c>
      <c r="L2259" s="188">
        <v>8.1049057999999993E-3</v>
      </c>
    </row>
    <row r="2260" spans="1:12" hidden="1">
      <c r="A2260" s="103" t="s">
        <v>1099</v>
      </c>
      <c r="B2260" s="103" t="s">
        <v>1078</v>
      </c>
      <c r="C2260" s="134" t="s">
        <v>1216</v>
      </c>
      <c r="D2260" s="104">
        <v>22787341.57</v>
      </c>
      <c r="E2260" s="406">
        <v>211207.5800088</v>
      </c>
      <c r="F2260" s="188">
        <v>107.890737</v>
      </c>
      <c r="G2260" s="103" t="s">
        <v>581</v>
      </c>
      <c r="H2260" s="103" t="s">
        <v>581</v>
      </c>
      <c r="I2260" s="252">
        <v>306</v>
      </c>
      <c r="J2260" s="104">
        <v>22634945.16</v>
      </c>
      <c r="K2260" s="104">
        <v>22637583.199999999</v>
      </c>
      <c r="L2260" s="188">
        <v>8.3943816000000004E-3</v>
      </c>
    </row>
    <row r="2261" spans="1:12" hidden="1">
      <c r="A2261" s="103" t="s">
        <v>1099</v>
      </c>
      <c r="B2261" s="103" t="s">
        <v>1078</v>
      </c>
      <c r="C2261" s="134" t="s">
        <v>1217</v>
      </c>
      <c r="D2261" s="104">
        <v>22355474.98</v>
      </c>
      <c r="E2261" s="406">
        <v>207152.92167315001</v>
      </c>
      <c r="F2261" s="188">
        <v>107.917739</v>
      </c>
      <c r="G2261" s="103" t="s">
        <v>581</v>
      </c>
      <c r="H2261" s="103" t="s">
        <v>581</v>
      </c>
      <c r="I2261" s="252">
        <v>307</v>
      </c>
      <c r="J2261" s="104">
        <v>22793044.539999999</v>
      </c>
      <c r="K2261" s="104">
        <v>22798259.100000001</v>
      </c>
      <c r="L2261" s="188">
        <v>2.50271717E-2</v>
      </c>
    </row>
    <row r="2262" spans="1:12" hidden="1">
      <c r="A2262" s="103" t="s">
        <v>1099</v>
      </c>
      <c r="B2262" s="103" t="s">
        <v>1078</v>
      </c>
      <c r="C2262" s="134" t="s">
        <v>1218</v>
      </c>
      <c r="D2262" s="104">
        <v>22481591.18</v>
      </c>
      <c r="E2262" s="406">
        <v>208304.19229405001</v>
      </c>
      <c r="F2262" s="188">
        <v>107.926734</v>
      </c>
      <c r="G2262" s="103" t="s">
        <v>581</v>
      </c>
      <c r="H2262" s="103" t="s">
        <v>581</v>
      </c>
      <c r="I2262" s="252">
        <v>306</v>
      </c>
      <c r="J2262" s="104">
        <v>22357338.300000001</v>
      </c>
      <c r="K2262" s="104">
        <v>22363395.32</v>
      </c>
      <c r="L2262" s="188">
        <v>8.3350522999999996E-3</v>
      </c>
    </row>
    <row r="2263" spans="1:12" hidden="1">
      <c r="A2263" s="103" t="s">
        <v>1099</v>
      </c>
      <c r="B2263" s="103" t="s">
        <v>1078</v>
      </c>
      <c r="C2263" s="134" t="s">
        <v>1219</v>
      </c>
      <c r="D2263" s="104">
        <v>21326872.960000001</v>
      </c>
      <c r="E2263" s="406">
        <v>197588.98380205</v>
      </c>
      <c r="F2263" s="188">
        <v>107.935536</v>
      </c>
      <c r="G2263" s="103" t="s">
        <v>581</v>
      </c>
      <c r="H2263" s="103" t="s">
        <v>581</v>
      </c>
      <c r="I2263" s="252">
        <v>304</v>
      </c>
      <c r="J2263" s="104">
        <v>22483424.73</v>
      </c>
      <c r="K2263" s="104">
        <v>22490328.989999998</v>
      </c>
      <c r="L2263" s="188">
        <v>8.1555325999999994E-3</v>
      </c>
    </row>
    <row r="2264" spans="1:12" hidden="1">
      <c r="A2264" s="103" t="s">
        <v>1099</v>
      </c>
      <c r="B2264" s="103" t="s">
        <v>1078</v>
      </c>
      <c r="C2264" s="134" t="s">
        <v>1220</v>
      </c>
      <c r="D2264" s="104">
        <v>21412470.73</v>
      </c>
      <c r="E2264" s="406">
        <v>198365.33430474999</v>
      </c>
      <c r="F2264" s="188">
        <v>107.94462</v>
      </c>
      <c r="G2264" s="103" t="s">
        <v>581</v>
      </c>
      <c r="H2264" s="103" t="s">
        <v>581</v>
      </c>
      <c r="I2264" s="252">
        <v>304</v>
      </c>
      <c r="J2264" s="104">
        <v>21328667.870000001</v>
      </c>
      <c r="K2264" s="104">
        <v>21336375.899999999</v>
      </c>
      <c r="L2264" s="188">
        <v>8.4161345999999998E-3</v>
      </c>
    </row>
    <row r="2265" spans="1:12" hidden="1">
      <c r="A2265" s="103" t="s">
        <v>1099</v>
      </c>
      <c r="B2265" s="103" t="s">
        <v>1078</v>
      </c>
      <c r="C2265" s="134" t="s">
        <v>1221</v>
      </c>
      <c r="D2265" s="104">
        <v>21189325.350000001</v>
      </c>
      <c r="E2265" s="406">
        <v>196281.96509563999</v>
      </c>
      <c r="F2265" s="188">
        <v>107.953501</v>
      </c>
      <c r="G2265" s="103" t="s">
        <v>581</v>
      </c>
      <c r="H2265" s="103" t="s">
        <v>581</v>
      </c>
      <c r="I2265" s="252">
        <v>304</v>
      </c>
      <c r="J2265" s="104">
        <v>21414232.350000001</v>
      </c>
      <c r="K2265" s="104">
        <v>21422747.41</v>
      </c>
      <c r="L2265" s="188">
        <v>8.2273669999999993E-3</v>
      </c>
    </row>
    <row r="2266" spans="1:12" hidden="1">
      <c r="A2266" s="103" t="s">
        <v>1099</v>
      </c>
      <c r="B2266" s="103" t="s">
        <v>1078</v>
      </c>
      <c r="C2266" s="134" t="s">
        <v>1222</v>
      </c>
      <c r="D2266" s="104">
        <v>20601891.239999998</v>
      </c>
      <c r="E2266" s="406">
        <v>190792.57646422999</v>
      </c>
      <c r="F2266" s="188">
        <v>107.98057</v>
      </c>
      <c r="G2266" s="103" t="s">
        <v>581</v>
      </c>
      <c r="H2266" s="103" t="s">
        <v>581</v>
      </c>
      <c r="I2266" s="252">
        <v>303</v>
      </c>
      <c r="J2266" s="104">
        <v>21194638.550000001</v>
      </c>
      <c r="K2266" s="104">
        <v>21205550.129999999</v>
      </c>
      <c r="L2266" s="188">
        <v>2.5074684699999999E-2</v>
      </c>
    </row>
    <row r="2267" spans="1:12" hidden="1">
      <c r="A2267" s="103" t="s">
        <v>1099</v>
      </c>
      <c r="B2267" s="103" t="s">
        <v>1078</v>
      </c>
      <c r="C2267" s="134" t="s">
        <v>1223</v>
      </c>
      <c r="D2267" s="104">
        <v>20456212.23</v>
      </c>
      <c r="E2267" s="406">
        <v>189427.7717061</v>
      </c>
      <c r="F2267" s="188">
        <v>107.98951</v>
      </c>
      <c r="G2267" s="103" t="s">
        <v>581</v>
      </c>
      <c r="H2267" s="103" t="s">
        <v>581</v>
      </c>
      <c r="I2267" s="252">
        <v>303</v>
      </c>
      <c r="J2267" s="104">
        <v>20603596.829999998</v>
      </c>
      <c r="K2267" s="104">
        <v>20615285.010000002</v>
      </c>
      <c r="L2267" s="188">
        <v>8.2792673000000004E-3</v>
      </c>
    </row>
    <row r="2268" spans="1:12" hidden="1">
      <c r="A2268" s="103" t="s">
        <v>1099</v>
      </c>
      <c r="B2268" s="103" t="s">
        <v>1078</v>
      </c>
      <c r="C2268" s="134" t="s">
        <v>1224</v>
      </c>
      <c r="D2268" s="104">
        <v>20300773.719999999</v>
      </c>
      <c r="E2268" s="406">
        <v>187971.41910783999</v>
      </c>
      <c r="F2268" s="188">
        <v>107.999258</v>
      </c>
      <c r="G2268" s="103" t="s">
        <v>581</v>
      </c>
      <c r="H2268" s="103" t="s">
        <v>581</v>
      </c>
      <c r="I2268" s="252">
        <v>303</v>
      </c>
      <c r="J2268" s="104">
        <v>20458058.719999999</v>
      </c>
      <c r="K2268" s="104">
        <v>20470363.809999999</v>
      </c>
      <c r="L2268" s="188">
        <v>9.0268026999999994E-3</v>
      </c>
    </row>
    <row r="2269" spans="1:12" hidden="1">
      <c r="A2269" s="103" t="s">
        <v>1099</v>
      </c>
      <c r="B2269" s="103" t="s">
        <v>1078</v>
      </c>
      <c r="C2269" s="134" t="s">
        <v>1225</v>
      </c>
      <c r="D2269" s="104">
        <v>19850568.699999999</v>
      </c>
      <c r="E2269" s="406">
        <v>183786.57518118</v>
      </c>
      <c r="F2269" s="188">
        <v>108.008807</v>
      </c>
      <c r="G2269" s="103" t="s">
        <v>581</v>
      </c>
      <c r="H2269" s="103" t="s">
        <v>581</v>
      </c>
      <c r="I2269" s="252">
        <v>305</v>
      </c>
      <c r="J2269" s="104">
        <v>20302568.699999999</v>
      </c>
      <c r="K2269" s="104">
        <v>20315486.039999999</v>
      </c>
      <c r="L2269" s="188">
        <v>8.8417274000000008E-3</v>
      </c>
    </row>
    <row r="2270" spans="1:12" hidden="1">
      <c r="A2270" s="103" t="s">
        <v>1099</v>
      </c>
      <c r="B2270" s="103" t="s">
        <v>1078</v>
      </c>
      <c r="C2270" s="134" t="s">
        <v>1226</v>
      </c>
      <c r="D2270" s="104">
        <v>20179648.789999999</v>
      </c>
      <c r="E2270" s="406">
        <v>186816.98596536001</v>
      </c>
      <c r="F2270" s="188">
        <v>108.018276</v>
      </c>
      <c r="G2270" s="103" t="s">
        <v>581</v>
      </c>
      <c r="H2270" s="103" t="s">
        <v>581</v>
      </c>
      <c r="I2270" s="252">
        <v>307</v>
      </c>
      <c r="J2270" s="104">
        <v>19852309.039999999</v>
      </c>
      <c r="K2270" s="104">
        <v>19865825.079999998</v>
      </c>
      <c r="L2270" s="188">
        <v>8.7668777E-3</v>
      </c>
    </row>
    <row r="2271" spans="1:12" hidden="1">
      <c r="A2271" s="103" t="s">
        <v>1099</v>
      </c>
      <c r="B2271" s="103" t="s">
        <v>1078</v>
      </c>
      <c r="C2271" s="134" t="s">
        <v>1227</v>
      </c>
      <c r="D2271" s="104">
        <v>20196084.670000002</v>
      </c>
      <c r="E2271" s="406">
        <v>186918.20458069001</v>
      </c>
      <c r="F2271" s="188">
        <v>108.047714</v>
      </c>
      <c r="G2271" s="103" t="s">
        <v>581</v>
      </c>
      <c r="H2271" s="103" t="s">
        <v>581</v>
      </c>
      <c r="I2271" s="252">
        <v>307</v>
      </c>
      <c r="J2271" s="104">
        <v>20185148.23</v>
      </c>
      <c r="K2271" s="104">
        <v>20200490.609999999</v>
      </c>
      <c r="L2271" s="188">
        <v>2.7252795600000001E-2</v>
      </c>
    </row>
    <row r="2272" spans="1:12" hidden="1">
      <c r="A2272" s="103" t="s">
        <v>1099</v>
      </c>
      <c r="B2272" s="103" t="s">
        <v>1078</v>
      </c>
      <c r="C2272" s="134" t="s">
        <v>1228</v>
      </c>
      <c r="D2272" s="104">
        <v>20147921.359999999</v>
      </c>
      <c r="E2272" s="406">
        <v>186455.48814276</v>
      </c>
      <c r="F2272" s="188">
        <v>108.05754</v>
      </c>
      <c r="G2272" s="103" t="s">
        <v>581</v>
      </c>
      <c r="H2272" s="103" t="s">
        <v>581</v>
      </c>
      <c r="I2272" s="252">
        <v>307</v>
      </c>
      <c r="J2272" s="104">
        <v>20197921.359999999</v>
      </c>
      <c r="K2272" s="104">
        <v>20213872.920000002</v>
      </c>
      <c r="L2272" s="188">
        <v>9.0941304000000008E-3</v>
      </c>
    </row>
    <row r="2273" spans="1:12" hidden="1">
      <c r="A2273" s="103" t="s">
        <v>1099</v>
      </c>
      <c r="B2273" s="103" t="s">
        <v>1078</v>
      </c>
      <c r="C2273" s="134" t="s">
        <v>1229</v>
      </c>
      <c r="D2273" s="104">
        <v>20156766.539999999</v>
      </c>
      <c r="E2273" s="406">
        <v>186520.43570470999</v>
      </c>
      <c r="F2273" s="188">
        <v>108.067336</v>
      </c>
      <c r="G2273" s="103" t="s">
        <v>581</v>
      </c>
      <c r="H2273" s="103" t="s">
        <v>581</v>
      </c>
      <c r="I2273" s="252">
        <v>309</v>
      </c>
      <c r="J2273" s="104">
        <v>20149747.829999998</v>
      </c>
      <c r="K2273" s="104">
        <v>20166307.140000001</v>
      </c>
      <c r="L2273" s="188">
        <v>9.0655405000000001E-3</v>
      </c>
    </row>
    <row r="2274" spans="1:12" hidden="1">
      <c r="A2274" s="103" t="s">
        <v>1099</v>
      </c>
      <c r="B2274" s="103" t="s">
        <v>1078</v>
      </c>
      <c r="C2274" s="134" t="s">
        <v>1230</v>
      </c>
      <c r="D2274" s="104">
        <v>20064076.550000001</v>
      </c>
      <c r="E2274" s="406">
        <v>185647.24089146999</v>
      </c>
      <c r="F2274" s="188">
        <v>108.076352</v>
      </c>
      <c r="G2274" s="103" t="s">
        <v>581</v>
      </c>
      <c r="H2274" s="103" t="s">
        <v>581</v>
      </c>
      <c r="I2274" s="252">
        <v>310</v>
      </c>
      <c r="J2274" s="104">
        <v>20158448.260000002</v>
      </c>
      <c r="K2274" s="104">
        <v>20175615.609999999</v>
      </c>
      <c r="L2274" s="188">
        <v>8.3429465000000001E-3</v>
      </c>
    </row>
    <row r="2275" spans="1:12" hidden="1">
      <c r="A2275" s="103" t="s">
        <v>1099</v>
      </c>
      <c r="B2275" s="103" t="s">
        <v>1078</v>
      </c>
      <c r="C2275" s="134" t="s">
        <v>1231</v>
      </c>
      <c r="D2275" s="104">
        <v>21289103.460000001</v>
      </c>
      <c r="E2275" s="406">
        <v>196963.93875234001</v>
      </c>
      <c r="F2275" s="188">
        <v>108.08629999999999</v>
      </c>
      <c r="G2275" s="103" t="s">
        <v>581</v>
      </c>
      <c r="H2275" s="103" t="s">
        <v>581</v>
      </c>
      <c r="I2275" s="252">
        <v>310</v>
      </c>
      <c r="J2275" s="104">
        <v>20065923.460000001</v>
      </c>
      <c r="K2275" s="104">
        <v>20083696.07</v>
      </c>
      <c r="L2275" s="188">
        <v>9.2046038000000007E-3</v>
      </c>
    </row>
    <row r="2276" spans="1:12" hidden="1">
      <c r="A2276" s="103" t="s">
        <v>1099</v>
      </c>
      <c r="B2276" s="103" t="s">
        <v>1078</v>
      </c>
      <c r="C2276" s="134" t="s">
        <v>1232</v>
      </c>
      <c r="D2276" s="104">
        <v>22099437.670000002</v>
      </c>
      <c r="E2276" s="406">
        <v>204407.15958891</v>
      </c>
      <c r="F2276" s="188">
        <v>108.11479300000001</v>
      </c>
      <c r="G2276" s="103" t="s">
        <v>581</v>
      </c>
      <c r="H2276" s="103" t="s">
        <v>581</v>
      </c>
      <c r="I2276" s="252">
        <v>312</v>
      </c>
      <c r="J2276" s="104">
        <v>21294715.390000001</v>
      </c>
      <c r="K2276" s="104">
        <v>21314415.059999999</v>
      </c>
      <c r="L2276" s="188">
        <v>2.6361342699999998E-2</v>
      </c>
    </row>
    <row r="2277" spans="1:12" hidden="1">
      <c r="A2277" s="103" t="s">
        <v>1099</v>
      </c>
      <c r="B2277" s="103" t="s">
        <v>1078</v>
      </c>
      <c r="C2277" s="134" t="s">
        <v>1233</v>
      </c>
      <c r="D2277" s="104">
        <v>22004358.920000002</v>
      </c>
      <c r="E2277" s="406">
        <v>203509.38219900001</v>
      </c>
      <c r="F2277" s="188">
        <v>108.124543</v>
      </c>
      <c r="G2277" s="103" t="s">
        <v>581</v>
      </c>
      <c r="H2277" s="103" t="s">
        <v>581</v>
      </c>
      <c r="I2277" s="252">
        <v>313</v>
      </c>
      <c r="J2277" s="104">
        <v>22101430.690000001</v>
      </c>
      <c r="K2277" s="104">
        <v>22121797.050000001</v>
      </c>
      <c r="L2277" s="188">
        <v>9.0181923999999997E-3</v>
      </c>
    </row>
    <row r="2278" spans="1:12" hidden="1">
      <c r="A2278" s="103" t="s">
        <v>1099</v>
      </c>
      <c r="B2278" s="103" t="s">
        <v>1078</v>
      </c>
      <c r="C2278" s="134" t="s">
        <v>1234</v>
      </c>
      <c r="D2278" s="104">
        <v>21317862.719999999</v>
      </c>
      <c r="E2278" s="406">
        <v>197143.18556233001</v>
      </c>
      <c r="F2278" s="188">
        <v>108.133906</v>
      </c>
      <c r="G2278" s="103" t="s">
        <v>581</v>
      </c>
      <c r="H2278" s="103" t="s">
        <v>581</v>
      </c>
      <c r="I2278" s="252">
        <v>311</v>
      </c>
      <c r="J2278" s="104">
        <v>22006264.43</v>
      </c>
      <c r="K2278" s="104">
        <v>22027294.629999999</v>
      </c>
      <c r="L2278" s="188">
        <v>8.6594585999999994E-3</v>
      </c>
    </row>
    <row r="2279" spans="1:12" hidden="1">
      <c r="A2279" s="103" t="s">
        <v>1099</v>
      </c>
      <c r="B2279" s="103" t="s">
        <v>1078</v>
      </c>
      <c r="C2279" s="134" t="s">
        <v>1235</v>
      </c>
      <c r="D2279" s="104">
        <v>21321601.640000001</v>
      </c>
      <c r="E2279" s="406">
        <v>197159.55208970001</v>
      </c>
      <c r="F2279" s="188">
        <v>108.143894</v>
      </c>
      <c r="G2279" s="103" t="s">
        <v>581</v>
      </c>
      <c r="H2279" s="103" t="s">
        <v>581</v>
      </c>
      <c r="I2279" s="252">
        <v>311</v>
      </c>
      <c r="J2279" s="104">
        <v>21319831.699999999</v>
      </c>
      <c r="K2279" s="104">
        <v>21341505.07</v>
      </c>
      <c r="L2279" s="188">
        <v>9.2366957999999999E-3</v>
      </c>
    </row>
    <row r="2280" spans="1:12" hidden="1">
      <c r="A2280" s="103" t="s">
        <v>1099</v>
      </c>
      <c r="B2280" s="103" t="s">
        <v>1078</v>
      </c>
      <c r="C2280" s="134" t="s">
        <v>1236</v>
      </c>
      <c r="D2280" s="104">
        <v>21524366.309999999</v>
      </c>
      <c r="E2280" s="406">
        <v>199022.69981185001</v>
      </c>
      <c r="F2280" s="188">
        <v>108.150308</v>
      </c>
      <c r="G2280" s="103" t="s">
        <v>581</v>
      </c>
      <c r="H2280" s="103" t="s">
        <v>581</v>
      </c>
      <c r="I2280" s="252">
        <v>311</v>
      </c>
      <c r="J2280" s="104">
        <v>21322866.309999999</v>
      </c>
      <c r="K2280" s="104">
        <v>21323508.940000001</v>
      </c>
      <c r="L2280" s="188">
        <v>5.9309866999999999E-3</v>
      </c>
    </row>
    <row r="2281" spans="1:12" hidden="1">
      <c r="A2281" s="103" t="s">
        <v>1099</v>
      </c>
      <c r="B2281" s="103" t="s">
        <v>1078</v>
      </c>
      <c r="C2281" s="134" t="s">
        <v>1237</v>
      </c>
      <c r="D2281" s="104">
        <v>21511123.109999999</v>
      </c>
      <c r="E2281" s="406">
        <v>198847.63087097</v>
      </c>
      <c r="F2281" s="188">
        <v>108.178926</v>
      </c>
      <c r="G2281" s="103" t="s">
        <v>581</v>
      </c>
      <c r="H2281" s="103" t="s">
        <v>581</v>
      </c>
      <c r="I2281" s="252">
        <v>311</v>
      </c>
      <c r="J2281" s="104">
        <v>21530061.879999999</v>
      </c>
      <c r="K2281" s="104">
        <v>21532651.300000001</v>
      </c>
      <c r="L2281" s="188">
        <v>2.64613208E-2</v>
      </c>
    </row>
    <row r="2282" spans="1:12" hidden="1">
      <c r="A2282" s="103" t="s">
        <v>1099</v>
      </c>
      <c r="B2282" s="103" t="s">
        <v>1078</v>
      </c>
      <c r="C2282" s="134" t="s">
        <v>1238</v>
      </c>
      <c r="D2282" s="104">
        <v>21502185.649999999</v>
      </c>
      <c r="E2282" s="406">
        <v>198747.31702816999</v>
      </c>
      <c r="F2282" s="188">
        <v>108.188558</v>
      </c>
      <c r="G2282" s="103" t="s">
        <v>581</v>
      </c>
      <c r="H2282" s="103" t="s">
        <v>581</v>
      </c>
      <c r="I2282" s="252">
        <v>311</v>
      </c>
      <c r="J2282" s="104">
        <v>21513038.460000001</v>
      </c>
      <c r="K2282" s="104">
        <v>21516276.32</v>
      </c>
      <c r="L2282" s="188">
        <v>8.9037674000000001E-3</v>
      </c>
    </row>
    <row r="2283" spans="1:12" hidden="1">
      <c r="A2283" s="103" t="s">
        <v>1099</v>
      </c>
      <c r="B2283" s="103" t="s">
        <v>1078</v>
      </c>
      <c r="C2283" s="134" t="s">
        <v>1239</v>
      </c>
      <c r="D2283" s="104">
        <v>21414705.920000002</v>
      </c>
      <c r="E2283" s="406">
        <v>197921.0959936</v>
      </c>
      <c r="F2283" s="188">
        <v>108.198198</v>
      </c>
      <c r="G2283" s="103" t="s">
        <v>581</v>
      </c>
      <c r="H2283" s="103" t="s">
        <v>581</v>
      </c>
      <c r="I2283" s="252">
        <v>310</v>
      </c>
      <c r="J2283" s="104">
        <v>21504101.550000001</v>
      </c>
      <c r="K2283" s="104">
        <v>21507987.600000001</v>
      </c>
      <c r="L2283" s="188">
        <v>8.9103692000000005E-3</v>
      </c>
    </row>
    <row r="2284" spans="1:12" hidden="1">
      <c r="A2284" s="103" t="s">
        <v>1099</v>
      </c>
      <c r="B2284" s="103" t="s">
        <v>1078</v>
      </c>
      <c r="C2284" s="134" t="s">
        <v>1240</v>
      </c>
      <c r="D2284" s="104">
        <v>21478023.469999999</v>
      </c>
      <c r="E2284" s="406">
        <v>198488.66594196999</v>
      </c>
      <c r="F2284" s="188">
        <v>108.207808</v>
      </c>
      <c r="G2284" s="103" t="s">
        <v>581</v>
      </c>
      <c r="H2284" s="103" t="s">
        <v>581</v>
      </c>
      <c r="I2284" s="252">
        <v>311</v>
      </c>
      <c r="J2284" s="104">
        <v>21416607.969999999</v>
      </c>
      <c r="K2284" s="104">
        <v>21421139.59</v>
      </c>
      <c r="L2284" s="188">
        <v>8.8818484999999992E-3</v>
      </c>
    </row>
    <row r="2285" spans="1:12" hidden="1">
      <c r="A2285" s="103" t="s">
        <v>1099</v>
      </c>
      <c r="B2285" s="103" t="s">
        <v>1078</v>
      </c>
      <c r="C2285" s="134" t="s">
        <v>1241</v>
      </c>
      <c r="D2285" s="104">
        <v>21479942.170000002</v>
      </c>
      <c r="E2285" s="406">
        <v>198488.66594196999</v>
      </c>
      <c r="F2285" s="188">
        <v>108.21747499999999</v>
      </c>
      <c r="G2285" s="103" t="s">
        <v>581</v>
      </c>
      <c r="H2285" s="103" t="s">
        <v>581</v>
      </c>
      <c r="I2285" s="252">
        <v>311</v>
      </c>
      <c r="J2285" s="104">
        <v>21479942.170000002</v>
      </c>
      <c r="K2285" s="104">
        <v>21485121.280000001</v>
      </c>
      <c r="L2285" s="188">
        <v>8.9337361000000007E-3</v>
      </c>
    </row>
    <row r="2286" spans="1:12" hidden="1">
      <c r="A2286" s="103" t="s">
        <v>1099</v>
      </c>
      <c r="B2286" s="103" t="s">
        <v>1078</v>
      </c>
      <c r="C2286" s="134" t="s">
        <v>1242</v>
      </c>
      <c r="D2286" s="104">
        <v>21511310.82</v>
      </c>
      <c r="E2286" s="406">
        <v>198725.54159181999</v>
      </c>
      <c r="F2286" s="188">
        <v>108.246331</v>
      </c>
      <c r="G2286" s="103" t="s">
        <v>581</v>
      </c>
      <c r="H2286" s="103" t="s">
        <v>581</v>
      </c>
      <c r="I2286" s="252">
        <v>311</v>
      </c>
      <c r="J2286" s="104">
        <v>21485669.899999999</v>
      </c>
      <c r="K2286" s="104">
        <v>21492792.190000001</v>
      </c>
      <c r="L2286" s="188">
        <v>2.6664824699999999E-2</v>
      </c>
    </row>
    <row r="2287" spans="1:12" hidden="1">
      <c r="A2287" s="103" t="s">
        <v>1099</v>
      </c>
      <c r="B2287" s="103" t="s">
        <v>1078</v>
      </c>
      <c r="C2287" s="134" t="s">
        <v>1243</v>
      </c>
      <c r="D2287" s="104">
        <v>21498405.449999999</v>
      </c>
      <c r="E2287" s="406">
        <v>198588.64526229</v>
      </c>
      <c r="F2287" s="188">
        <v>108.255965</v>
      </c>
      <c r="G2287" s="103" t="s">
        <v>581</v>
      </c>
      <c r="H2287" s="103" t="s">
        <v>581</v>
      </c>
      <c r="I2287" s="252">
        <v>310</v>
      </c>
      <c r="J2287" s="104">
        <v>21513225.289999999</v>
      </c>
      <c r="K2287" s="104">
        <v>21520996.16</v>
      </c>
      <c r="L2287" s="188">
        <v>8.9000707000000002E-3</v>
      </c>
    </row>
    <row r="2288" spans="1:12" hidden="1">
      <c r="A2288" s="103" t="s">
        <v>1099</v>
      </c>
      <c r="B2288" s="103" t="s">
        <v>1078</v>
      </c>
      <c r="C2288" s="134" t="s">
        <v>1244</v>
      </c>
      <c r="D2288" s="104">
        <v>21744672.18</v>
      </c>
      <c r="E2288" s="406">
        <v>200845.62332772001</v>
      </c>
      <c r="F2288" s="188">
        <v>108.265601</v>
      </c>
      <c r="G2288" s="103" t="s">
        <v>581</v>
      </c>
      <c r="H2288" s="103" t="s">
        <v>581</v>
      </c>
      <c r="I2288" s="252">
        <v>310</v>
      </c>
      <c r="J2288" s="104">
        <v>21500319.09</v>
      </c>
      <c r="K2288" s="104">
        <v>21508738.170000002</v>
      </c>
      <c r="L2288" s="188">
        <v>8.9011261000000001E-3</v>
      </c>
    </row>
    <row r="2289" spans="1:12" hidden="1">
      <c r="A2289" s="103" t="s">
        <v>1099</v>
      </c>
      <c r="B2289" s="103" t="s">
        <v>1078</v>
      </c>
      <c r="C2289" s="134" t="s">
        <v>1245</v>
      </c>
      <c r="D2289" s="104">
        <v>21754566.850000001</v>
      </c>
      <c r="E2289" s="406">
        <v>200919.49639995</v>
      </c>
      <c r="F2289" s="188">
        <v>108.275042</v>
      </c>
      <c r="G2289" s="103" t="s">
        <v>581</v>
      </c>
      <c r="H2289" s="103" t="s">
        <v>581</v>
      </c>
      <c r="I2289" s="252">
        <v>310</v>
      </c>
      <c r="J2289" s="104">
        <v>21746568.239999998</v>
      </c>
      <c r="K2289" s="104">
        <v>21755642.98</v>
      </c>
      <c r="L2289" s="188">
        <v>8.7202213000000008E-3</v>
      </c>
    </row>
    <row r="2290" spans="1:12" hidden="1">
      <c r="A2290" s="103" t="s">
        <v>1099</v>
      </c>
      <c r="B2290" s="103" t="s">
        <v>1078</v>
      </c>
      <c r="C2290" s="134" t="s">
        <v>1246</v>
      </c>
      <c r="D2290" s="104">
        <v>21707661.559999999</v>
      </c>
      <c r="E2290" s="406">
        <v>200468.97091934999</v>
      </c>
      <c r="F2290" s="188">
        <v>108.284397</v>
      </c>
      <c r="G2290" s="103" t="s">
        <v>581</v>
      </c>
      <c r="H2290" s="103" t="s">
        <v>581</v>
      </c>
      <c r="I2290" s="252">
        <v>311</v>
      </c>
      <c r="J2290" s="104">
        <v>21756446.440000001</v>
      </c>
      <c r="K2290" s="104">
        <v>21766177.140000001</v>
      </c>
      <c r="L2290" s="188">
        <v>8.6400335999999994E-3</v>
      </c>
    </row>
    <row r="2291" spans="1:12" hidden="1">
      <c r="A2291" s="103" t="s">
        <v>1099</v>
      </c>
      <c r="B2291" s="103" t="s">
        <v>1078</v>
      </c>
      <c r="C2291" s="134" t="s">
        <v>1247</v>
      </c>
      <c r="D2291" s="104">
        <v>21650356.620000001</v>
      </c>
      <c r="E2291" s="406">
        <v>199887.22949058001</v>
      </c>
      <c r="F2291" s="188">
        <v>108.312856</v>
      </c>
      <c r="G2291" s="103" t="s">
        <v>581</v>
      </c>
      <c r="H2291" s="103" t="s">
        <v>581</v>
      </c>
      <c r="I2291" s="252">
        <v>311</v>
      </c>
      <c r="J2291" s="104">
        <v>21713366.699999999</v>
      </c>
      <c r="K2291" s="104">
        <v>21725061.579999998</v>
      </c>
      <c r="L2291" s="188">
        <v>2.62817181E-2</v>
      </c>
    </row>
    <row r="2292" spans="1:12" hidden="1">
      <c r="A2292" s="103" t="s">
        <v>1099</v>
      </c>
      <c r="B2292" s="103" t="s">
        <v>1078</v>
      </c>
      <c r="C2292" s="134" t="s">
        <v>1248</v>
      </c>
      <c r="D2292" s="104">
        <v>21659266.170000002</v>
      </c>
      <c r="E2292" s="406">
        <v>199951.85139167</v>
      </c>
      <c r="F2292" s="188">
        <v>108.32240899999999</v>
      </c>
      <c r="G2292" s="103" t="s">
        <v>581</v>
      </c>
      <c r="H2292" s="103" t="s">
        <v>581</v>
      </c>
      <c r="I2292" s="252">
        <v>311</v>
      </c>
      <c r="J2292" s="104">
        <v>21652266.170000002</v>
      </c>
      <c r="K2292" s="104">
        <v>21664613.960000001</v>
      </c>
      <c r="L2292" s="188">
        <v>8.8198210000000003E-3</v>
      </c>
    </row>
    <row r="2293" spans="1:12" hidden="1">
      <c r="A2293" s="103" t="s">
        <v>1099</v>
      </c>
      <c r="B2293" s="103" t="s">
        <v>1078</v>
      </c>
      <c r="C2293" s="134" t="s">
        <v>1249</v>
      </c>
      <c r="D2293" s="104">
        <v>20277449.859999999</v>
      </c>
      <c r="E2293" s="406">
        <v>187178.85671103001</v>
      </c>
      <c r="F2293" s="188">
        <v>108.331946</v>
      </c>
      <c r="G2293" s="103" t="s">
        <v>581</v>
      </c>
      <c r="H2293" s="103" t="s">
        <v>581</v>
      </c>
      <c r="I2293" s="252">
        <v>312</v>
      </c>
      <c r="J2293" s="104">
        <v>21661173.23</v>
      </c>
      <c r="K2293" s="104">
        <v>21674174.210000001</v>
      </c>
      <c r="L2293" s="188">
        <v>8.8042724000000003E-3</v>
      </c>
    </row>
    <row r="2294" spans="1:12" hidden="1">
      <c r="A2294" s="103" t="s">
        <v>1099</v>
      </c>
      <c r="B2294" s="103" t="s">
        <v>1078</v>
      </c>
      <c r="C2294" s="134" t="s">
        <v>1250</v>
      </c>
      <c r="D2294" s="104">
        <v>19496145.329999998</v>
      </c>
      <c r="E2294" s="406">
        <v>179951.02130158999</v>
      </c>
      <c r="F2294" s="188">
        <v>108.341399</v>
      </c>
      <c r="G2294" s="103" t="s">
        <v>581</v>
      </c>
      <c r="H2294" s="103" t="s">
        <v>581</v>
      </c>
      <c r="I2294" s="252">
        <v>312</v>
      </c>
      <c r="J2294" s="104">
        <v>20279219.129999999</v>
      </c>
      <c r="K2294" s="104">
        <v>20292831.68</v>
      </c>
      <c r="L2294" s="188">
        <v>8.7259578999999993E-3</v>
      </c>
    </row>
    <row r="2295" spans="1:12" hidden="1">
      <c r="A2295" s="103" t="s">
        <v>1099</v>
      </c>
      <c r="B2295" s="103" t="s">
        <v>1078</v>
      </c>
      <c r="C2295" s="134" t="s">
        <v>1251</v>
      </c>
      <c r="D2295" s="104">
        <v>19489819.48</v>
      </c>
      <c r="E2295" s="406">
        <v>179877.18698530999</v>
      </c>
      <c r="F2295" s="188">
        <v>108.350702</v>
      </c>
      <c r="G2295" s="103" t="s">
        <v>581</v>
      </c>
      <c r="H2295" s="103" t="s">
        <v>581</v>
      </c>
      <c r="I2295" s="252">
        <v>312</v>
      </c>
      <c r="J2295" s="104">
        <v>19497819.48</v>
      </c>
      <c r="K2295" s="104">
        <v>19512020.07</v>
      </c>
      <c r="L2295" s="188">
        <v>8.5867453000000003E-3</v>
      </c>
    </row>
    <row r="2296" spans="1:12" hidden="1">
      <c r="A2296" s="103" t="s">
        <v>1099</v>
      </c>
      <c r="B2296" s="103" t="s">
        <v>1078</v>
      </c>
      <c r="C2296" s="134" t="s">
        <v>1252</v>
      </c>
      <c r="D2296" s="104">
        <v>19494857.379999999</v>
      </c>
      <c r="E2296" s="406">
        <v>179877.18698530999</v>
      </c>
      <c r="F2296" s="188">
        <v>108.378709</v>
      </c>
      <c r="G2296" s="103" t="s">
        <v>581</v>
      </c>
      <c r="H2296" s="103" t="s">
        <v>581</v>
      </c>
      <c r="I2296" s="252">
        <v>312</v>
      </c>
      <c r="J2296" s="104">
        <v>19494857.379999999</v>
      </c>
      <c r="K2296" s="104">
        <v>19510821.960000001</v>
      </c>
      <c r="L2296" s="188">
        <v>2.5848471200000001E-2</v>
      </c>
    </row>
    <row r="2297" spans="1:12" hidden="1">
      <c r="A2297" s="103" t="s">
        <v>1099</v>
      </c>
      <c r="B2297" s="103" t="s">
        <v>1078</v>
      </c>
      <c r="C2297" s="134" t="s">
        <v>1253</v>
      </c>
      <c r="D2297" s="104">
        <v>19356684.57</v>
      </c>
      <c r="E2297" s="406">
        <v>178586.96990525001</v>
      </c>
      <c r="F2297" s="188">
        <v>108.38800000000001</v>
      </c>
      <c r="G2297" s="103" t="s">
        <v>581</v>
      </c>
      <c r="H2297" s="103" t="s">
        <v>581</v>
      </c>
      <c r="I2297" s="252">
        <v>313</v>
      </c>
      <c r="J2297" s="104">
        <v>19496528.620000001</v>
      </c>
      <c r="K2297" s="104">
        <v>19513081.260000002</v>
      </c>
      <c r="L2297" s="188">
        <v>8.5727170000000005E-3</v>
      </c>
    </row>
    <row r="2298" spans="1:12" hidden="1">
      <c r="A2298" s="103" t="s">
        <v>1099</v>
      </c>
      <c r="B2298" s="103" t="s">
        <v>1078</v>
      </c>
      <c r="C2298" s="134" t="s">
        <v>1128</v>
      </c>
      <c r="D2298" s="104">
        <v>22508348.98</v>
      </c>
      <c r="E2298" s="406">
        <v>207643.18546484</v>
      </c>
      <c r="F2298" s="188">
        <v>108.39917</v>
      </c>
      <c r="G2298" s="103" t="s">
        <v>581</v>
      </c>
      <c r="H2298" s="103" t="s">
        <v>581</v>
      </c>
      <c r="I2298" s="252">
        <v>318</v>
      </c>
      <c r="J2298" s="104">
        <v>19358679.329999998</v>
      </c>
      <c r="K2298" s="104">
        <v>19375815.890000001</v>
      </c>
      <c r="L2298" s="188">
        <v>1.0305568899999999E-2</v>
      </c>
    </row>
    <row r="2299" spans="1:12" hidden="1">
      <c r="A2299" s="103" t="s">
        <v>1101</v>
      </c>
      <c r="B2299" s="103" t="s">
        <v>1078</v>
      </c>
      <c r="C2299" s="134" t="s">
        <v>1941</v>
      </c>
      <c r="D2299" s="104">
        <v>1204019.75</v>
      </c>
      <c r="E2299" s="406">
        <v>1213</v>
      </c>
      <c r="F2299" s="188">
        <v>992.59666100000004</v>
      </c>
      <c r="G2299" s="103" t="s">
        <v>581</v>
      </c>
      <c r="H2299" s="103" t="s">
        <v>581</v>
      </c>
      <c r="I2299" s="252">
        <v>38</v>
      </c>
      <c r="J2299" s="104">
        <v>1204019.75</v>
      </c>
      <c r="K2299" s="104">
        <v>1204019.75</v>
      </c>
      <c r="L2299" s="188">
        <v>0</v>
      </c>
    </row>
    <row r="2300" spans="1:12" hidden="1">
      <c r="A2300" s="103" t="s">
        <v>1101</v>
      </c>
      <c r="B2300" s="103" t="s">
        <v>1078</v>
      </c>
      <c r="C2300" s="134" t="s">
        <v>1942</v>
      </c>
      <c r="D2300" s="104">
        <v>1204019.75</v>
      </c>
      <c r="E2300" s="406">
        <v>1213</v>
      </c>
      <c r="F2300" s="188">
        <v>992.59666100000004</v>
      </c>
      <c r="G2300" s="103" t="s">
        <v>581</v>
      </c>
      <c r="H2300" s="103" t="s">
        <v>581</v>
      </c>
      <c r="I2300" s="252">
        <v>38</v>
      </c>
      <c r="J2300" s="104">
        <v>1204019.75</v>
      </c>
      <c r="K2300" s="104">
        <v>1204019.75</v>
      </c>
      <c r="L2300" s="188">
        <v>0</v>
      </c>
    </row>
    <row r="2301" spans="1:12" hidden="1">
      <c r="A2301" s="103" t="s">
        <v>1101</v>
      </c>
      <c r="B2301" s="103" t="s">
        <v>1078</v>
      </c>
      <c r="C2301" s="134" t="s">
        <v>1943</v>
      </c>
      <c r="D2301" s="104">
        <v>1204019.75</v>
      </c>
      <c r="E2301" s="406">
        <v>1213</v>
      </c>
      <c r="F2301" s="188">
        <v>992.59666100000004</v>
      </c>
      <c r="G2301" s="103" t="s">
        <v>581</v>
      </c>
      <c r="H2301" s="103" t="s">
        <v>581</v>
      </c>
      <c r="I2301" s="252">
        <v>38</v>
      </c>
      <c r="J2301" s="104">
        <v>1204019.75</v>
      </c>
      <c r="K2301" s="104">
        <v>1204019.75</v>
      </c>
      <c r="L2301" s="188">
        <v>0</v>
      </c>
    </row>
    <row r="2302" spans="1:12" hidden="1">
      <c r="A2302" s="103" t="s">
        <v>1101</v>
      </c>
      <c r="B2302" s="103" t="s">
        <v>1078</v>
      </c>
      <c r="C2302" s="134" t="s">
        <v>1944</v>
      </c>
      <c r="D2302" s="104">
        <v>1204383.94</v>
      </c>
      <c r="E2302" s="406">
        <v>1213</v>
      </c>
      <c r="F2302" s="188">
        <v>992.89689999999996</v>
      </c>
      <c r="G2302" s="103" t="s">
        <v>581</v>
      </c>
      <c r="H2302" s="103" t="s">
        <v>581</v>
      </c>
      <c r="I2302" s="252">
        <v>38</v>
      </c>
      <c r="J2302" s="104">
        <v>1204383.94</v>
      </c>
      <c r="K2302" s="104">
        <v>1204383.94</v>
      </c>
      <c r="L2302" s="188">
        <v>3.0247835000000001E-2</v>
      </c>
    </row>
    <row r="2303" spans="1:12" hidden="1">
      <c r="A2303" s="103" t="s">
        <v>1101</v>
      </c>
      <c r="B2303" s="103" t="s">
        <v>1078</v>
      </c>
      <c r="C2303" s="134" t="s">
        <v>1945</v>
      </c>
      <c r="D2303" s="104">
        <v>1204383.94</v>
      </c>
      <c r="E2303" s="406">
        <v>1213</v>
      </c>
      <c r="F2303" s="188">
        <v>992.89689999999996</v>
      </c>
      <c r="G2303" s="103" t="s">
        <v>581</v>
      </c>
      <c r="H2303" s="103" t="s">
        <v>581</v>
      </c>
      <c r="I2303" s="252">
        <v>38</v>
      </c>
      <c r="J2303" s="104">
        <v>1204383.94</v>
      </c>
      <c r="K2303" s="104">
        <v>1204383.94</v>
      </c>
      <c r="L2303" s="188">
        <v>0</v>
      </c>
    </row>
    <row r="2304" spans="1:12" hidden="1">
      <c r="A2304" s="103" t="s">
        <v>1101</v>
      </c>
      <c r="B2304" s="103" t="s">
        <v>1078</v>
      </c>
      <c r="C2304" s="134" t="s">
        <v>1946</v>
      </c>
      <c r="D2304" s="104">
        <v>1203578.94</v>
      </c>
      <c r="E2304" s="406">
        <v>1213</v>
      </c>
      <c r="F2304" s="188">
        <v>992.23325599999998</v>
      </c>
      <c r="G2304" s="103" t="s">
        <v>581</v>
      </c>
      <c r="H2304" s="103" t="s">
        <v>581</v>
      </c>
      <c r="I2304" s="252">
        <v>38</v>
      </c>
      <c r="J2304" s="104">
        <v>1203578.94</v>
      </c>
      <c r="K2304" s="104">
        <v>1203578.94</v>
      </c>
      <c r="L2304" s="188">
        <v>-6.6839165300000003E-2</v>
      </c>
    </row>
    <row r="2305" spans="1:12" hidden="1">
      <c r="A2305" s="103" t="s">
        <v>1101</v>
      </c>
      <c r="B2305" s="103" t="s">
        <v>1078</v>
      </c>
      <c r="C2305" s="134" t="s">
        <v>1947</v>
      </c>
      <c r="D2305" s="104">
        <v>1203578.94</v>
      </c>
      <c r="E2305" s="406">
        <v>1213</v>
      </c>
      <c r="F2305" s="188">
        <v>992.23325599999998</v>
      </c>
      <c r="G2305" s="103" t="s">
        <v>581</v>
      </c>
      <c r="H2305" s="103" t="s">
        <v>581</v>
      </c>
      <c r="I2305" s="252">
        <v>38</v>
      </c>
      <c r="J2305" s="104">
        <v>1203578.94</v>
      </c>
      <c r="K2305" s="104">
        <v>1203578.94</v>
      </c>
      <c r="L2305" s="188">
        <v>0</v>
      </c>
    </row>
    <row r="2306" spans="1:12" hidden="1">
      <c r="A2306" s="103" t="s">
        <v>1101</v>
      </c>
      <c r="B2306" s="103" t="s">
        <v>1078</v>
      </c>
      <c r="C2306" s="134" t="s">
        <v>1948</v>
      </c>
      <c r="D2306" s="104">
        <v>1203578.94</v>
      </c>
      <c r="E2306" s="406">
        <v>1213</v>
      </c>
      <c r="F2306" s="188">
        <v>992.23325599999998</v>
      </c>
      <c r="G2306" s="103" t="s">
        <v>581</v>
      </c>
      <c r="H2306" s="103" t="s">
        <v>581</v>
      </c>
      <c r="I2306" s="252">
        <v>38</v>
      </c>
      <c r="J2306" s="104">
        <v>1203578.94</v>
      </c>
      <c r="K2306" s="104">
        <v>1203578.94</v>
      </c>
      <c r="L2306" s="188">
        <v>0</v>
      </c>
    </row>
    <row r="2307" spans="1:12" hidden="1">
      <c r="A2307" s="103" t="s">
        <v>1101</v>
      </c>
      <c r="B2307" s="103" t="s">
        <v>1078</v>
      </c>
      <c r="C2307" s="134" t="s">
        <v>1949</v>
      </c>
      <c r="D2307" s="104">
        <v>1203946.04</v>
      </c>
      <c r="E2307" s="406">
        <v>1213</v>
      </c>
      <c r="F2307" s="188">
        <v>992.53589399999998</v>
      </c>
      <c r="G2307" s="103" t="s">
        <v>581</v>
      </c>
      <c r="H2307" s="103" t="s">
        <v>581</v>
      </c>
      <c r="I2307" s="252">
        <v>38</v>
      </c>
      <c r="J2307" s="104">
        <v>1203946.04</v>
      </c>
      <c r="K2307" s="104">
        <v>1203946.04</v>
      </c>
      <c r="L2307" s="188">
        <v>3.0500691100000001E-2</v>
      </c>
    </row>
    <row r="2308" spans="1:12" hidden="1">
      <c r="A2308" s="103" t="s">
        <v>1101</v>
      </c>
      <c r="B2308" s="103" t="s">
        <v>1078</v>
      </c>
      <c r="C2308" s="134" t="s">
        <v>1950</v>
      </c>
      <c r="D2308" s="104">
        <v>1213871.3999999999</v>
      </c>
      <c r="E2308" s="406">
        <v>1223</v>
      </c>
      <c r="F2308" s="188">
        <v>992.53589399999998</v>
      </c>
      <c r="G2308" s="103" t="s">
        <v>581</v>
      </c>
      <c r="H2308" s="103" t="s">
        <v>581</v>
      </c>
      <c r="I2308" s="252">
        <v>39</v>
      </c>
      <c r="J2308" s="104">
        <v>1203946.04</v>
      </c>
      <c r="K2308" s="104">
        <v>1203946.04</v>
      </c>
      <c r="L2308" s="188">
        <v>0</v>
      </c>
    </row>
    <row r="2309" spans="1:12" hidden="1">
      <c r="A2309" s="103" t="s">
        <v>1101</v>
      </c>
      <c r="B2309" s="103" t="s">
        <v>1078</v>
      </c>
      <c r="C2309" s="134" t="s">
        <v>2050</v>
      </c>
      <c r="D2309" s="104">
        <v>1214082.72</v>
      </c>
      <c r="E2309" s="406">
        <v>1223</v>
      </c>
      <c r="F2309" s="188">
        <v>992.70868399999995</v>
      </c>
      <c r="G2309" s="103" t="s">
        <v>581</v>
      </c>
      <c r="H2309" s="103" t="s">
        <v>581</v>
      </c>
      <c r="I2309" s="252">
        <v>39</v>
      </c>
      <c r="J2309" s="104">
        <v>1214082.72</v>
      </c>
      <c r="K2309" s="104">
        <v>1214082.72</v>
      </c>
      <c r="L2309" s="188">
        <v>1.7408942199999999E-2</v>
      </c>
    </row>
    <row r="2310" spans="1:12" hidden="1">
      <c r="A2310" s="103" t="s">
        <v>1101</v>
      </c>
      <c r="B2310" s="103" t="s">
        <v>1078</v>
      </c>
      <c r="C2310" s="134" t="s">
        <v>2051</v>
      </c>
      <c r="D2310" s="104">
        <v>1333259.3</v>
      </c>
      <c r="E2310" s="406">
        <v>1343</v>
      </c>
      <c r="F2310" s="188">
        <v>992.74705600000004</v>
      </c>
      <c r="G2310" s="103" t="s">
        <v>581</v>
      </c>
      <c r="H2310" s="103" t="s">
        <v>581</v>
      </c>
      <c r="I2310" s="252">
        <v>40</v>
      </c>
      <c r="J2310" s="104">
        <v>1214129.6499999999</v>
      </c>
      <c r="K2310" s="104">
        <v>1214129.6499999999</v>
      </c>
      <c r="L2310" s="188">
        <v>3.8653836999999998E-3</v>
      </c>
    </row>
    <row r="2311" spans="1:12" hidden="1">
      <c r="A2311" s="103" t="s">
        <v>1101</v>
      </c>
      <c r="B2311" s="103" t="s">
        <v>1078</v>
      </c>
      <c r="C2311" s="134" t="s">
        <v>2052</v>
      </c>
      <c r="D2311" s="104">
        <v>1333305.19</v>
      </c>
      <c r="E2311" s="406">
        <v>1343</v>
      </c>
      <c r="F2311" s="188">
        <v>992.78122900000005</v>
      </c>
      <c r="G2311" s="103" t="s">
        <v>581</v>
      </c>
      <c r="H2311" s="103" t="s">
        <v>581</v>
      </c>
      <c r="I2311" s="252">
        <v>40</v>
      </c>
      <c r="J2311" s="104">
        <v>1333305.19</v>
      </c>
      <c r="K2311" s="104">
        <v>1333305.19</v>
      </c>
      <c r="L2311" s="188">
        <v>3.4422666E-3</v>
      </c>
    </row>
    <row r="2312" spans="1:12" hidden="1">
      <c r="A2312" s="103" t="s">
        <v>1101</v>
      </c>
      <c r="B2312" s="103" t="s">
        <v>1078</v>
      </c>
      <c r="C2312" s="134" t="s">
        <v>2053</v>
      </c>
      <c r="D2312" s="104">
        <v>1333305.19</v>
      </c>
      <c r="E2312" s="406">
        <v>1343</v>
      </c>
      <c r="F2312" s="188">
        <v>992.78122900000005</v>
      </c>
      <c r="G2312" s="103" t="s">
        <v>581</v>
      </c>
      <c r="H2312" s="103" t="s">
        <v>581</v>
      </c>
      <c r="I2312" s="252">
        <v>40</v>
      </c>
      <c r="J2312" s="104">
        <v>1333305.19</v>
      </c>
      <c r="K2312" s="104">
        <v>1333305.19</v>
      </c>
      <c r="L2312" s="188">
        <v>0</v>
      </c>
    </row>
    <row r="2313" spans="1:12" hidden="1">
      <c r="A2313" s="103" t="s">
        <v>1101</v>
      </c>
      <c r="B2313" s="103" t="s">
        <v>1078</v>
      </c>
      <c r="C2313" s="134" t="s">
        <v>2054</v>
      </c>
      <c r="D2313" s="104">
        <v>1333077.8600000001</v>
      </c>
      <c r="E2313" s="406">
        <v>1343</v>
      </c>
      <c r="F2313" s="188">
        <v>992.61195799999996</v>
      </c>
      <c r="G2313" s="103" t="s">
        <v>581</v>
      </c>
      <c r="H2313" s="103" t="s">
        <v>581</v>
      </c>
      <c r="I2313" s="252">
        <v>40</v>
      </c>
      <c r="J2313" s="104">
        <v>1333077.8600000001</v>
      </c>
      <c r="K2313" s="104">
        <v>1333077.8600000001</v>
      </c>
      <c r="L2313" s="188">
        <v>-1.7050181399999999E-2</v>
      </c>
    </row>
    <row r="2314" spans="1:12" hidden="1">
      <c r="A2314" s="103" t="s">
        <v>1101</v>
      </c>
      <c r="B2314" s="103" t="s">
        <v>1078</v>
      </c>
      <c r="C2314" s="134" t="s">
        <v>2055</v>
      </c>
      <c r="D2314" s="104">
        <v>1353023.92</v>
      </c>
      <c r="E2314" s="406">
        <v>1363</v>
      </c>
      <c r="F2314" s="188">
        <v>992.680789</v>
      </c>
      <c r="G2314" s="103" t="s">
        <v>581</v>
      </c>
      <c r="H2314" s="103" t="s">
        <v>581</v>
      </c>
      <c r="I2314" s="252">
        <v>41</v>
      </c>
      <c r="J2314" s="104">
        <v>1333170.3</v>
      </c>
      <c r="K2314" s="104">
        <v>1333170.3</v>
      </c>
      <c r="L2314" s="188">
        <v>6.9343310999999998E-3</v>
      </c>
    </row>
    <row r="2315" spans="1:12" hidden="1">
      <c r="A2315" s="103" t="s">
        <v>1099</v>
      </c>
      <c r="B2315" s="103" t="s">
        <v>1078</v>
      </c>
      <c r="C2315" s="134" t="s">
        <v>1613</v>
      </c>
      <c r="D2315" s="104">
        <v>31146853.789999999</v>
      </c>
      <c r="E2315" s="406">
        <v>298038.16360367998</v>
      </c>
      <c r="F2315" s="188">
        <v>104.50626</v>
      </c>
      <c r="G2315" s="103" t="s">
        <v>581</v>
      </c>
      <c r="H2315" s="103" t="s">
        <v>581</v>
      </c>
      <c r="I2315" s="252">
        <v>203</v>
      </c>
      <c r="J2315" s="104">
        <v>30393527.780000001</v>
      </c>
      <c r="K2315" s="104">
        <v>30409137.489999998</v>
      </c>
      <c r="L2315" s="188">
        <v>6.7359354000000003E-3</v>
      </c>
    </row>
    <row r="2316" spans="1:12" hidden="1">
      <c r="A2316" s="103" t="s">
        <v>1099</v>
      </c>
      <c r="B2316" s="103" t="s">
        <v>1078</v>
      </c>
      <c r="C2316" s="134" t="s">
        <v>1614</v>
      </c>
      <c r="D2316" s="104">
        <v>31048928.77</v>
      </c>
      <c r="E2316" s="406">
        <v>297082.07801181002</v>
      </c>
      <c r="F2316" s="188">
        <v>104.51296499999999</v>
      </c>
      <c r="G2316" s="103" t="s">
        <v>581</v>
      </c>
      <c r="H2316" s="103" t="s">
        <v>581</v>
      </c>
      <c r="I2316" s="252">
        <v>203</v>
      </c>
      <c r="J2316" s="104">
        <v>31148852.109999999</v>
      </c>
      <c r="K2316" s="104">
        <v>31165635.870000001</v>
      </c>
      <c r="L2316" s="188">
        <v>6.4158836E-3</v>
      </c>
    </row>
    <row r="2317" spans="1:12" hidden="1">
      <c r="A2317" s="103" t="s">
        <v>1099</v>
      </c>
      <c r="B2317" s="103" t="s">
        <v>1078</v>
      </c>
      <c r="C2317" s="134" t="s">
        <v>1615</v>
      </c>
      <c r="D2317" s="104">
        <v>30441383.41</v>
      </c>
      <c r="E2317" s="406">
        <v>291250.41833990999</v>
      </c>
      <c r="F2317" s="188">
        <v>104.519621</v>
      </c>
      <c r="G2317" s="103" t="s">
        <v>581</v>
      </c>
      <c r="H2317" s="103" t="s">
        <v>581</v>
      </c>
      <c r="I2317" s="252">
        <v>203</v>
      </c>
      <c r="J2317" s="104">
        <v>31050906.27</v>
      </c>
      <c r="K2317" s="104">
        <v>31068860.43</v>
      </c>
      <c r="L2317" s="188">
        <v>6.3685879000000001E-3</v>
      </c>
    </row>
    <row r="2318" spans="1:12" hidden="1">
      <c r="A2318" s="103" t="s">
        <v>1099</v>
      </c>
      <c r="B2318" s="103" t="s">
        <v>1078</v>
      </c>
      <c r="C2318" s="134" t="s">
        <v>1616</v>
      </c>
      <c r="D2318" s="104">
        <v>30498361.350000001</v>
      </c>
      <c r="E2318" s="406">
        <v>291776.60113857</v>
      </c>
      <c r="F2318" s="188">
        <v>104.52641199999999</v>
      </c>
      <c r="G2318" s="103" t="s">
        <v>581</v>
      </c>
      <c r="H2318" s="103" t="s">
        <v>581</v>
      </c>
      <c r="I2318" s="252">
        <v>204</v>
      </c>
      <c r="J2318" s="104">
        <v>30443361.350000001</v>
      </c>
      <c r="K2318" s="104">
        <v>30462463.07</v>
      </c>
      <c r="L2318" s="188">
        <v>6.4973445999999997E-3</v>
      </c>
    </row>
    <row r="2319" spans="1:12" hidden="1">
      <c r="A2319" s="103" t="s">
        <v>1099</v>
      </c>
      <c r="B2319" s="103" t="s">
        <v>1078</v>
      </c>
      <c r="C2319" s="134" t="s">
        <v>1617</v>
      </c>
      <c r="D2319" s="104">
        <v>30795220.640000001</v>
      </c>
      <c r="E2319" s="406">
        <v>294558.89316338999</v>
      </c>
      <c r="F2319" s="188">
        <v>104.546905</v>
      </c>
      <c r="G2319" s="103" t="s">
        <v>581</v>
      </c>
      <c r="H2319" s="103" t="s">
        <v>581</v>
      </c>
      <c r="I2319" s="252">
        <v>205</v>
      </c>
      <c r="J2319" s="104">
        <v>30504340.620000001</v>
      </c>
      <c r="K2319" s="104">
        <v>30526892.289999999</v>
      </c>
      <c r="L2319" s="188">
        <v>1.96055711E-2</v>
      </c>
    </row>
    <row r="2320" spans="1:12" hidden="1">
      <c r="A2320" s="103" t="s">
        <v>1099</v>
      </c>
      <c r="B2320" s="103" t="s">
        <v>1078</v>
      </c>
      <c r="C2320" s="134" t="s">
        <v>1618</v>
      </c>
      <c r="D2320" s="104">
        <v>30872708.039999999</v>
      </c>
      <c r="E2320" s="406">
        <v>295281.01045489998</v>
      </c>
      <c r="F2320" s="188">
        <v>104.553652</v>
      </c>
      <c r="G2320" s="103" t="s">
        <v>581</v>
      </c>
      <c r="H2320" s="103" t="s">
        <v>581</v>
      </c>
      <c r="I2320" s="252">
        <v>206</v>
      </c>
      <c r="J2320" s="104">
        <v>30797208.039999999</v>
      </c>
      <c r="K2320" s="104">
        <v>30820920.77</v>
      </c>
      <c r="L2320" s="188">
        <v>6.4535625999999997E-3</v>
      </c>
    </row>
    <row r="2321" spans="1:12" hidden="1">
      <c r="A2321" s="103" t="s">
        <v>1099</v>
      </c>
      <c r="B2321" s="103" t="s">
        <v>1078</v>
      </c>
      <c r="C2321" s="134" t="s">
        <v>2028</v>
      </c>
      <c r="D2321" s="104">
        <v>30913949.52</v>
      </c>
      <c r="E2321" s="406">
        <v>295656.39302326</v>
      </c>
      <c r="F2321" s="188">
        <v>104.560396</v>
      </c>
      <c r="G2321" s="103" t="s">
        <v>581</v>
      </c>
      <c r="H2321" s="103" t="s">
        <v>581</v>
      </c>
      <c r="I2321" s="252">
        <v>206</v>
      </c>
      <c r="J2321" s="104">
        <v>30874699.370000001</v>
      </c>
      <c r="K2321" s="104">
        <v>30899576.120000001</v>
      </c>
      <c r="L2321" s="188">
        <v>6.4502767999999999E-3</v>
      </c>
    </row>
    <row r="2322" spans="1:12" hidden="1">
      <c r="A2322" s="103" t="s">
        <v>1099</v>
      </c>
      <c r="B2322" s="103" t="s">
        <v>1078</v>
      </c>
      <c r="C2322" s="134" t="s">
        <v>2029</v>
      </c>
      <c r="D2322" s="104">
        <v>29510888.850000001</v>
      </c>
      <c r="E2322" s="406">
        <v>282219.73365602002</v>
      </c>
      <c r="F2322" s="188">
        <v>104.567064</v>
      </c>
      <c r="G2322" s="103" t="s">
        <v>581</v>
      </c>
      <c r="H2322" s="103" t="s">
        <v>581</v>
      </c>
      <c r="I2322" s="252">
        <v>207</v>
      </c>
      <c r="J2322" s="104">
        <v>30915920.870000001</v>
      </c>
      <c r="K2322" s="104">
        <v>30941963.25</v>
      </c>
      <c r="L2322" s="188">
        <v>6.3771755000000003E-3</v>
      </c>
    </row>
    <row r="2323" spans="1:12" hidden="1">
      <c r="A2323" s="103" t="s">
        <v>1099</v>
      </c>
      <c r="B2323" s="103" t="s">
        <v>1078</v>
      </c>
      <c r="C2323" s="134" t="s">
        <v>2030</v>
      </c>
      <c r="D2323" s="104">
        <v>30035533.77</v>
      </c>
      <c r="E2323" s="406">
        <v>287217.81763896998</v>
      </c>
      <c r="F2323" s="188">
        <v>104.574062</v>
      </c>
      <c r="G2323" s="103" t="s">
        <v>581</v>
      </c>
      <c r="H2323" s="103" t="s">
        <v>581</v>
      </c>
      <c r="I2323" s="252">
        <v>206</v>
      </c>
      <c r="J2323" s="104">
        <v>29512863.829999998</v>
      </c>
      <c r="K2323" s="104">
        <v>29540019.010000002</v>
      </c>
      <c r="L2323" s="188">
        <v>6.6923557999999999E-3</v>
      </c>
    </row>
    <row r="2324" spans="1:12" hidden="1">
      <c r="A2324" s="103" t="s">
        <v>1099</v>
      </c>
      <c r="B2324" s="103" t="s">
        <v>1078</v>
      </c>
      <c r="C2324" s="134" t="s">
        <v>2031</v>
      </c>
      <c r="D2324" s="104">
        <v>29927584.539999999</v>
      </c>
      <c r="E2324" s="406">
        <v>286129.02956996002</v>
      </c>
      <c r="F2324" s="188">
        <v>104.59471600000001</v>
      </c>
      <c r="G2324" s="103" t="s">
        <v>581</v>
      </c>
      <c r="H2324" s="103" t="s">
        <v>581</v>
      </c>
      <c r="I2324" s="252">
        <v>206</v>
      </c>
      <c r="J2324" s="104">
        <v>30041466.02</v>
      </c>
      <c r="K2324" s="104">
        <v>30072019.75</v>
      </c>
      <c r="L2324" s="188">
        <v>1.9750595499999999E-2</v>
      </c>
    </row>
    <row r="2325" spans="1:12" hidden="1">
      <c r="A2325" s="103" t="s">
        <v>1099</v>
      </c>
      <c r="B2325" s="103" t="s">
        <v>1078</v>
      </c>
      <c r="C2325" s="134" t="s">
        <v>2032</v>
      </c>
      <c r="D2325" s="104">
        <v>28345811.91</v>
      </c>
      <c r="E2325" s="406">
        <v>270988.32485049003</v>
      </c>
      <c r="F2325" s="188">
        <v>104.601598</v>
      </c>
      <c r="G2325" s="103" t="s">
        <v>581</v>
      </c>
      <c r="H2325" s="103" t="s">
        <v>581</v>
      </c>
      <c r="I2325" s="252">
        <v>204</v>
      </c>
      <c r="J2325" s="104">
        <v>29929553.809999999</v>
      </c>
      <c r="K2325" s="104">
        <v>29961236.219999999</v>
      </c>
      <c r="L2325" s="188">
        <v>6.5796823000000004E-3</v>
      </c>
    </row>
    <row r="2326" spans="1:12" hidden="1">
      <c r="A2326" s="103" t="s">
        <v>1099</v>
      </c>
      <c r="B2326" s="103" t="s">
        <v>1078</v>
      </c>
      <c r="C2326" s="134" t="s">
        <v>2033</v>
      </c>
      <c r="D2326" s="104">
        <v>27836579.52</v>
      </c>
      <c r="E2326" s="406">
        <v>266103.43153318</v>
      </c>
      <c r="F2326" s="188">
        <v>104.608119</v>
      </c>
      <c r="G2326" s="103" t="s">
        <v>581</v>
      </c>
      <c r="H2326" s="103" t="s">
        <v>581</v>
      </c>
      <c r="I2326" s="252">
        <v>204</v>
      </c>
      <c r="J2326" s="104">
        <v>28347579.02</v>
      </c>
      <c r="K2326" s="104">
        <v>28380330.550000001</v>
      </c>
      <c r="L2326" s="188">
        <v>6.2341304000000002E-3</v>
      </c>
    </row>
    <row r="2327" spans="1:12" hidden="1">
      <c r="A2327" s="103" t="s">
        <v>1099</v>
      </c>
      <c r="B2327" s="103" t="s">
        <v>1078</v>
      </c>
      <c r="C2327" s="134" t="s">
        <v>2034</v>
      </c>
      <c r="D2327" s="104">
        <v>28192074.510000002</v>
      </c>
      <c r="E2327" s="406">
        <v>269481.22586219001</v>
      </c>
      <c r="F2327" s="188">
        <v>104.61609900000001</v>
      </c>
      <c r="G2327" s="103" t="s">
        <v>581</v>
      </c>
      <c r="H2327" s="103" t="s">
        <v>581</v>
      </c>
      <c r="I2327" s="252">
        <v>207</v>
      </c>
      <c r="J2327" s="104">
        <v>27838702.84</v>
      </c>
      <c r="K2327" s="104">
        <v>27872504.359999999</v>
      </c>
      <c r="L2327" s="188">
        <v>7.6284710000000004E-3</v>
      </c>
    </row>
    <row r="2328" spans="1:12" hidden="1">
      <c r="A2328" s="103" t="s">
        <v>1099</v>
      </c>
      <c r="B2328" s="103" t="s">
        <v>1078</v>
      </c>
      <c r="C2328" s="134" t="s">
        <v>2035</v>
      </c>
      <c r="D2328" s="104">
        <v>32699669.359999999</v>
      </c>
      <c r="E2328" s="406">
        <v>312545.99291049998</v>
      </c>
      <c r="F2328" s="188">
        <v>104.623544</v>
      </c>
      <c r="G2328" s="103" t="s">
        <v>581</v>
      </c>
      <c r="H2328" s="103" t="s">
        <v>581</v>
      </c>
      <c r="I2328" s="252">
        <v>208</v>
      </c>
      <c r="J2328" s="104">
        <v>28194080.809999999</v>
      </c>
      <c r="K2328" s="104">
        <v>28228945.739999998</v>
      </c>
      <c r="L2328" s="188">
        <v>7.1164955000000002E-3</v>
      </c>
    </row>
    <row r="2329" spans="1:12" hidden="1">
      <c r="A2329" s="103" t="s">
        <v>1099</v>
      </c>
      <c r="B2329" s="103" t="s">
        <v>1078</v>
      </c>
      <c r="C2329" s="134" t="s">
        <v>2036</v>
      </c>
      <c r="D2329" s="104">
        <v>32705208.920000002</v>
      </c>
      <c r="E2329" s="406">
        <v>312545.99291049998</v>
      </c>
      <c r="F2329" s="188">
        <v>104.641268</v>
      </c>
      <c r="G2329" s="103" t="s">
        <v>581</v>
      </c>
      <c r="H2329" s="103" t="s">
        <v>581</v>
      </c>
      <c r="I2329" s="252">
        <v>208</v>
      </c>
      <c r="J2329" s="104">
        <v>32705208.920000002</v>
      </c>
      <c r="K2329" s="104">
        <v>32708905.469999999</v>
      </c>
      <c r="L2329" s="188">
        <v>1.6940737500000001E-2</v>
      </c>
    </row>
    <row r="2330" spans="1:12" hidden="1">
      <c r="A2330" s="103" t="s">
        <v>1099</v>
      </c>
      <c r="B2330" s="103" t="s">
        <v>1078</v>
      </c>
      <c r="C2330" s="134" t="s">
        <v>2037</v>
      </c>
      <c r="D2330" s="104">
        <v>27184782.710000001</v>
      </c>
      <c r="E2330" s="406">
        <v>259777.16775031001</v>
      </c>
      <c r="F2330" s="188">
        <v>104.64654299999999</v>
      </c>
      <c r="G2330" s="103" t="s">
        <v>581</v>
      </c>
      <c r="H2330" s="103" t="s">
        <v>581</v>
      </c>
      <c r="I2330" s="252">
        <v>208</v>
      </c>
      <c r="J2330" s="104">
        <v>32706857.84</v>
      </c>
      <c r="K2330" s="104">
        <v>32711786.690000001</v>
      </c>
      <c r="L2330" s="188">
        <v>5.0410322E-3</v>
      </c>
    </row>
    <row r="2331" spans="1:12" hidden="1">
      <c r="A2331" s="103" t="s">
        <v>1099</v>
      </c>
      <c r="B2331" s="103" t="s">
        <v>1078</v>
      </c>
      <c r="C2331" s="134" t="s">
        <v>2038</v>
      </c>
      <c r="D2331" s="104">
        <v>27172420.620000001</v>
      </c>
      <c r="E2331" s="406">
        <v>259642.06423563999</v>
      </c>
      <c r="F2331" s="188">
        <v>104.653384</v>
      </c>
      <c r="G2331" s="103" t="s">
        <v>581</v>
      </c>
      <c r="H2331" s="103" t="s">
        <v>581</v>
      </c>
      <c r="I2331" s="252">
        <v>208</v>
      </c>
      <c r="J2331" s="104">
        <v>27186559.66</v>
      </c>
      <c r="K2331" s="104">
        <v>27192512.890000001</v>
      </c>
      <c r="L2331" s="188">
        <v>6.5372440999999998E-3</v>
      </c>
    </row>
    <row r="2332" spans="1:12" hidden="1">
      <c r="A2332" s="103" t="s">
        <v>1099</v>
      </c>
      <c r="B2332" s="103" t="s">
        <v>1078</v>
      </c>
      <c r="C2332" s="134" t="s">
        <v>2039</v>
      </c>
      <c r="D2332" s="104">
        <v>26112996.68</v>
      </c>
      <c r="E2332" s="406">
        <v>249502.37546936001</v>
      </c>
      <c r="F2332" s="188">
        <v>104.660313</v>
      </c>
      <c r="G2332" s="103" t="s">
        <v>581</v>
      </c>
      <c r="H2332" s="103" t="s">
        <v>581</v>
      </c>
      <c r="I2332" s="252">
        <v>208</v>
      </c>
      <c r="J2332" s="104">
        <v>27174219.68</v>
      </c>
      <c r="K2332" s="104">
        <v>27181196.859999999</v>
      </c>
      <c r="L2332" s="188">
        <v>6.6209038999999999E-3</v>
      </c>
    </row>
    <row r="2333" spans="1:12" hidden="1">
      <c r="A2333" s="103" t="s">
        <v>1099</v>
      </c>
      <c r="B2333" s="103" t="s">
        <v>1078</v>
      </c>
      <c r="C2333" s="134" t="s">
        <v>2040</v>
      </c>
      <c r="D2333" s="104">
        <v>26114622.02</v>
      </c>
      <c r="E2333" s="406">
        <v>249502.24343141</v>
      </c>
      <c r="F2333" s="188">
        <v>104.666883</v>
      </c>
      <c r="G2333" s="103" t="s">
        <v>581</v>
      </c>
      <c r="H2333" s="103" t="s">
        <v>581</v>
      </c>
      <c r="I2333" s="252">
        <v>209</v>
      </c>
      <c r="J2333" s="104">
        <v>26114635.84</v>
      </c>
      <c r="K2333" s="104">
        <v>26122597.09</v>
      </c>
      <c r="L2333" s="188">
        <v>6.2774511000000003E-3</v>
      </c>
    </row>
    <row r="2334" spans="1:12" hidden="1">
      <c r="A2334" s="103" t="s">
        <v>1099</v>
      </c>
      <c r="B2334" s="103" t="s">
        <v>1078</v>
      </c>
      <c r="C2334" s="134" t="s">
        <v>2041</v>
      </c>
      <c r="D2334" s="104">
        <v>24791329.25</v>
      </c>
      <c r="E2334" s="406">
        <v>236811.14535862001</v>
      </c>
      <c r="F2334" s="188">
        <v>104.688186</v>
      </c>
      <c r="G2334" s="103" t="s">
        <v>581</v>
      </c>
      <c r="H2334" s="103" t="s">
        <v>581</v>
      </c>
      <c r="I2334" s="252">
        <v>209</v>
      </c>
      <c r="J2334" s="104">
        <v>26119937.280000001</v>
      </c>
      <c r="K2334" s="104">
        <v>26130851.68</v>
      </c>
      <c r="L2334" s="188">
        <v>2.0353142599999999E-2</v>
      </c>
    </row>
    <row r="2335" spans="1:12" hidden="1">
      <c r="A2335" s="103" t="s">
        <v>1099</v>
      </c>
      <c r="B2335" s="103" t="s">
        <v>1078</v>
      </c>
      <c r="C2335" s="134" t="s">
        <v>2042</v>
      </c>
      <c r="D2335" s="104">
        <v>24787055.629999999</v>
      </c>
      <c r="E2335" s="406">
        <v>236753.83629209999</v>
      </c>
      <c r="F2335" s="188">
        <v>104.695476</v>
      </c>
      <c r="G2335" s="103" t="s">
        <v>581</v>
      </c>
      <c r="H2335" s="103" t="s">
        <v>581</v>
      </c>
      <c r="I2335" s="252">
        <v>209</v>
      </c>
      <c r="J2335" s="104">
        <v>24793055.629999999</v>
      </c>
      <c r="K2335" s="104">
        <v>24804904.460000001</v>
      </c>
      <c r="L2335" s="188">
        <v>6.9635364999999999E-3</v>
      </c>
    </row>
    <row r="2336" spans="1:12" hidden="1">
      <c r="A2336" s="103" t="s">
        <v>1099</v>
      </c>
      <c r="B2336" s="103" t="s">
        <v>1078</v>
      </c>
      <c r="C2336" s="134" t="s">
        <v>2043</v>
      </c>
      <c r="D2336" s="104">
        <v>24764813.120000001</v>
      </c>
      <c r="E2336" s="406">
        <v>236525.88054632</v>
      </c>
      <c r="F2336" s="188">
        <v>104.70234000000001</v>
      </c>
      <c r="G2336" s="103" t="s">
        <v>581</v>
      </c>
      <c r="H2336" s="103" t="s">
        <v>581</v>
      </c>
      <c r="I2336" s="252">
        <v>210</v>
      </c>
      <c r="J2336" s="104">
        <v>24788680.620000001</v>
      </c>
      <c r="K2336" s="104">
        <v>24801463.760000002</v>
      </c>
      <c r="L2336" s="188">
        <v>6.5561572E-3</v>
      </c>
    </row>
    <row r="2337" spans="1:12" hidden="1">
      <c r="A2337" s="103" t="s">
        <v>1099</v>
      </c>
      <c r="B2337" s="103" t="s">
        <v>1078</v>
      </c>
      <c r="C2337" s="134" t="s">
        <v>2044</v>
      </c>
      <c r="D2337" s="104">
        <v>24197548.690000001</v>
      </c>
      <c r="E2337" s="406">
        <v>231091.6736292</v>
      </c>
      <c r="F2337" s="188">
        <v>104.709738</v>
      </c>
      <c r="G2337" s="103" t="s">
        <v>581</v>
      </c>
      <c r="H2337" s="103" t="s">
        <v>581</v>
      </c>
      <c r="I2337" s="252">
        <v>210</v>
      </c>
      <c r="J2337" s="104">
        <v>24766563.07</v>
      </c>
      <c r="K2337" s="104">
        <v>24780279.710000001</v>
      </c>
      <c r="L2337" s="188">
        <v>7.0657447000000003E-3</v>
      </c>
    </row>
    <row r="2338" spans="1:12" hidden="1">
      <c r="A2338" s="103" t="s">
        <v>1099</v>
      </c>
      <c r="B2338" s="103" t="s">
        <v>1078</v>
      </c>
      <c r="C2338" s="134" t="s">
        <v>2045</v>
      </c>
      <c r="D2338" s="104">
        <v>23669822.100000001</v>
      </c>
      <c r="E2338" s="406">
        <v>226036.14204301999</v>
      </c>
      <c r="F2338" s="188">
        <v>104.71698000000001</v>
      </c>
      <c r="G2338" s="103" t="s">
        <v>581</v>
      </c>
      <c r="H2338" s="103" t="s">
        <v>581</v>
      </c>
      <c r="I2338" s="252">
        <v>210</v>
      </c>
      <c r="J2338" s="104">
        <v>24199222.100000001</v>
      </c>
      <c r="K2338" s="104">
        <v>24213850.899999999</v>
      </c>
      <c r="L2338" s="188">
        <v>6.9162622000000003E-3</v>
      </c>
    </row>
    <row r="2339" spans="1:12" hidden="1">
      <c r="A2339" s="103" t="s">
        <v>1099</v>
      </c>
      <c r="B2339" s="103" t="s">
        <v>1078</v>
      </c>
      <c r="C2339" s="134" t="s">
        <v>2046</v>
      </c>
      <c r="D2339" s="104">
        <v>23685828.629999999</v>
      </c>
      <c r="E2339" s="406">
        <v>226141.15532396999</v>
      </c>
      <c r="F2339" s="188">
        <v>104.739133</v>
      </c>
      <c r="G2339" s="103" t="s">
        <v>581</v>
      </c>
      <c r="H2339" s="103" t="s">
        <v>581</v>
      </c>
      <c r="I2339" s="252">
        <v>210</v>
      </c>
      <c r="J2339" s="104">
        <v>23674829.629999999</v>
      </c>
      <c r="K2339" s="104">
        <v>23692135.960000001</v>
      </c>
      <c r="L2339" s="188">
        <v>2.1155117300000002E-2</v>
      </c>
    </row>
    <row r="2340" spans="1:12" hidden="1">
      <c r="A2340" s="103" t="s">
        <v>1099</v>
      </c>
      <c r="B2340" s="103" t="s">
        <v>1078</v>
      </c>
      <c r="C2340" s="134" t="s">
        <v>2047</v>
      </c>
      <c r="D2340" s="104">
        <v>23556037.210000001</v>
      </c>
      <c r="E2340" s="406">
        <v>224886.89437994</v>
      </c>
      <c r="F2340" s="188">
        <v>104.746154</v>
      </c>
      <c r="G2340" s="103" t="s">
        <v>581</v>
      </c>
      <c r="H2340" s="103" t="s">
        <v>581</v>
      </c>
      <c r="I2340" s="252">
        <v>212</v>
      </c>
      <c r="J2340" s="104">
        <v>23687416.219999999</v>
      </c>
      <c r="K2340" s="104">
        <v>23705615.57</v>
      </c>
      <c r="L2340" s="188">
        <v>6.7033207000000003E-3</v>
      </c>
    </row>
    <row r="2341" spans="1:12" hidden="1">
      <c r="A2341" s="103" t="s">
        <v>1099</v>
      </c>
      <c r="B2341" s="103" t="s">
        <v>1078</v>
      </c>
      <c r="C2341" s="134" t="s">
        <v>2048</v>
      </c>
      <c r="D2341" s="104">
        <v>23559131.43</v>
      </c>
      <c r="E2341" s="406">
        <v>224899.30439159999</v>
      </c>
      <c r="F2341" s="188">
        <v>104.754132</v>
      </c>
      <c r="G2341" s="103" t="s">
        <v>581</v>
      </c>
      <c r="H2341" s="103" t="s">
        <v>581</v>
      </c>
      <c r="I2341" s="252">
        <v>212</v>
      </c>
      <c r="J2341" s="104">
        <v>23557831.43</v>
      </c>
      <c r="K2341" s="104">
        <v>23576918.949999999</v>
      </c>
      <c r="L2341" s="188">
        <v>7.6165088000000004E-3</v>
      </c>
    </row>
    <row r="2342" spans="1:12" hidden="1">
      <c r="A2342" s="103" t="s">
        <v>1099</v>
      </c>
      <c r="B2342" s="103" t="s">
        <v>1078</v>
      </c>
      <c r="C2342" s="134" t="s">
        <v>2049</v>
      </c>
      <c r="D2342" s="104">
        <v>22658207.489999998</v>
      </c>
      <c r="E2342" s="406">
        <v>216283.80906902</v>
      </c>
      <c r="F2342" s="188">
        <v>104.761459</v>
      </c>
      <c r="G2342" s="103" t="s">
        <v>581</v>
      </c>
      <c r="H2342" s="103" t="s">
        <v>581</v>
      </c>
      <c r="I2342" s="252">
        <v>212</v>
      </c>
      <c r="J2342" s="104">
        <v>23560779.350000001</v>
      </c>
      <c r="K2342" s="104">
        <v>23580755.190000001</v>
      </c>
      <c r="L2342" s="188">
        <v>6.9944734999999999E-3</v>
      </c>
    </row>
    <row r="2343" spans="1:12" hidden="1">
      <c r="A2343" s="103" t="s">
        <v>1099</v>
      </c>
      <c r="B2343" s="103" t="s">
        <v>1078</v>
      </c>
      <c r="C2343" s="134" t="s">
        <v>1430</v>
      </c>
      <c r="D2343" s="104">
        <v>21703909.510000002</v>
      </c>
      <c r="E2343" s="406">
        <v>207161.09511142</v>
      </c>
      <c r="F2343" s="188">
        <v>104.76827</v>
      </c>
      <c r="G2343" s="103" t="s">
        <v>581</v>
      </c>
      <c r="H2343" s="103" t="s">
        <v>581</v>
      </c>
      <c r="I2343" s="252">
        <v>211</v>
      </c>
      <c r="J2343" s="104">
        <v>22659680.469999999</v>
      </c>
      <c r="K2343" s="104">
        <v>22680510.710000001</v>
      </c>
      <c r="L2343" s="188">
        <v>6.5014367999999996E-3</v>
      </c>
    </row>
    <row r="2344" spans="1:12" hidden="1">
      <c r="A2344" s="103" t="s">
        <v>1099</v>
      </c>
      <c r="B2344" s="103" t="s">
        <v>1078</v>
      </c>
      <c r="C2344" s="134" t="s">
        <v>1431</v>
      </c>
      <c r="D2344" s="104">
        <v>21698834.579999998</v>
      </c>
      <c r="E2344" s="406">
        <v>207064.72325389</v>
      </c>
      <c r="F2344" s="188">
        <v>104.79252200000001</v>
      </c>
      <c r="G2344" s="103" t="s">
        <v>581</v>
      </c>
      <c r="H2344" s="103" t="s">
        <v>581</v>
      </c>
      <c r="I2344" s="252">
        <v>211</v>
      </c>
      <c r="J2344" s="104">
        <v>21708933.629999999</v>
      </c>
      <c r="K2344" s="104">
        <v>21731905.5</v>
      </c>
      <c r="L2344" s="188">
        <v>2.3148229900000001E-2</v>
      </c>
    </row>
    <row r="2345" spans="1:12" hidden="1">
      <c r="A2345" s="103" t="s">
        <v>1099</v>
      </c>
      <c r="B2345" s="103" t="s">
        <v>1078</v>
      </c>
      <c r="C2345" s="134" t="s">
        <v>1432</v>
      </c>
      <c r="D2345" s="104">
        <v>21707964.039999999</v>
      </c>
      <c r="E2345" s="406">
        <v>207137.27647821</v>
      </c>
      <c r="F2345" s="188">
        <v>104.799891</v>
      </c>
      <c r="G2345" s="103" t="s">
        <v>581</v>
      </c>
      <c r="H2345" s="103" t="s">
        <v>581</v>
      </c>
      <c r="I2345" s="252">
        <v>213</v>
      </c>
      <c r="J2345" s="104">
        <v>21700360.469999999</v>
      </c>
      <c r="K2345" s="104">
        <v>21724045.969999999</v>
      </c>
      <c r="L2345" s="188">
        <v>7.0319902999999998E-3</v>
      </c>
    </row>
    <row r="2346" spans="1:12" hidden="1">
      <c r="A2346" s="103" t="s">
        <v>1099</v>
      </c>
      <c r="B2346" s="103" t="s">
        <v>1078</v>
      </c>
      <c r="C2346" s="134" t="s">
        <v>1433</v>
      </c>
      <c r="D2346" s="104">
        <v>21974550.699999999</v>
      </c>
      <c r="E2346" s="406">
        <v>209665.72025417001</v>
      </c>
      <c r="F2346" s="188">
        <v>104.807551</v>
      </c>
      <c r="G2346" s="103" t="s">
        <v>581</v>
      </c>
      <c r="H2346" s="103" t="s">
        <v>581</v>
      </c>
      <c r="I2346" s="252">
        <v>215</v>
      </c>
      <c r="J2346" s="104">
        <v>21709550.699999999</v>
      </c>
      <c r="K2346" s="104">
        <v>21733950.140000001</v>
      </c>
      <c r="L2346" s="188">
        <v>7.3091679E-3</v>
      </c>
    </row>
    <row r="2347" spans="1:12" hidden="1">
      <c r="A2347" s="103" t="s">
        <v>1099</v>
      </c>
      <c r="B2347" s="103" t="s">
        <v>1078</v>
      </c>
      <c r="C2347" s="134" t="s">
        <v>1434</v>
      </c>
      <c r="D2347" s="104">
        <v>21530368.890000001</v>
      </c>
      <c r="E2347" s="406">
        <v>205412.46411202999</v>
      </c>
      <c r="F2347" s="188">
        <v>104.815299</v>
      </c>
      <c r="G2347" s="103" t="s">
        <v>581</v>
      </c>
      <c r="H2347" s="103" t="s">
        <v>581</v>
      </c>
      <c r="I2347" s="252">
        <v>214</v>
      </c>
      <c r="J2347" s="104">
        <v>21976175.199999999</v>
      </c>
      <c r="K2347" s="104">
        <v>22001264.219999999</v>
      </c>
      <c r="L2347" s="188">
        <v>7.3925971000000004E-3</v>
      </c>
    </row>
    <row r="2348" spans="1:12" hidden="1">
      <c r="A2348" s="103" t="s">
        <v>1099</v>
      </c>
      <c r="B2348" s="103" t="s">
        <v>1078</v>
      </c>
      <c r="C2348" s="134" t="s">
        <v>1435</v>
      </c>
      <c r="D2348" s="104">
        <v>21540080.260000002</v>
      </c>
      <c r="E2348" s="406">
        <v>205489.43965381</v>
      </c>
      <c r="F2348" s="188">
        <v>104.823296</v>
      </c>
      <c r="G2348" s="103" t="s">
        <v>581</v>
      </c>
      <c r="H2348" s="103" t="s">
        <v>581</v>
      </c>
      <c r="I2348" s="252">
        <v>214</v>
      </c>
      <c r="J2348" s="104">
        <v>21532011.43</v>
      </c>
      <c r="K2348" s="104">
        <v>21557776.129999999</v>
      </c>
      <c r="L2348" s="188">
        <v>7.6296113999999998E-3</v>
      </c>
    </row>
    <row r="2349" spans="1:12" hidden="1">
      <c r="A2349" s="103" t="s">
        <v>1099</v>
      </c>
      <c r="B2349" s="103" t="s">
        <v>1078</v>
      </c>
      <c r="C2349" s="134" t="s">
        <v>1436</v>
      </c>
      <c r="D2349" s="104">
        <v>21610755.760000002</v>
      </c>
      <c r="E2349" s="406">
        <v>206118.51252786</v>
      </c>
      <c r="F2349" s="188">
        <v>104.84626299999999</v>
      </c>
      <c r="G2349" s="103" t="s">
        <v>581</v>
      </c>
      <c r="H2349" s="103" t="s">
        <v>581</v>
      </c>
      <c r="I2349" s="252">
        <v>214</v>
      </c>
      <c r="J2349" s="104">
        <v>21544799.82</v>
      </c>
      <c r="K2349" s="104">
        <v>21572592.93</v>
      </c>
      <c r="L2349" s="188">
        <v>2.19102059E-2</v>
      </c>
    </row>
    <row r="2350" spans="1:12" hidden="1">
      <c r="A2350" s="103" t="s">
        <v>1099</v>
      </c>
      <c r="B2350" s="103" t="s">
        <v>1078</v>
      </c>
      <c r="C2350" s="134" t="s">
        <v>1437</v>
      </c>
      <c r="D2350" s="104">
        <v>22112084.940000001</v>
      </c>
      <c r="E2350" s="406">
        <v>210884.62023798999</v>
      </c>
      <c r="F2350" s="188">
        <v>104.853948</v>
      </c>
      <c r="G2350" s="103" t="s">
        <v>581</v>
      </c>
      <c r="H2350" s="103" t="s">
        <v>581</v>
      </c>
      <c r="I2350" s="252">
        <v>215</v>
      </c>
      <c r="J2350" s="104">
        <v>21612339.73</v>
      </c>
      <c r="K2350" s="104">
        <v>21613017.129999999</v>
      </c>
      <c r="L2350" s="188">
        <v>7.3297796E-3</v>
      </c>
    </row>
    <row r="2351" spans="1:12" hidden="1">
      <c r="A2351" s="103" t="s">
        <v>1099</v>
      </c>
      <c r="B2351" s="103" t="s">
        <v>1078</v>
      </c>
      <c r="C2351" s="134" t="s">
        <v>1438</v>
      </c>
      <c r="D2351" s="104">
        <v>22818655.5</v>
      </c>
      <c r="E2351" s="406">
        <v>217606.89519521999</v>
      </c>
      <c r="F2351" s="188">
        <v>104.861822</v>
      </c>
      <c r="G2351" s="103" t="s">
        <v>581</v>
      </c>
      <c r="H2351" s="103" t="s">
        <v>581</v>
      </c>
      <c r="I2351" s="252">
        <v>216</v>
      </c>
      <c r="J2351" s="104">
        <v>22113745.5</v>
      </c>
      <c r="K2351" s="104">
        <v>22115116.039999999</v>
      </c>
      <c r="L2351" s="188">
        <v>7.5094931000000004E-3</v>
      </c>
    </row>
    <row r="2352" spans="1:12" hidden="1">
      <c r="A2352" s="103" t="s">
        <v>1099</v>
      </c>
      <c r="B2352" s="103" t="s">
        <v>1078</v>
      </c>
      <c r="C2352" s="134" t="s">
        <v>1439</v>
      </c>
      <c r="D2352" s="104">
        <v>22787825.34</v>
      </c>
      <c r="E2352" s="406">
        <v>217296.58073269</v>
      </c>
      <c r="F2352" s="188">
        <v>104.869691</v>
      </c>
      <c r="G2352" s="103" t="s">
        <v>581</v>
      </c>
      <c r="H2352" s="103" t="s">
        <v>581</v>
      </c>
      <c r="I2352" s="252">
        <v>216</v>
      </c>
      <c r="J2352" s="104">
        <v>22820367.920000002</v>
      </c>
      <c r="K2352" s="104">
        <v>22822453.77</v>
      </c>
      <c r="L2352" s="188">
        <v>7.5041609999999996E-3</v>
      </c>
    </row>
    <row r="2353" spans="1:12" hidden="1">
      <c r="A2353" s="103" t="s">
        <v>1099</v>
      </c>
      <c r="B2353" s="103" t="s">
        <v>1078</v>
      </c>
      <c r="C2353" s="134" t="s">
        <v>1440</v>
      </c>
      <c r="D2353" s="104">
        <v>23709539.780000001</v>
      </c>
      <c r="E2353" s="406">
        <v>226068.71288169999</v>
      </c>
      <c r="F2353" s="188">
        <v>104.87758100000001</v>
      </c>
      <c r="G2353" s="103" t="s">
        <v>581</v>
      </c>
      <c r="H2353" s="103" t="s">
        <v>581</v>
      </c>
      <c r="I2353" s="252">
        <v>216</v>
      </c>
      <c r="J2353" s="104">
        <v>22789539.780000001</v>
      </c>
      <c r="K2353" s="104">
        <v>22792340</v>
      </c>
      <c r="L2353" s="188">
        <v>7.5236228E-3</v>
      </c>
    </row>
    <row r="2354" spans="1:12" hidden="1">
      <c r="A2354" s="103" t="s">
        <v>1099</v>
      </c>
      <c r="B2354" s="103" t="s">
        <v>1078</v>
      </c>
      <c r="C2354" s="134" t="s">
        <v>1441</v>
      </c>
      <c r="D2354" s="104">
        <v>23786875.879999999</v>
      </c>
      <c r="E2354" s="406">
        <v>226757.35540949</v>
      </c>
      <c r="F2354" s="188">
        <v>104.90012900000001</v>
      </c>
      <c r="G2354" s="103" t="s">
        <v>581</v>
      </c>
      <c r="H2354" s="103" t="s">
        <v>581</v>
      </c>
      <c r="I2354" s="252">
        <v>216</v>
      </c>
      <c r="J2354" s="104">
        <v>23714637.190000001</v>
      </c>
      <c r="K2354" s="104">
        <v>23719667.699999999</v>
      </c>
      <c r="L2354" s="188">
        <v>2.1499351699999999E-2</v>
      </c>
    </row>
    <row r="2355" spans="1:12" hidden="1">
      <c r="A2355" s="103" t="s">
        <v>1099</v>
      </c>
      <c r="B2355" s="103" t="s">
        <v>1078</v>
      </c>
      <c r="C2355" s="134" t="s">
        <v>1442</v>
      </c>
      <c r="D2355" s="104">
        <v>23735021.329999998</v>
      </c>
      <c r="E2355" s="406">
        <v>226245.68878249999</v>
      </c>
      <c r="F2355" s="188">
        <v>104.908171</v>
      </c>
      <c r="G2355" s="103" t="s">
        <v>581</v>
      </c>
      <c r="H2355" s="103" t="s">
        <v>581</v>
      </c>
      <c r="I2355" s="252">
        <v>217</v>
      </c>
      <c r="J2355" s="104">
        <v>23788699.34</v>
      </c>
      <c r="K2355" s="104">
        <v>23794475.629999999</v>
      </c>
      <c r="L2355" s="188">
        <v>7.6663395E-3</v>
      </c>
    </row>
    <row r="2356" spans="1:12" hidden="1">
      <c r="A2356" s="103" t="s">
        <v>1099</v>
      </c>
      <c r="B2356" s="103" t="s">
        <v>1078</v>
      </c>
      <c r="C2356" s="134" t="s">
        <v>1443</v>
      </c>
      <c r="D2356" s="104">
        <v>23736876.23</v>
      </c>
      <c r="E2356" s="406">
        <v>226245.68878249999</v>
      </c>
      <c r="F2356" s="188">
        <v>104.916369</v>
      </c>
      <c r="G2356" s="103" t="s">
        <v>581</v>
      </c>
      <c r="H2356" s="103" t="s">
        <v>581</v>
      </c>
      <c r="I2356" s="252">
        <v>217</v>
      </c>
      <c r="J2356" s="104">
        <v>23736876.23</v>
      </c>
      <c r="K2356" s="104">
        <v>23743396.690000001</v>
      </c>
      <c r="L2356" s="188">
        <v>7.8144532999999995E-3</v>
      </c>
    </row>
    <row r="2357" spans="1:12" hidden="1">
      <c r="A2357" s="103" t="s">
        <v>1099</v>
      </c>
      <c r="B2357" s="103" t="s">
        <v>1078</v>
      </c>
      <c r="C2357" s="134" t="s">
        <v>1444</v>
      </c>
      <c r="D2357" s="104">
        <v>23638707.07</v>
      </c>
      <c r="E2357" s="406">
        <v>225292.62218492999</v>
      </c>
      <c r="F2357" s="188">
        <v>104.92446200000001</v>
      </c>
      <c r="G2357" s="103" t="s">
        <v>581</v>
      </c>
      <c r="H2357" s="103" t="s">
        <v>581</v>
      </c>
      <c r="I2357" s="252">
        <v>217</v>
      </c>
      <c r="J2357" s="104">
        <v>23738707.07</v>
      </c>
      <c r="K2357" s="104">
        <v>23745971.789999999</v>
      </c>
      <c r="L2357" s="188">
        <v>7.7137628999999997E-3</v>
      </c>
    </row>
    <row r="2358" spans="1:12" hidden="1">
      <c r="A2358" s="103" t="s">
        <v>1099</v>
      </c>
      <c r="B2358" s="103" t="s">
        <v>1078</v>
      </c>
      <c r="C2358" s="134" t="s">
        <v>1951</v>
      </c>
      <c r="D2358" s="104">
        <v>23699518.210000001</v>
      </c>
      <c r="E2358" s="406">
        <v>225854.88839832999</v>
      </c>
      <c r="F2358" s="188">
        <v>104.932501</v>
      </c>
      <c r="G2358" s="103" t="s">
        <v>581</v>
      </c>
      <c r="H2358" s="103" t="s">
        <v>581</v>
      </c>
      <c r="I2358" s="252">
        <v>217</v>
      </c>
      <c r="J2358" s="104">
        <v>23640518.210000001</v>
      </c>
      <c r="K2358" s="104">
        <v>23648524.129999999</v>
      </c>
      <c r="L2358" s="188">
        <v>7.6617024000000004E-3</v>
      </c>
    </row>
    <row r="2359" spans="1:12" hidden="1">
      <c r="A2359" s="103" t="s">
        <v>1099</v>
      </c>
      <c r="B2359" s="103" t="s">
        <v>1078</v>
      </c>
      <c r="C2359" s="134" t="s">
        <v>1952</v>
      </c>
      <c r="D2359" s="104">
        <v>23066616.18</v>
      </c>
      <c r="E2359" s="406">
        <v>219772.66143301001</v>
      </c>
      <c r="F2359" s="188">
        <v>104.95671299999999</v>
      </c>
      <c r="G2359" s="103" t="s">
        <v>581</v>
      </c>
      <c r="H2359" s="103" t="s">
        <v>581</v>
      </c>
      <c r="I2359" s="252">
        <v>217</v>
      </c>
      <c r="J2359" s="104">
        <v>23704986.73</v>
      </c>
      <c r="K2359" s="104">
        <v>23715222.530000001</v>
      </c>
      <c r="L2359" s="188">
        <v>2.3073880599999999E-2</v>
      </c>
    </row>
    <row r="2360" spans="1:12" hidden="1">
      <c r="A2360" s="103" t="s">
        <v>1099</v>
      </c>
      <c r="B2360" s="103" t="s">
        <v>1078</v>
      </c>
      <c r="C2360" s="134" t="s">
        <v>1953</v>
      </c>
      <c r="D2360" s="104">
        <v>24278474.260000002</v>
      </c>
      <c r="E2360" s="406">
        <v>231300.29505715999</v>
      </c>
      <c r="F2360" s="188">
        <v>104.96516800000001</v>
      </c>
      <c r="G2360" s="103" t="s">
        <v>581</v>
      </c>
      <c r="H2360" s="103" t="s">
        <v>581</v>
      </c>
      <c r="I2360" s="252">
        <v>218</v>
      </c>
      <c r="J2360" s="104">
        <v>23068474.260000002</v>
      </c>
      <c r="K2360" s="104">
        <v>23079433.43</v>
      </c>
      <c r="L2360" s="188">
        <v>8.0557019999999997E-3</v>
      </c>
    </row>
    <row r="2361" spans="1:12" hidden="1">
      <c r="A2361" s="103" t="s">
        <v>1099</v>
      </c>
      <c r="B2361" s="103" t="s">
        <v>1078</v>
      </c>
      <c r="C2361" s="134" t="s">
        <v>1954</v>
      </c>
      <c r="D2361" s="104">
        <v>26322552.550000001</v>
      </c>
      <c r="E2361" s="406">
        <v>250754.17636682</v>
      </c>
      <c r="F2361" s="188">
        <v>104.973536</v>
      </c>
      <c r="G2361" s="103" t="s">
        <v>581</v>
      </c>
      <c r="H2361" s="103" t="s">
        <v>581</v>
      </c>
      <c r="I2361" s="252">
        <v>219</v>
      </c>
      <c r="J2361" s="104">
        <v>24280409.84</v>
      </c>
      <c r="K2361" s="104">
        <v>24292130.390000001</v>
      </c>
      <c r="L2361" s="188">
        <v>7.9721684000000001E-3</v>
      </c>
    </row>
    <row r="2362" spans="1:12" hidden="1">
      <c r="A2362" s="103" t="s">
        <v>1099</v>
      </c>
      <c r="B2362" s="103" t="s">
        <v>1078</v>
      </c>
      <c r="C2362" s="134" t="s">
        <v>1955</v>
      </c>
      <c r="D2362" s="104">
        <v>26046343.52</v>
      </c>
      <c r="E2362" s="406">
        <v>248103.70860315999</v>
      </c>
      <c r="F2362" s="188">
        <v>104.981677</v>
      </c>
      <c r="G2362" s="103" t="s">
        <v>581</v>
      </c>
      <c r="H2362" s="103" t="s">
        <v>581</v>
      </c>
      <c r="I2362" s="252">
        <v>221</v>
      </c>
      <c r="J2362" s="104">
        <v>26324594.07</v>
      </c>
      <c r="K2362" s="104">
        <v>26337140.09</v>
      </c>
      <c r="L2362" s="188">
        <v>7.7552879999999999E-3</v>
      </c>
    </row>
    <row r="2363" spans="1:12" hidden="1">
      <c r="A2363" s="103" t="s">
        <v>1099</v>
      </c>
      <c r="B2363" s="103" t="s">
        <v>1078</v>
      </c>
      <c r="C2363" s="134" t="s">
        <v>1956</v>
      </c>
      <c r="D2363" s="104">
        <v>26147460.66</v>
      </c>
      <c r="E2363" s="406">
        <v>249046.36083555999</v>
      </c>
      <c r="F2363" s="188">
        <v>104.990334</v>
      </c>
      <c r="G2363" s="103" t="s">
        <v>581</v>
      </c>
      <c r="H2363" s="103" t="s">
        <v>581</v>
      </c>
      <c r="I2363" s="252">
        <v>221</v>
      </c>
      <c r="J2363" s="104">
        <v>26048491.289999999</v>
      </c>
      <c r="K2363" s="104">
        <v>26061854.149999999</v>
      </c>
      <c r="L2363" s="188">
        <v>8.2462009000000003E-3</v>
      </c>
    </row>
    <row r="2364" spans="1:12" hidden="1">
      <c r="A2364" s="103" t="s">
        <v>1099</v>
      </c>
      <c r="B2364" s="103" t="s">
        <v>1078</v>
      </c>
      <c r="C2364" s="134" t="s">
        <v>1957</v>
      </c>
      <c r="D2364" s="104">
        <v>26607419.690000001</v>
      </c>
      <c r="E2364" s="406">
        <v>253365.83633811999</v>
      </c>
      <c r="F2364" s="188">
        <v>105.015815</v>
      </c>
      <c r="G2364" s="103" t="s">
        <v>581</v>
      </c>
      <c r="H2364" s="103" t="s">
        <v>581</v>
      </c>
      <c r="I2364" s="252">
        <v>221</v>
      </c>
      <c r="J2364" s="104">
        <v>26153806.449999999</v>
      </c>
      <c r="K2364" s="104">
        <v>26169629.98</v>
      </c>
      <c r="L2364" s="188">
        <v>2.4269853300000001E-2</v>
      </c>
    </row>
    <row r="2365" spans="1:12" hidden="1">
      <c r="A2365" s="103" t="s">
        <v>1099</v>
      </c>
      <c r="B2365" s="103" t="s">
        <v>1078</v>
      </c>
      <c r="C2365" s="134" t="s">
        <v>1958</v>
      </c>
      <c r="D2365" s="104">
        <v>24787094.93</v>
      </c>
      <c r="E2365" s="406">
        <v>236014.21415270999</v>
      </c>
      <c r="F2365" s="188">
        <v>105.02373799999999</v>
      </c>
      <c r="G2365" s="103" t="s">
        <v>581</v>
      </c>
      <c r="H2365" s="103" t="s">
        <v>581</v>
      </c>
      <c r="I2365" s="252">
        <v>222</v>
      </c>
      <c r="J2365" s="104">
        <v>26609427.149999999</v>
      </c>
      <c r="K2365" s="104">
        <v>26626085.210000001</v>
      </c>
      <c r="L2365" s="188">
        <v>7.5445779000000001E-3</v>
      </c>
    </row>
    <row r="2366" spans="1:12" hidden="1">
      <c r="A2366" s="103" t="s">
        <v>1099</v>
      </c>
      <c r="B2366" s="103" t="s">
        <v>1078</v>
      </c>
      <c r="C2366" s="134" t="s">
        <v>1959</v>
      </c>
      <c r="D2366" s="104">
        <v>23859352.75</v>
      </c>
      <c r="E2366" s="406">
        <v>227163.20434346001</v>
      </c>
      <c r="F2366" s="188">
        <v>105.031767</v>
      </c>
      <c r="G2366" s="103" t="s">
        <v>581</v>
      </c>
      <c r="H2366" s="103" t="s">
        <v>581</v>
      </c>
      <c r="I2366" s="252">
        <v>224</v>
      </c>
      <c r="J2366" s="104">
        <v>24788989.949999999</v>
      </c>
      <c r="K2366" s="104">
        <v>24806425.5</v>
      </c>
      <c r="L2366" s="188">
        <v>7.6449383000000001E-3</v>
      </c>
    </row>
    <row r="2367" spans="1:12" hidden="1">
      <c r="A2367" s="103" t="s">
        <v>1099</v>
      </c>
      <c r="B2367" s="103" t="s">
        <v>1078</v>
      </c>
      <c r="C2367" s="134" t="s">
        <v>1960</v>
      </c>
      <c r="D2367" s="104">
        <v>24008869.190000001</v>
      </c>
      <c r="E2367" s="406">
        <v>228568.58856107001</v>
      </c>
      <c r="F2367" s="188">
        <v>105.040108</v>
      </c>
      <c r="G2367" s="103" t="s">
        <v>581</v>
      </c>
      <c r="H2367" s="103" t="s">
        <v>581</v>
      </c>
      <c r="I2367" s="252">
        <v>229</v>
      </c>
      <c r="J2367" s="104">
        <v>23861247.48</v>
      </c>
      <c r="K2367" s="104">
        <v>23879431.469999999</v>
      </c>
      <c r="L2367" s="188">
        <v>7.9414068999999997E-3</v>
      </c>
    </row>
    <row r="2368" spans="1:12" hidden="1">
      <c r="A2368" s="103" t="s">
        <v>1099</v>
      </c>
      <c r="B2368" s="103" t="s">
        <v>1078</v>
      </c>
      <c r="C2368" s="134" t="s">
        <v>1961</v>
      </c>
      <c r="D2368" s="104">
        <v>24441704.600000001</v>
      </c>
      <c r="E2368" s="406">
        <v>232672.43013160001</v>
      </c>
      <c r="F2368" s="188">
        <v>105.047704</v>
      </c>
      <c r="G2368" s="103" t="s">
        <v>581</v>
      </c>
      <c r="H2368" s="103" t="s">
        <v>581</v>
      </c>
      <c r="I2368" s="252">
        <v>232</v>
      </c>
      <c r="J2368" s="104">
        <v>24010605.469999999</v>
      </c>
      <c r="K2368" s="104">
        <v>24029542.609999999</v>
      </c>
      <c r="L2368" s="188">
        <v>7.2315234000000003E-3</v>
      </c>
    </row>
    <row r="2369" spans="1:12" hidden="1">
      <c r="A2369" s="103" t="s">
        <v>1099</v>
      </c>
      <c r="B2369" s="103" t="s">
        <v>1078</v>
      </c>
      <c r="C2369" s="134" t="s">
        <v>1962</v>
      </c>
      <c r="D2369" s="104">
        <v>23780992.850000001</v>
      </c>
      <c r="E2369" s="406">
        <v>226333.99199717</v>
      </c>
      <c r="F2369" s="188">
        <v>105.07035500000001</v>
      </c>
      <c r="G2369" s="103" t="s">
        <v>581</v>
      </c>
      <c r="H2369" s="103" t="s">
        <v>581</v>
      </c>
      <c r="I2369" s="252">
        <v>231</v>
      </c>
      <c r="J2369" s="104">
        <v>24446974.789999999</v>
      </c>
      <c r="K2369" s="104">
        <v>24468212.609999999</v>
      </c>
      <c r="L2369" s="188">
        <v>2.15625846E-2</v>
      </c>
    </row>
    <row r="2370" spans="1:12" hidden="1">
      <c r="A2370" s="103" t="s">
        <v>1099</v>
      </c>
      <c r="B2370" s="103" t="s">
        <v>1078</v>
      </c>
      <c r="C2370" s="134" t="s">
        <v>1963</v>
      </c>
      <c r="D2370" s="104">
        <v>22219624.52</v>
      </c>
      <c r="E2370" s="406">
        <v>211458.48338274</v>
      </c>
      <c r="F2370" s="188">
        <v>105.07795299999999</v>
      </c>
      <c r="G2370" s="103" t="s">
        <v>581</v>
      </c>
      <c r="H2370" s="103" t="s">
        <v>581</v>
      </c>
      <c r="I2370" s="252">
        <v>229</v>
      </c>
      <c r="J2370" s="104">
        <v>23782712.510000002</v>
      </c>
      <c r="K2370" s="104">
        <v>23804696.43</v>
      </c>
      <c r="L2370" s="188">
        <v>7.2313450999999997E-3</v>
      </c>
    </row>
    <row r="2371" spans="1:12" hidden="1">
      <c r="A2371" s="103" t="s">
        <v>1099</v>
      </c>
      <c r="B2371" s="103" t="s">
        <v>1078</v>
      </c>
      <c r="C2371" s="134" t="s">
        <v>1964</v>
      </c>
      <c r="D2371" s="104">
        <v>22466172.91</v>
      </c>
      <c r="E2371" s="406">
        <v>213788.95611494</v>
      </c>
      <c r="F2371" s="188">
        <v>105.085751</v>
      </c>
      <c r="G2371" s="103" t="s">
        <v>581</v>
      </c>
      <c r="H2371" s="103" t="s">
        <v>581</v>
      </c>
      <c r="I2371" s="252">
        <v>227</v>
      </c>
      <c r="J2371" s="104">
        <v>22221273.43</v>
      </c>
      <c r="K2371" s="104">
        <v>22243954.530000001</v>
      </c>
      <c r="L2371" s="188">
        <v>7.4211570999999999E-3</v>
      </c>
    </row>
    <row r="2372" spans="1:12" hidden="1">
      <c r="A2372" s="103" t="s">
        <v>1099</v>
      </c>
      <c r="B2372" s="103" t="s">
        <v>1078</v>
      </c>
      <c r="C2372" s="134" t="s">
        <v>1965</v>
      </c>
      <c r="D2372" s="104">
        <v>25777881.300000001</v>
      </c>
      <c r="E2372" s="406">
        <v>245284.65053022999</v>
      </c>
      <c r="F2372" s="188">
        <v>105.09374</v>
      </c>
      <c r="G2372" s="103" t="s">
        <v>581</v>
      </c>
      <c r="H2372" s="103" t="s">
        <v>581</v>
      </c>
      <c r="I2372" s="252">
        <v>229</v>
      </c>
      <c r="J2372" s="104">
        <v>22467880.98</v>
      </c>
      <c r="K2372" s="104">
        <v>22468585.199999999</v>
      </c>
      <c r="L2372" s="188">
        <v>7.6023627999999999E-3</v>
      </c>
    </row>
    <row r="2373" spans="1:12" hidden="1">
      <c r="A2373" s="103" t="s">
        <v>1099</v>
      </c>
      <c r="B2373" s="103" t="s">
        <v>1078</v>
      </c>
      <c r="C2373" s="134" t="s">
        <v>1966</v>
      </c>
      <c r="D2373" s="104">
        <v>25216808.670000002</v>
      </c>
      <c r="E2373" s="406">
        <v>239928.14096841999</v>
      </c>
      <c r="F2373" s="188">
        <v>105.101505</v>
      </c>
      <c r="G2373" s="103" t="s">
        <v>581</v>
      </c>
      <c r="H2373" s="103" t="s">
        <v>581</v>
      </c>
      <c r="I2373" s="252">
        <v>228</v>
      </c>
      <c r="J2373" s="104">
        <v>25779785.890000001</v>
      </c>
      <c r="K2373" s="104">
        <v>25781298.16</v>
      </c>
      <c r="L2373" s="188">
        <v>7.3886417999999999E-3</v>
      </c>
    </row>
    <row r="2374" spans="1:12" hidden="1">
      <c r="A2374" s="103" t="s">
        <v>1099</v>
      </c>
      <c r="B2374" s="103" t="s">
        <v>1078</v>
      </c>
      <c r="C2374" s="134" t="s">
        <v>1967</v>
      </c>
      <c r="D2374" s="104">
        <v>23214957.539999999</v>
      </c>
      <c r="E2374" s="406">
        <v>220830.24327430001</v>
      </c>
      <c r="F2374" s="188">
        <v>105.12580699999999</v>
      </c>
      <c r="G2374" s="103" t="s">
        <v>581</v>
      </c>
      <c r="H2374" s="103" t="s">
        <v>581</v>
      </c>
      <c r="I2374" s="252">
        <v>228</v>
      </c>
      <c r="J2374" s="104">
        <v>25222639.449999999</v>
      </c>
      <c r="K2374" s="104">
        <v>25226523.710000001</v>
      </c>
      <c r="L2374" s="188">
        <v>2.3122409100000001E-2</v>
      </c>
    </row>
    <row r="2375" spans="1:12" hidden="1">
      <c r="A2375" s="103" t="s">
        <v>1099</v>
      </c>
      <c r="B2375" s="103" t="s">
        <v>1078</v>
      </c>
      <c r="C2375" s="134" t="s">
        <v>1968</v>
      </c>
      <c r="D2375" s="104">
        <v>23137012.77</v>
      </c>
      <c r="E2375" s="406">
        <v>220071.8496737</v>
      </c>
      <c r="F2375" s="188">
        <v>105.133904</v>
      </c>
      <c r="G2375" s="103" t="s">
        <v>581</v>
      </c>
      <c r="H2375" s="103" t="s">
        <v>581</v>
      </c>
      <c r="I2375" s="252">
        <v>229</v>
      </c>
      <c r="J2375" s="104">
        <v>23216745.649999999</v>
      </c>
      <c r="K2375" s="104">
        <v>23221357.73</v>
      </c>
      <c r="L2375" s="188">
        <v>7.7022000999999998E-3</v>
      </c>
    </row>
    <row r="2376" spans="1:12" hidden="1">
      <c r="A2376" s="103" t="s">
        <v>1099</v>
      </c>
      <c r="B2376" s="103" t="s">
        <v>1078</v>
      </c>
      <c r="C2376" s="134" t="s">
        <v>1969</v>
      </c>
      <c r="D2376" s="104">
        <v>22662405.32</v>
      </c>
      <c r="E2376" s="406">
        <v>215541.2396796</v>
      </c>
      <c r="F2376" s="188">
        <v>105.141853</v>
      </c>
      <c r="G2376" s="103" t="s">
        <v>581</v>
      </c>
      <c r="H2376" s="103" t="s">
        <v>581</v>
      </c>
      <c r="I2376" s="252">
        <v>229</v>
      </c>
      <c r="J2376" s="104">
        <v>23138762.050000001</v>
      </c>
      <c r="K2376" s="104">
        <v>23144099.530000001</v>
      </c>
      <c r="L2376" s="188">
        <v>7.5608339999999998E-3</v>
      </c>
    </row>
    <row r="2377" spans="1:12" hidden="1">
      <c r="A2377" s="103" t="s">
        <v>1099</v>
      </c>
      <c r="B2377" s="103" t="s">
        <v>1078</v>
      </c>
      <c r="C2377" s="134" t="s">
        <v>1970</v>
      </c>
      <c r="D2377" s="104">
        <v>22664191.039999999</v>
      </c>
      <c r="E2377" s="406">
        <v>215541.2396796</v>
      </c>
      <c r="F2377" s="188">
        <v>105.150138</v>
      </c>
      <c r="G2377" s="103" t="s">
        <v>581</v>
      </c>
      <c r="H2377" s="103" t="s">
        <v>581</v>
      </c>
      <c r="I2377" s="252">
        <v>229</v>
      </c>
      <c r="J2377" s="104">
        <v>22664191.039999999</v>
      </c>
      <c r="K2377" s="104">
        <v>22670239.07</v>
      </c>
      <c r="L2377" s="188">
        <v>7.8798306999999998E-3</v>
      </c>
    </row>
    <row r="2378" spans="1:12" hidden="1">
      <c r="A2378" s="103" t="s">
        <v>1099</v>
      </c>
      <c r="B2378" s="103" t="s">
        <v>1078</v>
      </c>
      <c r="C2378" s="134" t="s">
        <v>1971</v>
      </c>
      <c r="D2378" s="104">
        <v>22631709.25</v>
      </c>
      <c r="E2378" s="406">
        <v>215216.16607507001</v>
      </c>
      <c r="F2378" s="188">
        <v>105.158036</v>
      </c>
      <c r="G2378" s="103" t="s">
        <v>581</v>
      </c>
      <c r="H2378" s="103" t="s">
        <v>581</v>
      </c>
      <c r="I2378" s="252">
        <v>229</v>
      </c>
      <c r="J2378" s="104">
        <v>22665893.350000001</v>
      </c>
      <c r="K2378" s="104">
        <v>22672652</v>
      </c>
      <c r="L2378" s="188">
        <v>7.5111646999999997E-3</v>
      </c>
    </row>
    <row r="2379" spans="1:12" hidden="1">
      <c r="A2379" s="103" t="s">
        <v>1099</v>
      </c>
      <c r="B2379" s="103" t="s">
        <v>1078</v>
      </c>
      <c r="C2379" s="134" t="s">
        <v>1972</v>
      </c>
      <c r="D2379" s="104">
        <v>22523163.879999999</v>
      </c>
      <c r="E2379" s="406">
        <v>214135.34396949</v>
      </c>
      <c r="F2379" s="188">
        <v>105.181907</v>
      </c>
      <c r="G2379" s="103" t="s">
        <v>581</v>
      </c>
      <c r="H2379" s="103" t="s">
        <v>581</v>
      </c>
      <c r="I2379" s="252">
        <v>228</v>
      </c>
      <c r="J2379" s="104">
        <v>22636846.809999999</v>
      </c>
      <c r="K2379" s="104">
        <v>22645734.77</v>
      </c>
      <c r="L2379" s="188">
        <v>2.27001197E-2</v>
      </c>
    </row>
    <row r="2380" spans="1:12" hidden="1">
      <c r="A2380" s="103" t="s">
        <v>1099</v>
      </c>
      <c r="B2380" s="103" t="s">
        <v>1078</v>
      </c>
      <c r="C2380" s="134" t="s">
        <v>1973</v>
      </c>
      <c r="D2380" s="104">
        <v>22039658.48</v>
      </c>
      <c r="E2380" s="406">
        <v>209522.90503498001</v>
      </c>
      <c r="F2380" s="188">
        <v>105.189733</v>
      </c>
      <c r="G2380" s="103" t="s">
        <v>581</v>
      </c>
      <c r="H2380" s="103" t="s">
        <v>581</v>
      </c>
      <c r="I2380" s="252">
        <v>228</v>
      </c>
      <c r="J2380" s="104">
        <v>22524839.699999999</v>
      </c>
      <c r="K2380" s="104">
        <v>22534433.949999999</v>
      </c>
      <c r="L2380" s="188">
        <v>7.4404431999999998E-3</v>
      </c>
    </row>
    <row r="2381" spans="1:12" hidden="1">
      <c r="A2381" s="103" t="s">
        <v>1099</v>
      </c>
      <c r="B2381" s="103" t="s">
        <v>1078</v>
      </c>
      <c r="C2381" s="134" t="s">
        <v>1974</v>
      </c>
      <c r="D2381" s="104">
        <v>22045541.77</v>
      </c>
      <c r="E2381" s="406">
        <v>209563.66480773001</v>
      </c>
      <c r="F2381" s="188">
        <v>105.19734800000001</v>
      </c>
      <c r="G2381" s="103" t="s">
        <v>581</v>
      </c>
      <c r="H2381" s="103" t="s">
        <v>581</v>
      </c>
      <c r="I2381" s="252">
        <v>230</v>
      </c>
      <c r="J2381" s="104">
        <v>22041253.949999999</v>
      </c>
      <c r="K2381" s="104">
        <v>22051539.350000001</v>
      </c>
      <c r="L2381" s="188">
        <v>7.2392997000000001E-3</v>
      </c>
    </row>
    <row r="2382" spans="1:12" hidden="1">
      <c r="A2382" s="103" t="s">
        <v>1099</v>
      </c>
      <c r="B2382" s="103" t="s">
        <v>1078</v>
      </c>
      <c r="C2382" s="134" t="s">
        <v>1975</v>
      </c>
      <c r="D2382" s="104">
        <v>22130809.260000002</v>
      </c>
      <c r="E2382" s="406">
        <v>210358.71172086001</v>
      </c>
      <c r="F2382" s="188">
        <v>105.2051</v>
      </c>
      <c r="G2382" s="103" t="s">
        <v>581</v>
      </c>
      <c r="H2382" s="103" t="s">
        <v>581</v>
      </c>
      <c r="I2382" s="252">
        <v>231</v>
      </c>
      <c r="J2382" s="104">
        <v>22047166.27</v>
      </c>
      <c r="K2382" s="104">
        <v>22058143.030000001</v>
      </c>
      <c r="L2382" s="188">
        <v>7.3690070999999999E-3</v>
      </c>
    </row>
    <row r="2383" spans="1:12" hidden="1">
      <c r="A2383" s="103" t="s">
        <v>1099</v>
      </c>
      <c r="B2383" s="103" t="s">
        <v>1078</v>
      </c>
      <c r="C2383" s="134" t="s">
        <v>1976</v>
      </c>
      <c r="D2383" s="104">
        <v>22145666.469999999</v>
      </c>
      <c r="E2383" s="406">
        <v>210483.78674710999</v>
      </c>
      <c r="F2383" s="188">
        <v>105.21317000000001</v>
      </c>
      <c r="G2383" s="103" t="s">
        <v>581</v>
      </c>
      <c r="H2383" s="103" t="s">
        <v>581</v>
      </c>
      <c r="I2383" s="252">
        <v>232</v>
      </c>
      <c r="J2383" s="104">
        <v>22132506.93</v>
      </c>
      <c r="K2383" s="104">
        <v>22144177.75</v>
      </c>
      <c r="L2383" s="188">
        <v>7.6707308E-3</v>
      </c>
    </row>
    <row r="2384" spans="1:12" hidden="1">
      <c r="A2384" s="103" t="s">
        <v>1099</v>
      </c>
      <c r="B2384" s="103" t="s">
        <v>1078</v>
      </c>
      <c r="C2384" s="134" t="s">
        <v>1977</v>
      </c>
      <c r="D2384" s="104">
        <v>22251806.16</v>
      </c>
      <c r="E2384" s="406">
        <v>211445.13743997001</v>
      </c>
      <c r="F2384" s="188">
        <v>105.236784</v>
      </c>
      <c r="G2384" s="103" t="s">
        <v>581</v>
      </c>
      <c r="H2384" s="103" t="s">
        <v>581</v>
      </c>
      <c r="I2384" s="252">
        <v>232</v>
      </c>
      <c r="J2384" s="104">
        <v>22150636.699999999</v>
      </c>
      <c r="K2384" s="104">
        <v>22164391.579999998</v>
      </c>
      <c r="L2384" s="188">
        <v>2.24439583E-2</v>
      </c>
    </row>
    <row r="2385" spans="1:12" hidden="1">
      <c r="A2385" s="103" t="s">
        <v>1099</v>
      </c>
      <c r="B2385" s="103" t="s">
        <v>1078</v>
      </c>
      <c r="C2385" s="134" t="s">
        <v>1978</v>
      </c>
      <c r="D2385" s="104">
        <v>21693655.100000001</v>
      </c>
      <c r="E2385" s="406">
        <v>206126.02801054</v>
      </c>
      <c r="F2385" s="188">
        <v>105.244618</v>
      </c>
      <c r="G2385" s="103" t="s">
        <v>581</v>
      </c>
      <c r="H2385" s="103" t="s">
        <v>581</v>
      </c>
      <c r="I2385" s="252">
        <v>232</v>
      </c>
      <c r="J2385" s="104">
        <v>22253462.739999998</v>
      </c>
      <c r="K2385" s="104">
        <v>22267915.550000001</v>
      </c>
      <c r="L2385" s="188">
        <v>7.4441652000000001E-3</v>
      </c>
    </row>
    <row r="2386" spans="1:12" hidden="1">
      <c r="A2386" s="103" t="s">
        <v>1099</v>
      </c>
      <c r="B2386" s="103" t="s">
        <v>1078</v>
      </c>
      <c r="C2386" s="134" t="s">
        <v>1979</v>
      </c>
      <c r="D2386" s="104">
        <v>22338943.899999999</v>
      </c>
      <c r="E2386" s="406">
        <v>212240.91822950999</v>
      </c>
      <c r="F2386" s="188">
        <v>105.25276700000001</v>
      </c>
      <c r="G2386" s="103" t="s">
        <v>581</v>
      </c>
      <c r="H2386" s="103" t="s">
        <v>581</v>
      </c>
      <c r="I2386" s="252">
        <v>234</v>
      </c>
      <c r="J2386" s="104">
        <v>21695334.780000001</v>
      </c>
      <c r="K2386" s="104">
        <v>21710468.050000001</v>
      </c>
      <c r="L2386" s="188">
        <v>7.7429138E-3</v>
      </c>
    </row>
    <row r="2387" spans="1:12" hidden="1">
      <c r="A2387" s="103" t="s">
        <v>1099</v>
      </c>
      <c r="B2387" s="103" t="s">
        <v>1078</v>
      </c>
      <c r="C2387" s="134" t="s">
        <v>1980</v>
      </c>
      <c r="D2387" s="104">
        <v>22159782.780000001</v>
      </c>
      <c r="E2387" s="406">
        <v>210525.75982907999</v>
      </c>
      <c r="F2387" s="188">
        <v>105.259246</v>
      </c>
      <c r="G2387" s="103" t="s">
        <v>581</v>
      </c>
      <c r="H2387" s="103" t="s">
        <v>581</v>
      </c>
      <c r="I2387" s="252">
        <v>234</v>
      </c>
      <c r="J2387" s="104">
        <v>22340319.059999999</v>
      </c>
      <c r="K2387" s="104">
        <v>22356153.030000001</v>
      </c>
      <c r="L2387" s="188">
        <v>6.1556576000000003E-3</v>
      </c>
    </row>
    <row r="2388" spans="1:12" hidden="1">
      <c r="A2388" s="103" t="s">
        <v>1099</v>
      </c>
      <c r="B2388" s="103" t="s">
        <v>1078</v>
      </c>
      <c r="C2388" s="134" t="s">
        <v>1981</v>
      </c>
      <c r="D2388" s="104">
        <v>22151344.879999999</v>
      </c>
      <c r="E2388" s="406">
        <v>210430.28249852001</v>
      </c>
      <c r="F2388" s="188">
        <v>105.266907</v>
      </c>
      <c r="G2388" s="103" t="s">
        <v>581</v>
      </c>
      <c r="H2388" s="103" t="s">
        <v>581</v>
      </c>
      <c r="I2388" s="252">
        <v>233</v>
      </c>
      <c r="J2388" s="104">
        <v>22161395.48</v>
      </c>
      <c r="K2388" s="104">
        <v>22177924.559999999</v>
      </c>
      <c r="L2388" s="188">
        <v>7.2782204999999999E-3</v>
      </c>
    </row>
    <row r="2389" spans="1:12" hidden="1">
      <c r="A2389" s="103" t="s">
        <v>1099</v>
      </c>
      <c r="B2389" s="103" t="s">
        <v>1078</v>
      </c>
      <c r="C2389" s="134" t="s">
        <v>1982</v>
      </c>
      <c r="D2389" s="104">
        <v>21736261.710000001</v>
      </c>
      <c r="E2389" s="406">
        <v>206441.30999400999</v>
      </c>
      <c r="F2389" s="188">
        <v>105.290272</v>
      </c>
      <c r="G2389" s="103" t="s">
        <v>581</v>
      </c>
      <c r="H2389" s="103" t="s">
        <v>581</v>
      </c>
      <c r="I2389" s="252">
        <v>233</v>
      </c>
      <c r="J2389" s="104">
        <v>22156261.710000001</v>
      </c>
      <c r="K2389" s="104">
        <v>22174875.84</v>
      </c>
      <c r="L2389" s="188">
        <v>2.2195959500000001E-2</v>
      </c>
    </row>
    <row r="2390" spans="1:12" hidden="1">
      <c r="A2390" s="103" t="s">
        <v>1099</v>
      </c>
      <c r="B2390" s="103" t="s">
        <v>1078</v>
      </c>
      <c r="C2390" s="134" t="s">
        <v>1983</v>
      </c>
      <c r="D2390" s="104">
        <v>21384130.739999998</v>
      </c>
      <c r="E2390" s="406">
        <v>203080.85894899999</v>
      </c>
      <c r="F2390" s="188">
        <v>105.298603</v>
      </c>
      <c r="G2390" s="103" t="s">
        <v>581</v>
      </c>
      <c r="H2390" s="103" t="s">
        <v>581</v>
      </c>
      <c r="I2390" s="252">
        <v>231</v>
      </c>
      <c r="J2390" s="104">
        <v>21737981.539999999</v>
      </c>
      <c r="K2390" s="104">
        <v>21757277.59</v>
      </c>
      <c r="L2390" s="188">
        <v>7.9124118999999993E-3</v>
      </c>
    </row>
    <row r="2391" spans="1:12" hidden="1">
      <c r="A2391" s="103" t="s">
        <v>1099</v>
      </c>
      <c r="B2391" s="103" t="s">
        <v>1078</v>
      </c>
      <c r="C2391" s="134" t="s">
        <v>1984</v>
      </c>
      <c r="D2391" s="104">
        <v>21209990.09</v>
      </c>
      <c r="E2391" s="406">
        <v>201411.51659094999</v>
      </c>
      <c r="F2391" s="188">
        <v>105.30673899999999</v>
      </c>
      <c r="G2391" s="103" t="s">
        <v>581</v>
      </c>
      <c r="H2391" s="103" t="s">
        <v>581</v>
      </c>
      <c r="I2391" s="252">
        <v>231</v>
      </c>
      <c r="J2391" s="104">
        <v>21385783.09</v>
      </c>
      <c r="K2391" s="104">
        <v>21405750.050000001</v>
      </c>
      <c r="L2391" s="188">
        <v>7.7265982000000004E-3</v>
      </c>
    </row>
    <row r="2392" spans="1:12" hidden="1">
      <c r="A2392" s="103" t="s">
        <v>1099</v>
      </c>
      <c r="B2392" s="103" t="s">
        <v>1078</v>
      </c>
      <c r="C2392" s="134" t="s">
        <v>1985</v>
      </c>
      <c r="D2392" s="104">
        <v>21279219.75</v>
      </c>
      <c r="E2392" s="406">
        <v>202053.86644280999</v>
      </c>
      <c r="F2392" s="188">
        <v>105.314588</v>
      </c>
      <c r="G2392" s="103" t="s">
        <v>581</v>
      </c>
      <c r="H2392" s="103" t="s">
        <v>581</v>
      </c>
      <c r="I2392" s="252">
        <v>234</v>
      </c>
      <c r="J2392" s="104">
        <v>21211570.940000001</v>
      </c>
      <c r="K2392" s="104">
        <v>21232203.370000001</v>
      </c>
      <c r="L2392" s="188">
        <v>7.4534641000000004E-3</v>
      </c>
    </row>
    <row r="2393" spans="1:12" hidden="1">
      <c r="A2393" s="103" t="s">
        <v>1099</v>
      </c>
      <c r="B2393" s="103" t="s">
        <v>1078</v>
      </c>
      <c r="C2393" s="134" t="s">
        <v>1986</v>
      </c>
      <c r="D2393" s="104">
        <v>21280786.469999999</v>
      </c>
      <c r="E2393" s="406">
        <v>202053.86644280999</v>
      </c>
      <c r="F2393" s="188">
        <v>105.32234200000001</v>
      </c>
      <c r="G2393" s="103" t="s">
        <v>581</v>
      </c>
      <c r="H2393" s="103" t="s">
        <v>581</v>
      </c>
      <c r="I2393" s="252">
        <v>234</v>
      </c>
      <c r="J2393" s="104">
        <v>21280786.469999999</v>
      </c>
      <c r="K2393" s="104">
        <v>21302086.559999999</v>
      </c>
      <c r="L2393" s="188">
        <v>7.3627027000000003E-3</v>
      </c>
    </row>
    <row r="2394" spans="1:12" hidden="1">
      <c r="A2394" s="103" t="s">
        <v>1099</v>
      </c>
      <c r="B2394" s="103" t="s">
        <v>1078</v>
      </c>
      <c r="C2394" s="134" t="s">
        <v>1987</v>
      </c>
      <c r="D2394" s="104">
        <v>20751265.550000001</v>
      </c>
      <c r="E2394" s="406">
        <v>196986.38358828</v>
      </c>
      <c r="F2394" s="188">
        <v>105.343655</v>
      </c>
      <c r="G2394" s="103" t="s">
        <v>581</v>
      </c>
      <c r="H2394" s="103" t="s">
        <v>581</v>
      </c>
      <c r="I2394" s="252">
        <v>233</v>
      </c>
      <c r="J2394" s="104">
        <v>21285092.719999999</v>
      </c>
      <c r="K2394" s="104">
        <v>21287094.289999999</v>
      </c>
      <c r="L2394" s="188">
        <v>2.0235972299999998E-2</v>
      </c>
    </row>
    <row r="2395" spans="1:12" hidden="1">
      <c r="A2395" s="103" t="s">
        <v>1099</v>
      </c>
      <c r="B2395" s="103" t="s">
        <v>1078</v>
      </c>
      <c r="C2395" s="134" t="s">
        <v>1160</v>
      </c>
      <c r="D2395" s="104">
        <v>20654325.739999998</v>
      </c>
      <c r="E2395" s="406">
        <v>196051.41892354001</v>
      </c>
      <c r="F2395" s="188">
        <v>105.351575</v>
      </c>
      <c r="G2395" s="103" t="s">
        <v>581</v>
      </c>
      <c r="H2395" s="103" t="s">
        <v>581</v>
      </c>
      <c r="I2395" s="252">
        <v>233</v>
      </c>
      <c r="J2395" s="104">
        <v>20752825.739999998</v>
      </c>
      <c r="K2395" s="104">
        <v>20755477.84</v>
      </c>
      <c r="L2395" s="188">
        <v>7.5182506E-3</v>
      </c>
    </row>
    <row r="2396" spans="1:12" hidden="1">
      <c r="A2396" s="103" t="s">
        <v>1099</v>
      </c>
      <c r="B2396" s="103" t="s">
        <v>1078</v>
      </c>
      <c r="C2396" s="134" t="s">
        <v>1161</v>
      </c>
      <c r="D2396" s="104">
        <v>20929884.870000001</v>
      </c>
      <c r="E2396" s="406">
        <v>198652.03801515</v>
      </c>
      <c r="F2396" s="188">
        <v>105.359528</v>
      </c>
      <c r="G2396" s="103" t="s">
        <v>581</v>
      </c>
      <c r="H2396" s="103" t="s">
        <v>581</v>
      </c>
      <c r="I2396" s="252">
        <v>234</v>
      </c>
      <c r="J2396" s="104">
        <v>20655884.870000001</v>
      </c>
      <c r="K2396" s="104">
        <v>20659184.489999998</v>
      </c>
      <c r="L2396" s="188">
        <v>7.5490091000000002E-3</v>
      </c>
    </row>
    <row r="2397" spans="1:12" hidden="1">
      <c r="A2397" s="103" t="s">
        <v>1099</v>
      </c>
      <c r="B2397" s="103" t="s">
        <v>1078</v>
      </c>
      <c r="C2397" s="134" t="s">
        <v>1162</v>
      </c>
      <c r="D2397" s="104">
        <v>21349535.260000002</v>
      </c>
      <c r="E2397" s="406">
        <v>202619.09304668999</v>
      </c>
      <c r="F2397" s="188">
        <v>105.367835</v>
      </c>
      <c r="G2397" s="103" t="s">
        <v>581</v>
      </c>
      <c r="H2397" s="103" t="s">
        <v>581</v>
      </c>
      <c r="I2397" s="252">
        <v>235</v>
      </c>
      <c r="J2397" s="104">
        <v>20931535.260000002</v>
      </c>
      <c r="K2397" s="104">
        <v>20935491.050000001</v>
      </c>
      <c r="L2397" s="188">
        <v>7.8844316999999997E-3</v>
      </c>
    </row>
    <row r="2398" spans="1:12" hidden="1">
      <c r="A2398" s="103" t="s">
        <v>1099</v>
      </c>
      <c r="B2398" s="103" t="s">
        <v>1078</v>
      </c>
      <c r="C2398" s="134" t="s">
        <v>1163</v>
      </c>
      <c r="D2398" s="104">
        <v>21397668.399999999</v>
      </c>
      <c r="E2398" s="406">
        <v>203060.37043330999</v>
      </c>
      <c r="F2398" s="188">
        <v>105.375896</v>
      </c>
      <c r="G2398" s="103" t="s">
        <v>581</v>
      </c>
      <c r="H2398" s="103" t="s">
        <v>581</v>
      </c>
      <c r="I2398" s="252">
        <v>235</v>
      </c>
      <c r="J2398" s="104">
        <v>21351168.399999999</v>
      </c>
      <c r="K2398" s="104">
        <v>21355793.530000001</v>
      </c>
      <c r="L2398" s="188">
        <v>7.6503422999999997E-3</v>
      </c>
    </row>
    <row r="2399" spans="1:12" hidden="1">
      <c r="A2399" s="103" t="s">
        <v>1099</v>
      </c>
      <c r="B2399" s="103" t="s">
        <v>1078</v>
      </c>
      <c r="C2399" s="134" t="s">
        <v>1164</v>
      </c>
      <c r="D2399" s="104">
        <v>21348530.390000001</v>
      </c>
      <c r="E2399" s="406">
        <v>202547.59231086</v>
      </c>
      <c r="F2399" s="188">
        <v>105.40007</v>
      </c>
      <c r="G2399" s="103" t="s">
        <v>581</v>
      </c>
      <c r="H2399" s="103" t="s">
        <v>581</v>
      </c>
      <c r="I2399" s="252">
        <v>235</v>
      </c>
      <c r="J2399" s="104">
        <v>21402577.239999998</v>
      </c>
      <c r="K2399" s="104">
        <v>21409215.43</v>
      </c>
      <c r="L2399" s="188">
        <v>2.2940730199999999E-2</v>
      </c>
    </row>
    <row r="2400" spans="1:12" hidden="1">
      <c r="A2400" s="103" t="s">
        <v>1099</v>
      </c>
      <c r="B2400" s="103" t="s">
        <v>1078</v>
      </c>
      <c r="C2400" s="134" t="s">
        <v>1165</v>
      </c>
      <c r="D2400" s="104">
        <v>21227280.16</v>
      </c>
      <c r="E2400" s="406">
        <v>201381.87493717001</v>
      </c>
      <c r="F2400" s="188">
        <v>105.408097</v>
      </c>
      <c r="G2400" s="103" t="s">
        <v>581</v>
      </c>
      <c r="H2400" s="103" t="s">
        <v>581</v>
      </c>
      <c r="I2400" s="252">
        <v>235</v>
      </c>
      <c r="J2400" s="104">
        <v>21350156.210000001</v>
      </c>
      <c r="K2400" s="104">
        <v>21357463.789999999</v>
      </c>
      <c r="L2400" s="188">
        <v>7.6157445000000004E-3</v>
      </c>
    </row>
    <row r="2401" spans="1:12" hidden="1">
      <c r="A2401" s="103" t="s">
        <v>1099</v>
      </c>
      <c r="B2401" s="103" t="s">
        <v>1078</v>
      </c>
      <c r="C2401" s="134" t="s">
        <v>1166</v>
      </c>
      <c r="D2401" s="104">
        <v>23429061.670000002</v>
      </c>
      <c r="E2401" s="406">
        <v>222251.38544839999</v>
      </c>
      <c r="F2401" s="188">
        <v>105.416943</v>
      </c>
      <c r="G2401" s="103" t="s">
        <v>581</v>
      </c>
      <c r="H2401" s="103" t="s">
        <v>581</v>
      </c>
      <c r="I2401" s="252">
        <v>235</v>
      </c>
      <c r="J2401" s="104">
        <v>21229061.670000002</v>
      </c>
      <c r="K2401" s="104">
        <v>21237034.870000001</v>
      </c>
      <c r="L2401" s="188">
        <v>8.3921446999999996E-3</v>
      </c>
    </row>
    <row r="2402" spans="1:12" hidden="1">
      <c r="A2402" s="103" t="s">
        <v>1099</v>
      </c>
      <c r="B2402" s="103" t="s">
        <v>1078</v>
      </c>
      <c r="C2402" s="134" t="s">
        <v>1167</v>
      </c>
      <c r="D2402" s="104">
        <v>23393632.77</v>
      </c>
      <c r="E2402" s="406">
        <v>221898.84044909</v>
      </c>
      <c r="F2402" s="188">
        <v>105.424763</v>
      </c>
      <c r="G2402" s="103" t="s">
        <v>581</v>
      </c>
      <c r="H2402" s="103" t="s">
        <v>581</v>
      </c>
      <c r="I2402" s="252">
        <v>234</v>
      </c>
      <c r="J2402" s="104">
        <v>23430799.739999998</v>
      </c>
      <c r="K2402" s="104">
        <v>23439507.600000001</v>
      </c>
      <c r="L2402" s="188">
        <v>7.4181624E-3</v>
      </c>
    </row>
    <row r="2403" spans="1:12" hidden="1">
      <c r="A2403" s="103" t="s">
        <v>1099</v>
      </c>
      <c r="B2403" s="103" t="s">
        <v>1078</v>
      </c>
      <c r="C2403" s="134" t="s">
        <v>1168</v>
      </c>
      <c r="D2403" s="104">
        <v>23379967.670000002</v>
      </c>
      <c r="E2403" s="406">
        <v>221752.45495360001</v>
      </c>
      <c r="F2403" s="188">
        <v>105.432734</v>
      </c>
      <c r="G2403" s="103" t="s">
        <v>581</v>
      </c>
      <c r="H2403" s="103" t="s">
        <v>581</v>
      </c>
      <c r="I2403" s="252">
        <v>233</v>
      </c>
      <c r="J2403" s="104">
        <v>23395401.489999998</v>
      </c>
      <c r="K2403" s="104">
        <v>23404842.920000002</v>
      </c>
      <c r="L2403" s="188">
        <v>7.5608422E-3</v>
      </c>
    </row>
    <row r="2404" spans="1:12" hidden="1">
      <c r="A2404" s="103" t="s">
        <v>1099</v>
      </c>
      <c r="B2404" s="103" t="s">
        <v>1078</v>
      </c>
      <c r="C2404" s="134" t="s">
        <v>1169</v>
      </c>
      <c r="D2404" s="104">
        <v>23178482.609999999</v>
      </c>
      <c r="E2404" s="406">
        <v>219790.81673739999</v>
      </c>
      <c r="F2404" s="188">
        <v>105.45701099999999</v>
      </c>
      <c r="G2404" s="103" t="s">
        <v>581</v>
      </c>
      <c r="H2404" s="103" t="s">
        <v>581</v>
      </c>
      <c r="I2404" s="252">
        <v>232</v>
      </c>
      <c r="J2404" s="104">
        <v>23385351.120000001</v>
      </c>
      <c r="K2404" s="104">
        <v>23396992.510000002</v>
      </c>
      <c r="L2404" s="188">
        <v>2.3026055600000001E-2</v>
      </c>
    </row>
    <row r="2405" spans="1:12" hidden="1">
      <c r="A2405" s="103" t="s">
        <v>1099</v>
      </c>
      <c r="B2405" s="103" t="s">
        <v>1078</v>
      </c>
      <c r="C2405" s="134" t="s">
        <v>1170</v>
      </c>
      <c r="D2405" s="104">
        <v>23184217.210000001</v>
      </c>
      <c r="E2405" s="406">
        <v>219828.74404672999</v>
      </c>
      <c r="F2405" s="188">
        <v>105.46490300000001</v>
      </c>
      <c r="G2405" s="103" t="s">
        <v>581</v>
      </c>
      <c r="H2405" s="103" t="s">
        <v>581</v>
      </c>
      <c r="I2405" s="252">
        <v>232</v>
      </c>
      <c r="J2405" s="104">
        <v>23180217.210000001</v>
      </c>
      <c r="K2405" s="104">
        <v>23192585.510000002</v>
      </c>
      <c r="L2405" s="188">
        <v>7.4836180999999996E-3</v>
      </c>
    </row>
    <row r="2406" spans="1:12" hidden="1">
      <c r="A2406" s="103" t="s">
        <v>1099</v>
      </c>
      <c r="B2406" s="103" t="s">
        <v>1078</v>
      </c>
      <c r="C2406" s="134" t="s">
        <v>1171</v>
      </c>
      <c r="D2406" s="104">
        <v>23272444.02</v>
      </c>
      <c r="E2406" s="406">
        <v>220648.21991131001</v>
      </c>
      <c r="F2406" s="188">
        <v>105.47306500000001</v>
      </c>
      <c r="G2406" s="103" t="s">
        <v>581</v>
      </c>
      <c r="H2406" s="103" t="s">
        <v>581</v>
      </c>
      <c r="I2406" s="252">
        <v>232</v>
      </c>
      <c r="J2406" s="104">
        <v>23186011.390000001</v>
      </c>
      <c r="K2406" s="104">
        <v>23199106.809999999</v>
      </c>
      <c r="L2406" s="188">
        <v>7.7390675000000003E-3</v>
      </c>
    </row>
    <row r="2407" spans="1:12" hidden="1">
      <c r="A2407" s="103" t="s">
        <v>1099</v>
      </c>
      <c r="B2407" s="103" t="s">
        <v>1078</v>
      </c>
      <c r="C2407" s="134" t="s">
        <v>1172</v>
      </c>
      <c r="D2407" s="104">
        <v>23344594.98</v>
      </c>
      <c r="E2407" s="406">
        <v>221315.35341658999</v>
      </c>
      <c r="F2407" s="188">
        <v>105.48113600000001</v>
      </c>
      <c r="G2407" s="103" t="s">
        <v>581</v>
      </c>
      <c r="H2407" s="103" t="s">
        <v>581</v>
      </c>
      <c r="I2407" s="252">
        <v>234</v>
      </c>
      <c r="J2407" s="104">
        <v>23274224.98</v>
      </c>
      <c r="K2407" s="104">
        <v>23288050.309999999</v>
      </c>
      <c r="L2407" s="188">
        <v>7.6521905999999999E-3</v>
      </c>
    </row>
    <row r="2408" spans="1:12" hidden="1">
      <c r="A2408" s="103" t="s">
        <v>1099</v>
      </c>
      <c r="B2408" s="103" t="s">
        <v>1078</v>
      </c>
      <c r="C2408" s="134" t="s">
        <v>1173</v>
      </c>
      <c r="D2408" s="104">
        <v>23165806.34</v>
      </c>
      <c r="E2408" s="406">
        <v>219603.88086819</v>
      </c>
      <c r="F2408" s="188">
        <v>105.489057</v>
      </c>
      <c r="G2408" s="103" t="s">
        <v>581</v>
      </c>
      <c r="H2408" s="103" t="s">
        <v>581</v>
      </c>
      <c r="I2408" s="252">
        <v>233</v>
      </c>
      <c r="J2408" s="104">
        <v>23346347.969999999</v>
      </c>
      <c r="K2408" s="104">
        <v>23360905.489999998</v>
      </c>
      <c r="L2408" s="188">
        <v>7.5093996000000001E-3</v>
      </c>
    </row>
    <row r="2409" spans="1:12" hidden="1">
      <c r="A2409" s="103" t="s">
        <v>1099</v>
      </c>
      <c r="B2409" s="103" t="s">
        <v>1078</v>
      </c>
      <c r="C2409" s="134" t="s">
        <v>1174</v>
      </c>
      <c r="D2409" s="104">
        <v>22665216.199999999</v>
      </c>
      <c r="E2409" s="406">
        <v>214809.00420992999</v>
      </c>
      <c r="F2409" s="188">
        <v>105.51334300000001</v>
      </c>
      <c r="G2409" s="103" t="s">
        <v>581</v>
      </c>
      <c r="H2409" s="103" t="s">
        <v>581</v>
      </c>
      <c r="I2409" s="252">
        <v>233</v>
      </c>
      <c r="J2409" s="104">
        <v>23171139.670000002</v>
      </c>
      <c r="K2409" s="104">
        <v>23187877.489999998</v>
      </c>
      <c r="L2409" s="188">
        <v>2.3022293199999998E-2</v>
      </c>
    </row>
    <row r="2410" spans="1:12" hidden="1">
      <c r="A2410" s="103" t="s">
        <v>1099</v>
      </c>
      <c r="B2410" s="103" t="s">
        <v>1078</v>
      </c>
      <c r="C2410" s="134" t="s">
        <v>1175</v>
      </c>
      <c r="D2410" s="104">
        <v>22653713.57</v>
      </c>
      <c r="E2410" s="406">
        <v>214683.40297579</v>
      </c>
      <c r="F2410" s="188">
        <v>105.521495</v>
      </c>
      <c r="G2410" s="103" t="s">
        <v>581</v>
      </c>
      <c r="H2410" s="103" t="s">
        <v>581</v>
      </c>
      <c r="I2410" s="252">
        <v>233</v>
      </c>
      <c r="J2410" s="104">
        <v>22666967.199999999</v>
      </c>
      <c r="K2410" s="104">
        <v>22684416.010000002</v>
      </c>
      <c r="L2410" s="188">
        <v>7.7260371000000003E-3</v>
      </c>
    </row>
    <row r="2411" spans="1:12" hidden="1">
      <c r="A2411" s="103" t="s">
        <v>1099</v>
      </c>
      <c r="B2411" s="103" t="s">
        <v>1078</v>
      </c>
      <c r="C2411" s="134" t="s">
        <v>1176</v>
      </c>
      <c r="D2411" s="104">
        <v>22893917.940000001</v>
      </c>
      <c r="E2411" s="406">
        <v>216942.88533461001</v>
      </c>
      <c r="F2411" s="188">
        <v>105.529702</v>
      </c>
      <c r="G2411" s="103" t="s">
        <v>581</v>
      </c>
      <c r="H2411" s="103" t="s">
        <v>581</v>
      </c>
      <c r="I2411" s="252">
        <v>234</v>
      </c>
      <c r="J2411" s="104">
        <v>22655475.440000001</v>
      </c>
      <c r="K2411" s="104">
        <v>22673634.890000001</v>
      </c>
      <c r="L2411" s="188">
        <v>7.7775622999999997E-3</v>
      </c>
    </row>
    <row r="2412" spans="1:12" hidden="1">
      <c r="A2412" s="103" t="s">
        <v>1099</v>
      </c>
      <c r="B2412" s="103" t="s">
        <v>1078</v>
      </c>
      <c r="C2412" s="134" t="s">
        <v>1177</v>
      </c>
      <c r="D2412" s="104">
        <v>22306235.190000001</v>
      </c>
      <c r="E2412" s="406">
        <v>211357.68076491999</v>
      </c>
      <c r="F2412" s="188">
        <v>105.53785000000001</v>
      </c>
      <c r="G2412" s="103" t="s">
        <v>581</v>
      </c>
      <c r="H2412" s="103" t="s">
        <v>581</v>
      </c>
      <c r="I2412" s="252">
        <v>230</v>
      </c>
      <c r="J2412" s="104">
        <v>22895685.68</v>
      </c>
      <c r="K2412" s="104">
        <v>22914563.329999998</v>
      </c>
      <c r="L2412" s="188">
        <v>7.7210489999999998E-3</v>
      </c>
    </row>
    <row r="2413" spans="1:12" hidden="1">
      <c r="A2413" s="103" t="s">
        <v>1099</v>
      </c>
      <c r="B2413" s="103" t="s">
        <v>1078</v>
      </c>
      <c r="C2413" s="134" t="s">
        <v>1178</v>
      </c>
      <c r="D2413" s="104">
        <v>23269117.75</v>
      </c>
      <c r="E2413" s="406">
        <v>220463.43475568001</v>
      </c>
      <c r="F2413" s="188">
        <v>105.546381</v>
      </c>
      <c r="G2413" s="103" t="s">
        <v>581</v>
      </c>
      <c r="H2413" s="103" t="s">
        <v>581</v>
      </c>
      <c r="I2413" s="252">
        <v>231</v>
      </c>
      <c r="J2413" s="104">
        <v>22308038.370000001</v>
      </c>
      <c r="K2413" s="104">
        <v>22327615.82</v>
      </c>
      <c r="L2413" s="188">
        <v>8.0833559000000003E-3</v>
      </c>
    </row>
    <row r="2414" spans="1:12" hidden="1">
      <c r="A2414" s="103" t="s">
        <v>1099</v>
      </c>
      <c r="B2414" s="103" t="s">
        <v>1078</v>
      </c>
      <c r="C2414" s="134" t="s">
        <v>1179</v>
      </c>
      <c r="D2414" s="104">
        <v>22028873.73</v>
      </c>
      <c r="E2414" s="406">
        <v>208666.63878437001</v>
      </c>
      <c r="F2414" s="188">
        <v>105.56969700000001</v>
      </c>
      <c r="G2414" s="103" t="s">
        <v>581</v>
      </c>
      <c r="H2414" s="103" t="s">
        <v>581</v>
      </c>
      <c r="I2414" s="252">
        <v>231</v>
      </c>
      <c r="J2414" s="104">
        <v>23274257.91</v>
      </c>
      <c r="K2414" s="104">
        <v>23296025.82</v>
      </c>
      <c r="L2414" s="188">
        <v>2.2090762199999999E-2</v>
      </c>
    </row>
    <row r="2415" spans="1:12" hidden="1">
      <c r="A2415" s="103" t="s">
        <v>1099</v>
      </c>
      <c r="B2415" s="103" t="s">
        <v>1078</v>
      </c>
      <c r="C2415" s="134" t="s">
        <v>1180</v>
      </c>
      <c r="D2415" s="104">
        <v>22171487.109999999</v>
      </c>
      <c r="E2415" s="406">
        <v>210001.40513356001</v>
      </c>
      <c r="F2415" s="188">
        <v>105.577804</v>
      </c>
      <c r="G2415" s="103" t="s">
        <v>581</v>
      </c>
      <c r="H2415" s="103" t="s">
        <v>581</v>
      </c>
      <c r="I2415" s="252">
        <v>232</v>
      </c>
      <c r="J2415" s="104">
        <v>22030565.41</v>
      </c>
      <c r="K2415" s="104">
        <v>22053024.52</v>
      </c>
      <c r="L2415" s="188">
        <v>7.6792869999999999E-3</v>
      </c>
    </row>
    <row r="2416" spans="1:12" hidden="1">
      <c r="A2416" s="103" t="s">
        <v>1099</v>
      </c>
      <c r="B2416" s="103" t="s">
        <v>1078</v>
      </c>
      <c r="C2416" s="134" t="s">
        <v>1181</v>
      </c>
      <c r="D2416" s="104">
        <v>22167835.859999999</v>
      </c>
      <c r="E2416" s="406">
        <v>209951.17028824001</v>
      </c>
      <c r="F2416" s="188">
        <v>105.585674</v>
      </c>
      <c r="G2416" s="103" t="s">
        <v>581</v>
      </c>
      <c r="H2416" s="103" t="s">
        <v>581</v>
      </c>
      <c r="I2416" s="252">
        <v>232</v>
      </c>
      <c r="J2416" s="104">
        <v>22173139.940000001</v>
      </c>
      <c r="K2416" s="104">
        <v>22173834.920000002</v>
      </c>
      <c r="L2416" s="188">
        <v>7.4542183E-3</v>
      </c>
    </row>
    <row r="2417" spans="1:12" hidden="1">
      <c r="A2417" s="103" t="s">
        <v>1099</v>
      </c>
      <c r="B2417" s="103" t="s">
        <v>1078</v>
      </c>
      <c r="C2417" s="134" t="s">
        <v>1182</v>
      </c>
      <c r="D2417" s="104">
        <v>22082768.670000002</v>
      </c>
      <c r="E2417" s="406">
        <v>209129.2364312</v>
      </c>
      <c r="F2417" s="188">
        <v>105.593886</v>
      </c>
      <c r="G2417" s="103" t="s">
        <v>581</v>
      </c>
      <c r="H2417" s="103" t="s">
        <v>581</v>
      </c>
      <c r="I2417" s="252">
        <v>233</v>
      </c>
      <c r="J2417" s="104">
        <v>22169559.859999999</v>
      </c>
      <c r="K2417" s="104">
        <v>22170949.73</v>
      </c>
      <c r="L2417" s="188">
        <v>7.7775702999999998E-3</v>
      </c>
    </row>
    <row r="2418" spans="1:12" hidden="1">
      <c r="A2418" s="103" t="s">
        <v>1099</v>
      </c>
      <c r="B2418" s="103" t="s">
        <v>1078</v>
      </c>
      <c r="C2418" s="134" t="s">
        <v>1988</v>
      </c>
      <c r="D2418" s="104">
        <v>21813810.09</v>
      </c>
      <c r="E2418" s="406">
        <v>206566.45571832001</v>
      </c>
      <c r="F2418" s="188">
        <v>105.601899</v>
      </c>
      <c r="G2418" s="103" t="s">
        <v>581</v>
      </c>
      <c r="H2418" s="103" t="s">
        <v>581</v>
      </c>
      <c r="I2418" s="252">
        <v>233</v>
      </c>
      <c r="J2418" s="104">
        <v>22084444.600000001</v>
      </c>
      <c r="K2418" s="104">
        <v>22086526.710000001</v>
      </c>
      <c r="L2418" s="188">
        <v>7.5885075000000001E-3</v>
      </c>
    </row>
    <row r="2419" spans="1:12" hidden="1">
      <c r="A2419" s="103" t="s">
        <v>1099</v>
      </c>
      <c r="B2419" s="103" t="s">
        <v>1078</v>
      </c>
      <c r="C2419" s="134" t="s">
        <v>1989</v>
      </c>
      <c r="D2419" s="104">
        <v>24307088.140000001</v>
      </c>
      <c r="E2419" s="406">
        <v>230121.24472128</v>
      </c>
      <c r="F2419" s="188">
        <v>105.62730999999999</v>
      </c>
      <c r="G2419" s="103" t="s">
        <v>581</v>
      </c>
      <c r="H2419" s="103" t="s">
        <v>581</v>
      </c>
      <c r="I2419" s="252">
        <v>234</v>
      </c>
      <c r="J2419" s="104">
        <v>21819059.140000001</v>
      </c>
      <c r="K2419" s="104">
        <v>21823193.219999999</v>
      </c>
      <c r="L2419" s="188">
        <v>2.40630142E-2</v>
      </c>
    </row>
    <row r="2420" spans="1:12" hidden="1">
      <c r="A2420" s="103" t="s">
        <v>1099</v>
      </c>
      <c r="B2420" s="103" t="s">
        <v>1078</v>
      </c>
      <c r="C2420" s="134" t="s">
        <v>1990</v>
      </c>
      <c r="D2420" s="104">
        <v>23921202.289999999</v>
      </c>
      <c r="E2420" s="406">
        <v>226451.32516718999</v>
      </c>
      <c r="F2420" s="188">
        <v>105.63507300000001</v>
      </c>
      <c r="G2420" s="103" t="s">
        <v>581</v>
      </c>
      <c r="H2420" s="103" t="s">
        <v>581</v>
      </c>
      <c r="I2420" s="252">
        <v>234</v>
      </c>
      <c r="J2420" s="104">
        <v>24308874.510000002</v>
      </c>
      <c r="K2420" s="104">
        <v>24313770.649999999</v>
      </c>
      <c r="L2420" s="188">
        <v>7.3494251000000002E-3</v>
      </c>
    </row>
    <row r="2421" spans="1:12" hidden="1">
      <c r="A2421" s="103" t="s">
        <v>1099</v>
      </c>
      <c r="B2421" s="103" t="s">
        <v>1078</v>
      </c>
      <c r="C2421" s="134" t="s">
        <v>1991</v>
      </c>
      <c r="D2421" s="104">
        <v>24215535.579999998</v>
      </c>
      <c r="E2421" s="406">
        <v>229220.66404373001</v>
      </c>
      <c r="F2421" s="188">
        <v>105.6429</v>
      </c>
      <c r="G2421" s="103" t="s">
        <v>581</v>
      </c>
      <c r="H2421" s="103" t="s">
        <v>581</v>
      </c>
      <c r="I2421" s="252">
        <v>234</v>
      </c>
      <c r="J2421" s="104">
        <v>23922974.59</v>
      </c>
      <c r="K2421" s="104">
        <v>23928620.710000001</v>
      </c>
      <c r="L2421" s="188">
        <v>7.4094709000000003E-3</v>
      </c>
    </row>
    <row r="2422" spans="1:12" hidden="1">
      <c r="A2422" s="103" t="s">
        <v>1099</v>
      </c>
      <c r="B2422" s="103" t="s">
        <v>1078</v>
      </c>
      <c r="C2422" s="134" t="s">
        <v>1992</v>
      </c>
      <c r="D2422" s="104">
        <v>24020923.699999999</v>
      </c>
      <c r="E2422" s="406">
        <v>227362.21899364999</v>
      </c>
      <c r="F2422" s="188">
        <v>105.650463</v>
      </c>
      <c r="G2422" s="103" t="s">
        <v>581</v>
      </c>
      <c r="H2422" s="103" t="s">
        <v>581</v>
      </c>
      <c r="I2422" s="252">
        <v>235</v>
      </c>
      <c r="J2422" s="104">
        <v>24217269.280000001</v>
      </c>
      <c r="K2422" s="104">
        <v>24223674.629999999</v>
      </c>
      <c r="L2422" s="188">
        <v>7.1590235000000002E-3</v>
      </c>
    </row>
    <row r="2423" spans="1:12" hidden="1">
      <c r="A2423" s="103" t="s">
        <v>1099</v>
      </c>
      <c r="B2423" s="103" t="s">
        <v>1078</v>
      </c>
      <c r="C2423" s="134" t="s">
        <v>1993</v>
      </c>
      <c r="D2423" s="104">
        <v>24011402.02</v>
      </c>
      <c r="E2423" s="406">
        <v>227255.37496503</v>
      </c>
      <c r="F2423" s="188">
        <v>105.658236</v>
      </c>
      <c r="G2423" s="103" t="s">
        <v>581</v>
      </c>
      <c r="H2423" s="103" t="s">
        <v>581</v>
      </c>
      <c r="I2423" s="252">
        <v>235</v>
      </c>
      <c r="J2423" s="104">
        <v>24022690.969999999</v>
      </c>
      <c r="K2423" s="104">
        <v>24029849.48</v>
      </c>
      <c r="L2423" s="188">
        <v>7.3572795999999998E-3</v>
      </c>
    </row>
    <row r="2424" spans="1:12" hidden="1">
      <c r="A2424" s="103" t="s">
        <v>1099</v>
      </c>
      <c r="B2424" s="103" t="s">
        <v>1078</v>
      </c>
      <c r="C2424" s="134" t="s">
        <v>1994</v>
      </c>
      <c r="D2424" s="104">
        <v>23787775.640000001</v>
      </c>
      <c r="E2424" s="406">
        <v>225088.72900573001</v>
      </c>
      <c r="F2424" s="188">
        <v>105.681772</v>
      </c>
      <c r="G2424" s="103" t="s">
        <v>581</v>
      </c>
      <c r="H2424" s="103" t="s">
        <v>581</v>
      </c>
      <c r="I2424" s="252">
        <v>235</v>
      </c>
      <c r="J2424" s="104">
        <v>24016750.620000001</v>
      </c>
      <c r="K2424" s="104">
        <v>24026168.239999998</v>
      </c>
      <c r="L2424" s="188">
        <v>2.22755943E-2</v>
      </c>
    </row>
    <row r="2425" spans="1:12" hidden="1">
      <c r="A2425" s="103" t="s">
        <v>1099</v>
      </c>
      <c r="B2425" s="103" t="s">
        <v>1078</v>
      </c>
      <c r="C2425" s="134" t="s">
        <v>1995</v>
      </c>
      <c r="D2425" s="104">
        <v>23899513.940000001</v>
      </c>
      <c r="E2425" s="406">
        <v>226129.51362714</v>
      </c>
      <c r="F2425" s="188">
        <v>105.689494</v>
      </c>
      <c r="G2425" s="103" t="s">
        <v>581</v>
      </c>
      <c r="H2425" s="103" t="s">
        <v>581</v>
      </c>
      <c r="I2425" s="252">
        <v>236</v>
      </c>
      <c r="J2425" s="104">
        <v>23789513.940000001</v>
      </c>
      <c r="K2425" s="104">
        <v>23799677.5</v>
      </c>
      <c r="L2425" s="188">
        <v>7.3068419000000004E-3</v>
      </c>
    </row>
    <row r="2426" spans="1:12" hidden="1">
      <c r="A2426" s="103" t="s">
        <v>1099</v>
      </c>
      <c r="B2426" s="103" t="s">
        <v>1078</v>
      </c>
      <c r="C2426" s="134" t="s">
        <v>1996</v>
      </c>
      <c r="D2426" s="104">
        <v>23576692.379999999</v>
      </c>
      <c r="E2426" s="406">
        <v>223058.2293719</v>
      </c>
      <c r="F2426" s="188">
        <v>105.697478</v>
      </c>
      <c r="G2426" s="103" t="s">
        <v>581</v>
      </c>
      <c r="H2426" s="103" t="s">
        <v>581</v>
      </c>
      <c r="I2426" s="252">
        <v>238</v>
      </c>
      <c r="J2426" s="104">
        <v>23901319.379999999</v>
      </c>
      <c r="K2426" s="104">
        <v>23912232.399999999</v>
      </c>
      <c r="L2426" s="188">
        <v>7.5542040000000001E-3</v>
      </c>
    </row>
    <row r="2427" spans="1:12" hidden="1">
      <c r="A2427" s="103" t="s">
        <v>1099</v>
      </c>
      <c r="B2427" s="103" t="s">
        <v>1078</v>
      </c>
      <c r="C2427" s="134" t="s">
        <v>1997</v>
      </c>
      <c r="D2427" s="104">
        <v>23564558.550000001</v>
      </c>
      <c r="E2427" s="406">
        <v>222926.33189582001</v>
      </c>
      <c r="F2427" s="188">
        <v>105.705586</v>
      </c>
      <c r="G2427" s="103" t="s">
        <v>581</v>
      </c>
      <c r="H2427" s="103" t="s">
        <v>581</v>
      </c>
      <c r="I2427" s="252">
        <v>239</v>
      </c>
      <c r="J2427" s="104">
        <v>23578500.850000001</v>
      </c>
      <c r="K2427" s="104">
        <v>23590153.25</v>
      </c>
      <c r="L2427" s="188">
        <v>7.6709493000000004E-3</v>
      </c>
    </row>
    <row r="2428" spans="1:12" hidden="1">
      <c r="A2428" s="103" t="s">
        <v>1099</v>
      </c>
      <c r="B2428" s="103" t="s">
        <v>1078</v>
      </c>
      <c r="C2428" s="134" t="s">
        <v>1998</v>
      </c>
      <c r="D2428" s="104">
        <v>23431313.07</v>
      </c>
      <c r="E2428" s="406">
        <v>221649.29484578001</v>
      </c>
      <c r="F2428" s="188">
        <v>105.71345599999999</v>
      </c>
      <c r="G2428" s="103" t="s">
        <v>581</v>
      </c>
      <c r="H2428" s="103" t="s">
        <v>581</v>
      </c>
      <c r="I2428" s="252">
        <v>239</v>
      </c>
      <c r="J2428" s="104">
        <v>23566313.07</v>
      </c>
      <c r="K2428" s="104">
        <v>23578704.48</v>
      </c>
      <c r="L2428" s="188">
        <v>7.4452073000000002E-3</v>
      </c>
    </row>
    <row r="2429" spans="1:12" hidden="1">
      <c r="A2429" s="103" t="s">
        <v>1099</v>
      </c>
      <c r="B2429" s="103" t="s">
        <v>1078</v>
      </c>
      <c r="C2429" s="134" t="s">
        <v>1999</v>
      </c>
      <c r="D2429" s="104">
        <v>23404350.579999998</v>
      </c>
      <c r="E2429" s="406">
        <v>221344.06119164999</v>
      </c>
      <c r="F2429" s="188">
        <v>105.73742300000001</v>
      </c>
      <c r="G2429" s="103" t="s">
        <v>581</v>
      </c>
      <c r="H2429" s="103" t="s">
        <v>581</v>
      </c>
      <c r="I2429" s="252">
        <v>239</v>
      </c>
      <c r="J2429" s="104">
        <v>23436625.199999999</v>
      </c>
      <c r="K2429" s="104">
        <v>23451221.670000002</v>
      </c>
      <c r="L2429" s="188">
        <v>2.2671664399999999E-2</v>
      </c>
    </row>
    <row r="2430" spans="1:12" hidden="1">
      <c r="A2430" s="103" t="s">
        <v>1099</v>
      </c>
      <c r="B2430" s="103" t="s">
        <v>1078</v>
      </c>
      <c r="C2430" s="134" t="s">
        <v>2000</v>
      </c>
      <c r="D2430" s="104">
        <v>23426012.289999999</v>
      </c>
      <c r="E2430" s="406">
        <v>221532.71775488</v>
      </c>
      <c r="F2430" s="188">
        <v>105.745158</v>
      </c>
      <c r="G2430" s="103" t="s">
        <v>581</v>
      </c>
      <c r="H2430" s="103" t="s">
        <v>581</v>
      </c>
      <c r="I2430" s="252">
        <v>238</v>
      </c>
      <c r="J2430" s="104">
        <v>23406062.77</v>
      </c>
      <c r="K2430" s="104">
        <v>23421393.329999998</v>
      </c>
      <c r="L2430" s="188">
        <v>7.3152907999999997E-3</v>
      </c>
    </row>
    <row r="2431" spans="1:12" hidden="1">
      <c r="A2431" s="103" t="s">
        <v>1099</v>
      </c>
      <c r="B2431" s="103" t="s">
        <v>1078</v>
      </c>
      <c r="C2431" s="134" t="s">
        <v>2001</v>
      </c>
      <c r="D2431" s="104">
        <v>23419714.27</v>
      </c>
      <c r="E2431" s="406">
        <v>221457.06966898</v>
      </c>
      <c r="F2431" s="188">
        <v>105.752841</v>
      </c>
      <c r="G2431" s="103" t="s">
        <v>581</v>
      </c>
      <c r="H2431" s="103" t="s">
        <v>581</v>
      </c>
      <c r="I2431" s="252">
        <v>238</v>
      </c>
      <c r="J2431" s="104">
        <v>23427714.27</v>
      </c>
      <c r="K2431" s="104">
        <v>23443779.620000001</v>
      </c>
      <c r="L2431" s="188">
        <v>7.2655808999999997E-3</v>
      </c>
    </row>
    <row r="2432" spans="1:12" hidden="1">
      <c r="A2432" s="103" t="s">
        <v>1099</v>
      </c>
      <c r="B2432" s="103" t="s">
        <v>1078</v>
      </c>
      <c r="C2432" s="134" t="s">
        <v>2002</v>
      </c>
      <c r="D2432" s="104">
        <v>23276489.289999999</v>
      </c>
      <c r="E2432" s="406">
        <v>220086.60323502999</v>
      </c>
      <c r="F2432" s="188">
        <v>105.76059100000001</v>
      </c>
      <c r="G2432" s="103" t="s">
        <v>581</v>
      </c>
      <c r="H2432" s="103" t="s">
        <v>581</v>
      </c>
      <c r="I2432" s="252">
        <v>239</v>
      </c>
      <c r="J2432" s="104">
        <v>23421430.629999999</v>
      </c>
      <c r="K2432" s="104">
        <v>23438230.59</v>
      </c>
      <c r="L2432" s="188">
        <v>7.3284083000000003E-3</v>
      </c>
    </row>
    <row r="2433" spans="1:12" hidden="1">
      <c r="A2433" s="103" t="s">
        <v>1099</v>
      </c>
      <c r="B2433" s="103" t="s">
        <v>1078</v>
      </c>
      <c r="C2433" s="134" t="s">
        <v>2003</v>
      </c>
      <c r="D2433" s="104">
        <v>23308886.550000001</v>
      </c>
      <c r="E2433" s="406">
        <v>220376.49366636999</v>
      </c>
      <c r="F2433" s="188">
        <v>105.768479</v>
      </c>
      <c r="G2433" s="103" t="s">
        <v>581</v>
      </c>
      <c r="H2433" s="103" t="s">
        <v>581</v>
      </c>
      <c r="I2433" s="252">
        <v>242</v>
      </c>
      <c r="J2433" s="104">
        <v>23278225.280000001</v>
      </c>
      <c r="K2433" s="104">
        <v>23295755.390000001</v>
      </c>
      <c r="L2433" s="188">
        <v>7.4583547000000002E-3</v>
      </c>
    </row>
    <row r="2434" spans="1:12" hidden="1">
      <c r="A2434" s="103" t="s">
        <v>1099</v>
      </c>
      <c r="B2434" s="103" t="s">
        <v>1078</v>
      </c>
      <c r="C2434" s="134" t="s">
        <v>2004</v>
      </c>
      <c r="D2434" s="104">
        <v>23314201.260000002</v>
      </c>
      <c r="E2434" s="406">
        <v>220376.49366636999</v>
      </c>
      <c r="F2434" s="188">
        <v>105.792596</v>
      </c>
      <c r="G2434" s="103" t="s">
        <v>581</v>
      </c>
      <c r="H2434" s="103" t="s">
        <v>581</v>
      </c>
      <c r="I2434" s="252">
        <v>242</v>
      </c>
      <c r="J2434" s="104">
        <v>23314201.260000002</v>
      </c>
      <c r="K2434" s="104">
        <v>23333925.399999999</v>
      </c>
      <c r="L2434" s="188">
        <v>2.2801689300000001E-2</v>
      </c>
    </row>
    <row r="2435" spans="1:12" hidden="1">
      <c r="A2435" s="103" t="s">
        <v>1099</v>
      </c>
      <c r="B2435" s="103" t="s">
        <v>1078</v>
      </c>
      <c r="C2435" s="134" t="s">
        <v>2005</v>
      </c>
      <c r="D2435" s="104">
        <v>23525013.629999999</v>
      </c>
      <c r="E2435" s="406">
        <v>222352.72428076001</v>
      </c>
      <c r="F2435" s="188">
        <v>105.80042899999999</v>
      </c>
      <c r="G2435" s="103" t="s">
        <v>581</v>
      </c>
      <c r="H2435" s="103" t="s">
        <v>581</v>
      </c>
      <c r="I2435" s="252">
        <v>243</v>
      </c>
      <c r="J2435" s="104">
        <v>23315927.579999998</v>
      </c>
      <c r="K2435" s="104">
        <v>23336383.140000001</v>
      </c>
      <c r="L2435" s="188">
        <v>7.4041098000000001E-3</v>
      </c>
    </row>
    <row r="2436" spans="1:12" hidden="1">
      <c r="A2436" s="103" t="s">
        <v>1099</v>
      </c>
      <c r="B2436" s="103" t="s">
        <v>1078</v>
      </c>
      <c r="C2436" s="134" t="s">
        <v>2006</v>
      </c>
      <c r="D2436" s="104">
        <v>23461690.57</v>
      </c>
      <c r="E2436" s="406">
        <v>221737.73890902</v>
      </c>
      <c r="F2436" s="188">
        <v>105.808288</v>
      </c>
      <c r="G2436" s="103" t="s">
        <v>581</v>
      </c>
      <c r="H2436" s="103" t="s">
        <v>581</v>
      </c>
      <c r="I2436" s="252">
        <v>242</v>
      </c>
      <c r="J2436" s="104">
        <v>23526761.120000001</v>
      </c>
      <c r="K2436" s="104">
        <v>23527498.530000001</v>
      </c>
      <c r="L2436" s="188">
        <v>7.4281362000000002E-3</v>
      </c>
    </row>
    <row r="2437" spans="1:12" hidden="1">
      <c r="A2437" s="103" t="s">
        <v>1099</v>
      </c>
      <c r="B2437" s="103" t="s">
        <v>1078</v>
      </c>
      <c r="C2437" s="134" t="s">
        <v>2007</v>
      </c>
      <c r="D2437" s="104">
        <v>23597034.780000001</v>
      </c>
      <c r="E2437" s="406">
        <v>222999.90127852</v>
      </c>
      <c r="F2437" s="188">
        <v>105.816346</v>
      </c>
      <c r="G2437" s="103" t="s">
        <v>581</v>
      </c>
      <c r="H2437" s="103" t="s">
        <v>581</v>
      </c>
      <c r="I2437" s="252">
        <v>248</v>
      </c>
      <c r="J2437" s="104">
        <v>23463477.370000001</v>
      </c>
      <c r="K2437" s="104">
        <v>23464950.23</v>
      </c>
      <c r="L2437" s="188">
        <v>7.6156605000000004E-3</v>
      </c>
    </row>
    <row r="2438" spans="1:12" hidden="1">
      <c r="A2438" s="103" t="s">
        <v>1099</v>
      </c>
      <c r="B2438" s="103" t="s">
        <v>1078</v>
      </c>
      <c r="C2438" s="134" t="s">
        <v>2008</v>
      </c>
      <c r="D2438" s="104">
        <v>23426200.370000001</v>
      </c>
      <c r="E2438" s="406">
        <v>221369.17187642999</v>
      </c>
      <c r="F2438" s="188">
        <v>105.82413200000001</v>
      </c>
      <c r="G2438" s="103" t="s">
        <v>581</v>
      </c>
      <c r="H2438" s="103" t="s">
        <v>581</v>
      </c>
      <c r="I2438" s="252">
        <v>248</v>
      </c>
      <c r="J2438" s="104">
        <v>23598770.890000001</v>
      </c>
      <c r="K2438" s="104">
        <v>23600983.469999999</v>
      </c>
      <c r="L2438" s="188">
        <v>7.3580314000000003E-3</v>
      </c>
    </row>
    <row r="2439" spans="1:12" hidden="1">
      <c r="A2439" s="103" t="s">
        <v>1099</v>
      </c>
      <c r="B2439" s="103" t="s">
        <v>1078</v>
      </c>
      <c r="C2439" s="134" t="s">
        <v>2009</v>
      </c>
      <c r="D2439" s="104">
        <v>23583626.449999999</v>
      </c>
      <c r="E2439" s="406">
        <v>222806.33975881999</v>
      </c>
      <c r="F2439" s="188">
        <v>105.848094</v>
      </c>
      <c r="G2439" s="103" t="s">
        <v>581</v>
      </c>
      <c r="H2439" s="103" t="s">
        <v>581</v>
      </c>
      <c r="I2439" s="252">
        <v>248</v>
      </c>
      <c r="J2439" s="104">
        <v>23431504.969999999</v>
      </c>
      <c r="K2439" s="104">
        <v>23435921.170000002</v>
      </c>
      <c r="L2439" s="188">
        <v>2.2643228500000001E-2</v>
      </c>
    </row>
    <row r="2440" spans="1:12" hidden="1">
      <c r="A2440" s="103" t="s">
        <v>1099</v>
      </c>
      <c r="B2440" s="103" t="s">
        <v>1078</v>
      </c>
      <c r="C2440" s="134" t="s">
        <v>2010</v>
      </c>
      <c r="D2440" s="104">
        <v>24506359.550000001</v>
      </c>
      <c r="E2440" s="406">
        <v>231506.01343349001</v>
      </c>
      <c r="F2440" s="188">
        <v>105.856255</v>
      </c>
      <c r="G2440" s="103" t="s">
        <v>581</v>
      </c>
      <c r="H2440" s="103" t="s">
        <v>581</v>
      </c>
      <c r="I2440" s="252">
        <v>248</v>
      </c>
      <c r="J2440" s="104">
        <v>23585444.68</v>
      </c>
      <c r="K2440" s="104">
        <v>23590600.27</v>
      </c>
      <c r="L2440" s="188">
        <v>7.7101058000000004E-3</v>
      </c>
    </row>
    <row r="2441" spans="1:12" hidden="1">
      <c r="A2441" s="103" t="s">
        <v>1099</v>
      </c>
      <c r="B2441" s="103" t="s">
        <v>1078</v>
      </c>
      <c r="C2441" s="134" t="s">
        <v>2011</v>
      </c>
      <c r="D2441" s="104">
        <v>24459644.850000001</v>
      </c>
      <c r="E2441" s="406">
        <v>231047.87832073</v>
      </c>
      <c r="F2441" s="188">
        <v>105.863966</v>
      </c>
      <c r="G2441" s="103" t="s">
        <v>581</v>
      </c>
      <c r="H2441" s="103" t="s">
        <v>581</v>
      </c>
      <c r="I2441" s="252">
        <v>249</v>
      </c>
      <c r="J2441" s="104">
        <v>24508144.850000001</v>
      </c>
      <c r="K2441" s="104">
        <v>24514068.77</v>
      </c>
      <c r="L2441" s="188">
        <v>7.2844066000000004E-3</v>
      </c>
    </row>
    <row r="2442" spans="1:12" hidden="1">
      <c r="A2442" s="103" t="s">
        <v>1099</v>
      </c>
      <c r="B2442" s="103" t="s">
        <v>1078</v>
      </c>
      <c r="C2442" s="134" t="s">
        <v>2012</v>
      </c>
      <c r="D2442" s="104">
        <v>24501779.68</v>
      </c>
      <c r="E2442" s="406">
        <v>231429.03844105001</v>
      </c>
      <c r="F2442" s="188">
        <v>105.871674</v>
      </c>
      <c r="G2442" s="103" t="s">
        <v>581</v>
      </c>
      <c r="H2442" s="103" t="s">
        <v>581</v>
      </c>
      <c r="I2442" s="252">
        <v>249</v>
      </c>
      <c r="J2442" s="104">
        <v>24461425.620000001</v>
      </c>
      <c r="K2442" s="104">
        <v>24468116.43</v>
      </c>
      <c r="L2442" s="188">
        <v>7.2810421999999998E-3</v>
      </c>
    </row>
    <row r="2443" spans="1:12" hidden="1">
      <c r="A2443" s="103" t="s">
        <v>1099</v>
      </c>
      <c r="B2443" s="103" t="s">
        <v>1078</v>
      </c>
      <c r="C2443" s="134" t="s">
        <v>2013</v>
      </c>
      <c r="D2443" s="104">
        <v>23920076.989999998</v>
      </c>
      <c r="E2443" s="406">
        <v>225918.08921388999</v>
      </c>
      <c r="F2443" s="188">
        <v>105.879423</v>
      </c>
      <c r="G2443" s="103" t="s">
        <v>581</v>
      </c>
      <c r="H2443" s="103" t="s">
        <v>581</v>
      </c>
      <c r="I2443" s="252">
        <v>249</v>
      </c>
      <c r="J2443" s="104">
        <v>24503573.109999999</v>
      </c>
      <c r="K2443" s="104">
        <v>24511032.16</v>
      </c>
      <c r="L2443" s="188">
        <v>7.3192381999999997E-3</v>
      </c>
    </row>
    <row r="2444" spans="1:12" hidden="1">
      <c r="A2444" s="103" t="s">
        <v>1099</v>
      </c>
      <c r="B2444" s="103" t="s">
        <v>1078</v>
      </c>
      <c r="C2444" s="134" t="s">
        <v>2014</v>
      </c>
      <c r="D2444" s="104">
        <v>24028728.489999998</v>
      </c>
      <c r="E2444" s="406">
        <v>226892.62496211001</v>
      </c>
      <c r="F2444" s="188">
        <v>105.903524</v>
      </c>
      <c r="G2444" s="103" t="s">
        <v>581</v>
      </c>
      <c r="H2444" s="103" t="s">
        <v>581</v>
      </c>
      <c r="I2444" s="252">
        <v>249</v>
      </c>
      <c r="J2444" s="104">
        <v>23925521.719999999</v>
      </c>
      <c r="K2444" s="104">
        <v>23935231.34</v>
      </c>
      <c r="L2444" s="188">
        <v>2.27626854E-2</v>
      </c>
    </row>
    <row r="2445" spans="1:12" hidden="1">
      <c r="A2445" s="103" t="s">
        <v>1099</v>
      </c>
      <c r="B2445" s="103" t="s">
        <v>1078</v>
      </c>
      <c r="C2445" s="134" t="s">
        <v>2015</v>
      </c>
      <c r="D2445" s="104">
        <v>23981709.449999999</v>
      </c>
      <c r="E2445" s="406">
        <v>226431.81072131</v>
      </c>
      <c r="F2445" s="188">
        <v>105.91139699999999</v>
      </c>
      <c r="G2445" s="103" t="s">
        <v>581</v>
      </c>
      <c r="H2445" s="103" t="s">
        <v>581</v>
      </c>
      <c r="I2445" s="252">
        <v>251</v>
      </c>
      <c r="J2445" s="104">
        <v>24030514.93</v>
      </c>
      <c r="K2445" s="104">
        <v>24040978.050000001</v>
      </c>
      <c r="L2445" s="188">
        <v>7.4341247000000001E-3</v>
      </c>
    </row>
    <row r="2446" spans="1:12" hidden="1">
      <c r="A2446" s="103" t="s">
        <v>1099</v>
      </c>
      <c r="B2446" s="103" t="s">
        <v>1078</v>
      </c>
      <c r="C2446" s="134" t="s">
        <v>2016</v>
      </c>
      <c r="D2446" s="104">
        <v>23982617.989999998</v>
      </c>
      <c r="E2446" s="406">
        <v>226423.50666294</v>
      </c>
      <c r="F2446" s="188">
        <v>105.91929399999999</v>
      </c>
      <c r="G2446" s="103" t="s">
        <v>581</v>
      </c>
      <c r="H2446" s="103" t="s">
        <v>581</v>
      </c>
      <c r="I2446" s="252">
        <v>253</v>
      </c>
      <c r="J2446" s="104">
        <v>23983497.550000001</v>
      </c>
      <c r="K2446" s="104">
        <v>23994712.719999999</v>
      </c>
      <c r="L2446" s="188">
        <v>7.4562324999999999E-3</v>
      </c>
    </row>
    <row r="2447" spans="1:12" hidden="1">
      <c r="A2447" s="103" t="s">
        <v>1099</v>
      </c>
      <c r="B2447" s="103" t="s">
        <v>1078</v>
      </c>
      <c r="C2447" s="134" t="s">
        <v>2017</v>
      </c>
      <c r="D2447" s="104">
        <v>23797253.059999999</v>
      </c>
      <c r="E2447" s="406">
        <v>224656.61875538001</v>
      </c>
      <c r="F2447" s="188">
        <v>105.927229</v>
      </c>
      <c r="G2447" s="103" t="s">
        <v>581</v>
      </c>
      <c r="H2447" s="103" t="s">
        <v>581</v>
      </c>
      <c r="I2447" s="252">
        <v>254</v>
      </c>
      <c r="J2447" s="104">
        <v>23984414.600000001</v>
      </c>
      <c r="K2447" s="104">
        <v>23996381.870000001</v>
      </c>
      <c r="L2447" s="188">
        <v>7.4915529999999998E-3</v>
      </c>
    </row>
    <row r="2448" spans="1:12" hidden="1">
      <c r="A2448" s="103" t="s">
        <v>1099</v>
      </c>
      <c r="B2448" s="103" t="s">
        <v>1078</v>
      </c>
      <c r="C2448" s="134" t="s">
        <v>2018</v>
      </c>
      <c r="D2448" s="104">
        <v>27406870.23</v>
      </c>
      <c r="E2448" s="406">
        <v>258711.372298</v>
      </c>
      <c r="F2448" s="188">
        <v>105.936086</v>
      </c>
      <c r="G2448" s="103" t="s">
        <v>581</v>
      </c>
      <c r="H2448" s="103" t="s">
        <v>581</v>
      </c>
      <c r="I2448" s="252">
        <v>255</v>
      </c>
      <c r="J2448" s="104">
        <v>23799242.93</v>
      </c>
      <c r="K2448" s="104">
        <v>23811956.530000001</v>
      </c>
      <c r="L2448" s="188">
        <v>8.3614006000000008E-3</v>
      </c>
    </row>
    <row r="2449" spans="1:12" hidden="1">
      <c r="A2449" s="103" t="s">
        <v>1099</v>
      </c>
      <c r="B2449" s="103" t="s">
        <v>1078</v>
      </c>
      <c r="C2449" s="134" t="s">
        <v>2019</v>
      </c>
      <c r="D2449" s="104">
        <v>26864756.829999998</v>
      </c>
      <c r="E2449" s="406">
        <v>253539.95319373001</v>
      </c>
      <c r="F2449" s="188">
        <v>105.95867200000001</v>
      </c>
      <c r="G2449" s="103" t="s">
        <v>581</v>
      </c>
      <c r="H2449" s="103" t="s">
        <v>581</v>
      </c>
      <c r="I2449" s="252">
        <v>255</v>
      </c>
      <c r="J2449" s="104">
        <v>27412713.530000001</v>
      </c>
      <c r="K2449" s="104">
        <v>27428006.109999999</v>
      </c>
      <c r="L2449" s="188">
        <v>2.13204026E-2</v>
      </c>
    </row>
    <row r="2450" spans="1:12" hidden="1">
      <c r="A2450" s="103" t="s">
        <v>1099</v>
      </c>
      <c r="B2450" s="103" t="s">
        <v>1078</v>
      </c>
      <c r="C2450" s="134" t="s">
        <v>2020</v>
      </c>
      <c r="D2450" s="104">
        <v>26866665.27</v>
      </c>
      <c r="E2450" s="406">
        <v>253539.95319373001</v>
      </c>
      <c r="F2450" s="188">
        <v>105.9662</v>
      </c>
      <c r="G2450" s="103" t="s">
        <v>581</v>
      </c>
      <c r="H2450" s="103" t="s">
        <v>581</v>
      </c>
      <c r="I2450" s="252">
        <v>255</v>
      </c>
      <c r="J2450" s="104">
        <v>26866665.27</v>
      </c>
      <c r="K2450" s="104">
        <v>26882800.43</v>
      </c>
      <c r="L2450" s="188">
        <v>7.1046568000000003E-3</v>
      </c>
    </row>
    <row r="2451" spans="1:12" hidden="1">
      <c r="A2451" s="103" t="s">
        <v>1099</v>
      </c>
      <c r="B2451" s="103" t="s">
        <v>1078</v>
      </c>
      <c r="C2451" s="134" t="s">
        <v>2021</v>
      </c>
      <c r="D2451" s="104">
        <v>27322698.030000001</v>
      </c>
      <c r="E2451" s="406">
        <v>257823.35398818</v>
      </c>
      <c r="F2451" s="188">
        <v>105.97448799999999</v>
      </c>
      <c r="G2451" s="103" t="s">
        <v>581</v>
      </c>
      <c r="H2451" s="103" t="s">
        <v>581</v>
      </c>
      <c r="I2451" s="252">
        <v>254</v>
      </c>
      <c r="J2451" s="104">
        <v>26868766.82</v>
      </c>
      <c r="K2451" s="104">
        <v>26885744.649999999</v>
      </c>
      <c r="L2451" s="188">
        <v>7.8213619000000005E-3</v>
      </c>
    </row>
    <row r="2452" spans="1:12" hidden="1">
      <c r="A2452" s="103" t="s">
        <v>1099</v>
      </c>
      <c r="B2452" s="103" t="s">
        <v>1078</v>
      </c>
      <c r="C2452" s="134" t="s">
        <v>2022</v>
      </c>
      <c r="D2452" s="104">
        <v>27825132.219999999</v>
      </c>
      <c r="E2452" s="406">
        <v>262544.00872500002</v>
      </c>
      <c r="F2452" s="188">
        <v>105.98273500000001</v>
      </c>
      <c r="G2452" s="103" t="s">
        <v>581</v>
      </c>
      <c r="H2452" s="103" t="s">
        <v>581</v>
      </c>
      <c r="I2452" s="252">
        <v>254</v>
      </c>
      <c r="J2452" s="104">
        <v>27324824.32</v>
      </c>
      <c r="K2452" s="104">
        <v>27342659.140000001</v>
      </c>
      <c r="L2452" s="188">
        <v>7.7820616999999996E-3</v>
      </c>
    </row>
    <row r="2453" spans="1:12" hidden="1">
      <c r="A2453" s="103" t="s">
        <v>1099</v>
      </c>
      <c r="B2453" s="103" t="s">
        <v>1078</v>
      </c>
      <c r="C2453" s="134" t="s">
        <v>2023</v>
      </c>
      <c r="D2453" s="104">
        <v>27821224.010000002</v>
      </c>
      <c r="E2453" s="406">
        <v>262487.38237648999</v>
      </c>
      <c r="F2453" s="188">
        <v>105.99071000000001</v>
      </c>
      <c r="G2453" s="103" t="s">
        <v>581</v>
      </c>
      <c r="H2453" s="103" t="s">
        <v>581</v>
      </c>
      <c r="I2453" s="252">
        <v>254</v>
      </c>
      <c r="J2453" s="104">
        <v>27827225.879999999</v>
      </c>
      <c r="K2453" s="104">
        <v>27845933.460000001</v>
      </c>
      <c r="L2453" s="188">
        <v>7.5248104999999996E-3</v>
      </c>
    </row>
    <row r="2454" spans="1:12" hidden="1">
      <c r="A2454" s="103" t="s">
        <v>1099</v>
      </c>
      <c r="B2454" s="103" t="s">
        <v>1078</v>
      </c>
      <c r="C2454" s="134" t="s">
        <v>2024</v>
      </c>
      <c r="D2454" s="104">
        <v>24686909.43</v>
      </c>
      <c r="E2454" s="406">
        <v>232863.44364370001</v>
      </c>
      <c r="F2454" s="188">
        <v>106.014534</v>
      </c>
      <c r="G2454" s="103" t="s">
        <v>581</v>
      </c>
      <c r="H2454" s="103" t="s">
        <v>581</v>
      </c>
      <c r="I2454" s="252">
        <v>255</v>
      </c>
      <c r="J2454" s="104">
        <v>27827477.489999998</v>
      </c>
      <c r="K2454" s="104">
        <v>27848803.620000001</v>
      </c>
      <c r="L2454" s="188">
        <v>2.24774417E-2</v>
      </c>
    </row>
    <row r="2455" spans="1:12" hidden="1">
      <c r="A2455" s="103" t="s">
        <v>1099</v>
      </c>
      <c r="B2455" s="103" t="s">
        <v>1078</v>
      </c>
      <c r="C2455" s="134" t="s">
        <v>2025</v>
      </c>
      <c r="D2455" s="104">
        <v>25728727.809999999</v>
      </c>
      <c r="E2455" s="406">
        <v>242670.78011483001</v>
      </c>
      <c r="F2455" s="188">
        <v>106.02318</v>
      </c>
      <c r="G2455" s="103" t="s">
        <v>581</v>
      </c>
      <c r="H2455" s="103" t="s">
        <v>581</v>
      </c>
      <c r="I2455" s="252">
        <v>255</v>
      </c>
      <c r="J2455" s="104">
        <v>24688922.809999999</v>
      </c>
      <c r="K2455" s="104">
        <v>24711023.440000001</v>
      </c>
      <c r="L2455" s="188">
        <v>8.1554855000000002E-3</v>
      </c>
    </row>
    <row r="2456" spans="1:12" hidden="1">
      <c r="A2456" s="103" t="s">
        <v>1099</v>
      </c>
      <c r="B2456" s="103" t="s">
        <v>1078</v>
      </c>
      <c r="C2456" s="134" t="s">
        <v>2026</v>
      </c>
      <c r="D2456" s="104">
        <v>25387402.079999998</v>
      </c>
      <c r="E2456" s="406">
        <v>239433.37534617999</v>
      </c>
      <c r="F2456" s="188">
        <v>106.031175</v>
      </c>
      <c r="G2456" s="103" t="s">
        <v>581</v>
      </c>
      <c r="H2456" s="103" t="s">
        <v>581</v>
      </c>
      <c r="I2456" s="252">
        <v>255</v>
      </c>
      <c r="J2456" s="104">
        <v>25730667.91</v>
      </c>
      <c r="K2456" s="104">
        <v>25753575.719999999</v>
      </c>
      <c r="L2456" s="188">
        <v>7.5408037999999998E-3</v>
      </c>
    </row>
    <row r="2457" spans="1:12" hidden="1">
      <c r="A2457" s="103" t="s">
        <v>1099</v>
      </c>
      <c r="B2457" s="103" t="s">
        <v>1078</v>
      </c>
      <c r="C2457" s="134" t="s">
        <v>2027</v>
      </c>
      <c r="D2457" s="104">
        <v>25994555.100000001</v>
      </c>
      <c r="E2457" s="406">
        <v>245140.25921776</v>
      </c>
      <c r="F2457" s="188">
        <v>106.039519</v>
      </c>
      <c r="G2457" s="103" t="s">
        <v>581</v>
      </c>
      <c r="H2457" s="103" t="s">
        <v>581</v>
      </c>
      <c r="I2457" s="252">
        <v>254</v>
      </c>
      <c r="J2457" s="104">
        <v>25389399.879999999</v>
      </c>
      <c r="K2457" s="104">
        <v>25413104.199999999</v>
      </c>
      <c r="L2457" s="188">
        <v>7.8693836999999996E-3</v>
      </c>
    </row>
    <row r="2458" spans="1:12" hidden="1">
      <c r="A2458" s="103" t="s">
        <v>1099</v>
      </c>
      <c r="B2458" s="103" t="s">
        <v>1078</v>
      </c>
      <c r="C2458" s="134" t="s">
        <v>569</v>
      </c>
      <c r="D2458" s="104">
        <v>26787960.219999999</v>
      </c>
      <c r="E2458" s="406">
        <v>252603.46443582</v>
      </c>
      <c r="F2458" s="188">
        <v>106.047478</v>
      </c>
      <c r="G2458" s="103" t="s">
        <v>581</v>
      </c>
      <c r="H2458" s="103" t="s">
        <v>581</v>
      </c>
      <c r="I2458" s="252">
        <v>254</v>
      </c>
      <c r="J2458" s="104">
        <v>25996506.129999999</v>
      </c>
      <c r="K2458" s="104">
        <v>26021026.010000002</v>
      </c>
      <c r="L2458" s="188">
        <v>7.5056923000000001E-3</v>
      </c>
    </row>
    <row r="2459" spans="1:12" hidden="1">
      <c r="A2459" s="103" t="s">
        <v>1099</v>
      </c>
      <c r="B2459" s="103" t="s">
        <v>1078</v>
      </c>
      <c r="C2459" s="134" t="s">
        <v>1367</v>
      </c>
      <c r="D2459" s="104">
        <v>25761316.18</v>
      </c>
      <c r="E2459" s="406">
        <v>242870.2353692</v>
      </c>
      <c r="F2459" s="188">
        <v>106.070289</v>
      </c>
      <c r="G2459" s="103" t="s">
        <v>581</v>
      </c>
      <c r="H2459" s="103" t="s">
        <v>581</v>
      </c>
      <c r="I2459" s="252">
        <v>256</v>
      </c>
      <c r="J2459" s="104">
        <v>26793722.600000001</v>
      </c>
      <c r="K2459" s="104">
        <v>26796242.18</v>
      </c>
      <c r="L2459" s="188">
        <v>2.1510176799999999E-2</v>
      </c>
    </row>
    <row r="2460" spans="1:12" hidden="1">
      <c r="A2460" s="103" t="s">
        <v>1099</v>
      </c>
      <c r="B2460" s="103" t="s">
        <v>1078</v>
      </c>
      <c r="C2460" s="134" t="s">
        <v>1368</v>
      </c>
      <c r="D2460" s="104">
        <v>25941037.57</v>
      </c>
      <c r="E2460" s="406">
        <v>244546.39775420999</v>
      </c>
      <c r="F2460" s="188">
        <v>106.078183</v>
      </c>
      <c r="G2460" s="103" t="s">
        <v>581</v>
      </c>
      <c r="H2460" s="103" t="s">
        <v>581</v>
      </c>
      <c r="I2460" s="252">
        <v>255</v>
      </c>
      <c r="J2460" s="104">
        <v>25763233.309999999</v>
      </c>
      <c r="K2460" s="104">
        <v>25766560.48</v>
      </c>
      <c r="L2460" s="188">
        <v>7.4422348000000001E-3</v>
      </c>
    </row>
    <row r="2461" spans="1:12" hidden="1">
      <c r="A2461" s="103" t="s">
        <v>1099</v>
      </c>
      <c r="B2461" s="103" t="s">
        <v>1078</v>
      </c>
      <c r="C2461" s="134" t="s">
        <v>1369</v>
      </c>
      <c r="D2461" s="104">
        <v>28099748.140000001</v>
      </c>
      <c r="E2461" s="406">
        <v>264874.70789656998</v>
      </c>
      <c r="F2461" s="188">
        <v>106.08694300000001</v>
      </c>
      <c r="G2461" s="103" t="s">
        <v>581</v>
      </c>
      <c r="H2461" s="103" t="s">
        <v>581</v>
      </c>
      <c r="I2461" s="252">
        <v>256</v>
      </c>
      <c r="J2461" s="104">
        <v>25943179.859999999</v>
      </c>
      <c r="K2461" s="104">
        <v>25947320.280000001</v>
      </c>
      <c r="L2461" s="188">
        <v>8.2580599999999994E-3</v>
      </c>
    </row>
    <row r="2462" spans="1:12" hidden="1">
      <c r="A2462" s="103" t="s">
        <v>1099</v>
      </c>
      <c r="B2462" s="103" t="s">
        <v>1078</v>
      </c>
      <c r="C2462" s="134" t="s">
        <v>1370</v>
      </c>
      <c r="D2462" s="104">
        <v>28101849.260000002</v>
      </c>
      <c r="E2462" s="406">
        <v>264874.70789656998</v>
      </c>
      <c r="F2462" s="188">
        <v>106.094876</v>
      </c>
      <c r="G2462" s="103" t="s">
        <v>581</v>
      </c>
      <c r="H2462" s="103" t="s">
        <v>581</v>
      </c>
      <c r="I2462" s="252">
        <v>256</v>
      </c>
      <c r="J2462" s="104">
        <v>28101849.260000002</v>
      </c>
      <c r="K2462" s="104">
        <v>28106870.620000001</v>
      </c>
      <c r="L2462" s="188">
        <v>7.4778288E-3</v>
      </c>
    </row>
    <row r="2463" spans="1:12" hidden="1">
      <c r="A2463" s="103" t="s">
        <v>1099</v>
      </c>
      <c r="B2463" s="103" t="s">
        <v>1078</v>
      </c>
      <c r="C2463" s="134" t="s">
        <v>1371</v>
      </c>
      <c r="D2463" s="104">
        <v>28103950.289999999</v>
      </c>
      <c r="E2463" s="406">
        <v>264874.70789656998</v>
      </c>
      <c r="F2463" s="188">
        <v>106.102808</v>
      </c>
      <c r="G2463" s="103" t="s">
        <v>581</v>
      </c>
      <c r="H2463" s="103" t="s">
        <v>581</v>
      </c>
      <c r="I2463" s="252">
        <v>256</v>
      </c>
      <c r="J2463" s="104">
        <v>28103950.289999999</v>
      </c>
      <c r="K2463" s="104">
        <v>28109852.68</v>
      </c>
      <c r="L2463" s="188">
        <v>7.4763271000000001E-3</v>
      </c>
    </row>
    <row r="2464" spans="1:12" hidden="1">
      <c r="A2464" s="103" t="s">
        <v>1099</v>
      </c>
      <c r="B2464" s="103" t="s">
        <v>1078</v>
      </c>
      <c r="C2464" s="134" t="s">
        <v>1372</v>
      </c>
      <c r="D2464" s="104">
        <v>28190488.420000002</v>
      </c>
      <c r="E2464" s="406">
        <v>265632.49329079001</v>
      </c>
      <c r="F2464" s="188">
        <v>106.12590400000001</v>
      </c>
      <c r="G2464" s="103" t="s">
        <v>581</v>
      </c>
      <c r="H2464" s="103" t="s">
        <v>581</v>
      </c>
      <c r="I2464" s="252">
        <v>257</v>
      </c>
      <c r="J2464" s="104">
        <v>28110067.760000002</v>
      </c>
      <c r="K2464" s="104">
        <v>28118614.07</v>
      </c>
      <c r="L2464" s="188">
        <v>2.1767567200000001E-2</v>
      </c>
    </row>
    <row r="2465" spans="1:12" hidden="1">
      <c r="A2465" s="103" t="s">
        <v>1099</v>
      </c>
      <c r="B2465" s="103" t="s">
        <v>1078</v>
      </c>
      <c r="C2465" s="134" t="s">
        <v>1373</v>
      </c>
      <c r="D2465" s="104">
        <v>28181156.120000001</v>
      </c>
      <c r="E2465" s="406">
        <v>265524.37232750998</v>
      </c>
      <c r="F2465" s="188">
        <v>106.133971</v>
      </c>
      <c r="G2465" s="103" t="s">
        <v>581</v>
      </c>
      <c r="H2465" s="103" t="s">
        <v>581</v>
      </c>
      <c r="I2465" s="252">
        <v>257</v>
      </c>
      <c r="J2465" s="104">
        <v>28192631.43</v>
      </c>
      <c r="K2465" s="104">
        <v>28202061.670000002</v>
      </c>
      <c r="L2465" s="188">
        <v>7.6013486999999998E-3</v>
      </c>
    </row>
    <row r="2466" spans="1:12" hidden="1">
      <c r="A2466" s="103" t="s">
        <v>1099</v>
      </c>
      <c r="B2466" s="103" t="s">
        <v>1078</v>
      </c>
      <c r="C2466" s="134" t="s">
        <v>1374</v>
      </c>
      <c r="D2466" s="104">
        <v>28366524.59</v>
      </c>
      <c r="E2466" s="406">
        <v>267251.07553735998</v>
      </c>
      <c r="F2466" s="188">
        <v>106.141854</v>
      </c>
      <c r="G2466" s="103" t="s">
        <v>581</v>
      </c>
      <c r="H2466" s="103" t="s">
        <v>581</v>
      </c>
      <c r="I2466" s="252">
        <v>259</v>
      </c>
      <c r="J2466" s="104">
        <v>28183249.109999999</v>
      </c>
      <c r="K2466" s="104">
        <v>28193563</v>
      </c>
      <c r="L2466" s="188">
        <v>7.4274051000000002E-3</v>
      </c>
    </row>
    <row r="2467" spans="1:12" hidden="1">
      <c r="A2467" s="103" t="s">
        <v>1099</v>
      </c>
      <c r="B2467" s="103" t="s">
        <v>1078</v>
      </c>
      <c r="C2467" s="134" t="s">
        <v>1375</v>
      </c>
      <c r="D2467" s="104">
        <v>28387237.100000001</v>
      </c>
      <c r="E2467" s="406">
        <v>267426.79977022001</v>
      </c>
      <c r="F2467" s="188">
        <v>106.14955999999999</v>
      </c>
      <c r="G2467" s="103" t="s">
        <v>581</v>
      </c>
      <c r="H2467" s="103" t="s">
        <v>581</v>
      </c>
      <c r="I2467" s="252">
        <v>261</v>
      </c>
      <c r="J2467" s="104">
        <v>28368584.050000001</v>
      </c>
      <c r="K2467" s="104">
        <v>28379787.43</v>
      </c>
      <c r="L2467" s="188">
        <v>7.2600955E-3</v>
      </c>
    </row>
    <row r="2468" spans="1:12" hidden="1">
      <c r="A2468" s="103" t="s">
        <v>1099</v>
      </c>
      <c r="B2468" s="103" t="s">
        <v>1078</v>
      </c>
      <c r="C2468" s="134" t="s">
        <v>1376</v>
      </c>
      <c r="D2468" s="104">
        <v>28699062.16</v>
      </c>
      <c r="E2468" s="406">
        <v>270347.01981088001</v>
      </c>
      <c r="F2468" s="188">
        <v>106.156384</v>
      </c>
      <c r="G2468" s="103" t="s">
        <v>581</v>
      </c>
      <c r="H2468" s="103" t="s">
        <v>581</v>
      </c>
      <c r="I2468" s="252">
        <v>262</v>
      </c>
      <c r="J2468" s="104">
        <v>28389062.16</v>
      </c>
      <c r="K2468" s="104">
        <v>28401155.699999999</v>
      </c>
      <c r="L2468" s="188">
        <v>6.4286654000000002E-3</v>
      </c>
    </row>
    <row r="2469" spans="1:12" hidden="1">
      <c r="A2469" s="103" t="s">
        <v>1099</v>
      </c>
      <c r="B2469" s="103" t="s">
        <v>1078</v>
      </c>
      <c r="C2469" s="134" t="s">
        <v>1377</v>
      </c>
      <c r="D2469" s="104">
        <v>29534704.260000002</v>
      </c>
      <c r="E2469" s="406">
        <v>278160.70150830998</v>
      </c>
      <c r="F2469" s="188">
        <v>106.17856500000001</v>
      </c>
      <c r="G2469" s="103" t="s">
        <v>581</v>
      </c>
      <c r="H2469" s="103" t="s">
        <v>581</v>
      </c>
      <c r="I2469" s="252">
        <v>263</v>
      </c>
      <c r="J2469" s="104">
        <v>28705058.75</v>
      </c>
      <c r="K2469" s="104">
        <v>28719852.75</v>
      </c>
      <c r="L2469" s="188">
        <v>2.0894645399999998E-2</v>
      </c>
    </row>
    <row r="2470" spans="1:12" hidden="1">
      <c r="A2470" s="103" t="s">
        <v>1099</v>
      </c>
      <c r="B2470" s="103" t="s">
        <v>1078</v>
      </c>
      <c r="C2470" s="134" t="s">
        <v>1378</v>
      </c>
      <c r="D2470" s="104">
        <v>30725116.699999999</v>
      </c>
      <c r="E2470" s="406">
        <v>289348.48661672999</v>
      </c>
      <c r="F2470" s="188">
        <v>106.18723799999999</v>
      </c>
      <c r="G2470" s="103" t="s">
        <v>581</v>
      </c>
      <c r="H2470" s="103" t="s">
        <v>581</v>
      </c>
      <c r="I2470" s="252">
        <v>263</v>
      </c>
      <c r="J2470" s="104">
        <v>29537116.699999999</v>
      </c>
      <c r="K2470" s="104">
        <v>29552836.960000001</v>
      </c>
      <c r="L2470" s="188">
        <v>8.1683152999999994E-3</v>
      </c>
    </row>
    <row r="2471" spans="1:12" hidden="1">
      <c r="A2471" s="103" t="s">
        <v>1099</v>
      </c>
      <c r="B2471" s="103" t="s">
        <v>1078</v>
      </c>
      <c r="C2471" s="134" t="s">
        <v>1379</v>
      </c>
      <c r="D2471" s="104">
        <v>29196694.059999999</v>
      </c>
      <c r="E2471" s="406">
        <v>274933.90898359998</v>
      </c>
      <c r="F2471" s="188">
        <v>106.195319</v>
      </c>
      <c r="G2471" s="103" t="s">
        <v>581</v>
      </c>
      <c r="H2471" s="103" t="s">
        <v>581</v>
      </c>
      <c r="I2471" s="252">
        <v>264</v>
      </c>
      <c r="J2471" s="104">
        <v>30727454.73</v>
      </c>
      <c r="K2471" s="104">
        <v>30744138.59</v>
      </c>
      <c r="L2471" s="188">
        <v>7.6101424000000004E-3</v>
      </c>
    </row>
    <row r="2472" spans="1:12" hidden="1">
      <c r="A2472" s="103" t="s">
        <v>1099</v>
      </c>
      <c r="B2472" s="103" t="s">
        <v>1078</v>
      </c>
      <c r="C2472" s="134" t="s">
        <v>1380</v>
      </c>
      <c r="D2472" s="104">
        <v>29124518.23</v>
      </c>
      <c r="E2472" s="406">
        <v>274232.32274572999</v>
      </c>
      <c r="F2472" s="188">
        <v>106.203813</v>
      </c>
      <c r="G2472" s="103" t="s">
        <v>581</v>
      </c>
      <c r="H2472" s="103" t="s">
        <v>581</v>
      </c>
      <c r="I2472" s="252">
        <v>264</v>
      </c>
      <c r="J2472" s="104">
        <v>29199029.359999999</v>
      </c>
      <c r="K2472" s="104">
        <v>29216628.940000001</v>
      </c>
      <c r="L2472" s="188">
        <v>7.9984692999999999E-3</v>
      </c>
    </row>
    <row r="2473" spans="1:12" hidden="1">
      <c r="A2473" s="103" t="s">
        <v>1099</v>
      </c>
      <c r="B2473" s="103" t="s">
        <v>1078</v>
      </c>
      <c r="C2473" s="134" t="s">
        <v>1381</v>
      </c>
      <c r="D2473" s="104">
        <v>29400961.109999999</v>
      </c>
      <c r="E2473" s="406">
        <v>276813.66703153</v>
      </c>
      <c r="F2473" s="188">
        <v>106.212101</v>
      </c>
      <c r="G2473" s="103" t="s">
        <v>581</v>
      </c>
      <c r="H2473" s="103" t="s">
        <v>581</v>
      </c>
      <c r="I2473" s="252">
        <v>264</v>
      </c>
      <c r="J2473" s="104">
        <v>29126791.109999999</v>
      </c>
      <c r="K2473" s="104">
        <v>29145304.170000002</v>
      </c>
      <c r="L2473" s="188">
        <v>7.8038628999999998E-3</v>
      </c>
    </row>
    <row r="2474" spans="1:12" hidden="1">
      <c r="A2474" s="103" t="s">
        <v>1099</v>
      </c>
      <c r="B2474" s="103" t="s">
        <v>1078</v>
      </c>
      <c r="C2474" s="134" t="s">
        <v>1382</v>
      </c>
      <c r="D2474" s="104">
        <v>29236839.850000001</v>
      </c>
      <c r="E2474" s="406">
        <v>275204.36258131999</v>
      </c>
      <c r="F2474" s="188">
        <v>106.236833</v>
      </c>
      <c r="G2474" s="103" t="s">
        <v>581</v>
      </c>
      <c r="H2474" s="103" t="s">
        <v>581</v>
      </c>
      <c r="I2474" s="252">
        <v>263</v>
      </c>
      <c r="J2474" s="104">
        <v>29407807.260000002</v>
      </c>
      <c r="K2474" s="104">
        <v>29429087.460000001</v>
      </c>
      <c r="L2474" s="188">
        <v>2.32854823E-2</v>
      </c>
    </row>
    <row r="2475" spans="1:12" hidden="1">
      <c r="A2475" s="103" t="s">
        <v>1099</v>
      </c>
      <c r="B2475" s="103" t="s">
        <v>1078</v>
      </c>
      <c r="C2475" s="134" t="s">
        <v>1383</v>
      </c>
      <c r="D2475" s="104">
        <v>28533211.539999999</v>
      </c>
      <c r="E2475" s="406">
        <v>268560.19955110003</v>
      </c>
      <c r="F2475" s="188">
        <v>106.24512300000001</v>
      </c>
      <c r="G2475" s="103" t="s">
        <v>581</v>
      </c>
      <c r="H2475" s="103" t="s">
        <v>581</v>
      </c>
      <c r="I2475" s="252">
        <v>262</v>
      </c>
      <c r="J2475" s="104">
        <v>29239121.460000001</v>
      </c>
      <c r="K2475" s="104">
        <v>29261318.789999999</v>
      </c>
      <c r="L2475" s="188">
        <v>7.8033199999999999E-3</v>
      </c>
    </row>
    <row r="2476" spans="1:12" hidden="1">
      <c r="A2476" s="103" t="s">
        <v>1100</v>
      </c>
      <c r="B2476" s="103" t="s">
        <v>1078</v>
      </c>
      <c r="C2476" s="134" t="s">
        <v>1205</v>
      </c>
      <c r="D2476" s="104">
        <v>1224798.29</v>
      </c>
      <c r="E2476" s="406">
        <v>1174</v>
      </c>
      <c r="F2476" s="188">
        <v>1043.2694120000001</v>
      </c>
      <c r="G2476" s="103" t="s">
        <v>581</v>
      </c>
      <c r="H2476" s="103" t="s">
        <v>581</v>
      </c>
      <c r="I2476" s="252">
        <v>47</v>
      </c>
      <c r="J2476" s="104">
        <v>1224798.29</v>
      </c>
      <c r="K2476" s="104">
        <v>1224936.9099999999</v>
      </c>
      <c r="L2476" s="188">
        <v>1.8656123999999999E-3</v>
      </c>
    </row>
    <row r="2477" spans="1:12" hidden="1">
      <c r="A2477" s="103" t="s">
        <v>1100</v>
      </c>
      <c r="B2477" s="103" t="s">
        <v>1078</v>
      </c>
      <c r="C2477" s="134" t="s">
        <v>1206</v>
      </c>
      <c r="D2477" s="104">
        <v>1224821.1200000001</v>
      </c>
      <c r="E2477" s="406">
        <v>1174</v>
      </c>
      <c r="F2477" s="188">
        <v>1043.288859</v>
      </c>
      <c r="G2477" s="103" t="s">
        <v>581</v>
      </c>
      <c r="H2477" s="103" t="s">
        <v>581</v>
      </c>
      <c r="I2477" s="252">
        <v>47</v>
      </c>
      <c r="J2477" s="104">
        <v>1224821.1200000001</v>
      </c>
      <c r="K2477" s="104">
        <v>1224959.74</v>
      </c>
      <c r="L2477" s="188">
        <v>1.8640439E-3</v>
      </c>
    </row>
    <row r="2478" spans="1:12" hidden="1">
      <c r="A2478" s="103" t="s">
        <v>1100</v>
      </c>
      <c r="B2478" s="103" t="s">
        <v>1078</v>
      </c>
      <c r="C2478" s="134" t="s">
        <v>1207</v>
      </c>
      <c r="D2478" s="104">
        <v>1224889.6599999999</v>
      </c>
      <c r="E2478" s="406">
        <v>1174</v>
      </c>
      <c r="F2478" s="188">
        <v>1043.3472400000001</v>
      </c>
      <c r="G2478" s="103" t="s">
        <v>581</v>
      </c>
      <c r="H2478" s="103" t="s">
        <v>581</v>
      </c>
      <c r="I2478" s="252">
        <v>47</v>
      </c>
      <c r="J2478" s="104">
        <v>1224889.6599999999</v>
      </c>
      <c r="K2478" s="104">
        <v>1225028.28</v>
      </c>
      <c r="L2478" s="188">
        <v>5.5958615000000003E-3</v>
      </c>
    </row>
    <row r="2479" spans="1:12" hidden="1">
      <c r="A2479" s="103" t="s">
        <v>1100</v>
      </c>
      <c r="B2479" s="103" t="s">
        <v>1078</v>
      </c>
      <c r="C2479" s="134" t="s">
        <v>1208</v>
      </c>
      <c r="D2479" s="104">
        <v>1224912.49</v>
      </c>
      <c r="E2479" s="406">
        <v>1174</v>
      </c>
      <c r="F2479" s="188">
        <v>1043.366687</v>
      </c>
      <c r="G2479" s="103" t="s">
        <v>581</v>
      </c>
      <c r="H2479" s="103" t="s">
        <v>581</v>
      </c>
      <c r="I2479" s="252">
        <v>47</v>
      </c>
      <c r="J2479" s="104">
        <v>1224912.49</v>
      </c>
      <c r="K2479" s="104">
        <v>1225051.1100000001</v>
      </c>
      <c r="L2479" s="188">
        <v>1.8639049000000001E-3</v>
      </c>
    </row>
    <row r="2480" spans="1:12" hidden="1">
      <c r="A2480" s="103" t="s">
        <v>1100</v>
      </c>
      <c r="B2480" s="103" t="s">
        <v>1078</v>
      </c>
      <c r="C2480" s="134" t="s">
        <v>1209</v>
      </c>
      <c r="D2480" s="104">
        <v>1224932.8799999999</v>
      </c>
      <c r="E2480" s="406">
        <v>1174</v>
      </c>
      <c r="F2480" s="188">
        <v>1043.384055</v>
      </c>
      <c r="G2480" s="103" t="s">
        <v>581</v>
      </c>
      <c r="H2480" s="103" t="s">
        <v>581</v>
      </c>
      <c r="I2480" s="252">
        <v>47</v>
      </c>
      <c r="J2480" s="104">
        <v>1224932.8799999999</v>
      </c>
      <c r="K2480" s="104">
        <v>1225071.5</v>
      </c>
      <c r="L2480" s="188">
        <v>1.6646113E-3</v>
      </c>
    </row>
    <row r="2481" spans="1:12" hidden="1">
      <c r="A2481" s="103" t="s">
        <v>1100</v>
      </c>
      <c r="B2481" s="103" t="s">
        <v>1078</v>
      </c>
      <c r="C2481" s="134" t="s">
        <v>1210</v>
      </c>
      <c r="D2481" s="104">
        <v>1224955.75</v>
      </c>
      <c r="E2481" s="406">
        <v>1174</v>
      </c>
      <c r="F2481" s="188">
        <v>1043.4035349999999</v>
      </c>
      <c r="G2481" s="103" t="s">
        <v>581</v>
      </c>
      <c r="H2481" s="103" t="s">
        <v>581</v>
      </c>
      <c r="I2481" s="252">
        <v>47</v>
      </c>
      <c r="J2481" s="104">
        <v>1224955.75</v>
      </c>
      <c r="K2481" s="104">
        <v>1225094.3700000001</v>
      </c>
      <c r="L2481" s="188">
        <v>1.8670019E-3</v>
      </c>
    </row>
    <row r="2482" spans="1:12" hidden="1">
      <c r="A2482" s="103" t="s">
        <v>1100</v>
      </c>
      <c r="B2482" s="103" t="s">
        <v>1078</v>
      </c>
      <c r="C2482" s="134" t="s">
        <v>1211</v>
      </c>
      <c r="D2482" s="104">
        <v>1224955.75</v>
      </c>
      <c r="E2482" s="406">
        <v>1174</v>
      </c>
      <c r="F2482" s="188">
        <v>1043.4035349999999</v>
      </c>
      <c r="G2482" s="103" t="s">
        <v>581</v>
      </c>
      <c r="H2482" s="103" t="s">
        <v>581</v>
      </c>
      <c r="I2482" s="252">
        <v>47</v>
      </c>
      <c r="J2482" s="104">
        <v>1224955.75</v>
      </c>
      <c r="K2482" s="104">
        <v>1225094.3700000001</v>
      </c>
      <c r="L2482" s="188">
        <v>0</v>
      </c>
    </row>
    <row r="2483" spans="1:12" hidden="1">
      <c r="A2483" s="103" t="s">
        <v>1100</v>
      </c>
      <c r="B2483" s="103" t="s">
        <v>1078</v>
      </c>
      <c r="C2483" s="134" t="s">
        <v>1212</v>
      </c>
      <c r="D2483" s="104">
        <v>1225024.3700000001</v>
      </c>
      <c r="E2483" s="406">
        <v>1174</v>
      </c>
      <c r="F2483" s="188">
        <v>1043.4619849999999</v>
      </c>
      <c r="G2483" s="103" t="s">
        <v>581</v>
      </c>
      <c r="H2483" s="103" t="s">
        <v>581</v>
      </c>
      <c r="I2483" s="252">
        <v>47</v>
      </c>
      <c r="J2483" s="104">
        <v>1225024.3700000001</v>
      </c>
      <c r="K2483" s="104">
        <v>1225162.99</v>
      </c>
      <c r="L2483" s="188">
        <v>5.6018594999999996E-3</v>
      </c>
    </row>
    <row r="2484" spans="1:12" hidden="1">
      <c r="A2484" s="103" t="s">
        <v>1100</v>
      </c>
      <c r="B2484" s="103" t="s">
        <v>1078</v>
      </c>
      <c r="C2484" s="134" t="s">
        <v>1213</v>
      </c>
      <c r="D2484" s="104">
        <v>1224321.5900000001</v>
      </c>
      <c r="E2484" s="406">
        <v>1174</v>
      </c>
      <c r="F2484" s="188">
        <v>1042.8633649999999</v>
      </c>
      <c r="G2484" s="103" t="s">
        <v>581</v>
      </c>
      <c r="H2484" s="103" t="s">
        <v>581</v>
      </c>
      <c r="I2484" s="252">
        <v>47</v>
      </c>
      <c r="J2484" s="104">
        <v>1224321.5900000001</v>
      </c>
      <c r="K2484" s="104">
        <v>1225834.02</v>
      </c>
      <c r="L2484" s="188">
        <v>-5.73686448E-2</v>
      </c>
    </row>
    <row r="2485" spans="1:12" hidden="1">
      <c r="A2485" s="103" t="s">
        <v>1100</v>
      </c>
      <c r="B2485" s="103" t="s">
        <v>1078</v>
      </c>
      <c r="C2485" s="134" t="s">
        <v>1214</v>
      </c>
      <c r="D2485" s="104">
        <v>1224341.71</v>
      </c>
      <c r="E2485" s="406">
        <v>1174</v>
      </c>
      <c r="F2485" s="188">
        <v>1042.8805030000001</v>
      </c>
      <c r="G2485" s="103" t="s">
        <v>581</v>
      </c>
      <c r="H2485" s="103" t="s">
        <v>581</v>
      </c>
      <c r="I2485" s="252">
        <v>47</v>
      </c>
      <c r="J2485" s="104">
        <v>1224341.71</v>
      </c>
      <c r="K2485" s="104">
        <v>1224941.7</v>
      </c>
      <c r="L2485" s="188">
        <v>1.6433601E-3</v>
      </c>
    </row>
    <row r="2486" spans="1:12" hidden="1">
      <c r="A2486" s="103" t="s">
        <v>1100</v>
      </c>
      <c r="B2486" s="103" t="s">
        <v>1078</v>
      </c>
      <c r="C2486" s="134" t="s">
        <v>1215</v>
      </c>
      <c r="D2486" s="104">
        <v>1224364.29</v>
      </c>
      <c r="E2486" s="406">
        <v>1174</v>
      </c>
      <c r="F2486" s="188">
        <v>1042.8997360000001</v>
      </c>
      <c r="G2486" s="103" t="s">
        <v>581</v>
      </c>
      <c r="H2486" s="103" t="s">
        <v>581</v>
      </c>
      <c r="I2486" s="252">
        <v>47</v>
      </c>
      <c r="J2486" s="104">
        <v>1224364.29</v>
      </c>
      <c r="K2486" s="104">
        <v>1224964.28</v>
      </c>
      <c r="L2486" s="188">
        <v>1.844219E-3</v>
      </c>
    </row>
    <row r="2487" spans="1:12" hidden="1">
      <c r="A2487" s="103" t="s">
        <v>1100</v>
      </c>
      <c r="B2487" s="103" t="s">
        <v>1078</v>
      </c>
      <c r="C2487" s="134" t="s">
        <v>1216</v>
      </c>
      <c r="D2487" s="104">
        <v>1224386.8600000001</v>
      </c>
      <c r="E2487" s="406">
        <v>1174</v>
      </c>
      <c r="F2487" s="188">
        <v>1042.9189610000001</v>
      </c>
      <c r="G2487" s="103" t="s">
        <v>581</v>
      </c>
      <c r="H2487" s="103" t="s">
        <v>581</v>
      </c>
      <c r="I2487" s="252">
        <v>47</v>
      </c>
      <c r="J2487" s="104">
        <v>1224386.8600000001</v>
      </c>
      <c r="K2487" s="104">
        <v>1224986.8500000001</v>
      </c>
      <c r="L2487" s="188">
        <v>1.8434179000000001E-3</v>
      </c>
    </row>
    <row r="2488" spans="1:12" hidden="1">
      <c r="A2488" s="103" t="s">
        <v>1100</v>
      </c>
      <c r="B2488" s="103" t="s">
        <v>1078</v>
      </c>
      <c r="C2488" s="134" t="s">
        <v>1217</v>
      </c>
      <c r="D2488" s="104">
        <v>1230099.43</v>
      </c>
      <c r="E2488" s="406">
        <v>1174</v>
      </c>
      <c r="F2488" s="188">
        <v>1047.784864</v>
      </c>
      <c r="G2488" s="103" t="s">
        <v>581</v>
      </c>
      <c r="H2488" s="103" t="s">
        <v>581</v>
      </c>
      <c r="I2488" s="252">
        <v>47</v>
      </c>
      <c r="J2488" s="104">
        <v>1230099.43</v>
      </c>
      <c r="K2488" s="104">
        <v>1230727.1000000001</v>
      </c>
      <c r="L2488" s="188">
        <v>0.46656578139999999</v>
      </c>
    </row>
    <row r="2489" spans="1:12" hidden="1">
      <c r="A2489" s="103" t="s">
        <v>1100</v>
      </c>
      <c r="B2489" s="103" t="s">
        <v>1078</v>
      </c>
      <c r="C2489" s="134" t="s">
        <v>1218</v>
      </c>
      <c r="D2489" s="104">
        <v>1230122</v>
      </c>
      <c r="E2489" s="406">
        <v>1174</v>
      </c>
      <c r="F2489" s="188">
        <v>1047.804089</v>
      </c>
      <c r="G2489" s="103" t="s">
        <v>581</v>
      </c>
      <c r="H2489" s="103" t="s">
        <v>581</v>
      </c>
      <c r="I2489" s="252">
        <v>47</v>
      </c>
      <c r="J2489" s="104">
        <v>1230122</v>
      </c>
      <c r="K2489" s="104">
        <v>1230749.67</v>
      </c>
      <c r="L2489" s="188">
        <v>1.8348232E-3</v>
      </c>
    </row>
    <row r="2490" spans="1:12" hidden="1">
      <c r="A2490" s="103" t="s">
        <v>1100</v>
      </c>
      <c r="B2490" s="103" t="s">
        <v>1078</v>
      </c>
      <c r="C2490" s="134" t="s">
        <v>1219</v>
      </c>
      <c r="D2490" s="104">
        <v>1230142.1599999999</v>
      </c>
      <c r="E2490" s="406">
        <v>1174</v>
      </c>
      <c r="F2490" s="188">
        <v>1047.821261</v>
      </c>
      <c r="G2490" s="103" t="s">
        <v>581</v>
      </c>
      <c r="H2490" s="103" t="s">
        <v>581</v>
      </c>
      <c r="I2490" s="252">
        <v>47</v>
      </c>
      <c r="J2490" s="104">
        <v>1230142.1599999999</v>
      </c>
      <c r="K2490" s="104">
        <v>1230769.83</v>
      </c>
      <c r="L2490" s="188">
        <v>1.6388559999999999E-3</v>
      </c>
    </row>
    <row r="2491" spans="1:12" hidden="1">
      <c r="A2491" s="103" t="s">
        <v>1100</v>
      </c>
      <c r="B2491" s="103" t="s">
        <v>1078</v>
      </c>
      <c r="C2491" s="134" t="s">
        <v>1220</v>
      </c>
      <c r="D2491" s="104">
        <v>1231061.67</v>
      </c>
      <c r="E2491" s="406">
        <v>1174</v>
      </c>
      <c r="F2491" s="188">
        <v>1048.6044890000001</v>
      </c>
      <c r="G2491" s="103" t="s">
        <v>581</v>
      </c>
      <c r="H2491" s="103" t="s">
        <v>581</v>
      </c>
      <c r="I2491" s="252">
        <v>47</v>
      </c>
      <c r="J2491" s="104">
        <v>1231061.67</v>
      </c>
      <c r="K2491" s="104">
        <v>1231689.3400000001</v>
      </c>
      <c r="L2491" s="188">
        <v>7.4748244699999994E-2</v>
      </c>
    </row>
    <row r="2492" spans="1:12" hidden="1">
      <c r="A2492" s="103" t="s">
        <v>1100</v>
      </c>
      <c r="B2492" s="103" t="s">
        <v>1078</v>
      </c>
      <c r="C2492" s="134" t="s">
        <v>2004</v>
      </c>
      <c r="D2492" s="104">
        <v>1145807.8</v>
      </c>
      <c r="E2492" s="406">
        <v>1124</v>
      </c>
      <c r="F2492" s="188">
        <v>1019.401957</v>
      </c>
      <c r="G2492" s="103" t="s">
        <v>581</v>
      </c>
      <c r="H2492" s="103" t="s">
        <v>581</v>
      </c>
      <c r="I2492" s="252">
        <v>48</v>
      </c>
      <c r="J2492" s="104">
        <v>1145807.8</v>
      </c>
      <c r="K2492" s="104">
        <v>1145807.8</v>
      </c>
      <c r="L2492" s="188">
        <v>0</v>
      </c>
    </row>
    <row r="2493" spans="1:12" hidden="1">
      <c r="A2493" s="103" t="s">
        <v>1100</v>
      </c>
      <c r="B2493" s="103" t="s">
        <v>1078</v>
      </c>
      <c r="C2493" s="134" t="s">
        <v>2005</v>
      </c>
      <c r="D2493" s="104">
        <v>1145149.57</v>
      </c>
      <c r="E2493" s="406">
        <v>1124</v>
      </c>
      <c r="F2493" s="188">
        <v>1018.816343</v>
      </c>
      <c r="G2493" s="103" t="s">
        <v>581</v>
      </c>
      <c r="H2493" s="103" t="s">
        <v>581</v>
      </c>
      <c r="I2493" s="252">
        <v>48</v>
      </c>
      <c r="J2493" s="104">
        <v>1145149.57</v>
      </c>
      <c r="K2493" s="104">
        <v>1145873.6200000001</v>
      </c>
      <c r="L2493" s="188">
        <v>-5.74468193E-2</v>
      </c>
    </row>
    <row r="2494" spans="1:12" hidden="1">
      <c r="A2494" s="103" t="s">
        <v>1100</v>
      </c>
      <c r="B2494" s="103" t="s">
        <v>1078</v>
      </c>
      <c r="C2494" s="134" t="s">
        <v>2006</v>
      </c>
      <c r="D2494" s="104">
        <v>1145205.43</v>
      </c>
      <c r="E2494" s="406">
        <v>1124</v>
      </c>
      <c r="F2494" s="188">
        <v>1018.866041</v>
      </c>
      <c r="G2494" s="103" t="s">
        <v>581</v>
      </c>
      <c r="H2494" s="103" t="s">
        <v>581</v>
      </c>
      <c r="I2494" s="252">
        <v>48</v>
      </c>
      <c r="J2494" s="104">
        <v>1145205.43</v>
      </c>
      <c r="K2494" s="104">
        <v>1145205.43</v>
      </c>
      <c r="L2494" s="188">
        <v>4.8780135999999998E-3</v>
      </c>
    </row>
    <row r="2495" spans="1:12" hidden="1">
      <c r="A2495" s="103" t="s">
        <v>1100</v>
      </c>
      <c r="B2495" s="103" t="s">
        <v>1078</v>
      </c>
      <c r="C2495" s="134" t="s">
        <v>2007</v>
      </c>
      <c r="D2495" s="104">
        <v>1145205.43</v>
      </c>
      <c r="E2495" s="406">
        <v>1124</v>
      </c>
      <c r="F2495" s="188">
        <v>1018.866041</v>
      </c>
      <c r="G2495" s="103" t="s">
        <v>581</v>
      </c>
      <c r="H2495" s="103" t="s">
        <v>581</v>
      </c>
      <c r="I2495" s="252">
        <v>48</v>
      </c>
      <c r="J2495" s="104">
        <v>1145205.43</v>
      </c>
      <c r="K2495" s="104">
        <v>1145205.43</v>
      </c>
      <c r="L2495" s="188">
        <v>0</v>
      </c>
    </row>
    <row r="2496" spans="1:12" hidden="1">
      <c r="A2496" s="103" t="s">
        <v>1100</v>
      </c>
      <c r="B2496" s="103" t="s">
        <v>1078</v>
      </c>
      <c r="C2496" s="134" t="s">
        <v>2008</v>
      </c>
      <c r="D2496" s="104">
        <v>1145205.43</v>
      </c>
      <c r="E2496" s="406">
        <v>1124</v>
      </c>
      <c r="F2496" s="188">
        <v>1018.866041</v>
      </c>
      <c r="G2496" s="103" t="s">
        <v>581</v>
      </c>
      <c r="H2496" s="103" t="s">
        <v>581</v>
      </c>
      <c r="I2496" s="252">
        <v>48</v>
      </c>
      <c r="J2496" s="104">
        <v>1145205.43</v>
      </c>
      <c r="K2496" s="104">
        <v>1145205.43</v>
      </c>
      <c r="L2496" s="188">
        <v>0</v>
      </c>
    </row>
    <row r="2497" spans="1:12" hidden="1">
      <c r="A2497" s="103" t="s">
        <v>1100</v>
      </c>
      <c r="B2497" s="103" t="s">
        <v>1078</v>
      </c>
      <c r="C2497" s="134" t="s">
        <v>2009</v>
      </c>
      <c r="D2497" s="104">
        <v>1145204.49</v>
      </c>
      <c r="E2497" s="406">
        <v>1124</v>
      </c>
      <c r="F2497" s="188">
        <v>1018.8652049999999</v>
      </c>
      <c r="G2497" s="103" t="s">
        <v>581</v>
      </c>
      <c r="H2497" s="103" t="s">
        <v>581</v>
      </c>
      <c r="I2497" s="252">
        <v>48</v>
      </c>
      <c r="J2497" s="104">
        <v>1145204.49</v>
      </c>
      <c r="K2497" s="104">
        <v>1145204.49</v>
      </c>
      <c r="L2497" s="188">
        <v>-8.2052000000000007E-5</v>
      </c>
    </row>
    <row r="2498" spans="1:12" hidden="1">
      <c r="A2498" s="103" t="s">
        <v>1100</v>
      </c>
      <c r="B2498" s="103" t="s">
        <v>1078</v>
      </c>
      <c r="C2498" s="134" t="s">
        <v>2010</v>
      </c>
      <c r="D2498" s="104">
        <v>1145204.49</v>
      </c>
      <c r="E2498" s="406">
        <v>1124</v>
      </c>
      <c r="F2498" s="188">
        <v>1018.8652049999999</v>
      </c>
      <c r="G2498" s="103" t="s">
        <v>581</v>
      </c>
      <c r="H2498" s="103" t="s">
        <v>581</v>
      </c>
      <c r="I2498" s="252">
        <v>48</v>
      </c>
      <c r="J2498" s="104">
        <v>1145204.49</v>
      </c>
      <c r="K2498" s="104">
        <v>1145204.49</v>
      </c>
      <c r="L2498" s="188">
        <v>0</v>
      </c>
    </row>
    <row r="2499" spans="1:12" hidden="1">
      <c r="A2499" s="103" t="s">
        <v>1100</v>
      </c>
      <c r="B2499" s="103" t="s">
        <v>1078</v>
      </c>
      <c r="C2499" s="134" t="s">
        <v>2011</v>
      </c>
      <c r="D2499" s="104">
        <v>1144633.8700000001</v>
      </c>
      <c r="E2499" s="406">
        <v>1124</v>
      </c>
      <c r="F2499" s="188">
        <v>1018.357536</v>
      </c>
      <c r="G2499" s="103" t="s">
        <v>581</v>
      </c>
      <c r="H2499" s="103" t="s">
        <v>581</v>
      </c>
      <c r="I2499" s="252">
        <v>48</v>
      </c>
      <c r="J2499" s="104">
        <v>1144633.8700000001</v>
      </c>
      <c r="K2499" s="104">
        <v>1144633.8700000001</v>
      </c>
      <c r="L2499" s="188">
        <v>-4.98269052E-2</v>
      </c>
    </row>
    <row r="2500" spans="1:12" hidden="1">
      <c r="A2500" s="103" t="s">
        <v>1100</v>
      </c>
      <c r="B2500" s="103" t="s">
        <v>1078</v>
      </c>
      <c r="C2500" s="134" t="s">
        <v>2012</v>
      </c>
      <c r="D2500" s="104">
        <v>1150303.8700000001</v>
      </c>
      <c r="E2500" s="406">
        <v>1124</v>
      </c>
      <c r="F2500" s="188">
        <v>1023.40202</v>
      </c>
      <c r="G2500" s="103" t="s">
        <v>581</v>
      </c>
      <c r="H2500" s="103" t="s">
        <v>581</v>
      </c>
      <c r="I2500" s="252">
        <v>48</v>
      </c>
      <c r="J2500" s="104">
        <v>1150303.8700000001</v>
      </c>
      <c r="K2500" s="104">
        <v>1150303.8700000001</v>
      </c>
      <c r="L2500" s="188">
        <v>0.49535490450000003</v>
      </c>
    </row>
    <row r="2501" spans="1:12" hidden="1">
      <c r="A2501" s="103" t="s">
        <v>1100</v>
      </c>
      <c r="B2501" s="103" t="s">
        <v>1078</v>
      </c>
      <c r="C2501" s="134" t="s">
        <v>2013</v>
      </c>
      <c r="D2501" s="104">
        <v>1150303.8700000001</v>
      </c>
      <c r="E2501" s="406">
        <v>1124</v>
      </c>
      <c r="F2501" s="188">
        <v>1023.40202</v>
      </c>
      <c r="G2501" s="103" t="s">
        <v>581</v>
      </c>
      <c r="H2501" s="103" t="s">
        <v>581</v>
      </c>
      <c r="I2501" s="252">
        <v>48</v>
      </c>
      <c r="J2501" s="104">
        <v>1150303.8700000001</v>
      </c>
      <c r="K2501" s="104">
        <v>1150303.8700000001</v>
      </c>
      <c r="L2501" s="188">
        <v>0</v>
      </c>
    </row>
    <row r="2502" spans="1:12" hidden="1">
      <c r="A2502" s="103" t="s">
        <v>1100</v>
      </c>
      <c r="B2502" s="103" t="s">
        <v>1078</v>
      </c>
      <c r="C2502" s="134" t="s">
        <v>2014</v>
      </c>
      <c r="D2502" s="104">
        <v>1150303.8700000001</v>
      </c>
      <c r="E2502" s="406">
        <v>1124</v>
      </c>
      <c r="F2502" s="188">
        <v>1023.40202</v>
      </c>
      <c r="G2502" s="103" t="s">
        <v>581</v>
      </c>
      <c r="H2502" s="103" t="s">
        <v>581</v>
      </c>
      <c r="I2502" s="252">
        <v>48</v>
      </c>
      <c r="J2502" s="104">
        <v>1150303.8700000001</v>
      </c>
      <c r="K2502" s="104">
        <v>1150303.8700000001</v>
      </c>
      <c r="L2502" s="188">
        <v>0</v>
      </c>
    </row>
    <row r="2503" spans="1:12" hidden="1">
      <c r="A2503" s="103" t="s">
        <v>1100</v>
      </c>
      <c r="B2503" s="103" t="s">
        <v>1078</v>
      </c>
      <c r="C2503" s="134" t="s">
        <v>2015</v>
      </c>
      <c r="D2503" s="104">
        <v>1150303.8700000001</v>
      </c>
      <c r="E2503" s="406">
        <v>1124</v>
      </c>
      <c r="F2503" s="188">
        <v>1023.40202</v>
      </c>
      <c r="G2503" s="103" t="s">
        <v>581</v>
      </c>
      <c r="H2503" s="103" t="s">
        <v>581</v>
      </c>
      <c r="I2503" s="252">
        <v>48</v>
      </c>
      <c r="J2503" s="104">
        <v>1150303.8700000001</v>
      </c>
      <c r="K2503" s="104">
        <v>1150303.8700000001</v>
      </c>
      <c r="L2503" s="188">
        <v>0</v>
      </c>
    </row>
    <row r="2504" spans="1:12" hidden="1">
      <c r="A2504" s="103" t="s">
        <v>1100</v>
      </c>
      <c r="B2504" s="103" t="s">
        <v>1078</v>
      </c>
      <c r="C2504" s="134" t="s">
        <v>2016</v>
      </c>
      <c r="D2504" s="104">
        <v>1150359.75</v>
      </c>
      <c r="E2504" s="406">
        <v>1124</v>
      </c>
      <c r="F2504" s="188">
        <v>1023.451735</v>
      </c>
      <c r="G2504" s="103" t="s">
        <v>581</v>
      </c>
      <c r="H2504" s="103" t="s">
        <v>581</v>
      </c>
      <c r="I2504" s="252">
        <v>48</v>
      </c>
      <c r="J2504" s="104">
        <v>1150359.75</v>
      </c>
      <c r="K2504" s="104">
        <v>1150359.75</v>
      </c>
      <c r="L2504" s="188">
        <v>4.8578173000000001E-3</v>
      </c>
    </row>
    <row r="2505" spans="1:12" hidden="1">
      <c r="A2505" s="103" t="s">
        <v>1100</v>
      </c>
      <c r="B2505" s="103" t="s">
        <v>1078</v>
      </c>
      <c r="C2505" s="134" t="s">
        <v>2017</v>
      </c>
      <c r="D2505" s="104">
        <v>1150359.75</v>
      </c>
      <c r="E2505" s="406">
        <v>1124</v>
      </c>
      <c r="F2505" s="188">
        <v>1023.451735</v>
      </c>
      <c r="G2505" s="103" t="s">
        <v>581</v>
      </c>
      <c r="H2505" s="103" t="s">
        <v>581</v>
      </c>
      <c r="I2505" s="252">
        <v>48</v>
      </c>
      <c r="J2505" s="104">
        <v>1150359.75</v>
      </c>
      <c r="K2505" s="104">
        <v>1150359.75</v>
      </c>
      <c r="L2505" s="188">
        <v>0</v>
      </c>
    </row>
    <row r="2506" spans="1:12" hidden="1">
      <c r="A2506" s="103" t="s">
        <v>1100</v>
      </c>
      <c r="B2506" s="103" t="s">
        <v>1078</v>
      </c>
      <c r="C2506" s="134" t="s">
        <v>2018</v>
      </c>
      <c r="D2506" s="104">
        <v>1150359.75</v>
      </c>
      <c r="E2506" s="406">
        <v>1124</v>
      </c>
      <c r="F2506" s="188">
        <v>1023.451735</v>
      </c>
      <c r="G2506" s="103" t="s">
        <v>581</v>
      </c>
      <c r="H2506" s="103" t="s">
        <v>581</v>
      </c>
      <c r="I2506" s="252">
        <v>48</v>
      </c>
      <c r="J2506" s="104">
        <v>1150359.75</v>
      </c>
      <c r="K2506" s="104">
        <v>1150359.75</v>
      </c>
      <c r="L2506" s="188">
        <v>0</v>
      </c>
    </row>
    <row r="2507" spans="1:12" hidden="1">
      <c r="A2507" s="103" t="s">
        <v>1100</v>
      </c>
      <c r="B2507" s="103" t="s">
        <v>1078</v>
      </c>
      <c r="C2507" s="134" t="s">
        <v>2019</v>
      </c>
      <c r="D2507" s="104">
        <v>1151459.75</v>
      </c>
      <c r="E2507" s="406">
        <v>1124</v>
      </c>
      <c r="F2507" s="188">
        <v>1024.4303829999999</v>
      </c>
      <c r="G2507" s="103" t="s">
        <v>581</v>
      </c>
      <c r="H2507" s="103" t="s">
        <v>581</v>
      </c>
      <c r="I2507" s="252">
        <v>48</v>
      </c>
      <c r="J2507" s="104">
        <v>1151459.75</v>
      </c>
      <c r="K2507" s="104">
        <v>1151459.75</v>
      </c>
      <c r="L2507" s="188">
        <v>9.5622291400000003E-2</v>
      </c>
    </row>
    <row r="2508" spans="1:12" hidden="1">
      <c r="A2508" s="103" t="s">
        <v>1100</v>
      </c>
      <c r="B2508" s="103" t="s">
        <v>1078</v>
      </c>
      <c r="C2508" s="134" t="s">
        <v>2020</v>
      </c>
      <c r="D2508" s="104">
        <v>1151019.1000000001</v>
      </c>
      <c r="E2508" s="406">
        <v>1124</v>
      </c>
      <c r="F2508" s="188">
        <v>1024.0383449999999</v>
      </c>
      <c r="G2508" s="103" t="s">
        <v>581</v>
      </c>
      <c r="H2508" s="103" t="s">
        <v>581</v>
      </c>
      <c r="I2508" s="252">
        <v>48</v>
      </c>
      <c r="J2508" s="104">
        <v>1151019.1000000001</v>
      </c>
      <c r="K2508" s="104">
        <v>1151019.1000000001</v>
      </c>
      <c r="L2508" s="188">
        <v>-3.8268876700000003E-2</v>
      </c>
    </row>
    <row r="2509" spans="1:12" hidden="1">
      <c r="A2509" s="103" t="s">
        <v>1100</v>
      </c>
      <c r="B2509" s="103" t="s">
        <v>1078</v>
      </c>
      <c r="C2509" s="134" t="s">
        <v>2021</v>
      </c>
      <c r="D2509" s="104">
        <v>1151083.21</v>
      </c>
      <c r="E2509" s="406">
        <v>1124</v>
      </c>
      <c r="F2509" s="188">
        <v>1024.0953830000001</v>
      </c>
      <c r="G2509" s="103" t="s">
        <v>581</v>
      </c>
      <c r="H2509" s="103" t="s">
        <v>581</v>
      </c>
      <c r="I2509" s="252">
        <v>48</v>
      </c>
      <c r="J2509" s="104">
        <v>1151083.21</v>
      </c>
      <c r="K2509" s="104">
        <v>1151083.21</v>
      </c>
      <c r="L2509" s="188">
        <v>5.5699086000000004E-3</v>
      </c>
    </row>
    <row r="2510" spans="1:12" hidden="1">
      <c r="A2510" s="103" t="s">
        <v>1100</v>
      </c>
      <c r="B2510" s="103" t="s">
        <v>1078</v>
      </c>
      <c r="C2510" s="134" t="s">
        <v>2022</v>
      </c>
      <c r="D2510" s="104">
        <v>1151083.21</v>
      </c>
      <c r="E2510" s="406">
        <v>1124</v>
      </c>
      <c r="F2510" s="188">
        <v>1024.0953830000001</v>
      </c>
      <c r="G2510" s="103" t="s">
        <v>581</v>
      </c>
      <c r="H2510" s="103" t="s">
        <v>581</v>
      </c>
      <c r="I2510" s="252">
        <v>48</v>
      </c>
      <c r="J2510" s="104">
        <v>1151083.21</v>
      </c>
      <c r="K2510" s="104">
        <v>1151083.21</v>
      </c>
      <c r="L2510" s="188">
        <v>0</v>
      </c>
    </row>
    <row r="2511" spans="1:12" hidden="1">
      <c r="A2511" s="103" t="s">
        <v>1100</v>
      </c>
      <c r="B2511" s="103" t="s">
        <v>1078</v>
      </c>
      <c r="C2511" s="134" t="s">
        <v>2023</v>
      </c>
      <c r="D2511" s="104">
        <v>1151083.21</v>
      </c>
      <c r="E2511" s="406">
        <v>1124</v>
      </c>
      <c r="F2511" s="188">
        <v>1024.0953830000001</v>
      </c>
      <c r="G2511" s="103" t="s">
        <v>581</v>
      </c>
      <c r="H2511" s="103" t="s">
        <v>581</v>
      </c>
      <c r="I2511" s="252">
        <v>48</v>
      </c>
      <c r="J2511" s="104">
        <v>1151083.21</v>
      </c>
      <c r="K2511" s="104">
        <v>1151083.21</v>
      </c>
      <c r="L2511" s="188">
        <v>0</v>
      </c>
    </row>
    <row r="2512" spans="1:12" hidden="1">
      <c r="A2512" s="103" t="s">
        <v>1100</v>
      </c>
      <c r="B2512" s="103" t="s">
        <v>1078</v>
      </c>
      <c r="C2512" s="134" t="s">
        <v>2024</v>
      </c>
      <c r="D2512" s="104">
        <v>1151083.21</v>
      </c>
      <c r="E2512" s="406">
        <v>1124</v>
      </c>
      <c r="F2512" s="188">
        <v>1024.0953830000001</v>
      </c>
      <c r="G2512" s="103" t="s">
        <v>581</v>
      </c>
      <c r="H2512" s="103" t="s">
        <v>581</v>
      </c>
      <c r="I2512" s="252">
        <v>48</v>
      </c>
      <c r="J2512" s="104">
        <v>1151083.21</v>
      </c>
      <c r="K2512" s="104">
        <v>1151083.21</v>
      </c>
      <c r="L2512" s="188">
        <v>0</v>
      </c>
    </row>
    <row r="2513" spans="1:12" hidden="1">
      <c r="A2513" s="103" t="s">
        <v>1100</v>
      </c>
      <c r="B2513" s="103" t="s">
        <v>1078</v>
      </c>
      <c r="C2513" s="134" t="s">
        <v>2025</v>
      </c>
      <c r="D2513" s="104">
        <v>1151083.21</v>
      </c>
      <c r="E2513" s="406">
        <v>1124</v>
      </c>
      <c r="F2513" s="188">
        <v>1024.0953830000001</v>
      </c>
      <c r="G2513" s="103" t="s">
        <v>581</v>
      </c>
      <c r="H2513" s="103" t="s">
        <v>581</v>
      </c>
      <c r="I2513" s="252">
        <v>48</v>
      </c>
      <c r="J2513" s="104">
        <v>1151083.21</v>
      </c>
      <c r="K2513" s="104">
        <v>1151083.21</v>
      </c>
      <c r="L2513" s="188">
        <v>0</v>
      </c>
    </row>
    <row r="2514" spans="1:12" hidden="1">
      <c r="A2514" s="103" t="s">
        <v>1100</v>
      </c>
      <c r="B2514" s="103" t="s">
        <v>1078</v>
      </c>
      <c r="C2514" s="134" t="s">
        <v>2026</v>
      </c>
      <c r="D2514" s="104">
        <v>1151147.3999999999</v>
      </c>
      <c r="E2514" s="406">
        <v>1124</v>
      </c>
      <c r="F2514" s="188">
        <v>1024.1524910000001</v>
      </c>
      <c r="G2514" s="103" t="s">
        <v>581</v>
      </c>
      <c r="H2514" s="103" t="s">
        <v>581</v>
      </c>
      <c r="I2514" s="252">
        <v>48</v>
      </c>
      <c r="J2514" s="104">
        <v>1151147.3999999999</v>
      </c>
      <c r="K2514" s="104">
        <v>1151147.3999999999</v>
      </c>
      <c r="L2514" s="188">
        <v>5.5764337000000002E-3</v>
      </c>
    </row>
    <row r="2515" spans="1:12" hidden="1">
      <c r="A2515" s="103" t="s">
        <v>1100</v>
      </c>
      <c r="B2515" s="103" t="s">
        <v>1078</v>
      </c>
      <c r="C2515" s="134" t="s">
        <v>2027</v>
      </c>
      <c r="D2515" s="104">
        <v>1151147.3999999999</v>
      </c>
      <c r="E2515" s="406">
        <v>1124</v>
      </c>
      <c r="F2515" s="188">
        <v>1024.1524910000001</v>
      </c>
      <c r="G2515" s="103" t="s">
        <v>581</v>
      </c>
      <c r="H2515" s="103" t="s">
        <v>581</v>
      </c>
      <c r="I2515" s="252">
        <v>48</v>
      </c>
      <c r="J2515" s="104">
        <v>1151147.3999999999</v>
      </c>
      <c r="K2515" s="104">
        <v>1151147.3999999999</v>
      </c>
      <c r="L2515" s="188">
        <v>0</v>
      </c>
    </row>
    <row r="2516" spans="1:12" hidden="1">
      <c r="A2516" s="103" t="s">
        <v>1100</v>
      </c>
      <c r="B2516" s="103" t="s">
        <v>1078</v>
      </c>
      <c r="C2516" s="134" t="s">
        <v>569</v>
      </c>
      <c r="D2516" s="104">
        <v>1150415.3899999999</v>
      </c>
      <c r="E2516" s="406">
        <v>1124</v>
      </c>
      <c r="F2516" s="188">
        <v>1023.5012369999999</v>
      </c>
      <c r="G2516" s="103" t="s">
        <v>581</v>
      </c>
      <c r="H2516" s="103" t="s">
        <v>581</v>
      </c>
      <c r="I2516" s="252">
        <v>48</v>
      </c>
      <c r="J2516" s="104">
        <v>1150415.3899999999</v>
      </c>
      <c r="K2516" s="104">
        <v>1151220.6000000001</v>
      </c>
      <c r="L2516" s="188">
        <v>-6.3589553899999998E-2</v>
      </c>
    </row>
    <row r="2517" spans="1:12" hidden="1">
      <c r="A2517" s="103" t="s">
        <v>1100</v>
      </c>
      <c r="B2517" s="103" t="s">
        <v>1078</v>
      </c>
      <c r="C2517" s="134" t="s">
        <v>1367</v>
      </c>
      <c r="D2517" s="104">
        <v>1150415.3899999999</v>
      </c>
      <c r="E2517" s="406">
        <v>1124</v>
      </c>
      <c r="F2517" s="188">
        <v>1023.5012369999999</v>
      </c>
      <c r="G2517" s="103" t="s">
        <v>581</v>
      </c>
      <c r="H2517" s="103" t="s">
        <v>581</v>
      </c>
      <c r="I2517" s="252">
        <v>48</v>
      </c>
      <c r="J2517" s="104">
        <v>1150415.3899999999</v>
      </c>
      <c r="K2517" s="104">
        <v>1150415.3899999999</v>
      </c>
      <c r="L2517" s="188">
        <v>0</v>
      </c>
    </row>
    <row r="2518" spans="1:12" hidden="1">
      <c r="A2518" s="103" t="s">
        <v>1100</v>
      </c>
      <c r="B2518" s="103" t="s">
        <v>1078</v>
      </c>
      <c r="C2518" s="134" t="s">
        <v>1368</v>
      </c>
      <c r="D2518" s="104">
        <v>1150415.3899999999</v>
      </c>
      <c r="E2518" s="406">
        <v>1124</v>
      </c>
      <c r="F2518" s="188">
        <v>1023.5012369999999</v>
      </c>
      <c r="G2518" s="103" t="s">
        <v>581</v>
      </c>
      <c r="H2518" s="103" t="s">
        <v>581</v>
      </c>
      <c r="I2518" s="252">
        <v>48</v>
      </c>
      <c r="J2518" s="104">
        <v>1150415.3899999999</v>
      </c>
      <c r="K2518" s="104">
        <v>1150415.3899999999</v>
      </c>
      <c r="L2518" s="188">
        <v>0</v>
      </c>
    </row>
    <row r="2519" spans="1:12" hidden="1">
      <c r="A2519" s="103" t="s">
        <v>1100</v>
      </c>
      <c r="B2519" s="103" t="s">
        <v>1078</v>
      </c>
      <c r="C2519" s="134" t="s">
        <v>1369</v>
      </c>
      <c r="D2519" s="104">
        <v>1156150.74</v>
      </c>
      <c r="E2519" s="406">
        <v>1124</v>
      </c>
      <c r="F2519" s="188">
        <v>1028.6038610000001</v>
      </c>
      <c r="G2519" s="103" t="s">
        <v>581</v>
      </c>
      <c r="H2519" s="103" t="s">
        <v>581</v>
      </c>
      <c r="I2519" s="252">
        <v>48</v>
      </c>
      <c r="J2519" s="104">
        <v>1156150.74</v>
      </c>
      <c r="K2519" s="104">
        <v>1156150.74</v>
      </c>
      <c r="L2519" s="188">
        <v>0.49854595340000002</v>
      </c>
    </row>
    <row r="2520" spans="1:12" hidden="1">
      <c r="A2520" s="103" t="s">
        <v>1100</v>
      </c>
      <c r="B2520" s="103" t="s">
        <v>1078</v>
      </c>
      <c r="C2520" s="134" t="s">
        <v>1370</v>
      </c>
      <c r="D2520" s="104">
        <v>1156150.74</v>
      </c>
      <c r="E2520" s="406">
        <v>1124</v>
      </c>
      <c r="F2520" s="188">
        <v>1028.6038610000001</v>
      </c>
      <c r="G2520" s="103" t="s">
        <v>581</v>
      </c>
      <c r="H2520" s="103" t="s">
        <v>581</v>
      </c>
      <c r="I2520" s="252">
        <v>48</v>
      </c>
      <c r="J2520" s="104">
        <v>1156150.74</v>
      </c>
      <c r="K2520" s="104">
        <v>1156150.74</v>
      </c>
      <c r="L2520" s="188">
        <v>0</v>
      </c>
    </row>
    <row r="2521" spans="1:12" hidden="1">
      <c r="A2521" s="103" t="s">
        <v>1100</v>
      </c>
      <c r="B2521" s="103" t="s">
        <v>1078</v>
      </c>
      <c r="C2521" s="134" t="s">
        <v>1371</v>
      </c>
      <c r="D2521" s="104">
        <v>1156150.74</v>
      </c>
      <c r="E2521" s="406">
        <v>1124</v>
      </c>
      <c r="F2521" s="188">
        <v>1028.6038610000001</v>
      </c>
      <c r="G2521" s="103" t="s">
        <v>581</v>
      </c>
      <c r="H2521" s="103" t="s">
        <v>581</v>
      </c>
      <c r="I2521" s="252">
        <v>48</v>
      </c>
      <c r="J2521" s="104">
        <v>1156150.74</v>
      </c>
      <c r="K2521" s="104">
        <v>1156150.74</v>
      </c>
      <c r="L2521" s="188">
        <v>0</v>
      </c>
    </row>
    <row r="2522" spans="1:12" hidden="1">
      <c r="A2522" s="103" t="s">
        <v>1100</v>
      </c>
      <c r="B2522" s="103" t="s">
        <v>1078</v>
      </c>
      <c r="C2522" s="134" t="s">
        <v>1372</v>
      </c>
      <c r="D2522" s="104">
        <v>1156150.74</v>
      </c>
      <c r="E2522" s="406">
        <v>1124</v>
      </c>
      <c r="F2522" s="188">
        <v>1028.6038610000001</v>
      </c>
      <c r="G2522" s="103" t="s">
        <v>581</v>
      </c>
      <c r="H2522" s="103" t="s">
        <v>581</v>
      </c>
      <c r="I2522" s="252">
        <v>48</v>
      </c>
      <c r="J2522" s="104">
        <v>1156150.74</v>
      </c>
      <c r="K2522" s="104">
        <v>1156150.74</v>
      </c>
      <c r="L2522" s="188">
        <v>0</v>
      </c>
    </row>
    <row r="2523" spans="1:12" hidden="1">
      <c r="A2523" s="103" t="s">
        <v>1100</v>
      </c>
      <c r="B2523" s="103" t="s">
        <v>1078</v>
      </c>
      <c r="C2523" s="134" t="s">
        <v>1373</v>
      </c>
      <c r="D2523" s="104">
        <v>1156150.74</v>
      </c>
      <c r="E2523" s="406">
        <v>1124</v>
      </c>
      <c r="F2523" s="188">
        <v>1028.6038610000001</v>
      </c>
      <c r="G2523" s="103" t="s">
        <v>581</v>
      </c>
      <c r="H2523" s="103" t="s">
        <v>581</v>
      </c>
      <c r="I2523" s="252">
        <v>48</v>
      </c>
      <c r="J2523" s="104">
        <v>1156150.74</v>
      </c>
      <c r="K2523" s="104">
        <v>1156150.74</v>
      </c>
      <c r="L2523" s="188">
        <v>0</v>
      </c>
    </row>
    <row r="2524" spans="1:12" hidden="1">
      <c r="A2524" s="103" t="s">
        <v>1100</v>
      </c>
      <c r="B2524" s="103" t="s">
        <v>1078</v>
      </c>
      <c r="C2524" s="134" t="s">
        <v>1374</v>
      </c>
      <c r="D2524" s="104">
        <v>1156215.1100000001</v>
      </c>
      <c r="E2524" s="406">
        <v>1124</v>
      </c>
      <c r="F2524" s="188">
        <v>1028.66113</v>
      </c>
      <c r="G2524" s="103" t="s">
        <v>581</v>
      </c>
      <c r="H2524" s="103" t="s">
        <v>581</v>
      </c>
      <c r="I2524" s="252">
        <v>48</v>
      </c>
      <c r="J2524" s="104">
        <v>1156215.1100000001</v>
      </c>
      <c r="K2524" s="104">
        <v>1156215.1100000001</v>
      </c>
      <c r="L2524" s="188">
        <v>5.5676438999999996E-3</v>
      </c>
    </row>
    <row r="2525" spans="1:12" hidden="1">
      <c r="A2525" s="103" t="s">
        <v>1100</v>
      </c>
      <c r="B2525" s="103" t="s">
        <v>1078</v>
      </c>
      <c r="C2525" s="134" t="s">
        <v>1375</v>
      </c>
      <c r="D2525" s="104">
        <v>1156215.1100000001</v>
      </c>
      <c r="E2525" s="406">
        <v>1124</v>
      </c>
      <c r="F2525" s="188">
        <v>1028.66113</v>
      </c>
      <c r="G2525" s="103" t="s">
        <v>581</v>
      </c>
      <c r="H2525" s="103" t="s">
        <v>581</v>
      </c>
      <c r="I2525" s="252">
        <v>48</v>
      </c>
      <c r="J2525" s="104">
        <v>1156215.1100000001</v>
      </c>
      <c r="K2525" s="104">
        <v>1156215.1100000001</v>
      </c>
      <c r="L2525" s="188">
        <v>0</v>
      </c>
    </row>
    <row r="2526" spans="1:12" hidden="1">
      <c r="A2526" s="103" t="s">
        <v>1100</v>
      </c>
      <c r="B2526" s="103" t="s">
        <v>1078</v>
      </c>
      <c r="C2526" s="134" t="s">
        <v>1376</v>
      </c>
      <c r="D2526" s="104">
        <v>1157315.1100000001</v>
      </c>
      <c r="E2526" s="406">
        <v>1124</v>
      </c>
      <c r="F2526" s="188">
        <v>1029.639778</v>
      </c>
      <c r="G2526" s="103" t="s">
        <v>581</v>
      </c>
      <c r="H2526" s="103" t="s">
        <v>581</v>
      </c>
      <c r="I2526" s="252">
        <v>48</v>
      </c>
      <c r="J2526" s="104">
        <v>1157315.1100000001</v>
      </c>
      <c r="K2526" s="104">
        <v>1157315.1100000001</v>
      </c>
      <c r="L2526" s="188">
        <v>9.5138036400000001E-2</v>
      </c>
    </row>
    <row r="2527" spans="1:12" hidden="1">
      <c r="A2527" s="103" t="s">
        <v>1100</v>
      </c>
      <c r="B2527" s="103" t="s">
        <v>1078</v>
      </c>
      <c r="C2527" s="134" t="s">
        <v>1377</v>
      </c>
      <c r="D2527" s="104">
        <v>1157315.1100000001</v>
      </c>
      <c r="E2527" s="406">
        <v>1124</v>
      </c>
      <c r="F2527" s="188">
        <v>1029.639778</v>
      </c>
      <c r="G2527" s="103" t="s">
        <v>581</v>
      </c>
      <c r="H2527" s="103" t="s">
        <v>581</v>
      </c>
      <c r="I2527" s="252">
        <v>48</v>
      </c>
      <c r="J2527" s="104">
        <v>1157315.1100000001</v>
      </c>
      <c r="K2527" s="104">
        <v>1157315.1100000001</v>
      </c>
      <c r="L2527" s="188">
        <v>0</v>
      </c>
    </row>
    <row r="2528" spans="1:12" hidden="1">
      <c r="A2528" s="103" t="s">
        <v>1100</v>
      </c>
      <c r="B2528" s="103" t="s">
        <v>1078</v>
      </c>
      <c r="C2528" s="134" t="s">
        <v>1378</v>
      </c>
      <c r="D2528" s="104">
        <v>1157315.1100000001</v>
      </c>
      <c r="E2528" s="406">
        <v>1124</v>
      </c>
      <c r="F2528" s="188">
        <v>1029.639778</v>
      </c>
      <c r="G2528" s="103" t="s">
        <v>581</v>
      </c>
      <c r="H2528" s="103" t="s">
        <v>581</v>
      </c>
      <c r="I2528" s="252">
        <v>48</v>
      </c>
      <c r="J2528" s="104">
        <v>1157315.1100000001</v>
      </c>
      <c r="K2528" s="104">
        <v>1157315.1100000001</v>
      </c>
      <c r="L2528" s="188">
        <v>0</v>
      </c>
    </row>
    <row r="2529" spans="1:12" hidden="1">
      <c r="A2529" s="103" t="s">
        <v>1100</v>
      </c>
      <c r="B2529" s="103" t="s">
        <v>1078</v>
      </c>
      <c r="C2529" s="134" t="s">
        <v>1379</v>
      </c>
      <c r="D2529" s="104">
        <v>1157380.6399999999</v>
      </c>
      <c r="E2529" s="406">
        <v>1124</v>
      </c>
      <c r="F2529" s="188">
        <v>1029.6980779999999</v>
      </c>
      <c r="G2529" s="103" t="s">
        <v>581</v>
      </c>
      <c r="H2529" s="103" t="s">
        <v>581</v>
      </c>
      <c r="I2529" s="252">
        <v>48</v>
      </c>
      <c r="J2529" s="104">
        <v>1157380.6399999999</v>
      </c>
      <c r="K2529" s="104">
        <v>1157380.6399999999</v>
      </c>
      <c r="L2529" s="188">
        <v>5.6621744E-3</v>
      </c>
    </row>
    <row r="2530" spans="1:12" hidden="1">
      <c r="A2530" s="103" t="s">
        <v>1100</v>
      </c>
      <c r="B2530" s="103" t="s">
        <v>1078</v>
      </c>
      <c r="C2530" s="134" t="s">
        <v>1380</v>
      </c>
      <c r="D2530" s="104">
        <v>1157380.6399999999</v>
      </c>
      <c r="E2530" s="406">
        <v>1124</v>
      </c>
      <c r="F2530" s="188">
        <v>1029.6980779999999</v>
      </c>
      <c r="G2530" s="103" t="s">
        <v>581</v>
      </c>
      <c r="H2530" s="103" t="s">
        <v>581</v>
      </c>
      <c r="I2530" s="252">
        <v>48</v>
      </c>
      <c r="J2530" s="104">
        <v>1157380.6399999999</v>
      </c>
      <c r="K2530" s="104">
        <v>1157380.6399999999</v>
      </c>
      <c r="L2530" s="188">
        <v>0</v>
      </c>
    </row>
    <row r="2531" spans="1:12" hidden="1">
      <c r="A2531" s="103" t="s">
        <v>1100</v>
      </c>
      <c r="B2531" s="103" t="s">
        <v>1078</v>
      </c>
      <c r="C2531" s="134" t="s">
        <v>1381</v>
      </c>
      <c r="D2531" s="104">
        <v>1156188.05</v>
      </c>
      <c r="E2531" s="406">
        <v>1124</v>
      </c>
      <c r="F2531" s="188">
        <v>1028.6370549999999</v>
      </c>
      <c r="G2531" s="103" t="s">
        <v>581</v>
      </c>
      <c r="H2531" s="103" t="s">
        <v>581</v>
      </c>
      <c r="I2531" s="252">
        <v>48</v>
      </c>
      <c r="J2531" s="104">
        <v>1156188.05</v>
      </c>
      <c r="K2531" s="104">
        <v>1156188.05</v>
      </c>
      <c r="L2531" s="188">
        <v>-0.1030421463</v>
      </c>
    </row>
    <row r="2532" spans="1:12" hidden="1">
      <c r="A2532" s="103" t="s">
        <v>1100</v>
      </c>
      <c r="B2532" s="103" t="s">
        <v>1078</v>
      </c>
      <c r="C2532" s="134" t="s">
        <v>1382</v>
      </c>
      <c r="D2532" s="104">
        <v>1156188.05</v>
      </c>
      <c r="E2532" s="406">
        <v>1124</v>
      </c>
      <c r="F2532" s="188">
        <v>1028.6370549999999</v>
      </c>
      <c r="G2532" s="103" t="s">
        <v>581</v>
      </c>
      <c r="H2532" s="103" t="s">
        <v>581</v>
      </c>
      <c r="I2532" s="252">
        <v>48</v>
      </c>
      <c r="J2532" s="104">
        <v>1156188.05</v>
      </c>
      <c r="K2532" s="104">
        <v>1156188.05</v>
      </c>
      <c r="L2532" s="188">
        <v>0</v>
      </c>
    </row>
    <row r="2533" spans="1:12" hidden="1">
      <c r="A2533" s="103" t="s">
        <v>1100</v>
      </c>
      <c r="B2533" s="103" t="s">
        <v>1078</v>
      </c>
      <c r="C2533" s="134" t="s">
        <v>1383</v>
      </c>
      <c r="D2533" s="104">
        <v>1156188.05</v>
      </c>
      <c r="E2533" s="406">
        <v>1124</v>
      </c>
      <c r="F2533" s="188">
        <v>1028.6370549999999</v>
      </c>
      <c r="G2533" s="103" t="s">
        <v>581</v>
      </c>
      <c r="H2533" s="103" t="s">
        <v>581</v>
      </c>
      <c r="I2533" s="252">
        <v>48</v>
      </c>
      <c r="J2533" s="104">
        <v>1156188.05</v>
      </c>
      <c r="K2533" s="104">
        <v>1156188.05</v>
      </c>
      <c r="L2533" s="188">
        <v>0</v>
      </c>
    </row>
    <row r="2534" spans="1:12" hidden="1">
      <c r="A2534" s="103" t="s">
        <v>1100</v>
      </c>
      <c r="B2534" s="103" t="s">
        <v>1078</v>
      </c>
      <c r="C2534" s="134" t="s">
        <v>1384</v>
      </c>
      <c r="D2534" s="104">
        <v>1156188.05</v>
      </c>
      <c r="E2534" s="406">
        <v>1124</v>
      </c>
      <c r="F2534" s="188">
        <v>1028.6370549999999</v>
      </c>
      <c r="G2534" s="103" t="s">
        <v>581</v>
      </c>
      <c r="H2534" s="103" t="s">
        <v>581</v>
      </c>
      <c r="I2534" s="252">
        <v>48</v>
      </c>
      <c r="J2534" s="104">
        <v>1156188.05</v>
      </c>
      <c r="K2534" s="104">
        <v>1156188.05</v>
      </c>
      <c r="L2534" s="188">
        <v>0</v>
      </c>
    </row>
    <row r="2535" spans="1:12" hidden="1">
      <c r="A2535" s="103" t="s">
        <v>1100</v>
      </c>
      <c r="B2535" s="103" t="s">
        <v>1078</v>
      </c>
      <c r="C2535" s="134" t="s">
        <v>1385</v>
      </c>
      <c r="D2535" s="104">
        <v>1156188.05</v>
      </c>
      <c r="E2535" s="406">
        <v>1124</v>
      </c>
      <c r="F2535" s="188">
        <v>1028.6370549999999</v>
      </c>
      <c r="G2535" s="103" t="s">
        <v>581</v>
      </c>
      <c r="H2535" s="103" t="s">
        <v>581</v>
      </c>
      <c r="I2535" s="252">
        <v>48</v>
      </c>
      <c r="J2535" s="104">
        <v>1156188.05</v>
      </c>
      <c r="K2535" s="104">
        <v>1156188.05</v>
      </c>
      <c r="L2535" s="188">
        <v>0</v>
      </c>
    </row>
    <row r="2536" spans="1:12" hidden="1">
      <c r="A2536" s="103" t="s">
        <v>1100</v>
      </c>
      <c r="B2536" s="103" t="s">
        <v>1078</v>
      </c>
      <c r="C2536" s="134" t="s">
        <v>1386</v>
      </c>
      <c r="D2536" s="104">
        <v>1155523.28</v>
      </c>
      <c r="E2536" s="406">
        <v>1124</v>
      </c>
      <c r="F2536" s="188">
        <v>1028.045623</v>
      </c>
      <c r="G2536" s="103" t="s">
        <v>581</v>
      </c>
      <c r="H2536" s="103" t="s">
        <v>581</v>
      </c>
      <c r="I2536" s="252">
        <v>48</v>
      </c>
      <c r="J2536" s="104">
        <v>1155523.28</v>
      </c>
      <c r="K2536" s="104">
        <v>1156254.53</v>
      </c>
      <c r="L2536" s="188">
        <v>-5.74966648E-2</v>
      </c>
    </row>
    <row r="2537" spans="1:12" hidden="1">
      <c r="A2537" s="103" t="s">
        <v>1100</v>
      </c>
      <c r="B2537" s="103" t="s">
        <v>1078</v>
      </c>
      <c r="C2537" s="134" t="s">
        <v>1387</v>
      </c>
      <c r="D2537" s="104">
        <v>1155523.28</v>
      </c>
      <c r="E2537" s="406">
        <v>1124</v>
      </c>
      <c r="F2537" s="188">
        <v>1028.045623</v>
      </c>
      <c r="G2537" s="103" t="s">
        <v>581</v>
      </c>
      <c r="H2537" s="103" t="s">
        <v>581</v>
      </c>
      <c r="I2537" s="252">
        <v>48</v>
      </c>
      <c r="J2537" s="104">
        <v>1155523.28</v>
      </c>
      <c r="K2537" s="104">
        <v>1156254.53</v>
      </c>
      <c r="L2537" s="188">
        <v>0</v>
      </c>
    </row>
    <row r="2538" spans="1:12" hidden="1">
      <c r="A2538" s="103" t="s">
        <v>1100</v>
      </c>
      <c r="B2538" s="103" t="s">
        <v>1078</v>
      </c>
      <c r="C2538" s="134" t="s">
        <v>1388</v>
      </c>
      <c r="D2538" s="104">
        <v>1155452.05</v>
      </c>
      <c r="E2538" s="406">
        <v>1124</v>
      </c>
      <c r="F2538" s="188">
        <v>1027.9822509999999</v>
      </c>
      <c r="G2538" s="103" t="s">
        <v>581</v>
      </c>
      <c r="H2538" s="103" t="s">
        <v>581</v>
      </c>
      <c r="I2538" s="252">
        <v>48</v>
      </c>
      <c r="J2538" s="104">
        <v>1155452.05</v>
      </c>
      <c r="K2538" s="104">
        <v>1155530.3999999999</v>
      </c>
      <c r="L2538" s="188">
        <v>-6.1643178999999998E-3</v>
      </c>
    </row>
    <row r="2539" spans="1:12" hidden="1">
      <c r="A2539" s="103" t="s">
        <v>1100</v>
      </c>
      <c r="B2539" s="103" t="s">
        <v>1078</v>
      </c>
      <c r="C2539" s="134" t="s">
        <v>1389</v>
      </c>
      <c r="D2539" s="104">
        <v>1155452.05</v>
      </c>
      <c r="E2539" s="406">
        <v>1124</v>
      </c>
      <c r="F2539" s="188">
        <v>1027.9822509999999</v>
      </c>
      <c r="G2539" s="103" t="s">
        <v>581</v>
      </c>
      <c r="H2539" s="103" t="s">
        <v>581</v>
      </c>
      <c r="I2539" s="252">
        <v>48</v>
      </c>
      <c r="J2539" s="104">
        <v>1155452.05</v>
      </c>
      <c r="K2539" s="104">
        <v>1155530.3999999999</v>
      </c>
      <c r="L2539" s="188">
        <v>0</v>
      </c>
    </row>
    <row r="2540" spans="1:12" hidden="1">
      <c r="A2540" s="103" t="s">
        <v>1100</v>
      </c>
      <c r="B2540" s="103" t="s">
        <v>1078</v>
      </c>
      <c r="C2540" s="134" t="s">
        <v>1390</v>
      </c>
      <c r="D2540" s="104">
        <v>1161122.05</v>
      </c>
      <c r="E2540" s="406">
        <v>1124</v>
      </c>
      <c r="F2540" s="188">
        <v>1033.0267349999999</v>
      </c>
      <c r="G2540" s="103" t="s">
        <v>581</v>
      </c>
      <c r="H2540" s="103" t="s">
        <v>581</v>
      </c>
      <c r="I2540" s="252">
        <v>48</v>
      </c>
      <c r="J2540" s="104">
        <v>1161122.05</v>
      </c>
      <c r="K2540" s="104">
        <v>1161200.3999999999</v>
      </c>
      <c r="L2540" s="188">
        <v>0.49071703280000001</v>
      </c>
    </row>
    <row r="2541" spans="1:12" hidden="1">
      <c r="A2541" s="103" t="s">
        <v>1100</v>
      </c>
      <c r="B2541" s="103" t="s">
        <v>1078</v>
      </c>
      <c r="C2541" s="134" t="s">
        <v>1391</v>
      </c>
      <c r="D2541" s="104">
        <v>1150761.3400000001</v>
      </c>
      <c r="E2541" s="406">
        <v>1124</v>
      </c>
      <c r="F2541" s="188">
        <v>1023.809021</v>
      </c>
      <c r="G2541" s="103" t="s">
        <v>581</v>
      </c>
      <c r="H2541" s="103" t="s">
        <v>581</v>
      </c>
      <c r="I2541" s="252">
        <v>48</v>
      </c>
      <c r="J2541" s="104">
        <v>1150761.3400000001</v>
      </c>
      <c r="K2541" s="104">
        <v>1150839.69</v>
      </c>
      <c r="L2541" s="188">
        <v>-0.89230159180000002</v>
      </c>
    </row>
    <row r="2542" spans="1:12" hidden="1">
      <c r="A2542" s="103" t="s">
        <v>1100</v>
      </c>
      <c r="B2542" s="103" t="s">
        <v>1078</v>
      </c>
      <c r="C2542" s="134" t="s">
        <v>1392</v>
      </c>
      <c r="D2542" s="104">
        <v>1150761.3400000001</v>
      </c>
      <c r="E2542" s="406">
        <v>1124</v>
      </c>
      <c r="F2542" s="188">
        <v>1023.809021</v>
      </c>
      <c r="G2542" s="103" t="s">
        <v>581</v>
      </c>
      <c r="H2542" s="103" t="s">
        <v>581</v>
      </c>
      <c r="I2542" s="252">
        <v>48</v>
      </c>
      <c r="J2542" s="104">
        <v>1150761.3400000001</v>
      </c>
      <c r="K2542" s="104">
        <v>1150839.69</v>
      </c>
      <c r="L2542" s="188">
        <v>0</v>
      </c>
    </row>
    <row r="2543" spans="1:12" hidden="1">
      <c r="A2543" s="103" t="s">
        <v>1100</v>
      </c>
      <c r="B2543" s="103" t="s">
        <v>1078</v>
      </c>
      <c r="C2543" s="134" t="s">
        <v>1393</v>
      </c>
      <c r="D2543" s="104">
        <v>1150761.3400000001</v>
      </c>
      <c r="E2543" s="406">
        <v>1124</v>
      </c>
      <c r="F2543" s="188">
        <v>1023.809021</v>
      </c>
      <c r="G2543" s="103" t="s">
        <v>581</v>
      </c>
      <c r="H2543" s="103" t="s">
        <v>581</v>
      </c>
      <c r="I2543" s="252">
        <v>48</v>
      </c>
      <c r="J2543" s="104">
        <v>1150761.3400000001</v>
      </c>
      <c r="K2543" s="104">
        <v>1150839.69</v>
      </c>
      <c r="L2543" s="188">
        <v>0</v>
      </c>
    </row>
    <row r="2544" spans="1:12" hidden="1">
      <c r="A2544" s="103" t="s">
        <v>1100</v>
      </c>
      <c r="B2544" s="103" t="s">
        <v>1078</v>
      </c>
      <c r="C2544" s="134" t="s">
        <v>1394</v>
      </c>
      <c r="D2544" s="104">
        <v>1150761.3400000001</v>
      </c>
      <c r="E2544" s="406">
        <v>1124</v>
      </c>
      <c r="F2544" s="188">
        <v>1023.809021</v>
      </c>
      <c r="G2544" s="103" t="s">
        <v>581</v>
      </c>
      <c r="H2544" s="103" t="s">
        <v>581</v>
      </c>
      <c r="I2544" s="252">
        <v>48</v>
      </c>
      <c r="J2544" s="104">
        <v>1150761.3400000001</v>
      </c>
      <c r="K2544" s="104">
        <v>1150839.69</v>
      </c>
      <c r="L2544" s="188">
        <v>0</v>
      </c>
    </row>
    <row r="2545" spans="1:12" hidden="1">
      <c r="A2545" s="103" t="s">
        <v>1100</v>
      </c>
      <c r="B2545" s="103" t="s">
        <v>1078</v>
      </c>
      <c r="C2545" s="134" t="s">
        <v>1395</v>
      </c>
      <c r="D2545" s="104">
        <v>1150761.3400000001</v>
      </c>
      <c r="E2545" s="406">
        <v>1124</v>
      </c>
      <c r="F2545" s="188">
        <v>1023.809021</v>
      </c>
      <c r="G2545" s="103" t="s">
        <v>581</v>
      </c>
      <c r="H2545" s="103" t="s">
        <v>581</v>
      </c>
      <c r="I2545" s="252">
        <v>48</v>
      </c>
      <c r="J2545" s="104">
        <v>1150761.3400000001</v>
      </c>
      <c r="K2545" s="104">
        <v>1150839.69</v>
      </c>
      <c r="L2545" s="188">
        <v>0</v>
      </c>
    </row>
    <row r="2546" spans="1:12" hidden="1">
      <c r="A2546" s="103" t="s">
        <v>1100</v>
      </c>
      <c r="B2546" s="103" t="s">
        <v>1078</v>
      </c>
      <c r="C2546" s="134" t="s">
        <v>1396</v>
      </c>
      <c r="D2546" s="104">
        <v>1151914.08</v>
      </c>
      <c r="E2546" s="406">
        <v>1124</v>
      </c>
      <c r="F2546" s="188">
        <v>1024.834591</v>
      </c>
      <c r="G2546" s="103" t="s">
        <v>581</v>
      </c>
      <c r="H2546" s="103" t="s">
        <v>581</v>
      </c>
      <c r="I2546" s="252">
        <v>48</v>
      </c>
      <c r="J2546" s="104">
        <v>1151914.08</v>
      </c>
      <c r="K2546" s="104">
        <v>1151992.43</v>
      </c>
      <c r="L2546" s="188">
        <v>0.1001720027</v>
      </c>
    </row>
    <row r="2547" spans="1:12" hidden="1">
      <c r="A2547" s="103" t="s">
        <v>1100</v>
      </c>
      <c r="B2547" s="103" t="s">
        <v>1078</v>
      </c>
      <c r="C2547" s="134" t="s">
        <v>1397</v>
      </c>
      <c r="D2547" s="104">
        <v>1151914.08</v>
      </c>
      <c r="E2547" s="406">
        <v>1124</v>
      </c>
      <c r="F2547" s="188">
        <v>1024.834591</v>
      </c>
      <c r="G2547" s="103" t="s">
        <v>581</v>
      </c>
      <c r="H2547" s="103" t="s">
        <v>581</v>
      </c>
      <c r="I2547" s="252">
        <v>48</v>
      </c>
      <c r="J2547" s="104">
        <v>1151914.08</v>
      </c>
      <c r="K2547" s="104">
        <v>1151992.43</v>
      </c>
      <c r="L2547" s="188">
        <v>0</v>
      </c>
    </row>
    <row r="2548" spans="1:12" hidden="1">
      <c r="A2548" s="103" t="s">
        <v>1100</v>
      </c>
      <c r="B2548" s="103" t="s">
        <v>1078</v>
      </c>
      <c r="C2548" s="134" t="s">
        <v>1398</v>
      </c>
      <c r="D2548" s="104">
        <v>1151710.98</v>
      </c>
      <c r="E2548" s="406">
        <v>1124</v>
      </c>
      <c r="F2548" s="188">
        <v>1024.6538969999999</v>
      </c>
      <c r="G2548" s="103" t="s">
        <v>581</v>
      </c>
      <c r="H2548" s="103" t="s">
        <v>581</v>
      </c>
      <c r="I2548" s="252">
        <v>48</v>
      </c>
      <c r="J2548" s="104">
        <v>1151710.98</v>
      </c>
      <c r="K2548" s="104">
        <v>1151789.33</v>
      </c>
      <c r="L2548" s="188">
        <v>-1.76315282E-2</v>
      </c>
    </row>
    <row r="2549" spans="1:12" hidden="1">
      <c r="A2549" s="103" t="s">
        <v>1100</v>
      </c>
      <c r="B2549" s="103" t="s">
        <v>1078</v>
      </c>
      <c r="C2549" s="134" t="s">
        <v>1399</v>
      </c>
      <c r="D2549" s="104">
        <v>1151710.98</v>
      </c>
      <c r="E2549" s="406">
        <v>1124</v>
      </c>
      <c r="F2549" s="188">
        <v>1024.6538969999999</v>
      </c>
      <c r="G2549" s="103" t="s">
        <v>581</v>
      </c>
      <c r="H2549" s="103" t="s">
        <v>581</v>
      </c>
      <c r="I2549" s="252">
        <v>48</v>
      </c>
      <c r="J2549" s="104">
        <v>1151710.98</v>
      </c>
      <c r="K2549" s="104">
        <v>1151789.33</v>
      </c>
      <c r="L2549" s="188">
        <v>0</v>
      </c>
    </row>
    <row r="2550" spans="1:12" hidden="1">
      <c r="A2550" s="103" t="s">
        <v>1100</v>
      </c>
      <c r="B2550" s="103" t="s">
        <v>1078</v>
      </c>
      <c r="C2550" s="134" t="s">
        <v>1400</v>
      </c>
      <c r="D2550" s="104">
        <v>1151710.98</v>
      </c>
      <c r="E2550" s="406">
        <v>1124</v>
      </c>
      <c r="F2550" s="188">
        <v>1024.6538969999999</v>
      </c>
      <c r="G2550" s="103" t="s">
        <v>581</v>
      </c>
      <c r="H2550" s="103" t="s">
        <v>581</v>
      </c>
      <c r="I2550" s="252">
        <v>48</v>
      </c>
      <c r="J2550" s="104">
        <v>1151710.98</v>
      </c>
      <c r="K2550" s="104">
        <v>1151789.33</v>
      </c>
      <c r="L2550" s="188">
        <v>0</v>
      </c>
    </row>
    <row r="2551" spans="1:12" hidden="1">
      <c r="A2551" s="103" t="s">
        <v>1100</v>
      </c>
      <c r="B2551" s="103" t="s">
        <v>1078</v>
      </c>
      <c r="C2551" s="134" t="s">
        <v>1401</v>
      </c>
      <c r="D2551" s="104">
        <v>1151763.23</v>
      </c>
      <c r="E2551" s="406">
        <v>1124</v>
      </c>
      <c r="F2551" s="188">
        <v>1024.7003830000001</v>
      </c>
      <c r="G2551" s="103" t="s">
        <v>581</v>
      </c>
      <c r="H2551" s="103" t="s">
        <v>581</v>
      </c>
      <c r="I2551" s="252">
        <v>48</v>
      </c>
      <c r="J2551" s="104">
        <v>1151763.23</v>
      </c>
      <c r="K2551" s="104">
        <v>1151841.58</v>
      </c>
      <c r="L2551" s="188">
        <v>4.5367513999999996E-3</v>
      </c>
    </row>
    <row r="2552" spans="1:12" hidden="1">
      <c r="A2552" s="103" t="s">
        <v>1100</v>
      </c>
      <c r="B2552" s="103" t="s">
        <v>1078</v>
      </c>
      <c r="C2552" s="134" t="s">
        <v>1402</v>
      </c>
      <c r="D2552" s="104">
        <v>1151793.56</v>
      </c>
      <c r="E2552" s="406">
        <v>1124</v>
      </c>
      <c r="F2552" s="188">
        <v>1024.727367</v>
      </c>
      <c r="G2552" s="103" t="s">
        <v>581</v>
      </c>
      <c r="H2552" s="103" t="s">
        <v>581</v>
      </c>
      <c r="I2552" s="252">
        <v>48</v>
      </c>
      <c r="J2552" s="104">
        <v>1151793.56</v>
      </c>
      <c r="K2552" s="104">
        <v>1151871.9099999999</v>
      </c>
      <c r="L2552" s="188">
        <v>2.6333551E-3</v>
      </c>
    </row>
    <row r="2553" spans="1:12" hidden="1">
      <c r="A2553" s="103" t="s">
        <v>1100</v>
      </c>
      <c r="B2553" s="103" t="s">
        <v>1078</v>
      </c>
      <c r="C2553" s="134" t="s">
        <v>721</v>
      </c>
      <c r="D2553" s="104">
        <v>1202062.69</v>
      </c>
      <c r="E2553" s="406">
        <v>1174</v>
      </c>
      <c r="F2553" s="188">
        <v>1023.903488</v>
      </c>
      <c r="G2553" s="103" t="s">
        <v>581</v>
      </c>
      <c r="H2553" s="103" t="s">
        <v>581</v>
      </c>
      <c r="I2553" s="252">
        <v>48</v>
      </c>
      <c r="J2553" s="104">
        <v>1150867.52</v>
      </c>
      <c r="K2553" s="104">
        <v>1150945.8700000001</v>
      </c>
      <c r="L2553" s="188">
        <v>-8.0399823999999995E-2</v>
      </c>
    </row>
    <row r="2554" spans="1:12" hidden="1">
      <c r="A2554" s="103" t="s">
        <v>1100</v>
      </c>
      <c r="B2554" s="103" t="s">
        <v>1078</v>
      </c>
      <c r="C2554" s="134" t="s">
        <v>1403</v>
      </c>
      <c r="D2554" s="104">
        <v>1202062.69</v>
      </c>
      <c r="E2554" s="406">
        <v>1174</v>
      </c>
      <c r="F2554" s="188">
        <v>1023.903484</v>
      </c>
      <c r="G2554" s="103" t="s">
        <v>581</v>
      </c>
      <c r="H2554" s="103" t="s">
        <v>581</v>
      </c>
      <c r="I2554" s="252">
        <v>48</v>
      </c>
      <c r="J2554" s="104">
        <v>1202062.69</v>
      </c>
      <c r="K2554" s="104">
        <v>1202141.04</v>
      </c>
      <c r="L2554" s="188">
        <v>-3.9070000000000002E-7</v>
      </c>
    </row>
    <row r="2555" spans="1:12" hidden="1">
      <c r="A2555" s="103" t="s">
        <v>1100</v>
      </c>
      <c r="B2555" s="103" t="s">
        <v>1078</v>
      </c>
      <c r="C2555" s="134" t="s">
        <v>1404</v>
      </c>
      <c r="D2555" s="104">
        <v>1202062.69</v>
      </c>
      <c r="E2555" s="406">
        <v>1174</v>
      </c>
      <c r="F2555" s="188">
        <v>1023.903484</v>
      </c>
      <c r="G2555" s="103" t="s">
        <v>581</v>
      </c>
      <c r="H2555" s="103" t="s">
        <v>581</v>
      </c>
      <c r="I2555" s="252">
        <v>48</v>
      </c>
      <c r="J2555" s="104">
        <v>1202062.69</v>
      </c>
      <c r="K2555" s="104">
        <v>1202141.04</v>
      </c>
      <c r="L2555" s="188">
        <v>0</v>
      </c>
    </row>
    <row r="2556" spans="1:12" hidden="1">
      <c r="A2556" s="103" t="s">
        <v>1100</v>
      </c>
      <c r="B2556" s="103" t="s">
        <v>1078</v>
      </c>
      <c r="C2556" s="134" t="s">
        <v>1405</v>
      </c>
      <c r="D2556" s="104">
        <v>1202062.69</v>
      </c>
      <c r="E2556" s="406">
        <v>1174</v>
      </c>
      <c r="F2556" s="188">
        <v>1023.903484</v>
      </c>
      <c r="G2556" s="103" t="s">
        <v>581</v>
      </c>
      <c r="H2556" s="103" t="s">
        <v>581</v>
      </c>
      <c r="I2556" s="252">
        <v>48</v>
      </c>
      <c r="J2556" s="104">
        <v>1202062.69</v>
      </c>
      <c r="K2556" s="104">
        <v>1202141.04</v>
      </c>
      <c r="L2556" s="188">
        <v>0</v>
      </c>
    </row>
    <row r="2557" spans="1:12" hidden="1">
      <c r="A2557" s="103" t="s">
        <v>1100</v>
      </c>
      <c r="B2557" s="103" t="s">
        <v>1078</v>
      </c>
      <c r="C2557" s="134" t="s">
        <v>1406</v>
      </c>
      <c r="D2557" s="104">
        <v>1202062.69</v>
      </c>
      <c r="E2557" s="406">
        <v>1174</v>
      </c>
      <c r="F2557" s="188">
        <v>1023.903484</v>
      </c>
      <c r="G2557" s="103" t="s">
        <v>581</v>
      </c>
      <c r="H2557" s="103" t="s">
        <v>581</v>
      </c>
      <c r="I2557" s="252">
        <v>48</v>
      </c>
      <c r="J2557" s="104">
        <v>1202062.69</v>
      </c>
      <c r="K2557" s="104">
        <v>1202141.04</v>
      </c>
      <c r="L2557" s="188">
        <v>0</v>
      </c>
    </row>
    <row r="2558" spans="1:12" hidden="1">
      <c r="A2558" s="103" t="s">
        <v>1100</v>
      </c>
      <c r="B2558" s="103" t="s">
        <v>1078</v>
      </c>
      <c r="C2558" s="134" t="s">
        <v>1407</v>
      </c>
      <c r="D2558" s="104">
        <v>1202129.67</v>
      </c>
      <c r="E2558" s="406">
        <v>1174</v>
      </c>
      <c r="F2558" s="188">
        <v>1023.960537</v>
      </c>
      <c r="G2558" s="103" t="s">
        <v>581</v>
      </c>
      <c r="H2558" s="103" t="s">
        <v>581</v>
      </c>
      <c r="I2558" s="252">
        <v>48</v>
      </c>
      <c r="J2558" s="104">
        <v>1202129.67</v>
      </c>
      <c r="K2558" s="104">
        <v>1202208.02</v>
      </c>
      <c r="L2558" s="188">
        <v>5.5721071999999998E-3</v>
      </c>
    </row>
    <row r="2559" spans="1:12" hidden="1">
      <c r="A2559" s="103" t="s">
        <v>1100</v>
      </c>
      <c r="B2559" s="103" t="s">
        <v>1078</v>
      </c>
      <c r="C2559" s="134" t="s">
        <v>1408</v>
      </c>
      <c r="D2559" s="104">
        <v>1201411.1200000001</v>
      </c>
      <c r="E2559" s="406">
        <v>1174</v>
      </c>
      <c r="F2559" s="188">
        <v>1023.348484</v>
      </c>
      <c r="G2559" s="103" t="s">
        <v>581</v>
      </c>
      <c r="H2559" s="103" t="s">
        <v>581</v>
      </c>
      <c r="I2559" s="252">
        <v>48</v>
      </c>
      <c r="J2559" s="104">
        <v>1201411.1200000001</v>
      </c>
      <c r="K2559" s="104">
        <v>1202279.8700000001</v>
      </c>
      <c r="L2559" s="188">
        <v>-5.9773104299999998E-2</v>
      </c>
    </row>
    <row r="2560" spans="1:12" hidden="1">
      <c r="A2560" s="103" t="s">
        <v>1100</v>
      </c>
      <c r="B2560" s="103" t="s">
        <v>1078</v>
      </c>
      <c r="C2560" s="134" t="s">
        <v>1409</v>
      </c>
      <c r="D2560" s="104">
        <v>1201411.1200000001</v>
      </c>
      <c r="E2560" s="406">
        <v>1174</v>
      </c>
      <c r="F2560" s="188">
        <v>1023.348484</v>
      </c>
      <c r="G2560" s="103" t="s">
        <v>581</v>
      </c>
      <c r="H2560" s="103" t="s">
        <v>581</v>
      </c>
      <c r="I2560" s="252">
        <v>48</v>
      </c>
      <c r="J2560" s="104">
        <v>1201411.1200000001</v>
      </c>
      <c r="K2560" s="104">
        <v>1201411.1100000001</v>
      </c>
      <c r="L2560" s="188">
        <v>0</v>
      </c>
    </row>
    <row r="2561" spans="1:12" hidden="1">
      <c r="A2561" s="103" t="s">
        <v>1100</v>
      </c>
      <c r="B2561" s="103" t="s">
        <v>1078</v>
      </c>
      <c r="C2561" s="134" t="s">
        <v>1410</v>
      </c>
      <c r="D2561" s="104">
        <v>1201409.97</v>
      </c>
      <c r="E2561" s="406">
        <v>1174</v>
      </c>
      <c r="F2561" s="188">
        <v>1023.347504</v>
      </c>
      <c r="G2561" s="103" t="s">
        <v>581</v>
      </c>
      <c r="H2561" s="103" t="s">
        <v>581</v>
      </c>
      <c r="I2561" s="252">
        <v>48</v>
      </c>
      <c r="J2561" s="104">
        <v>1201409.97</v>
      </c>
      <c r="K2561" s="104">
        <v>1201409.96</v>
      </c>
      <c r="L2561" s="188">
        <v>-9.5764099999999993E-5</v>
      </c>
    </row>
    <row r="2562" spans="1:12" hidden="1">
      <c r="A2562" s="103" t="s">
        <v>1100</v>
      </c>
      <c r="B2562" s="103" t="s">
        <v>1078</v>
      </c>
      <c r="C2562" s="134" t="s">
        <v>1411</v>
      </c>
      <c r="D2562" s="104">
        <v>1201409.97</v>
      </c>
      <c r="E2562" s="406">
        <v>1174</v>
      </c>
      <c r="F2562" s="188">
        <v>1023.347504</v>
      </c>
      <c r="G2562" s="103" t="s">
        <v>581</v>
      </c>
      <c r="H2562" s="103" t="s">
        <v>581</v>
      </c>
      <c r="I2562" s="252">
        <v>48</v>
      </c>
      <c r="J2562" s="104">
        <v>1201409.97</v>
      </c>
      <c r="K2562" s="104">
        <v>1201409.96</v>
      </c>
      <c r="L2562" s="188">
        <v>0</v>
      </c>
    </row>
    <row r="2563" spans="1:12" hidden="1">
      <c r="A2563" s="103" t="s">
        <v>1100</v>
      </c>
      <c r="B2563" s="103" t="s">
        <v>1078</v>
      </c>
      <c r="C2563" s="134" t="s">
        <v>1412</v>
      </c>
      <c r="D2563" s="104">
        <v>1203643.53</v>
      </c>
      <c r="E2563" s="406">
        <v>1174</v>
      </c>
      <c r="F2563" s="188">
        <v>1025.2500259999999</v>
      </c>
      <c r="G2563" s="103" t="s">
        <v>581</v>
      </c>
      <c r="H2563" s="103" t="s">
        <v>581</v>
      </c>
      <c r="I2563" s="252">
        <v>48</v>
      </c>
      <c r="J2563" s="104">
        <v>1203643.53</v>
      </c>
      <c r="K2563" s="104">
        <v>1203643.52</v>
      </c>
      <c r="L2563" s="188">
        <v>0.18591162750000001</v>
      </c>
    </row>
    <row r="2564" spans="1:12" hidden="1">
      <c r="A2564" s="103" t="s">
        <v>1100</v>
      </c>
      <c r="B2564" s="103" t="s">
        <v>1078</v>
      </c>
      <c r="C2564" s="134" t="s">
        <v>1413</v>
      </c>
      <c r="D2564" s="104">
        <v>1203643.53</v>
      </c>
      <c r="E2564" s="406">
        <v>1174</v>
      </c>
      <c r="F2564" s="188">
        <v>1025.2500259999999</v>
      </c>
      <c r="G2564" s="103" t="s">
        <v>581</v>
      </c>
      <c r="H2564" s="103" t="s">
        <v>581</v>
      </c>
      <c r="I2564" s="252">
        <v>48</v>
      </c>
      <c r="J2564" s="104">
        <v>1203643.53</v>
      </c>
      <c r="K2564" s="104">
        <v>1203643.52</v>
      </c>
      <c r="L2564" s="188">
        <v>0</v>
      </c>
    </row>
    <row r="2565" spans="1:12" hidden="1">
      <c r="A2565" s="103" t="s">
        <v>1100</v>
      </c>
      <c r="B2565" s="103" t="s">
        <v>1078</v>
      </c>
      <c r="C2565" s="134" t="s">
        <v>1414</v>
      </c>
      <c r="D2565" s="104">
        <v>1203643.53</v>
      </c>
      <c r="E2565" s="406">
        <v>1174</v>
      </c>
      <c r="F2565" s="188">
        <v>1025.2500259999999</v>
      </c>
      <c r="G2565" s="103" t="s">
        <v>581</v>
      </c>
      <c r="H2565" s="103" t="s">
        <v>581</v>
      </c>
      <c r="I2565" s="252">
        <v>48</v>
      </c>
      <c r="J2565" s="104">
        <v>1203643.53</v>
      </c>
      <c r="K2565" s="104">
        <v>1203643.52</v>
      </c>
      <c r="L2565" s="188">
        <v>0</v>
      </c>
    </row>
    <row r="2566" spans="1:12" hidden="1">
      <c r="A2566" s="103" t="s">
        <v>1100</v>
      </c>
      <c r="B2566" s="103" t="s">
        <v>1078</v>
      </c>
      <c r="C2566" s="134" t="s">
        <v>1415</v>
      </c>
      <c r="D2566" s="104">
        <v>1203713.45</v>
      </c>
      <c r="E2566" s="406">
        <v>1174</v>
      </c>
      <c r="F2566" s="188">
        <v>1025.309583</v>
      </c>
      <c r="G2566" s="103" t="s">
        <v>581</v>
      </c>
      <c r="H2566" s="103" t="s">
        <v>581</v>
      </c>
      <c r="I2566" s="252">
        <v>48</v>
      </c>
      <c r="J2566" s="104">
        <v>1203713.45</v>
      </c>
      <c r="K2566" s="104">
        <v>1203713.44</v>
      </c>
      <c r="L2566" s="188">
        <v>5.8090219999999996E-3</v>
      </c>
    </row>
    <row r="2567" spans="1:12" hidden="1">
      <c r="A2567" s="103" t="s">
        <v>1100</v>
      </c>
      <c r="B2567" s="103" t="s">
        <v>1078</v>
      </c>
      <c r="C2567" s="134" t="s">
        <v>1416</v>
      </c>
      <c r="D2567" s="104">
        <v>1203713.45</v>
      </c>
      <c r="E2567" s="406">
        <v>1174</v>
      </c>
      <c r="F2567" s="188">
        <v>1025.309583</v>
      </c>
      <c r="G2567" s="103" t="s">
        <v>581</v>
      </c>
      <c r="H2567" s="103" t="s">
        <v>581</v>
      </c>
      <c r="I2567" s="252">
        <v>48</v>
      </c>
      <c r="J2567" s="104">
        <v>1203713.45</v>
      </c>
      <c r="K2567" s="104">
        <v>1203713.44</v>
      </c>
      <c r="L2567" s="188">
        <v>0</v>
      </c>
    </row>
    <row r="2568" spans="1:12" hidden="1">
      <c r="A2568" s="103" t="s">
        <v>1100</v>
      </c>
      <c r="B2568" s="103" t="s">
        <v>1078</v>
      </c>
      <c r="C2568" s="134" t="s">
        <v>1417</v>
      </c>
      <c r="D2568" s="104">
        <v>1204624.27</v>
      </c>
      <c r="E2568" s="406">
        <v>1174</v>
      </c>
      <c r="F2568" s="188">
        <v>1026.085409</v>
      </c>
      <c r="G2568" s="103" t="s">
        <v>581</v>
      </c>
      <c r="H2568" s="103" t="s">
        <v>581</v>
      </c>
      <c r="I2568" s="252">
        <v>48</v>
      </c>
      <c r="J2568" s="104">
        <v>1204624.27</v>
      </c>
      <c r="K2568" s="104">
        <v>1204624.26</v>
      </c>
      <c r="L2568" s="188">
        <v>7.5667487399999997E-2</v>
      </c>
    </row>
    <row r="2569" spans="1:12" hidden="1">
      <c r="A2569" s="103" t="s">
        <v>1100</v>
      </c>
      <c r="B2569" s="103" t="s">
        <v>1078</v>
      </c>
      <c r="C2569" s="134" t="s">
        <v>1418</v>
      </c>
      <c r="D2569" s="104">
        <v>1204624.27</v>
      </c>
      <c r="E2569" s="406">
        <v>1174</v>
      </c>
      <c r="F2569" s="188">
        <v>1026.085409</v>
      </c>
      <c r="G2569" s="103" t="s">
        <v>581</v>
      </c>
      <c r="H2569" s="103" t="s">
        <v>581</v>
      </c>
      <c r="I2569" s="252">
        <v>48</v>
      </c>
      <c r="J2569" s="104">
        <v>1204624.27</v>
      </c>
      <c r="K2569" s="104">
        <v>1204624.26</v>
      </c>
      <c r="L2569" s="188">
        <v>0</v>
      </c>
    </row>
    <row r="2570" spans="1:12" hidden="1">
      <c r="A2570" s="103" t="s">
        <v>1100</v>
      </c>
      <c r="B2570" s="103" t="s">
        <v>1078</v>
      </c>
      <c r="C2570" s="134" t="s">
        <v>1419</v>
      </c>
      <c r="D2570" s="104">
        <v>1204624.27</v>
      </c>
      <c r="E2570" s="406">
        <v>1174</v>
      </c>
      <c r="F2570" s="188">
        <v>1026.085409</v>
      </c>
      <c r="G2570" s="103" t="s">
        <v>581</v>
      </c>
      <c r="H2570" s="103" t="s">
        <v>581</v>
      </c>
      <c r="I2570" s="252">
        <v>48</v>
      </c>
      <c r="J2570" s="104">
        <v>1204624.27</v>
      </c>
      <c r="K2570" s="104">
        <v>1204624.26</v>
      </c>
      <c r="L2570" s="188">
        <v>0</v>
      </c>
    </row>
    <row r="2571" spans="1:12" hidden="1">
      <c r="A2571" s="103" t="s">
        <v>1100</v>
      </c>
      <c r="B2571" s="103" t="s">
        <v>1078</v>
      </c>
      <c r="C2571" s="134" t="s">
        <v>1420</v>
      </c>
      <c r="D2571" s="104">
        <v>1204624.27</v>
      </c>
      <c r="E2571" s="406">
        <v>1174</v>
      </c>
      <c r="F2571" s="188">
        <v>1026.085409</v>
      </c>
      <c r="G2571" s="103" t="s">
        <v>581</v>
      </c>
      <c r="H2571" s="103" t="s">
        <v>581</v>
      </c>
      <c r="I2571" s="252">
        <v>48</v>
      </c>
      <c r="J2571" s="104">
        <v>1204624.27</v>
      </c>
      <c r="K2571" s="104">
        <v>1204624.26</v>
      </c>
      <c r="L2571" s="188">
        <v>0</v>
      </c>
    </row>
    <row r="2572" spans="1:12" hidden="1">
      <c r="A2572" s="103" t="s">
        <v>1100</v>
      </c>
      <c r="B2572" s="103" t="s">
        <v>1078</v>
      </c>
      <c r="C2572" s="134" t="s">
        <v>1421</v>
      </c>
      <c r="D2572" s="104">
        <v>1204624.27</v>
      </c>
      <c r="E2572" s="406">
        <v>1174</v>
      </c>
      <c r="F2572" s="188">
        <v>1026.085409</v>
      </c>
      <c r="G2572" s="103" t="s">
        <v>581</v>
      </c>
      <c r="H2572" s="103" t="s">
        <v>581</v>
      </c>
      <c r="I2572" s="252">
        <v>48</v>
      </c>
      <c r="J2572" s="104">
        <v>1204624.27</v>
      </c>
      <c r="K2572" s="104">
        <v>1204624.26</v>
      </c>
      <c r="L2572" s="188">
        <v>0</v>
      </c>
    </row>
    <row r="2573" spans="1:12" hidden="1">
      <c r="A2573" s="103" t="s">
        <v>1100</v>
      </c>
      <c r="B2573" s="103" t="s">
        <v>1078</v>
      </c>
      <c r="C2573" s="134" t="s">
        <v>1422</v>
      </c>
      <c r="D2573" s="104">
        <v>1204529.8600000001</v>
      </c>
      <c r="E2573" s="406">
        <v>1174</v>
      </c>
      <c r="F2573" s="188">
        <v>1026.004991</v>
      </c>
      <c r="G2573" s="103" t="s">
        <v>581</v>
      </c>
      <c r="H2573" s="103" t="s">
        <v>581</v>
      </c>
      <c r="I2573" s="252">
        <v>48</v>
      </c>
      <c r="J2573" s="104">
        <v>1204529.8600000001</v>
      </c>
      <c r="K2573" s="104">
        <v>1204529.8500000001</v>
      </c>
      <c r="L2573" s="188">
        <v>-7.8373592999999991E-3</v>
      </c>
    </row>
    <row r="2574" spans="1:12" hidden="1">
      <c r="A2574" s="103" t="s">
        <v>1100</v>
      </c>
      <c r="B2574" s="103" t="s">
        <v>1078</v>
      </c>
      <c r="C2574" s="134" t="s">
        <v>1423</v>
      </c>
      <c r="D2574" s="104">
        <v>1204529.8600000001</v>
      </c>
      <c r="E2574" s="406">
        <v>1174</v>
      </c>
      <c r="F2574" s="188">
        <v>1026.004991</v>
      </c>
      <c r="G2574" s="103" t="s">
        <v>581</v>
      </c>
      <c r="H2574" s="103" t="s">
        <v>581</v>
      </c>
      <c r="I2574" s="252">
        <v>48</v>
      </c>
      <c r="J2574" s="104">
        <v>1204529.8600000001</v>
      </c>
      <c r="K2574" s="104">
        <v>1204529.8500000001</v>
      </c>
      <c r="L2574" s="188">
        <v>0</v>
      </c>
    </row>
    <row r="2575" spans="1:12" hidden="1">
      <c r="A2575" s="103" t="s">
        <v>1100</v>
      </c>
      <c r="B2575" s="103" t="s">
        <v>1078</v>
      </c>
      <c r="C2575" s="134" t="s">
        <v>1424</v>
      </c>
      <c r="D2575" s="104">
        <v>1204529.8600000001</v>
      </c>
      <c r="E2575" s="406">
        <v>1174</v>
      </c>
      <c r="F2575" s="188">
        <v>1026.004991</v>
      </c>
      <c r="G2575" s="103" t="s">
        <v>581</v>
      </c>
      <c r="H2575" s="103" t="s">
        <v>581</v>
      </c>
      <c r="I2575" s="252">
        <v>48</v>
      </c>
      <c r="J2575" s="104">
        <v>1204529.8600000001</v>
      </c>
      <c r="K2575" s="104">
        <v>1204529.8500000001</v>
      </c>
      <c r="L2575" s="188">
        <v>0</v>
      </c>
    </row>
    <row r="2576" spans="1:12" hidden="1">
      <c r="A2576" s="103" t="s">
        <v>1100</v>
      </c>
      <c r="B2576" s="103" t="s">
        <v>1078</v>
      </c>
      <c r="C2576" s="134" t="s">
        <v>1425</v>
      </c>
      <c r="D2576" s="104">
        <v>1204529.8600000001</v>
      </c>
      <c r="E2576" s="406">
        <v>1174</v>
      </c>
      <c r="F2576" s="188">
        <v>1026.004991</v>
      </c>
      <c r="G2576" s="103" t="s">
        <v>581</v>
      </c>
      <c r="H2576" s="103" t="s">
        <v>581</v>
      </c>
      <c r="I2576" s="252">
        <v>48</v>
      </c>
      <c r="J2576" s="104">
        <v>1204529.8600000001</v>
      </c>
      <c r="K2576" s="104">
        <v>1204529.8500000001</v>
      </c>
      <c r="L2576" s="188">
        <v>0</v>
      </c>
    </row>
    <row r="2577" spans="1:12" hidden="1">
      <c r="A2577" s="103" t="s">
        <v>1100</v>
      </c>
      <c r="B2577" s="103" t="s">
        <v>1078</v>
      </c>
      <c r="C2577" s="134" t="s">
        <v>1426</v>
      </c>
      <c r="D2577" s="104">
        <v>1204529.8600000001</v>
      </c>
      <c r="E2577" s="406">
        <v>1174</v>
      </c>
      <c r="F2577" s="188">
        <v>1026.004991</v>
      </c>
      <c r="G2577" s="103" t="s">
        <v>581</v>
      </c>
      <c r="H2577" s="103" t="s">
        <v>581</v>
      </c>
      <c r="I2577" s="252">
        <v>48</v>
      </c>
      <c r="J2577" s="104">
        <v>1204529.8600000001</v>
      </c>
      <c r="K2577" s="104">
        <v>1204529.8500000001</v>
      </c>
      <c r="L2577" s="188">
        <v>0</v>
      </c>
    </row>
    <row r="2578" spans="1:12" hidden="1">
      <c r="A2578" s="103" t="s">
        <v>1100</v>
      </c>
      <c r="B2578" s="103" t="s">
        <v>1078</v>
      </c>
      <c r="C2578" s="134" t="s">
        <v>1427</v>
      </c>
      <c r="D2578" s="104">
        <v>1204000.43</v>
      </c>
      <c r="E2578" s="406">
        <v>1174</v>
      </c>
      <c r="F2578" s="188">
        <v>1025.5540289999999</v>
      </c>
      <c r="G2578" s="103" t="s">
        <v>581</v>
      </c>
      <c r="H2578" s="103" t="s">
        <v>581</v>
      </c>
      <c r="I2578" s="252">
        <v>48</v>
      </c>
      <c r="J2578" s="104">
        <v>1204000.43</v>
      </c>
      <c r="K2578" s="104">
        <v>1204000.42</v>
      </c>
      <c r="L2578" s="188">
        <v>-4.3953197499999999E-2</v>
      </c>
    </row>
    <row r="2579" spans="1:12" hidden="1">
      <c r="A2579" s="103" t="s">
        <v>1100</v>
      </c>
      <c r="B2579" s="103" t="s">
        <v>1078</v>
      </c>
      <c r="C2579" s="134" t="s">
        <v>1428</v>
      </c>
      <c r="D2579" s="104">
        <v>1204000.43</v>
      </c>
      <c r="E2579" s="406">
        <v>1174</v>
      </c>
      <c r="F2579" s="188">
        <v>1025.5540289999999</v>
      </c>
      <c r="G2579" s="103" t="s">
        <v>581</v>
      </c>
      <c r="H2579" s="103" t="s">
        <v>581</v>
      </c>
      <c r="I2579" s="252">
        <v>48</v>
      </c>
      <c r="J2579" s="104">
        <v>1204000.43</v>
      </c>
      <c r="K2579" s="104">
        <v>1204000.42</v>
      </c>
      <c r="L2579" s="188">
        <v>0</v>
      </c>
    </row>
    <row r="2580" spans="1:12" hidden="1">
      <c r="A2580" s="103" t="s">
        <v>1100</v>
      </c>
      <c r="B2580" s="103" t="s">
        <v>1078</v>
      </c>
      <c r="C2580" s="134" t="s">
        <v>1429</v>
      </c>
      <c r="D2580" s="104">
        <v>1204000.43</v>
      </c>
      <c r="E2580" s="406">
        <v>1174</v>
      </c>
      <c r="F2580" s="188">
        <v>1025.5540289999999</v>
      </c>
      <c r="G2580" s="103" t="s">
        <v>581</v>
      </c>
      <c r="H2580" s="103" t="s">
        <v>581</v>
      </c>
      <c r="I2580" s="252">
        <v>48</v>
      </c>
      <c r="J2580" s="104">
        <v>1204000.43</v>
      </c>
      <c r="K2580" s="104">
        <v>1204000.42</v>
      </c>
      <c r="L2580" s="188">
        <v>0</v>
      </c>
    </row>
    <row r="2581" spans="1:12" hidden="1">
      <c r="A2581" s="103" t="s">
        <v>1100</v>
      </c>
      <c r="B2581" s="103" t="s">
        <v>1078</v>
      </c>
      <c r="C2581" s="134" t="s">
        <v>669</v>
      </c>
      <c r="D2581" s="104">
        <v>1203258.44</v>
      </c>
      <c r="E2581" s="406">
        <v>1174</v>
      </c>
      <c r="F2581" s="188">
        <v>1024.92201</v>
      </c>
      <c r="G2581" s="103" t="s">
        <v>581</v>
      </c>
      <c r="H2581" s="103" t="s">
        <v>581</v>
      </c>
      <c r="I2581" s="252">
        <v>48</v>
      </c>
      <c r="J2581" s="104">
        <v>1203258.44</v>
      </c>
      <c r="K2581" s="104">
        <v>1204074.6200000001</v>
      </c>
      <c r="L2581" s="188">
        <v>-6.1627079799999998E-2</v>
      </c>
    </row>
    <row r="2582" spans="1:12" hidden="1">
      <c r="A2582" s="103" t="s">
        <v>1100</v>
      </c>
      <c r="B2582" s="103" t="s">
        <v>1078</v>
      </c>
      <c r="C2582" s="134" t="s">
        <v>1941</v>
      </c>
      <c r="D2582" s="104">
        <v>1203258.44</v>
      </c>
      <c r="E2582" s="406">
        <v>1174</v>
      </c>
      <c r="F2582" s="188">
        <v>1024.92201</v>
      </c>
      <c r="G2582" s="103" t="s">
        <v>581</v>
      </c>
      <c r="H2582" s="103" t="s">
        <v>581</v>
      </c>
      <c r="I2582" s="252">
        <v>48</v>
      </c>
      <c r="J2582" s="104">
        <v>1203258.44</v>
      </c>
      <c r="K2582" s="104">
        <v>1204074.6200000001</v>
      </c>
      <c r="L2582" s="188">
        <v>0</v>
      </c>
    </row>
    <row r="2583" spans="1:12" hidden="1">
      <c r="A2583" s="103" t="s">
        <v>1100</v>
      </c>
      <c r="B2583" s="103" t="s">
        <v>1078</v>
      </c>
      <c r="C2583" s="134" t="s">
        <v>1942</v>
      </c>
      <c r="D2583" s="104">
        <v>1203367.3799999999</v>
      </c>
      <c r="E2583" s="406">
        <v>1174</v>
      </c>
      <c r="F2583" s="188">
        <v>1025.0148039999999</v>
      </c>
      <c r="G2583" s="103" t="s">
        <v>581</v>
      </c>
      <c r="H2583" s="103" t="s">
        <v>581</v>
      </c>
      <c r="I2583" s="252">
        <v>48</v>
      </c>
      <c r="J2583" s="104">
        <v>1203367.3799999999</v>
      </c>
      <c r="K2583" s="104">
        <v>1204183.56</v>
      </c>
      <c r="L2583" s="188">
        <v>9.0537620999999995E-3</v>
      </c>
    </row>
    <row r="2584" spans="1:12" hidden="1">
      <c r="A2584" s="103" t="s">
        <v>1100</v>
      </c>
      <c r="B2584" s="103" t="s">
        <v>1078</v>
      </c>
      <c r="C2584" s="134" t="s">
        <v>1943</v>
      </c>
      <c r="D2584" s="104">
        <v>1203367.3799999999</v>
      </c>
      <c r="E2584" s="406">
        <v>1174</v>
      </c>
      <c r="F2584" s="188">
        <v>1025.0148039999999</v>
      </c>
      <c r="G2584" s="103" t="s">
        <v>581</v>
      </c>
      <c r="H2584" s="103" t="s">
        <v>581</v>
      </c>
      <c r="I2584" s="252">
        <v>48</v>
      </c>
      <c r="J2584" s="104">
        <v>1203367.3799999999</v>
      </c>
      <c r="K2584" s="104">
        <v>1204183.56</v>
      </c>
      <c r="L2584" s="188">
        <v>0</v>
      </c>
    </row>
    <row r="2585" spans="1:12" hidden="1">
      <c r="A2585" s="103" t="s">
        <v>1100</v>
      </c>
      <c r="B2585" s="103" t="s">
        <v>1078</v>
      </c>
      <c r="C2585" s="134" t="s">
        <v>1944</v>
      </c>
      <c r="D2585" s="104">
        <v>1209037.3799999999</v>
      </c>
      <c r="E2585" s="406">
        <v>1174</v>
      </c>
      <c r="F2585" s="188">
        <v>1029.8444460000001</v>
      </c>
      <c r="G2585" s="103" t="s">
        <v>581</v>
      </c>
      <c r="H2585" s="103" t="s">
        <v>581</v>
      </c>
      <c r="I2585" s="252">
        <v>48</v>
      </c>
      <c r="J2585" s="104">
        <v>1209037.3799999999</v>
      </c>
      <c r="K2585" s="104">
        <v>1209037.3700000001</v>
      </c>
      <c r="L2585" s="188">
        <v>0.47117778020000001</v>
      </c>
    </row>
    <row r="2586" spans="1:12" hidden="1">
      <c r="A2586" s="103" t="s">
        <v>1100</v>
      </c>
      <c r="B2586" s="103" t="s">
        <v>1078</v>
      </c>
      <c r="C2586" s="134" t="s">
        <v>1945</v>
      </c>
      <c r="D2586" s="104">
        <v>1210137.3799999999</v>
      </c>
      <c r="E2586" s="406">
        <v>1174</v>
      </c>
      <c r="F2586" s="188">
        <v>1030.781414</v>
      </c>
      <c r="G2586" s="103" t="s">
        <v>581</v>
      </c>
      <c r="H2586" s="103" t="s">
        <v>581</v>
      </c>
      <c r="I2586" s="252">
        <v>48</v>
      </c>
      <c r="J2586" s="104">
        <v>1210137.3799999999</v>
      </c>
      <c r="K2586" s="104">
        <v>1210137.3700000001</v>
      </c>
      <c r="L2586" s="188">
        <v>9.09815073E-2</v>
      </c>
    </row>
    <row r="2587" spans="1:12" hidden="1">
      <c r="A2587" s="103" t="s">
        <v>1100</v>
      </c>
      <c r="B2587" s="103" t="s">
        <v>1078</v>
      </c>
      <c r="C2587" s="134" t="s">
        <v>1946</v>
      </c>
      <c r="D2587" s="104">
        <v>1209934.28</v>
      </c>
      <c r="E2587" s="406">
        <v>1174</v>
      </c>
      <c r="F2587" s="188">
        <v>1030.608416</v>
      </c>
      <c r="G2587" s="103" t="s">
        <v>581</v>
      </c>
      <c r="H2587" s="103" t="s">
        <v>581</v>
      </c>
      <c r="I2587" s="252">
        <v>48</v>
      </c>
      <c r="J2587" s="104">
        <v>1209934.28</v>
      </c>
      <c r="K2587" s="104">
        <v>1209934.27</v>
      </c>
      <c r="L2587" s="188">
        <v>-1.6783189699999999E-2</v>
      </c>
    </row>
    <row r="2588" spans="1:12" hidden="1">
      <c r="A2588" s="103" t="s">
        <v>1100</v>
      </c>
      <c r="B2588" s="103" t="s">
        <v>1078</v>
      </c>
      <c r="C2588" s="134" t="s">
        <v>1947</v>
      </c>
      <c r="D2588" s="104">
        <v>1209756.97</v>
      </c>
      <c r="E2588" s="406">
        <v>1174</v>
      </c>
      <c r="F2588" s="188">
        <v>1030.4573849999999</v>
      </c>
      <c r="G2588" s="103" t="s">
        <v>581</v>
      </c>
      <c r="H2588" s="103" t="s">
        <v>581</v>
      </c>
      <c r="I2588" s="252">
        <v>48</v>
      </c>
      <c r="J2588" s="104">
        <v>1209756.97</v>
      </c>
      <c r="K2588" s="104">
        <v>1209756.96</v>
      </c>
      <c r="L2588" s="188">
        <v>-1.46545475E-2</v>
      </c>
    </row>
    <row r="2589" spans="1:12" hidden="1">
      <c r="A2589" s="103" t="s">
        <v>1100</v>
      </c>
      <c r="B2589" s="103" t="s">
        <v>1078</v>
      </c>
      <c r="C2589" s="134" t="s">
        <v>1948</v>
      </c>
      <c r="D2589" s="104">
        <v>1209756.97</v>
      </c>
      <c r="E2589" s="406">
        <v>1174</v>
      </c>
      <c r="F2589" s="188">
        <v>1030.4573849999999</v>
      </c>
      <c r="G2589" s="103" t="s">
        <v>581</v>
      </c>
      <c r="H2589" s="103" t="s">
        <v>581</v>
      </c>
      <c r="I2589" s="252">
        <v>48</v>
      </c>
      <c r="J2589" s="104">
        <v>1209756.97</v>
      </c>
      <c r="K2589" s="104">
        <v>1209756.96</v>
      </c>
      <c r="L2589" s="188">
        <v>0</v>
      </c>
    </row>
    <row r="2590" spans="1:12" hidden="1">
      <c r="A2590" s="103" t="s">
        <v>1100</v>
      </c>
      <c r="B2590" s="103" t="s">
        <v>1078</v>
      </c>
      <c r="C2590" s="134" t="s">
        <v>1949</v>
      </c>
      <c r="D2590" s="104">
        <v>1209756.97</v>
      </c>
      <c r="E2590" s="406">
        <v>1174</v>
      </c>
      <c r="F2590" s="188">
        <v>1030.4573849999999</v>
      </c>
      <c r="G2590" s="103" t="s">
        <v>581</v>
      </c>
      <c r="H2590" s="103" t="s">
        <v>581</v>
      </c>
      <c r="I2590" s="252">
        <v>48</v>
      </c>
      <c r="J2590" s="104">
        <v>1209756.97</v>
      </c>
      <c r="K2590" s="104">
        <v>1209756.96</v>
      </c>
      <c r="L2590" s="188">
        <v>0</v>
      </c>
    </row>
    <row r="2591" spans="1:12" hidden="1">
      <c r="A2591" s="103" t="s">
        <v>1100</v>
      </c>
      <c r="B2591" s="103" t="s">
        <v>1078</v>
      </c>
      <c r="C2591" s="134" t="s">
        <v>1950</v>
      </c>
      <c r="D2591" s="104">
        <v>1209756.97</v>
      </c>
      <c r="E2591" s="406">
        <v>1174</v>
      </c>
      <c r="F2591" s="188">
        <v>1030.4573849999999</v>
      </c>
      <c r="G2591" s="103" t="s">
        <v>581</v>
      </c>
      <c r="H2591" s="103" t="s">
        <v>581</v>
      </c>
      <c r="I2591" s="252">
        <v>48</v>
      </c>
      <c r="J2591" s="104">
        <v>1209756.97</v>
      </c>
      <c r="K2591" s="104">
        <v>1209756.96</v>
      </c>
      <c r="L2591" s="188">
        <v>0</v>
      </c>
    </row>
    <row r="2592" spans="1:12" hidden="1">
      <c r="A2592" s="103" t="s">
        <v>1100</v>
      </c>
      <c r="B2592" s="103" t="s">
        <v>1078</v>
      </c>
      <c r="C2592" s="134" t="s">
        <v>2050</v>
      </c>
      <c r="D2592" s="104">
        <v>1209756.97</v>
      </c>
      <c r="E2592" s="406">
        <v>1174</v>
      </c>
      <c r="F2592" s="188">
        <v>1030.4573849999999</v>
      </c>
      <c r="G2592" s="103" t="s">
        <v>581</v>
      </c>
      <c r="H2592" s="103" t="s">
        <v>581</v>
      </c>
      <c r="I2592" s="252">
        <v>48</v>
      </c>
      <c r="J2592" s="104">
        <v>1209756.97</v>
      </c>
      <c r="K2592" s="104">
        <v>1209756.96</v>
      </c>
      <c r="L2592" s="188">
        <v>0</v>
      </c>
    </row>
    <row r="2593" spans="1:12" hidden="1">
      <c r="A2593" s="103" t="s">
        <v>1100</v>
      </c>
      <c r="B2593" s="103" t="s">
        <v>1078</v>
      </c>
      <c r="C2593" s="134" t="s">
        <v>2051</v>
      </c>
      <c r="D2593" s="104">
        <v>1209091.73</v>
      </c>
      <c r="E2593" s="406">
        <v>1174</v>
      </c>
      <c r="F2593" s="188">
        <v>1029.8907409999999</v>
      </c>
      <c r="G2593" s="103" t="s">
        <v>581</v>
      </c>
      <c r="H2593" s="103" t="s">
        <v>581</v>
      </c>
      <c r="I2593" s="252">
        <v>48</v>
      </c>
      <c r="J2593" s="104">
        <v>1209091.73</v>
      </c>
      <c r="K2593" s="104">
        <v>1209091.72</v>
      </c>
      <c r="L2593" s="188">
        <v>-5.4989561700000002E-2</v>
      </c>
    </row>
    <row r="2594" spans="1:12" hidden="1">
      <c r="A2594" s="103" t="s">
        <v>1100</v>
      </c>
      <c r="B2594" s="103" t="s">
        <v>1078</v>
      </c>
      <c r="C2594" s="134" t="s">
        <v>2052</v>
      </c>
      <c r="D2594" s="104">
        <v>1209091.73</v>
      </c>
      <c r="E2594" s="406">
        <v>1174</v>
      </c>
      <c r="F2594" s="188">
        <v>1029.8907409999999</v>
      </c>
      <c r="G2594" s="103" t="s">
        <v>581</v>
      </c>
      <c r="H2594" s="103" t="s">
        <v>581</v>
      </c>
      <c r="I2594" s="252">
        <v>48</v>
      </c>
      <c r="J2594" s="104">
        <v>1209091.73</v>
      </c>
      <c r="K2594" s="104">
        <v>1209091.72</v>
      </c>
      <c r="L2594" s="188">
        <v>0</v>
      </c>
    </row>
    <row r="2595" spans="1:12" hidden="1">
      <c r="A2595" s="103" t="s">
        <v>1100</v>
      </c>
      <c r="B2595" s="103" t="s">
        <v>1078</v>
      </c>
      <c r="C2595" s="134" t="s">
        <v>2053</v>
      </c>
      <c r="D2595" s="104">
        <v>1209139.3999999999</v>
      </c>
      <c r="E2595" s="406">
        <v>1174</v>
      </c>
      <c r="F2595" s="188">
        <v>1029.9313460000001</v>
      </c>
      <c r="G2595" s="103" t="s">
        <v>581</v>
      </c>
      <c r="H2595" s="103" t="s">
        <v>581</v>
      </c>
      <c r="I2595" s="252">
        <v>48</v>
      </c>
      <c r="J2595" s="104">
        <v>1209139.3999999999</v>
      </c>
      <c r="K2595" s="104">
        <v>1209139.3899999999</v>
      </c>
      <c r="L2595" s="188">
        <v>3.9426512000000002E-3</v>
      </c>
    </row>
    <row r="2596" spans="1:12" hidden="1">
      <c r="A2596" s="103" t="s">
        <v>1100</v>
      </c>
      <c r="B2596" s="103" t="s">
        <v>1078</v>
      </c>
      <c r="C2596" s="134" t="s">
        <v>2054</v>
      </c>
      <c r="D2596" s="104">
        <v>1209155.29</v>
      </c>
      <c r="E2596" s="406">
        <v>1174</v>
      </c>
      <c r="F2596" s="188">
        <v>1029.9448809999999</v>
      </c>
      <c r="G2596" s="103" t="s">
        <v>581</v>
      </c>
      <c r="H2596" s="103" t="s">
        <v>581</v>
      </c>
      <c r="I2596" s="252">
        <v>48</v>
      </c>
      <c r="J2596" s="104">
        <v>1209155.29</v>
      </c>
      <c r="K2596" s="104">
        <v>1209155.28</v>
      </c>
      <c r="L2596" s="188">
        <v>1.3141653000000001E-3</v>
      </c>
    </row>
    <row r="2597" spans="1:12" hidden="1">
      <c r="A2597" s="103" t="s">
        <v>1100</v>
      </c>
      <c r="B2597" s="103" t="s">
        <v>1078</v>
      </c>
      <c r="C2597" s="134" t="s">
        <v>2055</v>
      </c>
      <c r="D2597" s="104">
        <v>1209202.94</v>
      </c>
      <c r="E2597" s="406">
        <v>1174</v>
      </c>
      <c r="F2597" s="188">
        <v>1029.9854680000001</v>
      </c>
      <c r="G2597" s="103" t="s">
        <v>581</v>
      </c>
      <c r="H2597" s="103" t="s">
        <v>581</v>
      </c>
      <c r="I2597" s="252">
        <v>48</v>
      </c>
      <c r="J2597" s="104">
        <v>1209202.94</v>
      </c>
      <c r="K2597" s="104">
        <v>1209202.93</v>
      </c>
      <c r="L2597" s="188">
        <v>3.9406963000000001E-3</v>
      </c>
    </row>
    <row r="2598" spans="1:12" hidden="1">
      <c r="A2598" s="103" t="s">
        <v>1100</v>
      </c>
      <c r="B2598" s="103" t="s">
        <v>1078</v>
      </c>
      <c r="C2598" s="134" t="s">
        <v>1322</v>
      </c>
      <c r="D2598" s="104">
        <v>1209216.95</v>
      </c>
      <c r="E2598" s="406">
        <v>1174</v>
      </c>
      <c r="F2598" s="188">
        <v>1029.997402</v>
      </c>
      <c r="G2598" s="103" t="s">
        <v>581</v>
      </c>
      <c r="H2598" s="103" t="s">
        <v>581</v>
      </c>
      <c r="I2598" s="252">
        <v>48</v>
      </c>
      <c r="J2598" s="104">
        <v>1209216.95</v>
      </c>
      <c r="K2598" s="104">
        <v>1209216.94</v>
      </c>
      <c r="L2598" s="188">
        <v>1.1586571E-3</v>
      </c>
    </row>
    <row r="2599" spans="1:12" hidden="1">
      <c r="A2599" s="103" t="s">
        <v>1100</v>
      </c>
      <c r="B2599" s="103" t="s">
        <v>1078</v>
      </c>
      <c r="C2599" s="134" t="s">
        <v>1323</v>
      </c>
      <c r="D2599" s="104">
        <v>1209232.8600000001</v>
      </c>
      <c r="E2599" s="406">
        <v>1174</v>
      </c>
      <c r="F2599" s="188">
        <v>1030.0109540000001</v>
      </c>
      <c r="G2599" s="103" t="s">
        <v>581</v>
      </c>
      <c r="H2599" s="103" t="s">
        <v>581</v>
      </c>
      <c r="I2599" s="252">
        <v>48</v>
      </c>
      <c r="J2599" s="104">
        <v>1209232.8600000001</v>
      </c>
      <c r="K2599" s="104">
        <v>1209232.8500000001</v>
      </c>
      <c r="L2599" s="188">
        <v>1.3157315000000001E-3</v>
      </c>
    </row>
    <row r="2600" spans="1:12" hidden="1">
      <c r="A2600" s="103" t="s">
        <v>1100</v>
      </c>
      <c r="B2600" s="103" t="s">
        <v>1078</v>
      </c>
      <c r="C2600" s="134" t="s">
        <v>1324</v>
      </c>
      <c r="D2600" s="104">
        <v>1209248.76</v>
      </c>
      <c r="E2600" s="406">
        <v>1174</v>
      </c>
      <c r="F2600" s="188">
        <v>1030.0244970000001</v>
      </c>
      <c r="G2600" s="103" t="s">
        <v>581</v>
      </c>
      <c r="H2600" s="103" t="s">
        <v>581</v>
      </c>
      <c r="I2600" s="252">
        <v>48</v>
      </c>
      <c r="J2600" s="104">
        <v>1209248.76</v>
      </c>
      <c r="K2600" s="104">
        <v>1209248.75</v>
      </c>
      <c r="L2600" s="188">
        <v>1.3148404E-3</v>
      </c>
    </row>
    <row r="2601" spans="1:12" hidden="1">
      <c r="A2601" s="103" t="s">
        <v>1100</v>
      </c>
      <c r="B2601" s="103" t="s">
        <v>1078</v>
      </c>
      <c r="C2601" s="134" t="s">
        <v>1325</v>
      </c>
      <c r="D2601" s="104">
        <v>1209264.67</v>
      </c>
      <c r="E2601" s="406">
        <v>1174</v>
      </c>
      <c r="F2601" s="188">
        <v>1030.038049</v>
      </c>
      <c r="G2601" s="103" t="s">
        <v>581</v>
      </c>
      <c r="H2601" s="103" t="s">
        <v>581</v>
      </c>
      <c r="I2601" s="252">
        <v>48</v>
      </c>
      <c r="J2601" s="104">
        <v>1209264.67</v>
      </c>
      <c r="K2601" s="104">
        <v>1209264.6599999999</v>
      </c>
      <c r="L2601" s="188">
        <v>1.3156969E-3</v>
      </c>
    </row>
    <row r="2602" spans="1:12" hidden="1">
      <c r="A2602" s="103" t="s">
        <v>1100</v>
      </c>
      <c r="B2602" s="103" t="s">
        <v>1078</v>
      </c>
      <c r="C2602" s="134" t="s">
        <v>1326</v>
      </c>
      <c r="D2602" s="104">
        <v>1207992.42</v>
      </c>
      <c r="E2602" s="406">
        <v>1174</v>
      </c>
      <c r="F2602" s="188">
        <v>1028.9543610000001</v>
      </c>
      <c r="G2602" s="103" t="s">
        <v>581</v>
      </c>
      <c r="H2602" s="103" t="s">
        <v>581</v>
      </c>
      <c r="I2602" s="252">
        <v>48</v>
      </c>
      <c r="J2602" s="104">
        <v>1207992.42</v>
      </c>
      <c r="K2602" s="104">
        <v>1209384.3700000001</v>
      </c>
      <c r="L2602" s="188">
        <v>-0.10520854070000001</v>
      </c>
    </row>
    <row r="2603" spans="1:12" hidden="1">
      <c r="A2603" s="103" t="s">
        <v>1100</v>
      </c>
      <c r="B2603" s="103" t="s">
        <v>1078</v>
      </c>
      <c r="C2603" s="134" t="s">
        <v>1327</v>
      </c>
      <c r="D2603" s="104">
        <v>1207931.77</v>
      </c>
      <c r="E2603" s="406">
        <v>1174</v>
      </c>
      <c r="F2603" s="188">
        <v>1028.9027000000001</v>
      </c>
      <c r="G2603" s="103" t="s">
        <v>581</v>
      </c>
      <c r="H2603" s="103" t="s">
        <v>581</v>
      </c>
      <c r="I2603" s="252">
        <v>48</v>
      </c>
      <c r="J2603" s="104">
        <v>1207931.77</v>
      </c>
      <c r="K2603" s="104">
        <v>1208613.68</v>
      </c>
      <c r="L2603" s="188">
        <v>-5.0207280000000003E-3</v>
      </c>
    </row>
    <row r="2604" spans="1:12" hidden="1">
      <c r="A2604" s="103" t="s">
        <v>1100</v>
      </c>
      <c r="B2604" s="103" t="s">
        <v>1078</v>
      </c>
      <c r="C2604" s="134" t="s">
        <v>1328</v>
      </c>
      <c r="D2604" s="104">
        <v>1207947.46</v>
      </c>
      <c r="E2604" s="406">
        <v>1174</v>
      </c>
      <c r="F2604" s="188">
        <v>1028.9160649999999</v>
      </c>
      <c r="G2604" s="103" t="s">
        <v>581</v>
      </c>
      <c r="H2604" s="103" t="s">
        <v>581</v>
      </c>
      <c r="I2604" s="252">
        <v>48</v>
      </c>
      <c r="J2604" s="104">
        <v>1207947.46</v>
      </c>
      <c r="K2604" s="104">
        <v>1208629.3700000001</v>
      </c>
      <c r="L2604" s="188">
        <v>1.2989566E-3</v>
      </c>
    </row>
    <row r="2605" spans="1:12" hidden="1">
      <c r="A2605" s="103" t="s">
        <v>1100</v>
      </c>
      <c r="B2605" s="103" t="s">
        <v>1078</v>
      </c>
      <c r="C2605" s="134" t="s">
        <v>1329</v>
      </c>
      <c r="D2605" s="104">
        <v>1207963.1499999999</v>
      </c>
      <c r="E2605" s="406">
        <v>1174</v>
      </c>
      <c r="F2605" s="188">
        <v>1028.929429</v>
      </c>
      <c r="G2605" s="103" t="s">
        <v>581</v>
      </c>
      <c r="H2605" s="103" t="s">
        <v>581</v>
      </c>
      <c r="I2605" s="252">
        <v>48</v>
      </c>
      <c r="J2605" s="104">
        <v>1207963.1499999999</v>
      </c>
      <c r="K2605" s="104">
        <v>1208645.06</v>
      </c>
      <c r="L2605" s="188">
        <v>1.2988425999999999E-3</v>
      </c>
    </row>
    <row r="2606" spans="1:12" hidden="1">
      <c r="A2606" s="103" t="s">
        <v>1100</v>
      </c>
      <c r="B2606" s="103" t="s">
        <v>1078</v>
      </c>
      <c r="C2606" s="134" t="s">
        <v>1102</v>
      </c>
      <c r="D2606" s="104">
        <v>1207978.8400000001</v>
      </c>
      <c r="E2606" s="406">
        <v>1174</v>
      </c>
      <c r="F2606" s="188">
        <v>1028.942794</v>
      </c>
      <c r="G2606" s="103" t="s">
        <v>581</v>
      </c>
      <c r="H2606" s="103" t="s">
        <v>581</v>
      </c>
      <c r="I2606" s="252">
        <v>47</v>
      </c>
      <c r="J2606" s="104">
        <v>1207978.8400000001</v>
      </c>
      <c r="K2606" s="104">
        <v>1208660.75</v>
      </c>
      <c r="L2606" s="188">
        <v>1.2989229E-3</v>
      </c>
    </row>
    <row r="2607" spans="1:12" hidden="1">
      <c r="A2607" s="103" t="s">
        <v>1100</v>
      </c>
      <c r="B2607" s="103" t="s">
        <v>1078</v>
      </c>
      <c r="C2607" s="134" t="s">
        <v>1330</v>
      </c>
      <c r="D2607" s="104">
        <v>1208025.8999999999</v>
      </c>
      <c r="E2607" s="406">
        <v>1174</v>
      </c>
      <c r="F2607" s="188">
        <v>1028.9828789999999</v>
      </c>
      <c r="G2607" s="103" t="s">
        <v>581</v>
      </c>
      <c r="H2607" s="103" t="s">
        <v>581</v>
      </c>
      <c r="I2607" s="252">
        <v>47</v>
      </c>
      <c r="J2607" s="104">
        <v>1208025.8999999999</v>
      </c>
      <c r="K2607" s="104">
        <v>1208707.81</v>
      </c>
      <c r="L2607" s="188">
        <v>3.8957461999999999E-3</v>
      </c>
    </row>
    <row r="2608" spans="1:12" hidden="1">
      <c r="A2608" s="103" t="s">
        <v>1100</v>
      </c>
      <c r="B2608" s="103" t="s">
        <v>1078</v>
      </c>
      <c r="C2608" s="134" t="s">
        <v>1331</v>
      </c>
      <c r="D2608" s="104">
        <v>1213704.99</v>
      </c>
      <c r="E2608" s="406">
        <v>1174</v>
      </c>
      <c r="F2608" s="188">
        <v>1033.820264</v>
      </c>
      <c r="G2608" s="103" t="s">
        <v>581</v>
      </c>
      <c r="H2608" s="103" t="s">
        <v>581</v>
      </c>
      <c r="I2608" s="252">
        <v>47</v>
      </c>
      <c r="J2608" s="104">
        <v>1213704.99</v>
      </c>
      <c r="K2608" s="104">
        <v>1214386.8999999999</v>
      </c>
      <c r="L2608" s="188">
        <v>0.47011326409999998</v>
      </c>
    </row>
    <row r="2609" spans="1:12" hidden="1">
      <c r="A2609" s="103" t="s">
        <v>1100</v>
      </c>
      <c r="B2609" s="103" t="s">
        <v>1078</v>
      </c>
      <c r="C2609" s="134" t="s">
        <v>1332</v>
      </c>
      <c r="D2609" s="104">
        <v>1213715.31</v>
      </c>
      <c r="E2609" s="406">
        <v>1174</v>
      </c>
      <c r="F2609" s="188">
        <v>1033.8290549999999</v>
      </c>
      <c r="G2609" s="103" t="s">
        <v>581</v>
      </c>
      <c r="H2609" s="103" t="s">
        <v>581</v>
      </c>
      <c r="I2609" s="252">
        <v>47</v>
      </c>
      <c r="J2609" s="104">
        <v>1213715.31</v>
      </c>
      <c r="K2609" s="104">
        <v>1214397.22</v>
      </c>
      <c r="L2609" s="188">
        <v>8.5034119999999997E-4</v>
      </c>
    </row>
    <row r="2610" spans="1:12" hidden="1">
      <c r="A2610" s="103" t="s">
        <v>1100</v>
      </c>
      <c r="B2610" s="103" t="s">
        <v>1078</v>
      </c>
      <c r="C2610" s="134" t="s">
        <v>1333</v>
      </c>
      <c r="D2610" s="104">
        <v>1213725.6299999999</v>
      </c>
      <c r="E2610" s="406">
        <v>1174</v>
      </c>
      <c r="F2610" s="188">
        <v>1033.837845</v>
      </c>
      <c r="G2610" s="103" t="s">
        <v>581</v>
      </c>
      <c r="H2610" s="103" t="s">
        <v>581</v>
      </c>
      <c r="I2610" s="252">
        <v>47</v>
      </c>
      <c r="J2610" s="104">
        <v>1213725.6299999999</v>
      </c>
      <c r="K2610" s="104">
        <v>1214407.54</v>
      </c>
      <c r="L2610" s="188">
        <v>8.5023729999999999E-4</v>
      </c>
    </row>
    <row r="2611" spans="1:12" hidden="1">
      <c r="A2611" s="103" t="s">
        <v>1100</v>
      </c>
      <c r="B2611" s="103" t="s">
        <v>1078</v>
      </c>
      <c r="C2611" s="134" t="s">
        <v>1334</v>
      </c>
      <c r="D2611" s="104">
        <v>1214835.95</v>
      </c>
      <c r="E2611" s="406">
        <v>1174</v>
      </c>
      <c r="F2611" s="188">
        <v>1034.7836030000001</v>
      </c>
      <c r="G2611" s="103" t="s">
        <v>581</v>
      </c>
      <c r="H2611" s="103" t="s">
        <v>581</v>
      </c>
      <c r="I2611" s="252">
        <v>47</v>
      </c>
      <c r="J2611" s="104">
        <v>1214835.95</v>
      </c>
      <c r="K2611" s="104">
        <v>1215517.8600000001</v>
      </c>
      <c r="L2611" s="188">
        <v>9.1480303700000001E-2</v>
      </c>
    </row>
    <row r="2612" spans="1:12" hidden="1">
      <c r="A2612" s="103" t="s">
        <v>1100</v>
      </c>
      <c r="B2612" s="103" t="s">
        <v>1078</v>
      </c>
      <c r="C2612" s="134" t="s">
        <v>1335</v>
      </c>
      <c r="D2612" s="104">
        <v>1214866.92</v>
      </c>
      <c r="E2612" s="406">
        <v>1174</v>
      </c>
      <c r="F2612" s="188">
        <v>1034.8099830000001</v>
      </c>
      <c r="G2612" s="103" t="s">
        <v>581</v>
      </c>
      <c r="H2612" s="103" t="s">
        <v>581</v>
      </c>
      <c r="I2612" s="252">
        <v>47</v>
      </c>
      <c r="J2612" s="104">
        <v>1214866.92</v>
      </c>
      <c r="K2612" s="104">
        <v>1215548.83</v>
      </c>
      <c r="L2612" s="188">
        <v>2.5493253E-3</v>
      </c>
    </row>
    <row r="2613" spans="1:12" hidden="1">
      <c r="A2613" s="103" t="s">
        <v>1100</v>
      </c>
      <c r="B2613" s="103" t="s">
        <v>1078</v>
      </c>
      <c r="C2613" s="134" t="s">
        <v>1336</v>
      </c>
      <c r="D2613" s="104">
        <v>1214866.92</v>
      </c>
      <c r="E2613" s="406">
        <v>1174</v>
      </c>
      <c r="F2613" s="188">
        <v>1034.8099830000001</v>
      </c>
      <c r="G2613" s="103" t="s">
        <v>581</v>
      </c>
      <c r="H2613" s="103" t="s">
        <v>581</v>
      </c>
      <c r="I2613" s="252">
        <v>47</v>
      </c>
      <c r="J2613" s="104">
        <v>1214866.92</v>
      </c>
      <c r="K2613" s="104">
        <v>1215548.83</v>
      </c>
      <c r="L2613" s="188">
        <v>0</v>
      </c>
    </row>
    <row r="2614" spans="1:12" hidden="1">
      <c r="A2614" s="103" t="s">
        <v>1100</v>
      </c>
      <c r="B2614" s="103" t="s">
        <v>1078</v>
      </c>
      <c r="C2614" s="134" t="s">
        <v>1337</v>
      </c>
      <c r="D2614" s="104">
        <v>1214876.02</v>
      </c>
      <c r="E2614" s="406">
        <v>1174</v>
      </c>
      <c r="F2614" s="188">
        <v>1034.817734</v>
      </c>
      <c r="G2614" s="103" t="s">
        <v>581</v>
      </c>
      <c r="H2614" s="103" t="s">
        <v>581</v>
      </c>
      <c r="I2614" s="252">
        <v>47</v>
      </c>
      <c r="J2614" s="104">
        <v>1214876.02</v>
      </c>
      <c r="K2614" s="104">
        <v>1215557.93</v>
      </c>
      <c r="L2614" s="188">
        <v>7.4902639999999999E-4</v>
      </c>
    </row>
    <row r="2615" spans="1:12" hidden="1">
      <c r="A2615" s="103" t="s">
        <v>1100</v>
      </c>
      <c r="B2615" s="103" t="s">
        <v>1078</v>
      </c>
      <c r="C2615" s="134" t="s">
        <v>1338</v>
      </c>
      <c r="D2615" s="104">
        <v>1214889.94</v>
      </c>
      <c r="E2615" s="406">
        <v>1174</v>
      </c>
      <c r="F2615" s="188">
        <v>1034.8295909999999</v>
      </c>
      <c r="G2615" s="103" t="s">
        <v>581</v>
      </c>
      <c r="H2615" s="103" t="s">
        <v>581</v>
      </c>
      <c r="I2615" s="252">
        <v>47</v>
      </c>
      <c r="J2615" s="104">
        <v>1214889.94</v>
      </c>
      <c r="K2615" s="104">
        <v>1215571.8500000001</v>
      </c>
      <c r="L2615" s="188">
        <v>1.1458055999999999E-3</v>
      </c>
    </row>
    <row r="2616" spans="1:12" hidden="1">
      <c r="A2616" s="103" t="s">
        <v>1100</v>
      </c>
      <c r="B2616" s="103" t="s">
        <v>1078</v>
      </c>
      <c r="C2616" s="134" t="s">
        <v>1339</v>
      </c>
      <c r="D2616" s="104">
        <v>1214701.1399999999</v>
      </c>
      <c r="E2616" s="406">
        <v>1174</v>
      </c>
      <c r="F2616" s="188">
        <v>1034.6687730000001</v>
      </c>
      <c r="G2616" s="103" t="s">
        <v>581</v>
      </c>
      <c r="H2616" s="103" t="s">
        <v>581</v>
      </c>
      <c r="I2616" s="252">
        <v>47</v>
      </c>
      <c r="J2616" s="104">
        <v>1214701.1399999999</v>
      </c>
      <c r="K2616" s="104">
        <v>1214794.97</v>
      </c>
      <c r="L2616" s="188">
        <v>-1.55405297E-2</v>
      </c>
    </row>
    <row r="2617" spans="1:12" hidden="1">
      <c r="A2617" s="103" t="s">
        <v>1100</v>
      </c>
      <c r="B2617" s="103" t="s">
        <v>1078</v>
      </c>
      <c r="C2617" s="134" t="s">
        <v>1340</v>
      </c>
      <c r="D2617" s="104">
        <v>1214744.04</v>
      </c>
      <c r="E2617" s="406">
        <v>1174</v>
      </c>
      <c r="F2617" s="188">
        <v>1034.7053149999999</v>
      </c>
      <c r="G2617" s="103" t="s">
        <v>581</v>
      </c>
      <c r="H2617" s="103" t="s">
        <v>581</v>
      </c>
      <c r="I2617" s="252">
        <v>47</v>
      </c>
      <c r="J2617" s="104">
        <v>1214744.04</v>
      </c>
      <c r="K2617" s="104">
        <v>1214837.8700000001</v>
      </c>
      <c r="L2617" s="188">
        <v>3.5317583E-3</v>
      </c>
    </row>
    <row r="2618" spans="1:12" hidden="1">
      <c r="A2618" s="103" t="s">
        <v>1100</v>
      </c>
      <c r="B2618" s="103" t="s">
        <v>1078</v>
      </c>
      <c r="C2618" s="134" t="s">
        <v>1341</v>
      </c>
      <c r="D2618" s="104">
        <v>1214471.52</v>
      </c>
      <c r="E2618" s="406">
        <v>1174</v>
      </c>
      <c r="F2618" s="188">
        <v>1034.4731859999999</v>
      </c>
      <c r="G2618" s="103" t="s">
        <v>581</v>
      </c>
      <c r="H2618" s="103" t="s">
        <v>581</v>
      </c>
      <c r="I2618" s="252">
        <v>47</v>
      </c>
      <c r="J2618" s="104">
        <v>1214471.52</v>
      </c>
      <c r="K2618" s="104">
        <v>1214565.3500000001</v>
      </c>
      <c r="L2618" s="188">
        <v>-2.2434310200000002E-2</v>
      </c>
    </row>
    <row r="2619" spans="1:12" hidden="1">
      <c r="A2619" s="103" t="s">
        <v>1100</v>
      </c>
      <c r="B2619" s="103" t="s">
        <v>1078</v>
      </c>
      <c r="C2619" s="134" t="s">
        <v>1342</v>
      </c>
      <c r="D2619" s="104">
        <v>1214489.3400000001</v>
      </c>
      <c r="E2619" s="406">
        <v>1174</v>
      </c>
      <c r="F2619" s="188">
        <v>1034.4883649999999</v>
      </c>
      <c r="G2619" s="103" t="s">
        <v>581</v>
      </c>
      <c r="H2619" s="103" t="s">
        <v>581</v>
      </c>
      <c r="I2619" s="252">
        <v>47</v>
      </c>
      <c r="J2619" s="104">
        <v>1214489.3400000001</v>
      </c>
      <c r="K2619" s="104">
        <v>1214583.17</v>
      </c>
      <c r="L2619" s="188">
        <v>1.4673169000000001E-3</v>
      </c>
    </row>
    <row r="2620" spans="1:12" hidden="1">
      <c r="A2620" s="103" t="s">
        <v>1100</v>
      </c>
      <c r="B2620" s="103" t="s">
        <v>1078</v>
      </c>
      <c r="C2620" s="134" t="s">
        <v>1343</v>
      </c>
      <c r="D2620" s="104">
        <v>1214508.8400000001</v>
      </c>
      <c r="E2620" s="406">
        <v>1174</v>
      </c>
      <c r="F2620" s="188">
        <v>1034.5049739999999</v>
      </c>
      <c r="G2620" s="103" t="s">
        <v>581</v>
      </c>
      <c r="H2620" s="103" t="s">
        <v>581</v>
      </c>
      <c r="I2620" s="252">
        <v>47</v>
      </c>
      <c r="J2620" s="104">
        <v>1214508.8400000001</v>
      </c>
      <c r="K2620" s="104">
        <v>1214602.67</v>
      </c>
      <c r="L2620" s="188">
        <v>1.6055279999999999E-3</v>
      </c>
    </row>
    <row r="2621" spans="1:12" hidden="1">
      <c r="A2621" s="103" t="s">
        <v>1100</v>
      </c>
      <c r="B2621" s="103" t="s">
        <v>1078</v>
      </c>
      <c r="C2621" s="134" t="s">
        <v>1344</v>
      </c>
      <c r="D2621" s="104">
        <v>1214528.3400000001</v>
      </c>
      <c r="E2621" s="406">
        <v>1174</v>
      </c>
      <c r="F2621" s="188">
        <v>1034.5215840000001</v>
      </c>
      <c r="G2621" s="103" t="s">
        <v>581</v>
      </c>
      <c r="H2621" s="103" t="s">
        <v>581</v>
      </c>
      <c r="I2621" s="252">
        <v>47</v>
      </c>
      <c r="J2621" s="104">
        <v>1214528.3400000001</v>
      </c>
      <c r="K2621" s="104">
        <v>1214622.17</v>
      </c>
      <c r="L2621" s="188">
        <v>1.6055989000000001E-3</v>
      </c>
    </row>
    <row r="2622" spans="1:12" hidden="1">
      <c r="A2622" s="103" t="s">
        <v>1100</v>
      </c>
      <c r="B2622" s="103" t="s">
        <v>1078</v>
      </c>
      <c r="C2622" s="134" t="s">
        <v>1345</v>
      </c>
      <c r="D2622" s="104">
        <v>1214586.28</v>
      </c>
      <c r="E2622" s="406">
        <v>1174</v>
      </c>
      <c r="F2622" s="188">
        <v>1034.570937</v>
      </c>
      <c r="G2622" s="103" t="s">
        <v>581</v>
      </c>
      <c r="H2622" s="103" t="s">
        <v>581</v>
      </c>
      <c r="I2622" s="252">
        <v>47</v>
      </c>
      <c r="J2622" s="104">
        <v>1214586.28</v>
      </c>
      <c r="K2622" s="104">
        <v>1214680.1100000001</v>
      </c>
      <c r="L2622" s="188">
        <v>4.7706110000000001E-3</v>
      </c>
    </row>
    <row r="2623" spans="1:12" hidden="1">
      <c r="A2623" s="103" t="s">
        <v>1100</v>
      </c>
      <c r="B2623" s="103" t="s">
        <v>1078</v>
      </c>
      <c r="C2623" s="134" t="s">
        <v>1346</v>
      </c>
      <c r="D2623" s="104">
        <v>1214605.77</v>
      </c>
      <c r="E2623" s="406">
        <v>1174</v>
      </c>
      <c r="F2623" s="188">
        <v>1034.587538</v>
      </c>
      <c r="G2623" s="103" t="s">
        <v>581</v>
      </c>
      <c r="H2623" s="103" t="s">
        <v>581</v>
      </c>
      <c r="I2623" s="252">
        <v>47</v>
      </c>
      <c r="J2623" s="104">
        <v>1214605.77</v>
      </c>
      <c r="K2623" s="104">
        <v>1214699.6000000001</v>
      </c>
      <c r="L2623" s="188">
        <v>1.6046266E-3</v>
      </c>
    </row>
    <row r="2624" spans="1:12" hidden="1">
      <c r="A2624" s="103" t="s">
        <v>1100</v>
      </c>
      <c r="B2624" s="103" t="s">
        <v>1078</v>
      </c>
      <c r="C2624" s="134" t="s">
        <v>1347</v>
      </c>
      <c r="D2624" s="104">
        <v>1214623.5900000001</v>
      </c>
      <c r="E2624" s="406">
        <v>1174</v>
      </c>
      <c r="F2624" s="188">
        <v>1034.602717</v>
      </c>
      <c r="G2624" s="103" t="s">
        <v>581</v>
      </c>
      <c r="H2624" s="103" t="s">
        <v>581</v>
      </c>
      <c r="I2624" s="252">
        <v>47</v>
      </c>
      <c r="J2624" s="104">
        <v>1214623.5900000001</v>
      </c>
      <c r="K2624" s="104">
        <v>1214717.42</v>
      </c>
      <c r="L2624" s="188">
        <v>1.4671547E-3</v>
      </c>
    </row>
    <row r="2625" spans="1:12" hidden="1">
      <c r="A2625" s="103" t="s">
        <v>1100</v>
      </c>
      <c r="B2625" s="103" t="s">
        <v>1078</v>
      </c>
      <c r="C2625" s="134" t="s">
        <v>1348</v>
      </c>
      <c r="D2625" s="104">
        <v>1213257.6299999999</v>
      </c>
      <c r="E2625" s="406">
        <v>1174</v>
      </c>
      <c r="F2625" s="188">
        <v>1033.439208</v>
      </c>
      <c r="G2625" s="103" t="s">
        <v>581</v>
      </c>
      <c r="H2625" s="103" t="s">
        <v>581</v>
      </c>
      <c r="I2625" s="252">
        <v>47</v>
      </c>
      <c r="J2625" s="104">
        <v>1213257.6299999999</v>
      </c>
      <c r="K2625" s="104">
        <v>1214816.68</v>
      </c>
      <c r="L2625" s="188">
        <v>-0.1124594959</v>
      </c>
    </row>
    <row r="2626" spans="1:12" hidden="1">
      <c r="A2626" s="103" t="s">
        <v>1100</v>
      </c>
      <c r="B2626" s="103" t="s">
        <v>1078</v>
      </c>
      <c r="C2626" s="134" t="s">
        <v>1079</v>
      </c>
      <c r="D2626" s="104">
        <v>1213252.21</v>
      </c>
      <c r="E2626" s="406">
        <v>1174</v>
      </c>
      <c r="F2626" s="188">
        <v>1033.434591</v>
      </c>
      <c r="G2626" s="103" t="s">
        <v>581</v>
      </c>
      <c r="H2626" s="103" t="s">
        <v>581</v>
      </c>
      <c r="I2626" s="252">
        <v>47</v>
      </c>
      <c r="J2626" s="104">
        <v>1213252.21</v>
      </c>
      <c r="K2626" s="104">
        <v>1213879.6200000001</v>
      </c>
      <c r="L2626" s="188">
        <v>-4.4676070000000001E-4</v>
      </c>
    </row>
    <row r="2627" spans="1:12" hidden="1">
      <c r="A2627" s="103" t="s">
        <v>1100</v>
      </c>
      <c r="B2627" s="103" t="s">
        <v>1078</v>
      </c>
      <c r="C2627" s="134" t="s">
        <v>1080</v>
      </c>
      <c r="D2627" s="104">
        <v>1213310.6399999999</v>
      </c>
      <c r="E2627" s="406">
        <v>1174</v>
      </c>
      <c r="F2627" s="188">
        <v>1033.484361</v>
      </c>
      <c r="G2627" s="103" t="s">
        <v>581</v>
      </c>
      <c r="H2627" s="103" t="s">
        <v>581</v>
      </c>
      <c r="I2627" s="252">
        <v>47</v>
      </c>
      <c r="J2627" s="104">
        <v>1213310.6399999999</v>
      </c>
      <c r="K2627" s="104">
        <v>1213938.05</v>
      </c>
      <c r="L2627" s="188">
        <v>4.8159797000000004E-3</v>
      </c>
    </row>
    <row r="2628" spans="1:12" hidden="1">
      <c r="A2628" s="103" t="s">
        <v>1100</v>
      </c>
      <c r="B2628" s="103" t="s">
        <v>1078</v>
      </c>
      <c r="C2628" s="134" t="s">
        <v>1081</v>
      </c>
      <c r="D2628" s="104">
        <v>1219000.1599999999</v>
      </c>
      <c r="E2628" s="406">
        <v>1174</v>
      </c>
      <c r="F2628" s="188">
        <v>1038.3306299999999</v>
      </c>
      <c r="G2628" s="103" t="s">
        <v>581</v>
      </c>
      <c r="H2628" s="103" t="s">
        <v>581</v>
      </c>
      <c r="I2628" s="252">
        <v>47</v>
      </c>
      <c r="J2628" s="104">
        <v>1219000.1599999999</v>
      </c>
      <c r="K2628" s="104">
        <v>1219627.57</v>
      </c>
      <c r="L2628" s="188">
        <v>0.46892523800000002</v>
      </c>
    </row>
    <row r="2629" spans="1:12" hidden="1">
      <c r="A2629" s="103" t="s">
        <v>1100</v>
      </c>
      <c r="B2629" s="103" t="s">
        <v>1078</v>
      </c>
      <c r="C2629" s="134" t="s">
        <v>1082</v>
      </c>
      <c r="D2629" s="104">
        <v>1219019.04</v>
      </c>
      <c r="E2629" s="406">
        <v>1174</v>
      </c>
      <c r="F2629" s="188">
        <v>1038.346712</v>
      </c>
      <c r="G2629" s="103" t="s">
        <v>581</v>
      </c>
      <c r="H2629" s="103" t="s">
        <v>581</v>
      </c>
      <c r="I2629" s="252">
        <v>47</v>
      </c>
      <c r="J2629" s="104">
        <v>1219019.04</v>
      </c>
      <c r="K2629" s="104">
        <v>1219646.45</v>
      </c>
      <c r="L2629" s="188">
        <v>1.5488323000000001E-3</v>
      </c>
    </row>
    <row r="2630" spans="1:12" hidden="1">
      <c r="A2630" s="103" t="s">
        <v>1100</v>
      </c>
      <c r="B2630" s="103" t="s">
        <v>1078</v>
      </c>
      <c r="C2630" s="134" t="s">
        <v>1083</v>
      </c>
      <c r="D2630" s="104">
        <v>1219040.22</v>
      </c>
      <c r="E2630" s="406">
        <v>1174</v>
      </c>
      <c r="F2630" s="188">
        <v>1038.3647530000001</v>
      </c>
      <c r="G2630" s="103" t="s">
        <v>581</v>
      </c>
      <c r="H2630" s="103" t="s">
        <v>581</v>
      </c>
      <c r="I2630" s="252">
        <v>47</v>
      </c>
      <c r="J2630" s="104">
        <v>1219040.22</v>
      </c>
      <c r="K2630" s="104">
        <v>1219667.6299999999</v>
      </c>
      <c r="L2630" s="188">
        <v>1.7374736E-3</v>
      </c>
    </row>
    <row r="2631" spans="1:12" hidden="1">
      <c r="A2631" s="103" t="s">
        <v>1100</v>
      </c>
      <c r="B2631" s="103" t="s">
        <v>1078</v>
      </c>
      <c r="C2631" s="134" t="s">
        <v>1084</v>
      </c>
      <c r="D2631" s="104">
        <v>1219958.3</v>
      </c>
      <c r="E2631" s="406">
        <v>1174</v>
      </c>
      <c r="F2631" s="188">
        <v>1039.146763</v>
      </c>
      <c r="G2631" s="103" t="s">
        <v>581</v>
      </c>
      <c r="H2631" s="103" t="s">
        <v>581</v>
      </c>
      <c r="I2631" s="252">
        <v>47</v>
      </c>
      <c r="J2631" s="104">
        <v>1219958.3</v>
      </c>
      <c r="K2631" s="104">
        <v>1220585.71</v>
      </c>
      <c r="L2631" s="188">
        <v>7.53116858E-2</v>
      </c>
    </row>
    <row r="2632" spans="1:12" hidden="1">
      <c r="A2632" s="103" t="s">
        <v>1100</v>
      </c>
      <c r="B2632" s="103" t="s">
        <v>1078</v>
      </c>
      <c r="C2632" s="134" t="s">
        <v>1085</v>
      </c>
      <c r="D2632" s="104">
        <v>1220021.8600000001</v>
      </c>
      <c r="E2632" s="406">
        <v>1174</v>
      </c>
      <c r="F2632" s="188">
        <v>1039.2009029999999</v>
      </c>
      <c r="G2632" s="103" t="s">
        <v>581</v>
      </c>
      <c r="H2632" s="103" t="s">
        <v>581</v>
      </c>
      <c r="I2632" s="252">
        <v>47</v>
      </c>
      <c r="J2632" s="104">
        <v>1220021.8600000001</v>
      </c>
      <c r="K2632" s="104">
        <v>1220649.27</v>
      </c>
      <c r="L2632" s="188">
        <v>5.2100436999999999E-3</v>
      </c>
    </row>
    <row r="2633" spans="1:12" hidden="1">
      <c r="A2633" s="103" t="s">
        <v>1100</v>
      </c>
      <c r="B2633" s="103" t="s">
        <v>1078</v>
      </c>
      <c r="C2633" s="134" t="s">
        <v>1086</v>
      </c>
      <c r="D2633" s="104">
        <v>1220043.02</v>
      </c>
      <c r="E2633" s="406">
        <v>1174</v>
      </c>
      <c r="F2633" s="188">
        <v>1039.2189269999999</v>
      </c>
      <c r="G2633" s="103" t="s">
        <v>581</v>
      </c>
      <c r="H2633" s="103" t="s">
        <v>581</v>
      </c>
      <c r="I2633" s="252">
        <v>47</v>
      </c>
      <c r="J2633" s="104">
        <v>1220043.02</v>
      </c>
      <c r="K2633" s="104">
        <v>1220670.43</v>
      </c>
      <c r="L2633" s="188">
        <v>1.7344095999999999E-3</v>
      </c>
    </row>
    <row r="2634" spans="1:12" hidden="1">
      <c r="A2634" s="103" t="s">
        <v>1100</v>
      </c>
      <c r="B2634" s="103" t="s">
        <v>1078</v>
      </c>
      <c r="C2634" s="134" t="s">
        <v>1087</v>
      </c>
      <c r="D2634" s="104">
        <v>1220062.51</v>
      </c>
      <c r="E2634" s="406">
        <v>1174</v>
      </c>
      <c r="F2634" s="188">
        <v>1039.2355279999999</v>
      </c>
      <c r="G2634" s="103" t="s">
        <v>581</v>
      </c>
      <c r="H2634" s="103" t="s">
        <v>581</v>
      </c>
      <c r="I2634" s="252">
        <v>47</v>
      </c>
      <c r="J2634" s="104">
        <v>1220062.51</v>
      </c>
      <c r="K2634" s="104">
        <v>1220689.9199999999</v>
      </c>
      <c r="L2634" s="188">
        <v>1.5974496999999999E-3</v>
      </c>
    </row>
    <row r="2635" spans="1:12" hidden="1">
      <c r="A2635" s="103" t="s">
        <v>1100</v>
      </c>
      <c r="B2635" s="103" t="s">
        <v>1078</v>
      </c>
      <c r="C2635" s="134" t="s">
        <v>1088</v>
      </c>
      <c r="D2635" s="104">
        <v>1220084.3799999999</v>
      </c>
      <c r="E2635" s="406">
        <v>1174</v>
      </c>
      <c r="F2635" s="188">
        <v>1039.2541570000001</v>
      </c>
      <c r="G2635" s="103" t="s">
        <v>581</v>
      </c>
      <c r="H2635" s="103" t="s">
        <v>581</v>
      </c>
      <c r="I2635" s="252">
        <v>47</v>
      </c>
      <c r="J2635" s="104">
        <v>1220084.3799999999</v>
      </c>
      <c r="K2635" s="104">
        <v>1220711.79</v>
      </c>
      <c r="L2635" s="188">
        <v>1.7925676999999999E-3</v>
      </c>
    </row>
    <row r="2636" spans="1:12" hidden="1">
      <c r="A2636" s="103" t="s">
        <v>1100</v>
      </c>
      <c r="B2636" s="103" t="s">
        <v>1078</v>
      </c>
      <c r="C2636" s="134" t="s">
        <v>1089</v>
      </c>
      <c r="D2636" s="104">
        <v>1220106.24</v>
      </c>
      <c r="E2636" s="406">
        <v>1174</v>
      </c>
      <c r="F2636" s="188">
        <v>1039.2727769999999</v>
      </c>
      <c r="G2636" s="103" t="s">
        <v>581</v>
      </c>
      <c r="H2636" s="103" t="s">
        <v>581</v>
      </c>
      <c r="I2636" s="252">
        <v>47</v>
      </c>
      <c r="J2636" s="104">
        <v>1220106.24</v>
      </c>
      <c r="K2636" s="104">
        <v>1220733.6499999999</v>
      </c>
      <c r="L2636" s="188">
        <v>1.7916695E-3</v>
      </c>
    </row>
    <row r="2637" spans="1:12" hidden="1">
      <c r="A2637" s="103" t="s">
        <v>1100</v>
      </c>
      <c r="B2637" s="103" t="s">
        <v>1078</v>
      </c>
      <c r="C2637" s="134" t="s">
        <v>1090</v>
      </c>
      <c r="D2637" s="104">
        <v>1220171.8999999999</v>
      </c>
      <c r="E2637" s="406">
        <v>1174</v>
      </c>
      <c r="F2637" s="188">
        <v>1039.3287049999999</v>
      </c>
      <c r="G2637" s="103" t="s">
        <v>581</v>
      </c>
      <c r="H2637" s="103" t="s">
        <v>581</v>
      </c>
      <c r="I2637" s="252">
        <v>47</v>
      </c>
      <c r="J2637" s="104">
        <v>1220171.8999999999</v>
      </c>
      <c r="K2637" s="104">
        <v>1220799.31</v>
      </c>
      <c r="L2637" s="188">
        <v>5.3814552999999999E-3</v>
      </c>
    </row>
    <row r="2638" spans="1:12" hidden="1">
      <c r="A2638" s="103" t="s">
        <v>1100</v>
      </c>
      <c r="B2638" s="103" t="s">
        <v>1078</v>
      </c>
      <c r="C2638" s="134" t="s">
        <v>1091</v>
      </c>
      <c r="D2638" s="104">
        <v>1220193.76</v>
      </c>
      <c r="E2638" s="406">
        <v>1174</v>
      </c>
      <c r="F2638" s="188">
        <v>1039.347325</v>
      </c>
      <c r="G2638" s="103" t="s">
        <v>581</v>
      </c>
      <c r="H2638" s="103" t="s">
        <v>581</v>
      </c>
      <c r="I2638" s="252">
        <v>47</v>
      </c>
      <c r="J2638" s="104">
        <v>1220193.76</v>
      </c>
      <c r="K2638" s="104">
        <v>1220821.17</v>
      </c>
      <c r="L2638" s="188">
        <v>1.791541E-3</v>
      </c>
    </row>
    <row r="2639" spans="1:12" hidden="1">
      <c r="A2639" s="103" t="s">
        <v>1100</v>
      </c>
      <c r="B2639" s="103" t="s">
        <v>1078</v>
      </c>
      <c r="C2639" s="134" t="s">
        <v>1092</v>
      </c>
      <c r="D2639" s="104">
        <v>1220213.29</v>
      </c>
      <c r="E2639" s="406">
        <v>1174</v>
      </c>
      <c r="F2639" s="188">
        <v>1039.363961</v>
      </c>
      <c r="G2639" s="103" t="s">
        <v>581</v>
      </c>
      <c r="H2639" s="103" t="s">
        <v>581</v>
      </c>
      <c r="I2639" s="252">
        <v>47</v>
      </c>
      <c r="J2639" s="104">
        <v>1220213.29</v>
      </c>
      <c r="K2639" s="104">
        <v>1220840.7</v>
      </c>
      <c r="L2639" s="188">
        <v>1.6006199E-3</v>
      </c>
    </row>
    <row r="2640" spans="1:12" hidden="1">
      <c r="A2640" s="103" t="s">
        <v>1100</v>
      </c>
      <c r="B2640" s="103" t="s">
        <v>1078</v>
      </c>
      <c r="C2640" s="134" t="s">
        <v>1093</v>
      </c>
      <c r="D2640" s="104">
        <v>1220235.2</v>
      </c>
      <c r="E2640" s="406">
        <v>1174</v>
      </c>
      <c r="F2640" s="188">
        <v>1039.3826240000001</v>
      </c>
      <c r="G2640" s="103" t="s">
        <v>581</v>
      </c>
      <c r="H2640" s="103" t="s">
        <v>581</v>
      </c>
      <c r="I2640" s="252">
        <v>47</v>
      </c>
      <c r="J2640" s="104">
        <v>1220235.2</v>
      </c>
      <c r="K2640" s="104">
        <v>1220862.6100000001</v>
      </c>
      <c r="L2640" s="188">
        <v>1.7956173999999999E-3</v>
      </c>
    </row>
    <row r="2641" spans="1:12" hidden="1">
      <c r="A2641" s="103" t="s">
        <v>1100</v>
      </c>
      <c r="B2641" s="103" t="s">
        <v>1078</v>
      </c>
      <c r="C2641" s="134" t="s">
        <v>1094</v>
      </c>
      <c r="D2641" s="104">
        <v>1220257.0900000001</v>
      </c>
      <c r="E2641" s="406">
        <v>1174</v>
      </c>
      <c r="F2641" s="188">
        <v>1039.401269</v>
      </c>
      <c r="G2641" s="103" t="s">
        <v>581</v>
      </c>
      <c r="H2641" s="103" t="s">
        <v>581</v>
      </c>
      <c r="I2641" s="252">
        <v>47</v>
      </c>
      <c r="J2641" s="104">
        <v>1220257.0900000001</v>
      </c>
      <c r="K2641" s="104">
        <v>1220884.5</v>
      </c>
      <c r="L2641" s="188">
        <v>1.7938533000000001E-3</v>
      </c>
    </row>
    <row r="2642" spans="1:12" hidden="1">
      <c r="A2642" s="103" t="s">
        <v>1100</v>
      </c>
      <c r="B2642" s="103" t="s">
        <v>1078</v>
      </c>
      <c r="C2642" s="134" t="s">
        <v>1095</v>
      </c>
      <c r="D2642" s="104">
        <v>1220322.81</v>
      </c>
      <c r="E2642" s="406">
        <v>1174</v>
      </c>
      <c r="F2642" s="188">
        <v>1039.457249</v>
      </c>
      <c r="G2642" s="103" t="s">
        <v>581</v>
      </c>
      <c r="H2642" s="103" t="s">
        <v>581</v>
      </c>
      <c r="I2642" s="252">
        <v>47</v>
      </c>
      <c r="J2642" s="104">
        <v>1220322.81</v>
      </c>
      <c r="K2642" s="104">
        <v>1220950.22</v>
      </c>
      <c r="L2642" s="188">
        <v>5.3857929000000002E-3</v>
      </c>
    </row>
    <row r="2643" spans="1:12" hidden="1">
      <c r="A2643" s="103" t="s">
        <v>1100</v>
      </c>
      <c r="B2643" s="103" t="s">
        <v>1078</v>
      </c>
      <c r="C2643" s="134" t="s">
        <v>1096</v>
      </c>
      <c r="D2643" s="104">
        <v>1220340.04</v>
      </c>
      <c r="E2643" s="406">
        <v>1174</v>
      </c>
      <c r="F2643" s="188">
        <v>1039.4719250000001</v>
      </c>
      <c r="G2643" s="103" t="s">
        <v>581</v>
      </c>
      <c r="H2643" s="103" t="s">
        <v>581</v>
      </c>
      <c r="I2643" s="252">
        <v>47</v>
      </c>
      <c r="J2643" s="104">
        <v>1220340.04</v>
      </c>
      <c r="K2643" s="104">
        <v>1220967.45</v>
      </c>
      <c r="L2643" s="188">
        <v>1.4118907000000001E-3</v>
      </c>
    </row>
    <row r="2644" spans="1:12" hidden="1">
      <c r="A2644" s="103" t="s">
        <v>1100</v>
      </c>
      <c r="B2644" s="103" t="s">
        <v>1078</v>
      </c>
      <c r="C2644" s="134" t="s">
        <v>1097</v>
      </c>
      <c r="D2644" s="104">
        <v>1220073.23</v>
      </c>
      <c r="E2644" s="406">
        <v>1174</v>
      </c>
      <c r="F2644" s="188">
        <v>1039.244659</v>
      </c>
      <c r="G2644" s="103" t="s">
        <v>581</v>
      </c>
      <c r="H2644" s="103" t="s">
        <v>581</v>
      </c>
      <c r="I2644" s="252">
        <v>47</v>
      </c>
      <c r="J2644" s="104">
        <v>1220073.23</v>
      </c>
      <c r="K2644" s="104">
        <v>1220700.6399999999</v>
      </c>
      <c r="L2644" s="188">
        <v>-2.1863601600000001E-2</v>
      </c>
    </row>
    <row r="2645" spans="1:12" hidden="1">
      <c r="A2645" s="103" t="s">
        <v>1100</v>
      </c>
      <c r="B2645" s="103" t="s">
        <v>1078</v>
      </c>
      <c r="C2645" s="134" t="s">
        <v>1098</v>
      </c>
      <c r="D2645" s="104">
        <v>1218704.23</v>
      </c>
      <c r="E2645" s="406">
        <v>1174</v>
      </c>
      <c r="F2645" s="188">
        <v>1038.0785599999999</v>
      </c>
      <c r="G2645" s="103" t="s">
        <v>581</v>
      </c>
      <c r="H2645" s="103" t="s">
        <v>581</v>
      </c>
      <c r="I2645" s="252">
        <v>47</v>
      </c>
      <c r="J2645" s="104">
        <v>1218704.23</v>
      </c>
      <c r="K2645" s="104">
        <v>1220075.57</v>
      </c>
      <c r="L2645" s="188">
        <v>-0.1122063982</v>
      </c>
    </row>
    <row r="2646" spans="1:12" hidden="1">
      <c r="A2646" s="103" t="s">
        <v>1100</v>
      </c>
      <c r="B2646" s="103" t="s">
        <v>1078</v>
      </c>
      <c r="C2646" s="134" t="s">
        <v>1049</v>
      </c>
      <c r="D2646" s="104">
        <v>1218726.1599999999</v>
      </c>
      <c r="E2646" s="406">
        <v>1174</v>
      </c>
      <c r="F2646" s="188">
        <v>1038.0972400000001</v>
      </c>
      <c r="G2646" s="103" t="s">
        <v>581</v>
      </c>
      <c r="H2646" s="103" t="s">
        <v>581</v>
      </c>
      <c r="I2646" s="252">
        <v>47</v>
      </c>
      <c r="J2646" s="104">
        <v>1218726.1599999999</v>
      </c>
      <c r="K2646" s="104">
        <v>1220097.5</v>
      </c>
      <c r="L2646" s="188">
        <v>1.7994784999999999E-3</v>
      </c>
    </row>
    <row r="2647" spans="1:12" hidden="1">
      <c r="A2647" s="103" t="s">
        <v>1100</v>
      </c>
      <c r="B2647" s="103" t="s">
        <v>1078</v>
      </c>
      <c r="C2647" s="134" t="s">
        <v>1349</v>
      </c>
      <c r="D2647" s="104">
        <v>1218791.95</v>
      </c>
      <c r="E2647" s="406">
        <v>1174</v>
      </c>
      <c r="F2647" s="188">
        <v>1038.1532790000001</v>
      </c>
      <c r="G2647" s="103" t="s">
        <v>581</v>
      </c>
      <c r="H2647" s="103" t="s">
        <v>581</v>
      </c>
      <c r="I2647" s="252">
        <v>47</v>
      </c>
      <c r="J2647" s="104">
        <v>1218791.95</v>
      </c>
      <c r="K2647" s="104">
        <v>1219391.94</v>
      </c>
      <c r="L2647" s="188">
        <v>5.3982418999999997E-3</v>
      </c>
    </row>
    <row r="2648" spans="1:12" hidden="1">
      <c r="A2648" s="103" t="s">
        <v>1100</v>
      </c>
      <c r="B2648" s="103" t="s">
        <v>1078</v>
      </c>
      <c r="C2648" s="134" t="s">
        <v>1193</v>
      </c>
      <c r="D2648" s="104">
        <v>1218738.73</v>
      </c>
      <c r="E2648" s="406">
        <v>1174</v>
      </c>
      <c r="F2648" s="188">
        <v>1038.107947</v>
      </c>
      <c r="G2648" s="103" t="s">
        <v>581</v>
      </c>
      <c r="H2648" s="103" t="s">
        <v>581</v>
      </c>
      <c r="I2648" s="252">
        <v>47</v>
      </c>
      <c r="J2648" s="104">
        <v>1218738.73</v>
      </c>
      <c r="K2648" s="104">
        <v>1219421.3600000001</v>
      </c>
      <c r="L2648" s="188">
        <v>-4.3665999000000004E-3</v>
      </c>
    </row>
    <row r="2649" spans="1:12" hidden="1">
      <c r="A2649" s="103" t="s">
        <v>1100</v>
      </c>
      <c r="B2649" s="103" t="s">
        <v>1078</v>
      </c>
      <c r="C2649" s="134" t="s">
        <v>1194</v>
      </c>
      <c r="D2649" s="104">
        <v>1218758.3</v>
      </c>
      <c r="E2649" s="406">
        <v>1174</v>
      </c>
      <c r="F2649" s="188">
        <v>1038.1246169999999</v>
      </c>
      <c r="G2649" s="103" t="s">
        <v>581</v>
      </c>
      <c r="H2649" s="103" t="s">
        <v>581</v>
      </c>
      <c r="I2649" s="252">
        <v>47</v>
      </c>
      <c r="J2649" s="104">
        <v>1218758.3</v>
      </c>
      <c r="K2649" s="104">
        <v>1219440.93</v>
      </c>
      <c r="L2649" s="188">
        <v>1.605806E-3</v>
      </c>
    </row>
    <row r="2650" spans="1:12" hidden="1">
      <c r="A2650" s="103" t="s">
        <v>1100</v>
      </c>
      <c r="B2650" s="103" t="s">
        <v>1078</v>
      </c>
      <c r="C2650" s="134" t="s">
        <v>1195</v>
      </c>
      <c r="D2650" s="104">
        <v>1218780.25</v>
      </c>
      <c r="E2650" s="406">
        <v>1174</v>
      </c>
      <c r="F2650" s="188">
        <v>1038.143313</v>
      </c>
      <c r="G2650" s="103" t="s">
        <v>581</v>
      </c>
      <c r="H2650" s="103" t="s">
        <v>581</v>
      </c>
      <c r="I2650" s="252">
        <v>47</v>
      </c>
      <c r="J2650" s="104">
        <v>1218780.25</v>
      </c>
      <c r="K2650" s="104">
        <v>1219462.8799999999</v>
      </c>
      <c r="L2650" s="188">
        <v>1.8009399E-3</v>
      </c>
    </row>
    <row r="2651" spans="1:12" hidden="1">
      <c r="A2651" s="103" t="s">
        <v>1100</v>
      </c>
      <c r="B2651" s="103" t="s">
        <v>1078</v>
      </c>
      <c r="C2651" s="134" t="s">
        <v>1196</v>
      </c>
      <c r="D2651" s="104">
        <v>1224185.8400000001</v>
      </c>
      <c r="E2651" s="406">
        <v>1174</v>
      </c>
      <c r="F2651" s="188">
        <v>1042.747734</v>
      </c>
      <c r="G2651" s="103" t="s">
        <v>581</v>
      </c>
      <c r="H2651" s="103" t="s">
        <v>581</v>
      </c>
      <c r="I2651" s="252">
        <v>47</v>
      </c>
      <c r="J2651" s="104">
        <v>1224185.8400000001</v>
      </c>
      <c r="K2651" s="104">
        <v>1224868.47</v>
      </c>
      <c r="L2651" s="188">
        <v>0.44352460230000001</v>
      </c>
    </row>
    <row r="2652" spans="1:12" hidden="1">
      <c r="A2652" s="103" t="s">
        <v>1100</v>
      </c>
      <c r="B2652" s="103" t="s">
        <v>1078</v>
      </c>
      <c r="C2652" s="134" t="s">
        <v>1197</v>
      </c>
      <c r="D2652" s="104">
        <v>1224251.74</v>
      </c>
      <c r="E2652" s="406">
        <v>1174</v>
      </c>
      <c r="F2652" s="188">
        <v>1042.8038670000001</v>
      </c>
      <c r="G2652" s="103" t="s">
        <v>581</v>
      </c>
      <c r="H2652" s="103" t="s">
        <v>581</v>
      </c>
      <c r="I2652" s="252">
        <v>47</v>
      </c>
      <c r="J2652" s="104">
        <v>1224251.74</v>
      </c>
      <c r="K2652" s="104">
        <v>1224934.3700000001</v>
      </c>
      <c r="L2652" s="188">
        <v>5.3831812E-3</v>
      </c>
    </row>
    <row r="2653" spans="1:12" hidden="1">
      <c r="A2653" s="103" t="s">
        <v>1100</v>
      </c>
      <c r="B2653" s="103" t="s">
        <v>1078</v>
      </c>
      <c r="C2653" s="134" t="s">
        <v>1198</v>
      </c>
      <c r="D2653" s="104">
        <v>1224273.69</v>
      </c>
      <c r="E2653" s="406">
        <v>1174</v>
      </c>
      <c r="F2653" s="188">
        <v>1042.8225640000001</v>
      </c>
      <c r="G2653" s="103" t="s">
        <v>581</v>
      </c>
      <c r="H2653" s="103" t="s">
        <v>581</v>
      </c>
      <c r="I2653" s="252">
        <v>47</v>
      </c>
      <c r="J2653" s="104">
        <v>1224273.69</v>
      </c>
      <c r="K2653" s="104">
        <v>1224956.32</v>
      </c>
      <c r="L2653" s="188">
        <v>1.7929546E-3</v>
      </c>
    </row>
    <row r="2654" spans="1:12" hidden="1">
      <c r="A2654" s="103" t="s">
        <v>1100</v>
      </c>
      <c r="B2654" s="103" t="s">
        <v>1078</v>
      </c>
      <c r="C2654" s="134" t="s">
        <v>1199</v>
      </c>
      <c r="D2654" s="104">
        <v>1224007.6599999999</v>
      </c>
      <c r="E2654" s="406">
        <v>1174</v>
      </c>
      <c r="F2654" s="188">
        <v>1042.595963</v>
      </c>
      <c r="G2654" s="103" t="s">
        <v>581</v>
      </c>
      <c r="H2654" s="103" t="s">
        <v>581</v>
      </c>
      <c r="I2654" s="252">
        <v>47</v>
      </c>
      <c r="J2654" s="104">
        <v>1224007.6599999999</v>
      </c>
      <c r="K2654" s="104">
        <v>1224690.29</v>
      </c>
      <c r="L2654" s="188">
        <v>-2.17295835E-2</v>
      </c>
    </row>
    <row r="2655" spans="1:12" hidden="1">
      <c r="A2655" s="103" t="s">
        <v>1100</v>
      </c>
      <c r="B2655" s="103" t="s">
        <v>1078</v>
      </c>
      <c r="C2655" s="134" t="s">
        <v>1200</v>
      </c>
      <c r="D2655" s="104">
        <v>1224030.47</v>
      </c>
      <c r="E2655" s="406">
        <v>1174</v>
      </c>
      <c r="F2655" s="188">
        <v>1042.6153919999999</v>
      </c>
      <c r="G2655" s="103" t="s">
        <v>581</v>
      </c>
      <c r="H2655" s="103" t="s">
        <v>581</v>
      </c>
      <c r="I2655" s="252">
        <v>47</v>
      </c>
      <c r="J2655" s="104">
        <v>1224030.47</v>
      </c>
      <c r="K2655" s="104">
        <v>1224713.1000000001</v>
      </c>
      <c r="L2655" s="188">
        <v>1.8635215000000001E-3</v>
      </c>
    </row>
    <row r="2656" spans="1:12" hidden="1">
      <c r="A2656" s="103" t="s">
        <v>1100</v>
      </c>
      <c r="B2656" s="103" t="s">
        <v>1078</v>
      </c>
      <c r="C2656" s="134" t="s">
        <v>1201</v>
      </c>
      <c r="D2656" s="104">
        <v>1224950.18</v>
      </c>
      <c r="E2656" s="406">
        <v>1174</v>
      </c>
      <c r="F2656" s="188">
        <v>1043.39879</v>
      </c>
      <c r="G2656" s="103" t="s">
        <v>581</v>
      </c>
      <c r="H2656" s="103" t="s">
        <v>581</v>
      </c>
      <c r="I2656" s="252">
        <v>47</v>
      </c>
      <c r="J2656" s="104">
        <v>1224950.18</v>
      </c>
      <c r="K2656" s="104">
        <v>1225632.81</v>
      </c>
      <c r="L2656" s="188">
        <v>7.5137774300000001E-2</v>
      </c>
    </row>
    <row r="2657" spans="1:12" hidden="1">
      <c r="A2657" s="103" t="s">
        <v>1100</v>
      </c>
      <c r="B2657" s="103" t="s">
        <v>1078</v>
      </c>
      <c r="C2657" s="134" t="s">
        <v>1202</v>
      </c>
      <c r="D2657" s="104">
        <v>1225018.6399999999</v>
      </c>
      <c r="E2657" s="406">
        <v>1174</v>
      </c>
      <c r="F2657" s="188">
        <v>1043.4571040000001</v>
      </c>
      <c r="G2657" s="103" t="s">
        <v>581</v>
      </c>
      <c r="H2657" s="103" t="s">
        <v>581</v>
      </c>
      <c r="I2657" s="252">
        <v>47</v>
      </c>
      <c r="J2657" s="104">
        <v>1225018.6399999999</v>
      </c>
      <c r="K2657" s="104">
        <v>1225701.27</v>
      </c>
      <c r="L2657" s="188">
        <v>5.5888505999999996E-3</v>
      </c>
    </row>
    <row r="2658" spans="1:12" hidden="1">
      <c r="A2658" s="103" t="s">
        <v>1100</v>
      </c>
      <c r="B2658" s="103" t="s">
        <v>1078</v>
      </c>
      <c r="C2658" s="134" t="s">
        <v>1203</v>
      </c>
      <c r="D2658" s="104">
        <v>1225041.44</v>
      </c>
      <c r="E2658" s="406">
        <v>1174</v>
      </c>
      <c r="F2658" s="188">
        <v>1043.476525</v>
      </c>
      <c r="G2658" s="103" t="s">
        <v>581</v>
      </c>
      <c r="H2658" s="103" t="s">
        <v>581</v>
      </c>
      <c r="I2658" s="252">
        <v>47</v>
      </c>
      <c r="J2658" s="104">
        <v>1225041.44</v>
      </c>
      <c r="K2658" s="104">
        <v>1225180.06</v>
      </c>
      <c r="L2658" s="188">
        <v>1.8612169E-3</v>
      </c>
    </row>
    <row r="2659" spans="1:12" hidden="1">
      <c r="A2659" s="103" t="s">
        <v>1100</v>
      </c>
      <c r="B2659" s="103" t="s">
        <v>1078</v>
      </c>
      <c r="C2659" s="134" t="s">
        <v>1204</v>
      </c>
      <c r="D2659" s="104">
        <v>1224775.44</v>
      </c>
      <c r="E2659" s="406">
        <v>1174</v>
      </c>
      <c r="F2659" s="188">
        <v>1043.249949</v>
      </c>
      <c r="G2659" s="103" t="s">
        <v>581</v>
      </c>
      <c r="H2659" s="103" t="s">
        <v>581</v>
      </c>
      <c r="I2659" s="252">
        <v>47</v>
      </c>
      <c r="J2659" s="104">
        <v>1224775.44</v>
      </c>
      <c r="K2659" s="104">
        <v>1224914.06</v>
      </c>
      <c r="L2659" s="188">
        <v>-2.1713569499999998E-2</v>
      </c>
    </row>
  </sheetData>
  <autoFilter ref="A2:L2659" xr:uid="{EBD6D85B-1F92-4E09-B168-11B84DE05813}">
    <filterColumn colId="0">
      <filters>
        <filter val="F3"/>
      </filters>
    </filterColumn>
    <filterColumn colId="2">
      <colorFilter dxfId="0"/>
    </filterColumn>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AC69-ADA1-42A7-A92E-175B6967031E}">
  <sheetPr>
    <tabColor rgb="FF006699"/>
  </sheetPr>
  <dimension ref="B1:S40"/>
  <sheetViews>
    <sheetView showGridLines="0" topLeftCell="C1" workbookViewId="0">
      <selection activeCell="C38" activeCellId="1" sqref="C26 C38"/>
    </sheetView>
  </sheetViews>
  <sheetFormatPr baseColWidth="10" defaultRowHeight="14.4"/>
  <cols>
    <col min="2" max="2" width="6.88671875" bestFit="1" customWidth="1"/>
    <col min="3" max="3" width="31.33203125" bestFit="1" customWidth="1"/>
    <col min="4" max="4" width="31.109375" bestFit="1" customWidth="1"/>
    <col min="5" max="6" width="12.6640625" customWidth="1"/>
    <col min="10" max="11" width="0" hidden="1" customWidth="1"/>
    <col min="13" max="13" width="12.44140625" bestFit="1" customWidth="1"/>
    <col min="14" max="14" width="16.33203125" bestFit="1" customWidth="1"/>
  </cols>
  <sheetData>
    <row r="1" spans="2:19" ht="15" thickBot="1">
      <c r="B1" s="199" t="s">
        <v>22</v>
      </c>
      <c r="C1" s="199" t="s">
        <v>414</v>
      </c>
      <c r="D1" s="199" t="s">
        <v>414</v>
      </c>
      <c r="E1" s="200" t="s">
        <v>675</v>
      </c>
      <c r="F1" s="199" t="s">
        <v>676</v>
      </c>
      <c r="J1" t="s">
        <v>1149</v>
      </c>
      <c r="Q1" s="103" t="s">
        <v>248</v>
      </c>
      <c r="R1" s="103" t="s">
        <v>249</v>
      </c>
      <c r="S1" s="104">
        <v>-59857.42</v>
      </c>
    </row>
    <row r="2" spans="2:19" ht="15" thickTop="1">
      <c r="B2" s="201"/>
      <c r="C2" s="202"/>
      <c r="D2" s="460"/>
      <c r="E2" s="202"/>
      <c r="F2" s="204"/>
      <c r="H2" s="408" t="s">
        <v>2069</v>
      </c>
      <c r="I2" s="3" t="s">
        <v>1103</v>
      </c>
      <c r="J2" s="3" t="s">
        <v>1150</v>
      </c>
      <c r="K2" s="3" t="s">
        <v>417</v>
      </c>
      <c r="L2" s="3" t="s">
        <v>1150</v>
      </c>
      <c r="M2" s="3" t="s">
        <v>417</v>
      </c>
      <c r="N2" s="458" t="s">
        <v>1151</v>
      </c>
      <c r="O2" t="s">
        <v>1152</v>
      </c>
      <c r="Q2" t="s">
        <v>1153</v>
      </c>
      <c r="S2">
        <v>59856.44</v>
      </c>
    </row>
    <row r="3" spans="2:19">
      <c r="B3" s="205"/>
      <c r="C3" s="103" t="s">
        <v>248</v>
      </c>
      <c r="E3" s="207">
        <f>59857.42-0.98</f>
        <v>59856.439999999995</v>
      </c>
      <c r="F3" s="213"/>
      <c r="I3" t="s">
        <v>1154</v>
      </c>
      <c r="J3" s="141">
        <v>-6.88</v>
      </c>
      <c r="K3" s="141">
        <v>-50091.48</v>
      </c>
      <c r="L3" s="189">
        <f>+M3/N3</f>
        <v>7.5585736583999923</v>
      </c>
      <c r="M3" s="189">
        <v>55032</v>
      </c>
      <c r="N3" s="188">
        <v>7280.7387328748</v>
      </c>
      <c r="O3" s="191">
        <f>+J3+L3</f>
        <v>0.6785736583999924</v>
      </c>
      <c r="S3" s="141">
        <f>+S1+S2</f>
        <v>-0.97999999999592546</v>
      </c>
    </row>
    <row r="4" spans="2:19">
      <c r="B4" s="205"/>
      <c r="C4" s="103" t="s">
        <v>582</v>
      </c>
      <c r="D4" s="103"/>
      <c r="E4" s="207">
        <f>59856.44</f>
        <v>59856.44</v>
      </c>
      <c r="F4" s="213"/>
      <c r="I4" t="s">
        <v>503</v>
      </c>
      <c r="J4" s="141">
        <v>-6.88</v>
      </c>
      <c r="K4" s="141">
        <f>+J4*N4</f>
        <v>-50258.047314152733</v>
      </c>
      <c r="L4" s="189">
        <f>+M4/N4</f>
        <v>7.7184662105000363</v>
      </c>
      <c r="M4" s="189">
        <v>56383</v>
      </c>
      <c r="N4" s="188">
        <v>7304.9487375221997</v>
      </c>
      <c r="O4" s="191">
        <f>+J4+L4</f>
        <v>0.83846621050003645</v>
      </c>
      <c r="S4" s="141"/>
    </row>
    <row r="5" spans="2:19">
      <c r="B5" s="205"/>
      <c r="C5" s="203"/>
      <c r="D5" s="103" t="s">
        <v>671</v>
      </c>
      <c r="E5" s="207"/>
      <c r="F5" s="221">
        <f>59856.44-0.98</f>
        <v>59855.46</v>
      </c>
      <c r="I5" t="s">
        <v>504</v>
      </c>
      <c r="J5" s="141">
        <v>-6.88</v>
      </c>
      <c r="K5" s="141">
        <f>+J5*N5</f>
        <v>-50902.558593431859</v>
      </c>
      <c r="L5" s="189">
        <f>+M5/N5</f>
        <v>7.1349717978000324</v>
      </c>
      <c r="M5" s="189">
        <v>52789</v>
      </c>
      <c r="N5" s="188">
        <v>7398.6277025337004</v>
      </c>
      <c r="O5" s="191">
        <f>+J5+L5</f>
        <v>0.25497179780003254</v>
      </c>
      <c r="S5" s="141"/>
    </row>
    <row r="6" spans="2:19">
      <c r="B6" s="205"/>
      <c r="C6" s="203"/>
      <c r="D6" s="103" t="s">
        <v>582</v>
      </c>
      <c r="E6" s="207"/>
      <c r="F6" s="213">
        <v>59857.42</v>
      </c>
      <c r="I6" t="s">
        <v>2065</v>
      </c>
      <c r="J6" s="141">
        <v>-6.88</v>
      </c>
      <c r="K6" s="141">
        <f>J6*N6</f>
        <v>-51632.335999999996</v>
      </c>
      <c r="L6" s="189">
        <f>+M6/N6</f>
        <v>16.134555678441512</v>
      </c>
      <c r="M6" s="189">
        <v>121085</v>
      </c>
      <c r="N6" s="188">
        <v>7504.7</v>
      </c>
      <c r="O6" s="191">
        <f>+J6+L6</f>
        <v>9.2545556784415126</v>
      </c>
    </row>
    <row r="7" spans="2:19">
      <c r="B7" s="205"/>
      <c r="C7" s="203"/>
      <c r="E7" s="207"/>
      <c r="F7" s="213"/>
      <c r="M7" s="227">
        <f>SUM(M3:M6)</f>
        <v>285289</v>
      </c>
    </row>
    <row r="8" spans="2:19" ht="15" thickBot="1">
      <c r="B8" s="217"/>
      <c r="C8" s="218" t="s">
        <v>1155</v>
      </c>
      <c r="D8" s="222"/>
      <c r="E8" s="461">
        <f>SUM(E3:E7)</f>
        <v>119712.88</v>
      </c>
      <c r="F8" s="462">
        <f>SUM(F3:F7)</f>
        <v>119712.88</v>
      </c>
      <c r="G8" s="255">
        <f>+E8-F8</f>
        <v>0</v>
      </c>
      <c r="L8" s="227"/>
    </row>
    <row r="9" spans="2:19" ht="15" thickTop="1">
      <c r="B9" s="205"/>
      <c r="C9" s="203"/>
      <c r="E9" s="203"/>
      <c r="F9" s="214"/>
      <c r="H9" s="408" t="s">
        <v>2070</v>
      </c>
      <c r="I9" s="3" t="s">
        <v>1103</v>
      </c>
      <c r="L9" s="3" t="s">
        <v>1150</v>
      </c>
      <c r="M9" s="3" t="s">
        <v>417</v>
      </c>
    </row>
    <row r="10" spans="2:19">
      <c r="B10" s="205"/>
      <c r="C10" s="103"/>
      <c r="E10" s="518"/>
      <c r="F10" s="214"/>
      <c r="I10" t="s">
        <v>1154</v>
      </c>
      <c r="L10" s="227">
        <f>+M10/N10</f>
        <v>86.659612870199908</v>
      </c>
      <c r="M10" s="255">
        <v>630946</v>
      </c>
      <c r="N10" s="188">
        <v>7280.7387328748</v>
      </c>
    </row>
    <row r="11" spans="2:19">
      <c r="B11" s="205"/>
      <c r="C11" s="203" t="s">
        <v>559</v>
      </c>
      <c r="D11" s="103"/>
      <c r="E11" s="203"/>
      <c r="F11" s="221"/>
      <c r="I11" t="s">
        <v>503</v>
      </c>
      <c r="L11" s="227">
        <f t="shared" ref="L11:L13" si="0">+M11/N11</f>
        <v>90.412954797000424</v>
      </c>
      <c r="M11" s="255">
        <v>660462</v>
      </c>
      <c r="N11" s="188">
        <v>7304.9487375221997</v>
      </c>
    </row>
    <row r="12" spans="2:19">
      <c r="B12" s="205"/>
      <c r="C12" s="203"/>
      <c r="D12" t="s">
        <v>553</v>
      </c>
      <c r="E12" s="203"/>
      <c r="F12" s="214"/>
      <c r="I12" t="s">
        <v>504</v>
      </c>
      <c r="L12" s="227">
        <f t="shared" si="0"/>
        <v>101.47354755300046</v>
      </c>
      <c r="M12" s="255">
        <v>750765</v>
      </c>
      <c r="N12" s="188">
        <v>7398.6277025337004</v>
      </c>
    </row>
    <row r="13" spans="2:19">
      <c r="B13" s="205"/>
      <c r="C13" s="203"/>
      <c r="E13" s="203"/>
      <c r="F13" s="214"/>
      <c r="I13" t="s">
        <v>2065</v>
      </c>
      <c r="L13" s="227">
        <f t="shared" si="0"/>
        <v>603.46196383599613</v>
      </c>
      <c r="M13" s="255">
        <v>4528801</v>
      </c>
      <c r="N13" s="188">
        <v>7504.7</v>
      </c>
    </row>
    <row r="14" spans="2:19" ht="15" thickBot="1">
      <c r="B14" s="217"/>
      <c r="C14" s="218" t="s">
        <v>1156</v>
      </c>
      <c r="D14" s="222"/>
      <c r="E14" s="218"/>
      <c r="F14" s="219"/>
      <c r="M14" s="255">
        <f>SUM(M10:M13)</f>
        <v>6570974</v>
      </c>
    </row>
    <row r="15" spans="2:19" ht="15" thickTop="1">
      <c r="B15" s="205"/>
      <c r="C15" s="203"/>
      <c r="E15" s="203"/>
      <c r="F15" s="214"/>
    </row>
    <row r="16" spans="2:19">
      <c r="B16" s="205"/>
      <c r="C16" s="103"/>
      <c r="E16" s="203"/>
      <c r="F16" s="214"/>
    </row>
    <row r="17" spans="2:13">
      <c r="B17" s="205"/>
      <c r="C17" s="103" t="s">
        <v>1114</v>
      </c>
      <c r="E17" s="534"/>
      <c r="F17" s="214"/>
    </row>
    <row r="18" spans="2:13">
      <c r="B18" s="205"/>
      <c r="C18" s="203" t="s">
        <v>1116</v>
      </c>
      <c r="D18" s="103"/>
      <c r="E18" s="534"/>
      <c r="F18" s="533"/>
    </row>
    <row r="19" spans="2:13">
      <c r="B19" s="205"/>
      <c r="C19" s="203"/>
      <c r="D19" t="s">
        <v>553</v>
      </c>
      <c r="E19" s="203"/>
      <c r="F19" s="221">
        <f>SUM(E17:E18)</f>
        <v>0</v>
      </c>
    </row>
    <row r="20" spans="2:13" ht="15" thickBot="1">
      <c r="B20" s="217"/>
      <c r="C20" s="218"/>
      <c r="D20" s="222"/>
      <c r="E20" s="218"/>
      <c r="F20" s="219"/>
    </row>
    <row r="21" spans="2:13" ht="15" thickTop="1">
      <c r="B21" s="205"/>
      <c r="C21" s="203" t="s">
        <v>1123</v>
      </c>
      <c r="E21" s="463"/>
      <c r="F21" s="464"/>
    </row>
    <row r="22" spans="2:13">
      <c r="B22" s="205"/>
      <c r="C22" s="103"/>
      <c r="E22" s="207"/>
      <c r="F22" s="213"/>
    </row>
    <row r="23" spans="2:13">
      <c r="B23" s="205"/>
      <c r="C23" s="103" t="s">
        <v>354</v>
      </c>
      <c r="E23" s="207"/>
      <c r="F23" s="213"/>
    </row>
    <row r="24" spans="2:13">
      <c r="B24" s="205"/>
      <c r="C24" s="203" t="s">
        <v>554</v>
      </c>
      <c r="D24" s="103"/>
      <c r="E24" s="207"/>
      <c r="F24" s="213"/>
    </row>
    <row r="25" spans="2:13">
      <c r="B25" s="205"/>
      <c r="C25" s="203"/>
      <c r="D25" s="103" t="s">
        <v>230</v>
      </c>
      <c r="E25" s="207"/>
      <c r="F25" s="213"/>
    </row>
    <row r="26" spans="2:13">
      <c r="B26" s="205"/>
      <c r="C26" s="203"/>
      <c r="D26" t="s">
        <v>232</v>
      </c>
      <c r="E26" s="207"/>
      <c r="F26" s="213"/>
    </row>
    <row r="27" spans="2:13" ht="15" thickBot="1">
      <c r="B27" s="217"/>
      <c r="C27" s="218"/>
      <c r="D27" s="222"/>
      <c r="E27" s="461"/>
      <c r="F27" s="462"/>
    </row>
    <row r="28" spans="2:13" ht="15" thickTop="1">
      <c r="B28" s="205"/>
      <c r="C28" s="103" t="s">
        <v>1157</v>
      </c>
      <c r="E28" s="203"/>
      <c r="F28" s="214"/>
    </row>
    <row r="29" spans="2:13">
      <c r="B29" s="205"/>
      <c r="C29" s="103"/>
      <c r="D29" s="103" t="s">
        <v>248</v>
      </c>
      <c r="E29" s="518"/>
      <c r="F29" s="214"/>
    </row>
    <row r="30" spans="2:13">
      <c r="B30" s="205"/>
      <c r="C30" s="203"/>
      <c r="D30" s="103"/>
      <c r="E30" s="203"/>
      <c r="F30" s="221"/>
    </row>
    <row r="31" spans="2:13">
      <c r="B31" s="205"/>
      <c r="C31" s="203"/>
      <c r="E31" s="203"/>
      <c r="F31" s="214"/>
      <c r="M31" s="255"/>
    </row>
    <row r="32" spans="2:13">
      <c r="B32" s="205"/>
      <c r="C32" s="203"/>
      <c r="E32" s="203"/>
      <c r="F32" s="214"/>
    </row>
    <row r="33" spans="2:6" ht="15" thickBot="1">
      <c r="B33" s="217"/>
      <c r="C33" s="218"/>
      <c r="D33" s="222"/>
      <c r="E33" s="218"/>
      <c r="F33" s="219"/>
    </row>
    <row r="34" spans="2:6" ht="15" thickTop="1"/>
    <row r="35" spans="2:6">
      <c r="B35" s="3" t="s">
        <v>2067</v>
      </c>
    </row>
    <row r="36" spans="2:6">
      <c r="B36" t="s">
        <v>422</v>
      </c>
      <c r="C36" t="s">
        <v>423</v>
      </c>
      <c r="E36" s="532">
        <v>-1185988.3500000001</v>
      </c>
    </row>
    <row r="37" spans="2:6">
      <c r="B37" t="s">
        <v>422</v>
      </c>
      <c r="C37" t="s">
        <v>424</v>
      </c>
      <c r="E37" s="532">
        <v>10289.42</v>
      </c>
    </row>
    <row r="38" spans="2:6">
      <c r="B38" t="s">
        <v>422</v>
      </c>
      <c r="C38" t="s">
        <v>479</v>
      </c>
      <c r="E38" s="532">
        <v>-17010.249531506852</v>
      </c>
    </row>
    <row r="39" spans="2:6">
      <c r="B39" t="s">
        <v>422</v>
      </c>
      <c r="C39" t="s">
        <v>2066</v>
      </c>
      <c r="E39" s="532">
        <v>-59856.44</v>
      </c>
    </row>
    <row r="40" spans="2:6">
      <c r="E40" s="227">
        <f>SUM(E36:E39)</f>
        <v>-1252565.6195315069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45E1-2522-49E0-814E-E9350B5173F0}">
  <sheetPr filterMode="1">
    <tabColor rgb="FFFFC000"/>
  </sheetPr>
  <dimension ref="A1:Z225"/>
  <sheetViews>
    <sheetView zoomScale="90" zoomScaleNormal="90" workbookViewId="0">
      <pane xSplit="6" ySplit="3" topLeftCell="G5" activePane="bottomRight" state="frozen"/>
      <selection activeCell="C38" activeCellId="1" sqref="C26 C38"/>
      <selection pane="topRight" activeCell="C38" activeCellId="1" sqref="C26 C38"/>
      <selection pane="bottomLeft" activeCell="C38" activeCellId="1" sqref="C26 C38"/>
      <selection pane="bottomRight" activeCell="C38" activeCellId="1" sqref="C26 C38"/>
    </sheetView>
  </sheetViews>
  <sheetFormatPr baseColWidth="10" defaultColWidth="9.109375" defaultRowHeight="15" customHeight="1"/>
  <cols>
    <col min="1" max="1" width="52.44140625" bestFit="1" customWidth="1"/>
    <col min="2" max="2" width="16" customWidth="1"/>
    <col min="3" max="3" width="16.44140625" bestFit="1" customWidth="1"/>
    <col min="4" max="4" width="15" bestFit="1" customWidth="1"/>
    <col min="5" max="5" width="16.5546875" bestFit="1" customWidth="1"/>
    <col min="6" max="6" width="14.109375" style="17" bestFit="1" customWidth="1"/>
    <col min="7" max="7" width="17.6640625" bestFit="1" customWidth="1"/>
    <col min="8" max="9" width="18.33203125" bestFit="1" customWidth="1"/>
    <col min="10" max="10" width="13" bestFit="1" customWidth="1"/>
    <col min="11" max="12" width="14.6640625" customWidth="1"/>
    <col min="13" max="13" width="14.44140625" bestFit="1" customWidth="1"/>
    <col min="14" max="14" width="15.88671875" bestFit="1" customWidth="1"/>
    <col min="249" max="249" width="33.6640625" customWidth="1"/>
    <col min="250" max="250" width="16" customWidth="1"/>
    <col min="251" max="252" width="15" bestFit="1" customWidth="1"/>
    <col min="253" max="253" width="16.5546875" bestFit="1" customWidth="1"/>
    <col min="254" max="254" width="12.5546875" customWidth="1"/>
    <col min="255" max="255" width="17.5546875" bestFit="1" customWidth="1"/>
    <col min="256" max="257" width="18.109375" bestFit="1" customWidth="1"/>
    <col min="258" max="258" width="12.88671875" bestFit="1" customWidth="1"/>
    <col min="259" max="260" width="16.5546875" bestFit="1" customWidth="1"/>
    <col min="261" max="262" width="13.109375" bestFit="1" customWidth="1"/>
    <col min="263" max="263" width="15.5546875" bestFit="1" customWidth="1"/>
    <col min="264" max="264" width="13.6640625" bestFit="1" customWidth="1"/>
    <col min="265" max="267" width="12.33203125" bestFit="1" customWidth="1"/>
    <col min="268" max="268" width="17.5546875" bestFit="1" customWidth="1"/>
    <col min="269" max="269" width="12.33203125" bestFit="1" customWidth="1"/>
    <col min="270" max="270" width="13.44140625" bestFit="1" customWidth="1"/>
    <col min="505" max="505" width="33.6640625" customWidth="1"/>
    <col min="506" max="506" width="16" customWidth="1"/>
    <col min="507" max="508" width="15" bestFit="1" customWidth="1"/>
    <col min="509" max="509" width="16.5546875" bestFit="1" customWidth="1"/>
    <col min="510" max="510" width="12.5546875" customWidth="1"/>
    <col min="511" max="511" width="17.5546875" bestFit="1" customWidth="1"/>
    <col min="512" max="513" width="18.109375" bestFit="1" customWidth="1"/>
    <col min="514" max="514" width="12.88671875" bestFit="1" customWidth="1"/>
    <col min="515" max="516" width="16.5546875" bestFit="1" customWidth="1"/>
    <col min="517" max="518" width="13.109375" bestFit="1" customWidth="1"/>
    <col min="519" max="519" width="15.5546875" bestFit="1" customWidth="1"/>
    <col min="520" max="520" width="13.6640625" bestFit="1" customWidth="1"/>
    <col min="521" max="523" width="12.33203125" bestFit="1" customWidth="1"/>
    <col min="524" max="524" width="17.5546875" bestFit="1" customWidth="1"/>
    <col min="525" max="525" width="12.33203125" bestFit="1" customWidth="1"/>
    <col min="526" max="526" width="13.44140625" bestFit="1" customWidth="1"/>
    <col min="761" max="761" width="33.6640625" customWidth="1"/>
    <col min="762" max="762" width="16" customWidth="1"/>
    <col min="763" max="764" width="15" bestFit="1" customWidth="1"/>
    <col min="765" max="765" width="16.5546875" bestFit="1" customWidth="1"/>
    <col min="766" max="766" width="12.5546875" customWidth="1"/>
    <col min="767" max="767" width="17.5546875" bestFit="1" customWidth="1"/>
    <col min="768" max="769" width="18.109375" bestFit="1" customWidth="1"/>
    <col min="770" max="770" width="12.88671875" bestFit="1" customWidth="1"/>
    <col min="771" max="772" width="16.5546875" bestFit="1" customWidth="1"/>
    <col min="773" max="774" width="13.109375" bestFit="1" customWidth="1"/>
    <col min="775" max="775" width="15.5546875" bestFit="1" customWidth="1"/>
    <col min="776" max="776" width="13.6640625" bestFit="1" customWidth="1"/>
    <col min="777" max="779" width="12.33203125" bestFit="1" customWidth="1"/>
    <col min="780" max="780" width="17.5546875" bestFit="1" customWidth="1"/>
    <col min="781" max="781" width="12.33203125" bestFit="1" customWidth="1"/>
    <col min="782" max="782" width="13.44140625" bestFit="1" customWidth="1"/>
    <col min="1017" max="1017" width="33.6640625" customWidth="1"/>
    <col min="1018" max="1018" width="16" customWidth="1"/>
    <col min="1019" max="1020" width="15" bestFit="1" customWidth="1"/>
    <col min="1021" max="1021" width="16.5546875" bestFit="1" customWidth="1"/>
    <col min="1022" max="1022" width="12.5546875" customWidth="1"/>
    <col min="1023" max="1023" width="17.5546875" bestFit="1" customWidth="1"/>
    <col min="1024" max="1025" width="18.109375" bestFit="1" customWidth="1"/>
    <col min="1026" max="1026" width="12.88671875" bestFit="1" customWidth="1"/>
    <col min="1027" max="1028" width="16.5546875" bestFit="1" customWidth="1"/>
    <col min="1029" max="1030" width="13.109375" bestFit="1" customWidth="1"/>
    <col min="1031" max="1031" width="15.5546875" bestFit="1" customWidth="1"/>
    <col min="1032" max="1032" width="13.6640625" bestFit="1" customWidth="1"/>
    <col min="1033" max="1035" width="12.33203125" bestFit="1" customWidth="1"/>
    <col min="1036" max="1036" width="17.5546875" bestFit="1" customWidth="1"/>
    <col min="1037" max="1037" width="12.33203125" bestFit="1" customWidth="1"/>
    <col min="1038" max="1038" width="13.44140625" bestFit="1" customWidth="1"/>
    <col min="1273" max="1273" width="33.6640625" customWidth="1"/>
    <col min="1274" max="1274" width="16" customWidth="1"/>
    <col min="1275" max="1276" width="15" bestFit="1" customWidth="1"/>
    <col min="1277" max="1277" width="16.5546875" bestFit="1" customWidth="1"/>
    <col min="1278" max="1278" width="12.5546875" customWidth="1"/>
    <col min="1279" max="1279" width="17.5546875" bestFit="1" customWidth="1"/>
    <col min="1280" max="1281" width="18.109375" bestFit="1" customWidth="1"/>
    <col min="1282" max="1282" width="12.88671875" bestFit="1" customWidth="1"/>
    <col min="1283" max="1284" width="16.5546875" bestFit="1" customWidth="1"/>
    <col min="1285" max="1286" width="13.109375" bestFit="1" customWidth="1"/>
    <col min="1287" max="1287" width="15.5546875" bestFit="1" customWidth="1"/>
    <col min="1288" max="1288" width="13.6640625" bestFit="1" customWidth="1"/>
    <col min="1289" max="1291" width="12.33203125" bestFit="1" customWidth="1"/>
    <col min="1292" max="1292" width="17.5546875" bestFit="1" customWidth="1"/>
    <col min="1293" max="1293" width="12.33203125" bestFit="1" customWidth="1"/>
    <col min="1294" max="1294" width="13.44140625" bestFit="1" customWidth="1"/>
    <col min="1529" max="1529" width="33.6640625" customWidth="1"/>
    <col min="1530" max="1530" width="16" customWidth="1"/>
    <col min="1531" max="1532" width="15" bestFit="1" customWidth="1"/>
    <col min="1533" max="1533" width="16.5546875" bestFit="1" customWidth="1"/>
    <col min="1534" max="1534" width="12.5546875" customWidth="1"/>
    <col min="1535" max="1535" width="17.5546875" bestFit="1" customWidth="1"/>
    <col min="1536" max="1537" width="18.109375" bestFit="1" customWidth="1"/>
    <col min="1538" max="1538" width="12.88671875" bestFit="1" customWidth="1"/>
    <col min="1539" max="1540" width="16.5546875" bestFit="1" customWidth="1"/>
    <col min="1541" max="1542" width="13.109375" bestFit="1" customWidth="1"/>
    <col min="1543" max="1543" width="15.5546875" bestFit="1" customWidth="1"/>
    <col min="1544" max="1544" width="13.6640625" bestFit="1" customWidth="1"/>
    <col min="1545" max="1547" width="12.33203125" bestFit="1" customWidth="1"/>
    <col min="1548" max="1548" width="17.5546875" bestFit="1" customWidth="1"/>
    <col min="1549" max="1549" width="12.33203125" bestFit="1" customWidth="1"/>
    <col min="1550" max="1550" width="13.44140625" bestFit="1" customWidth="1"/>
    <col min="1785" max="1785" width="33.6640625" customWidth="1"/>
    <col min="1786" max="1786" width="16" customWidth="1"/>
    <col min="1787" max="1788" width="15" bestFit="1" customWidth="1"/>
    <col min="1789" max="1789" width="16.5546875" bestFit="1" customWidth="1"/>
    <col min="1790" max="1790" width="12.5546875" customWidth="1"/>
    <col min="1791" max="1791" width="17.5546875" bestFit="1" customWidth="1"/>
    <col min="1792" max="1793" width="18.109375" bestFit="1" customWidth="1"/>
    <col min="1794" max="1794" width="12.88671875" bestFit="1" customWidth="1"/>
    <col min="1795" max="1796" width="16.5546875" bestFit="1" customWidth="1"/>
    <col min="1797" max="1798" width="13.109375" bestFit="1" customWidth="1"/>
    <col min="1799" max="1799" width="15.5546875" bestFit="1" customWidth="1"/>
    <col min="1800" max="1800" width="13.6640625" bestFit="1" customWidth="1"/>
    <col min="1801" max="1803" width="12.33203125" bestFit="1" customWidth="1"/>
    <col min="1804" max="1804" width="17.5546875" bestFit="1" customWidth="1"/>
    <col min="1805" max="1805" width="12.33203125" bestFit="1" customWidth="1"/>
    <col min="1806" max="1806" width="13.44140625" bestFit="1" customWidth="1"/>
    <col min="2041" max="2041" width="33.6640625" customWidth="1"/>
    <col min="2042" max="2042" width="16" customWidth="1"/>
    <col min="2043" max="2044" width="15" bestFit="1" customWidth="1"/>
    <col min="2045" max="2045" width="16.5546875" bestFit="1" customWidth="1"/>
    <col min="2046" max="2046" width="12.5546875" customWidth="1"/>
    <col min="2047" max="2047" width="17.5546875" bestFit="1" customWidth="1"/>
    <col min="2048" max="2049" width="18.109375" bestFit="1" customWidth="1"/>
    <col min="2050" max="2050" width="12.88671875" bestFit="1" customWidth="1"/>
    <col min="2051" max="2052" width="16.5546875" bestFit="1" customWidth="1"/>
    <col min="2053" max="2054" width="13.109375" bestFit="1" customWidth="1"/>
    <col min="2055" max="2055" width="15.5546875" bestFit="1" customWidth="1"/>
    <col min="2056" max="2056" width="13.6640625" bestFit="1" customWidth="1"/>
    <col min="2057" max="2059" width="12.33203125" bestFit="1" customWidth="1"/>
    <col min="2060" max="2060" width="17.5546875" bestFit="1" customWidth="1"/>
    <col min="2061" max="2061" width="12.33203125" bestFit="1" customWidth="1"/>
    <col min="2062" max="2062" width="13.44140625" bestFit="1" customWidth="1"/>
    <col min="2297" max="2297" width="33.6640625" customWidth="1"/>
    <col min="2298" max="2298" width="16" customWidth="1"/>
    <col min="2299" max="2300" width="15" bestFit="1" customWidth="1"/>
    <col min="2301" max="2301" width="16.5546875" bestFit="1" customWidth="1"/>
    <col min="2302" max="2302" width="12.5546875" customWidth="1"/>
    <col min="2303" max="2303" width="17.5546875" bestFit="1" customWidth="1"/>
    <col min="2304" max="2305" width="18.109375" bestFit="1" customWidth="1"/>
    <col min="2306" max="2306" width="12.88671875" bestFit="1" customWidth="1"/>
    <col min="2307" max="2308" width="16.5546875" bestFit="1" customWidth="1"/>
    <col min="2309" max="2310" width="13.109375" bestFit="1" customWidth="1"/>
    <col min="2311" max="2311" width="15.5546875" bestFit="1" customWidth="1"/>
    <col min="2312" max="2312" width="13.6640625" bestFit="1" customWidth="1"/>
    <col min="2313" max="2315" width="12.33203125" bestFit="1" customWidth="1"/>
    <col min="2316" max="2316" width="17.5546875" bestFit="1" customWidth="1"/>
    <col min="2317" max="2317" width="12.33203125" bestFit="1" customWidth="1"/>
    <col min="2318" max="2318" width="13.44140625" bestFit="1" customWidth="1"/>
    <col min="2553" max="2553" width="33.6640625" customWidth="1"/>
    <col min="2554" max="2554" width="16" customWidth="1"/>
    <col min="2555" max="2556" width="15" bestFit="1" customWidth="1"/>
    <col min="2557" max="2557" width="16.5546875" bestFit="1" customWidth="1"/>
    <col min="2558" max="2558" width="12.5546875" customWidth="1"/>
    <col min="2559" max="2559" width="17.5546875" bestFit="1" customWidth="1"/>
    <col min="2560" max="2561" width="18.109375" bestFit="1" customWidth="1"/>
    <col min="2562" max="2562" width="12.88671875" bestFit="1" customWidth="1"/>
    <col min="2563" max="2564" width="16.5546875" bestFit="1" customWidth="1"/>
    <col min="2565" max="2566" width="13.109375" bestFit="1" customWidth="1"/>
    <col min="2567" max="2567" width="15.5546875" bestFit="1" customWidth="1"/>
    <col min="2568" max="2568" width="13.6640625" bestFit="1" customWidth="1"/>
    <col min="2569" max="2571" width="12.33203125" bestFit="1" customWidth="1"/>
    <col min="2572" max="2572" width="17.5546875" bestFit="1" customWidth="1"/>
    <col min="2573" max="2573" width="12.33203125" bestFit="1" customWidth="1"/>
    <col min="2574" max="2574" width="13.44140625" bestFit="1" customWidth="1"/>
    <col min="2809" max="2809" width="33.6640625" customWidth="1"/>
    <col min="2810" max="2810" width="16" customWidth="1"/>
    <col min="2811" max="2812" width="15" bestFit="1" customWidth="1"/>
    <col min="2813" max="2813" width="16.5546875" bestFit="1" customWidth="1"/>
    <col min="2814" max="2814" width="12.5546875" customWidth="1"/>
    <col min="2815" max="2815" width="17.5546875" bestFit="1" customWidth="1"/>
    <col min="2816" max="2817" width="18.109375" bestFit="1" customWidth="1"/>
    <col min="2818" max="2818" width="12.88671875" bestFit="1" customWidth="1"/>
    <col min="2819" max="2820" width="16.5546875" bestFit="1" customWidth="1"/>
    <col min="2821" max="2822" width="13.109375" bestFit="1" customWidth="1"/>
    <col min="2823" max="2823" width="15.5546875" bestFit="1" customWidth="1"/>
    <col min="2824" max="2824" width="13.6640625" bestFit="1" customWidth="1"/>
    <col min="2825" max="2827" width="12.33203125" bestFit="1" customWidth="1"/>
    <col min="2828" max="2828" width="17.5546875" bestFit="1" customWidth="1"/>
    <col min="2829" max="2829" width="12.33203125" bestFit="1" customWidth="1"/>
    <col min="2830" max="2830" width="13.44140625" bestFit="1" customWidth="1"/>
    <col min="3065" max="3065" width="33.6640625" customWidth="1"/>
    <col min="3066" max="3066" width="16" customWidth="1"/>
    <col min="3067" max="3068" width="15" bestFit="1" customWidth="1"/>
    <col min="3069" max="3069" width="16.5546875" bestFit="1" customWidth="1"/>
    <col min="3070" max="3070" width="12.5546875" customWidth="1"/>
    <col min="3071" max="3071" width="17.5546875" bestFit="1" customWidth="1"/>
    <col min="3072" max="3073" width="18.109375" bestFit="1" customWidth="1"/>
    <col min="3074" max="3074" width="12.88671875" bestFit="1" customWidth="1"/>
    <col min="3075" max="3076" width="16.5546875" bestFit="1" customWidth="1"/>
    <col min="3077" max="3078" width="13.109375" bestFit="1" customWidth="1"/>
    <col min="3079" max="3079" width="15.5546875" bestFit="1" customWidth="1"/>
    <col min="3080" max="3080" width="13.6640625" bestFit="1" customWidth="1"/>
    <col min="3081" max="3083" width="12.33203125" bestFit="1" customWidth="1"/>
    <col min="3084" max="3084" width="17.5546875" bestFit="1" customWidth="1"/>
    <col min="3085" max="3085" width="12.33203125" bestFit="1" customWidth="1"/>
    <col min="3086" max="3086" width="13.44140625" bestFit="1" customWidth="1"/>
    <col min="3321" max="3321" width="33.6640625" customWidth="1"/>
    <col min="3322" max="3322" width="16" customWidth="1"/>
    <col min="3323" max="3324" width="15" bestFit="1" customWidth="1"/>
    <col min="3325" max="3325" width="16.5546875" bestFit="1" customWidth="1"/>
    <col min="3326" max="3326" width="12.5546875" customWidth="1"/>
    <col min="3327" max="3327" width="17.5546875" bestFit="1" customWidth="1"/>
    <col min="3328" max="3329" width="18.109375" bestFit="1" customWidth="1"/>
    <col min="3330" max="3330" width="12.88671875" bestFit="1" customWidth="1"/>
    <col min="3331" max="3332" width="16.5546875" bestFit="1" customWidth="1"/>
    <col min="3333" max="3334" width="13.109375" bestFit="1" customWidth="1"/>
    <col min="3335" max="3335" width="15.5546875" bestFit="1" customWidth="1"/>
    <col min="3336" max="3336" width="13.6640625" bestFit="1" customWidth="1"/>
    <col min="3337" max="3339" width="12.33203125" bestFit="1" customWidth="1"/>
    <col min="3340" max="3340" width="17.5546875" bestFit="1" customWidth="1"/>
    <col min="3341" max="3341" width="12.33203125" bestFit="1" customWidth="1"/>
    <col min="3342" max="3342" width="13.44140625" bestFit="1" customWidth="1"/>
    <col min="3577" max="3577" width="33.6640625" customWidth="1"/>
    <col min="3578" max="3578" width="16" customWidth="1"/>
    <col min="3579" max="3580" width="15" bestFit="1" customWidth="1"/>
    <col min="3581" max="3581" width="16.5546875" bestFit="1" customWidth="1"/>
    <col min="3582" max="3582" width="12.5546875" customWidth="1"/>
    <col min="3583" max="3583" width="17.5546875" bestFit="1" customWidth="1"/>
    <col min="3584" max="3585" width="18.109375" bestFit="1" customWidth="1"/>
    <col min="3586" max="3586" width="12.88671875" bestFit="1" customWidth="1"/>
    <col min="3587" max="3588" width="16.5546875" bestFit="1" customWidth="1"/>
    <col min="3589" max="3590" width="13.109375" bestFit="1" customWidth="1"/>
    <col min="3591" max="3591" width="15.5546875" bestFit="1" customWidth="1"/>
    <col min="3592" max="3592" width="13.6640625" bestFit="1" customWidth="1"/>
    <col min="3593" max="3595" width="12.33203125" bestFit="1" customWidth="1"/>
    <col min="3596" max="3596" width="17.5546875" bestFit="1" customWidth="1"/>
    <col min="3597" max="3597" width="12.33203125" bestFit="1" customWidth="1"/>
    <col min="3598" max="3598" width="13.44140625" bestFit="1" customWidth="1"/>
    <col min="3833" max="3833" width="33.6640625" customWidth="1"/>
    <col min="3834" max="3834" width="16" customWidth="1"/>
    <col min="3835" max="3836" width="15" bestFit="1" customWidth="1"/>
    <col min="3837" max="3837" width="16.5546875" bestFit="1" customWidth="1"/>
    <col min="3838" max="3838" width="12.5546875" customWidth="1"/>
    <col min="3839" max="3839" width="17.5546875" bestFit="1" customWidth="1"/>
    <col min="3840" max="3841" width="18.109375" bestFit="1" customWidth="1"/>
    <col min="3842" max="3842" width="12.88671875" bestFit="1" customWidth="1"/>
    <col min="3843" max="3844" width="16.5546875" bestFit="1" customWidth="1"/>
    <col min="3845" max="3846" width="13.109375" bestFit="1" customWidth="1"/>
    <col min="3847" max="3847" width="15.5546875" bestFit="1" customWidth="1"/>
    <col min="3848" max="3848" width="13.6640625" bestFit="1" customWidth="1"/>
    <col min="3849" max="3851" width="12.33203125" bestFit="1" customWidth="1"/>
    <col min="3852" max="3852" width="17.5546875" bestFit="1" customWidth="1"/>
    <col min="3853" max="3853" width="12.33203125" bestFit="1" customWidth="1"/>
    <col min="3854" max="3854" width="13.44140625" bestFit="1" customWidth="1"/>
    <col min="4089" max="4089" width="33.6640625" customWidth="1"/>
    <col min="4090" max="4090" width="16" customWidth="1"/>
    <col min="4091" max="4092" width="15" bestFit="1" customWidth="1"/>
    <col min="4093" max="4093" width="16.5546875" bestFit="1" customWidth="1"/>
    <col min="4094" max="4094" width="12.5546875" customWidth="1"/>
    <col min="4095" max="4095" width="17.5546875" bestFit="1" customWidth="1"/>
    <col min="4096" max="4097" width="18.109375" bestFit="1" customWidth="1"/>
    <col min="4098" max="4098" width="12.88671875" bestFit="1" customWidth="1"/>
    <col min="4099" max="4100" width="16.5546875" bestFit="1" customWidth="1"/>
    <col min="4101" max="4102" width="13.109375" bestFit="1" customWidth="1"/>
    <col min="4103" max="4103" width="15.5546875" bestFit="1" customWidth="1"/>
    <col min="4104" max="4104" width="13.6640625" bestFit="1" customWidth="1"/>
    <col min="4105" max="4107" width="12.33203125" bestFit="1" customWidth="1"/>
    <col min="4108" max="4108" width="17.5546875" bestFit="1" customWidth="1"/>
    <col min="4109" max="4109" width="12.33203125" bestFit="1" customWidth="1"/>
    <col min="4110" max="4110" width="13.44140625" bestFit="1" customWidth="1"/>
    <col min="4345" max="4345" width="33.6640625" customWidth="1"/>
    <col min="4346" max="4346" width="16" customWidth="1"/>
    <col min="4347" max="4348" width="15" bestFit="1" customWidth="1"/>
    <col min="4349" max="4349" width="16.5546875" bestFit="1" customWidth="1"/>
    <col min="4350" max="4350" width="12.5546875" customWidth="1"/>
    <col min="4351" max="4351" width="17.5546875" bestFit="1" customWidth="1"/>
    <col min="4352" max="4353" width="18.109375" bestFit="1" customWidth="1"/>
    <col min="4354" max="4354" width="12.88671875" bestFit="1" customWidth="1"/>
    <col min="4355" max="4356" width="16.5546875" bestFit="1" customWidth="1"/>
    <col min="4357" max="4358" width="13.109375" bestFit="1" customWidth="1"/>
    <col min="4359" max="4359" width="15.5546875" bestFit="1" customWidth="1"/>
    <col min="4360" max="4360" width="13.6640625" bestFit="1" customWidth="1"/>
    <col min="4361" max="4363" width="12.33203125" bestFit="1" customWidth="1"/>
    <col min="4364" max="4364" width="17.5546875" bestFit="1" customWidth="1"/>
    <col min="4365" max="4365" width="12.33203125" bestFit="1" customWidth="1"/>
    <col min="4366" max="4366" width="13.44140625" bestFit="1" customWidth="1"/>
    <col min="4601" max="4601" width="33.6640625" customWidth="1"/>
    <col min="4602" max="4602" width="16" customWidth="1"/>
    <col min="4603" max="4604" width="15" bestFit="1" customWidth="1"/>
    <col min="4605" max="4605" width="16.5546875" bestFit="1" customWidth="1"/>
    <col min="4606" max="4606" width="12.5546875" customWidth="1"/>
    <col min="4607" max="4607" width="17.5546875" bestFit="1" customWidth="1"/>
    <col min="4608" max="4609" width="18.109375" bestFit="1" customWidth="1"/>
    <col min="4610" max="4610" width="12.88671875" bestFit="1" customWidth="1"/>
    <col min="4611" max="4612" width="16.5546875" bestFit="1" customWidth="1"/>
    <col min="4613" max="4614" width="13.109375" bestFit="1" customWidth="1"/>
    <col min="4615" max="4615" width="15.5546875" bestFit="1" customWidth="1"/>
    <col min="4616" max="4616" width="13.6640625" bestFit="1" customWidth="1"/>
    <col min="4617" max="4619" width="12.33203125" bestFit="1" customWidth="1"/>
    <col min="4620" max="4620" width="17.5546875" bestFit="1" customWidth="1"/>
    <col min="4621" max="4621" width="12.33203125" bestFit="1" customWidth="1"/>
    <col min="4622" max="4622" width="13.44140625" bestFit="1" customWidth="1"/>
    <col min="4857" max="4857" width="33.6640625" customWidth="1"/>
    <col min="4858" max="4858" width="16" customWidth="1"/>
    <col min="4859" max="4860" width="15" bestFit="1" customWidth="1"/>
    <col min="4861" max="4861" width="16.5546875" bestFit="1" customWidth="1"/>
    <col min="4862" max="4862" width="12.5546875" customWidth="1"/>
    <col min="4863" max="4863" width="17.5546875" bestFit="1" customWidth="1"/>
    <col min="4864" max="4865" width="18.109375" bestFit="1" customWidth="1"/>
    <col min="4866" max="4866" width="12.88671875" bestFit="1" customWidth="1"/>
    <col min="4867" max="4868" width="16.5546875" bestFit="1" customWidth="1"/>
    <col min="4869" max="4870" width="13.109375" bestFit="1" customWidth="1"/>
    <col min="4871" max="4871" width="15.5546875" bestFit="1" customWidth="1"/>
    <col min="4872" max="4872" width="13.6640625" bestFit="1" customWidth="1"/>
    <col min="4873" max="4875" width="12.33203125" bestFit="1" customWidth="1"/>
    <col min="4876" max="4876" width="17.5546875" bestFit="1" customWidth="1"/>
    <col min="4877" max="4877" width="12.33203125" bestFit="1" customWidth="1"/>
    <col min="4878" max="4878" width="13.44140625" bestFit="1" customWidth="1"/>
    <col min="5113" max="5113" width="33.6640625" customWidth="1"/>
    <col min="5114" max="5114" width="16" customWidth="1"/>
    <col min="5115" max="5116" width="15" bestFit="1" customWidth="1"/>
    <col min="5117" max="5117" width="16.5546875" bestFit="1" customWidth="1"/>
    <col min="5118" max="5118" width="12.5546875" customWidth="1"/>
    <col min="5119" max="5119" width="17.5546875" bestFit="1" customWidth="1"/>
    <col min="5120" max="5121" width="18.109375" bestFit="1" customWidth="1"/>
    <col min="5122" max="5122" width="12.88671875" bestFit="1" customWidth="1"/>
    <col min="5123" max="5124" width="16.5546875" bestFit="1" customWidth="1"/>
    <col min="5125" max="5126" width="13.109375" bestFit="1" customWidth="1"/>
    <col min="5127" max="5127" width="15.5546875" bestFit="1" customWidth="1"/>
    <col min="5128" max="5128" width="13.6640625" bestFit="1" customWidth="1"/>
    <col min="5129" max="5131" width="12.33203125" bestFit="1" customWidth="1"/>
    <col min="5132" max="5132" width="17.5546875" bestFit="1" customWidth="1"/>
    <col min="5133" max="5133" width="12.33203125" bestFit="1" customWidth="1"/>
    <col min="5134" max="5134" width="13.44140625" bestFit="1" customWidth="1"/>
    <col min="5369" max="5369" width="33.6640625" customWidth="1"/>
    <col min="5370" max="5370" width="16" customWidth="1"/>
    <col min="5371" max="5372" width="15" bestFit="1" customWidth="1"/>
    <col min="5373" max="5373" width="16.5546875" bestFit="1" customWidth="1"/>
    <col min="5374" max="5374" width="12.5546875" customWidth="1"/>
    <col min="5375" max="5375" width="17.5546875" bestFit="1" customWidth="1"/>
    <col min="5376" max="5377" width="18.109375" bestFit="1" customWidth="1"/>
    <col min="5378" max="5378" width="12.88671875" bestFit="1" customWidth="1"/>
    <col min="5379" max="5380" width="16.5546875" bestFit="1" customWidth="1"/>
    <col min="5381" max="5382" width="13.109375" bestFit="1" customWidth="1"/>
    <col min="5383" max="5383" width="15.5546875" bestFit="1" customWidth="1"/>
    <col min="5384" max="5384" width="13.6640625" bestFit="1" customWidth="1"/>
    <col min="5385" max="5387" width="12.33203125" bestFit="1" customWidth="1"/>
    <col min="5388" max="5388" width="17.5546875" bestFit="1" customWidth="1"/>
    <col min="5389" max="5389" width="12.33203125" bestFit="1" customWidth="1"/>
    <col min="5390" max="5390" width="13.44140625" bestFit="1" customWidth="1"/>
    <col min="5625" max="5625" width="33.6640625" customWidth="1"/>
    <col min="5626" max="5626" width="16" customWidth="1"/>
    <col min="5627" max="5628" width="15" bestFit="1" customWidth="1"/>
    <col min="5629" max="5629" width="16.5546875" bestFit="1" customWidth="1"/>
    <col min="5630" max="5630" width="12.5546875" customWidth="1"/>
    <col min="5631" max="5631" width="17.5546875" bestFit="1" customWidth="1"/>
    <col min="5632" max="5633" width="18.109375" bestFit="1" customWidth="1"/>
    <col min="5634" max="5634" width="12.88671875" bestFit="1" customWidth="1"/>
    <col min="5635" max="5636" width="16.5546875" bestFit="1" customWidth="1"/>
    <col min="5637" max="5638" width="13.109375" bestFit="1" customWidth="1"/>
    <col min="5639" max="5639" width="15.5546875" bestFit="1" customWidth="1"/>
    <col min="5640" max="5640" width="13.6640625" bestFit="1" customWidth="1"/>
    <col min="5641" max="5643" width="12.33203125" bestFit="1" customWidth="1"/>
    <col min="5644" max="5644" width="17.5546875" bestFit="1" customWidth="1"/>
    <col min="5645" max="5645" width="12.33203125" bestFit="1" customWidth="1"/>
    <col min="5646" max="5646" width="13.44140625" bestFit="1" customWidth="1"/>
    <col min="5881" max="5881" width="33.6640625" customWidth="1"/>
    <col min="5882" max="5882" width="16" customWidth="1"/>
    <col min="5883" max="5884" width="15" bestFit="1" customWidth="1"/>
    <col min="5885" max="5885" width="16.5546875" bestFit="1" customWidth="1"/>
    <col min="5886" max="5886" width="12.5546875" customWidth="1"/>
    <col min="5887" max="5887" width="17.5546875" bestFit="1" customWidth="1"/>
    <col min="5888" max="5889" width="18.109375" bestFit="1" customWidth="1"/>
    <col min="5890" max="5890" width="12.88671875" bestFit="1" customWidth="1"/>
    <col min="5891" max="5892" width="16.5546875" bestFit="1" customWidth="1"/>
    <col min="5893" max="5894" width="13.109375" bestFit="1" customWidth="1"/>
    <col min="5895" max="5895" width="15.5546875" bestFit="1" customWidth="1"/>
    <col min="5896" max="5896" width="13.6640625" bestFit="1" customWidth="1"/>
    <col min="5897" max="5899" width="12.33203125" bestFit="1" customWidth="1"/>
    <col min="5900" max="5900" width="17.5546875" bestFit="1" customWidth="1"/>
    <col min="5901" max="5901" width="12.33203125" bestFit="1" customWidth="1"/>
    <col min="5902" max="5902" width="13.44140625" bestFit="1" customWidth="1"/>
    <col min="6137" max="6137" width="33.6640625" customWidth="1"/>
    <col min="6138" max="6138" width="16" customWidth="1"/>
    <col min="6139" max="6140" width="15" bestFit="1" customWidth="1"/>
    <col min="6141" max="6141" width="16.5546875" bestFit="1" customWidth="1"/>
    <col min="6142" max="6142" width="12.5546875" customWidth="1"/>
    <col min="6143" max="6143" width="17.5546875" bestFit="1" customWidth="1"/>
    <col min="6144" max="6145" width="18.109375" bestFit="1" customWidth="1"/>
    <col min="6146" max="6146" width="12.88671875" bestFit="1" customWidth="1"/>
    <col min="6147" max="6148" width="16.5546875" bestFit="1" customWidth="1"/>
    <col min="6149" max="6150" width="13.109375" bestFit="1" customWidth="1"/>
    <col min="6151" max="6151" width="15.5546875" bestFit="1" customWidth="1"/>
    <col min="6152" max="6152" width="13.6640625" bestFit="1" customWidth="1"/>
    <col min="6153" max="6155" width="12.33203125" bestFit="1" customWidth="1"/>
    <col min="6156" max="6156" width="17.5546875" bestFit="1" customWidth="1"/>
    <col min="6157" max="6157" width="12.33203125" bestFit="1" customWidth="1"/>
    <col min="6158" max="6158" width="13.44140625" bestFit="1" customWidth="1"/>
    <col min="6393" max="6393" width="33.6640625" customWidth="1"/>
    <col min="6394" max="6394" width="16" customWidth="1"/>
    <col min="6395" max="6396" width="15" bestFit="1" customWidth="1"/>
    <col min="6397" max="6397" width="16.5546875" bestFit="1" customWidth="1"/>
    <col min="6398" max="6398" width="12.5546875" customWidth="1"/>
    <col min="6399" max="6399" width="17.5546875" bestFit="1" customWidth="1"/>
    <col min="6400" max="6401" width="18.109375" bestFit="1" customWidth="1"/>
    <col min="6402" max="6402" width="12.88671875" bestFit="1" customWidth="1"/>
    <col min="6403" max="6404" width="16.5546875" bestFit="1" customWidth="1"/>
    <col min="6405" max="6406" width="13.109375" bestFit="1" customWidth="1"/>
    <col min="6407" max="6407" width="15.5546875" bestFit="1" customWidth="1"/>
    <col min="6408" max="6408" width="13.6640625" bestFit="1" customWidth="1"/>
    <col min="6409" max="6411" width="12.33203125" bestFit="1" customWidth="1"/>
    <col min="6412" max="6412" width="17.5546875" bestFit="1" customWidth="1"/>
    <col min="6413" max="6413" width="12.33203125" bestFit="1" customWidth="1"/>
    <col min="6414" max="6414" width="13.44140625" bestFit="1" customWidth="1"/>
    <col min="6649" max="6649" width="33.6640625" customWidth="1"/>
    <col min="6650" max="6650" width="16" customWidth="1"/>
    <col min="6651" max="6652" width="15" bestFit="1" customWidth="1"/>
    <col min="6653" max="6653" width="16.5546875" bestFit="1" customWidth="1"/>
    <col min="6654" max="6654" width="12.5546875" customWidth="1"/>
    <col min="6655" max="6655" width="17.5546875" bestFit="1" customWidth="1"/>
    <col min="6656" max="6657" width="18.109375" bestFit="1" customWidth="1"/>
    <col min="6658" max="6658" width="12.88671875" bestFit="1" customWidth="1"/>
    <col min="6659" max="6660" width="16.5546875" bestFit="1" customWidth="1"/>
    <col min="6661" max="6662" width="13.109375" bestFit="1" customWidth="1"/>
    <col min="6663" max="6663" width="15.5546875" bestFit="1" customWidth="1"/>
    <col min="6664" max="6664" width="13.6640625" bestFit="1" customWidth="1"/>
    <col min="6665" max="6667" width="12.33203125" bestFit="1" customWidth="1"/>
    <col min="6668" max="6668" width="17.5546875" bestFit="1" customWidth="1"/>
    <col min="6669" max="6669" width="12.33203125" bestFit="1" customWidth="1"/>
    <col min="6670" max="6670" width="13.44140625" bestFit="1" customWidth="1"/>
    <col min="6905" max="6905" width="33.6640625" customWidth="1"/>
    <col min="6906" max="6906" width="16" customWidth="1"/>
    <col min="6907" max="6908" width="15" bestFit="1" customWidth="1"/>
    <col min="6909" max="6909" width="16.5546875" bestFit="1" customWidth="1"/>
    <col min="6910" max="6910" width="12.5546875" customWidth="1"/>
    <col min="6911" max="6911" width="17.5546875" bestFit="1" customWidth="1"/>
    <col min="6912" max="6913" width="18.109375" bestFit="1" customWidth="1"/>
    <col min="6914" max="6914" width="12.88671875" bestFit="1" customWidth="1"/>
    <col min="6915" max="6916" width="16.5546875" bestFit="1" customWidth="1"/>
    <col min="6917" max="6918" width="13.109375" bestFit="1" customWidth="1"/>
    <col min="6919" max="6919" width="15.5546875" bestFit="1" customWidth="1"/>
    <col min="6920" max="6920" width="13.6640625" bestFit="1" customWidth="1"/>
    <col min="6921" max="6923" width="12.33203125" bestFit="1" customWidth="1"/>
    <col min="6924" max="6924" width="17.5546875" bestFit="1" customWidth="1"/>
    <col min="6925" max="6925" width="12.33203125" bestFit="1" customWidth="1"/>
    <col min="6926" max="6926" width="13.44140625" bestFit="1" customWidth="1"/>
    <col min="7161" max="7161" width="33.6640625" customWidth="1"/>
    <col min="7162" max="7162" width="16" customWidth="1"/>
    <col min="7163" max="7164" width="15" bestFit="1" customWidth="1"/>
    <col min="7165" max="7165" width="16.5546875" bestFit="1" customWidth="1"/>
    <col min="7166" max="7166" width="12.5546875" customWidth="1"/>
    <col min="7167" max="7167" width="17.5546875" bestFit="1" customWidth="1"/>
    <col min="7168" max="7169" width="18.109375" bestFit="1" customWidth="1"/>
    <col min="7170" max="7170" width="12.88671875" bestFit="1" customWidth="1"/>
    <col min="7171" max="7172" width="16.5546875" bestFit="1" customWidth="1"/>
    <col min="7173" max="7174" width="13.109375" bestFit="1" customWidth="1"/>
    <col min="7175" max="7175" width="15.5546875" bestFit="1" customWidth="1"/>
    <col min="7176" max="7176" width="13.6640625" bestFit="1" customWidth="1"/>
    <col min="7177" max="7179" width="12.33203125" bestFit="1" customWidth="1"/>
    <col min="7180" max="7180" width="17.5546875" bestFit="1" customWidth="1"/>
    <col min="7181" max="7181" width="12.33203125" bestFit="1" customWidth="1"/>
    <col min="7182" max="7182" width="13.44140625" bestFit="1" customWidth="1"/>
    <col min="7417" max="7417" width="33.6640625" customWidth="1"/>
    <col min="7418" max="7418" width="16" customWidth="1"/>
    <col min="7419" max="7420" width="15" bestFit="1" customWidth="1"/>
    <col min="7421" max="7421" width="16.5546875" bestFit="1" customWidth="1"/>
    <col min="7422" max="7422" width="12.5546875" customWidth="1"/>
    <col min="7423" max="7423" width="17.5546875" bestFit="1" customWidth="1"/>
    <col min="7424" max="7425" width="18.109375" bestFit="1" customWidth="1"/>
    <col min="7426" max="7426" width="12.88671875" bestFit="1" customWidth="1"/>
    <col min="7427" max="7428" width="16.5546875" bestFit="1" customWidth="1"/>
    <col min="7429" max="7430" width="13.109375" bestFit="1" customWidth="1"/>
    <col min="7431" max="7431" width="15.5546875" bestFit="1" customWidth="1"/>
    <col min="7432" max="7432" width="13.6640625" bestFit="1" customWidth="1"/>
    <col min="7433" max="7435" width="12.33203125" bestFit="1" customWidth="1"/>
    <col min="7436" max="7436" width="17.5546875" bestFit="1" customWidth="1"/>
    <col min="7437" max="7437" width="12.33203125" bestFit="1" customWidth="1"/>
    <col min="7438" max="7438" width="13.44140625" bestFit="1" customWidth="1"/>
    <col min="7673" max="7673" width="33.6640625" customWidth="1"/>
    <col min="7674" max="7674" width="16" customWidth="1"/>
    <col min="7675" max="7676" width="15" bestFit="1" customWidth="1"/>
    <col min="7677" max="7677" width="16.5546875" bestFit="1" customWidth="1"/>
    <col min="7678" max="7678" width="12.5546875" customWidth="1"/>
    <col min="7679" max="7679" width="17.5546875" bestFit="1" customWidth="1"/>
    <col min="7680" max="7681" width="18.109375" bestFit="1" customWidth="1"/>
    <col min="7682" max="7682" width="12.88671875" bestFit="1" customWidth="1"/>
    <col min="7683" max="7684" width="16.5546875" bestFit="1" customWidth="1"/>
    <col min="7685" max="7686" width="13.109375" bestFit="1" customWidth="1"/>
    <col min="7687" max="7687" width="15.5546875" bestFit="1" customWidth="1"/>
    <col min="7688" max="7688" width="13.6640625" bestFit="1" customWidth="1"/>
    <col min="7689" max="7691" width="12.33203125" bestFit="1" customWidth="1"/>
    <col min="7692" max="7692" width="17.5546875" bestFit="1" customWidth="1"/>
    <col min="7693" max="7693" width="12.33203125" bestFit="1" customWidth="1"/>
    <col min="7694" max="7694" width="13.44140625" bestFit="1" customWidth="1"/>
    <col min="7929" max="7929" width="33.6640625" customWidth="1"/>
    <col min="7930" max="7930" width="16" customWidth="1"/>
    <col min="7931" max="7932" width="15" bestFit="1" customWidth="1"/>
    <col min="7933" max="7933" width="16.5546875" bestFit="1" customWidth="1"/>
    <col min="7934" max="7934" width="12.5546875" customWidth="1"/>
    <col min="7935" max="7935" width="17.5546875" bestFit="1" customWidth="1"/>
    <col min="7936" max="7937" width="18.109375" bestFit="1" customWidth="1"/>
    <col min="7938" max="7938" width="12.88671875" bestFit="1" customWidth="1"/>
    <col min="7939" max="7940" width="16.5546875" bestFit="1" customWidth="1"/>
    <col min="7941" max="7942" width="13.109375" bestFit="1" customWidth="1"/>
    <col min="7943" max="7943" width="15.5546875" bestFit="1" customWidth="1"/>
    <col min="7944" max="7944" width="13.6640625" bestFit="1" customWidth="1"/>
    <col min="7945" max="7947" width="12.33203125" bestFit="1" customWidth="1"/>
    <col min="7948" max="7948" width="17.5546875" bestFit="1" customWidth="1"/>
    <col min="7949" max="7949" width="12.33203125" bestFit="1" customWidth="1"/>
    <col min="7950" max="7950" width="13.44140625" bestFit="1" customWidth="1"/>
    <col min="8185" max="8185" width="33.6640625" customWidth="1"/>
    <col min="8186" max="8186" width="16" customWidth="1"/>
    <col min="8187" max="8188" width="15" bestFit="1" customWidth="1"/>
    <col min="8189" max="8189" width="16.5546875" bestFit="1" customWidth="1"/>
    <col min="8190" max="8190" width="12.5546875" customWidth="1"/>
    <col min="8191" max="8191" width="17.5546875" bestFit="1" customWidth="1"/>
    <col min="8192" max="8193" width="18.109375" bestFit="1" customWidth="1"/>
    <col min="8194" max="8194" width="12.88671875" bestFit="1" customWidth="1"/>
    <col min="8195" max="8196" width="16.5546875" bestFit="1" customWidth="1"/>
    <col min="8197" max="8198" width="13.109375" bestFit="1" customWidth="1"/>
    <col min="8199" max="8199" width="15.5546875" bestFit="1" customWidth="1"/>
    <col min="8200" max="8200" width="13.6640625" bestFit="1" customWidth="1"/>
    <col min="8201" max="8203" width="12.33203125" bestFit="1" customWidth="1"/>
    <col min="8204" max="8204" width="17.5546875" bestFit="1" customWidth="1"/>
    <col min="8205" max="8205" width="12.33203125" bestFit="1" customWidth="1"/>
    <col min="8206" max="8206" width="13.44140625" bestFit="1" customWidth="1"/>
    <col min="8441" max="8441" width="33.6640625" customWidth="1"/>
    <col min="8442" max="8442" width="16" customWidth="1"/>
    <col min="8443" max="8444" width="15" bestFit="1" customWidth="1"/>
    <col min="8445" max="8445" width="16.5546875" bestFit="1" customWidth="1"/>
    <col min="8446" max="8446" width="12.5546875" customWidth="1"/>
    <col min="8447" max="8447" width="17.5546875" bestFit="1" customWidth="1"/>
    <col min="8448" max="8449" width="18.109375" bestFit="1" customWidth="1"/>
    <col min="8450" max="8450" width="12.88671875" bestFit="1" customWidth="1"/>
    <col min="8451" max="8452" width="16.5546875" bestFit="1" customWidth="1"/>
    <col min="8453" max="8454" width="13.109375" bestFit="1" customWidth="1"/>
    <col min="8455" max="8455" width="15.5546875" bestFit="1" customWidth="1"/>
    <col min="8456" max="8456" width="13.6640625" bestFit="1" customWidth="1"/>
    <col min="8457" max="8459" width="12.33203125" bestFit="1" customWidth="1"/>
    <col min="8460" max="8460" width="17.5546875" bestFit="1" customWidth="1"/>
    <col min="8461" max="8461" width="12.33203125" bestFit="1" customWidth="1"/>
    <col min="8462" max="8462" width="13.44140625" bestFit="1" customWidth="1"/>
    <col min="8697" max="8697" width="33.6640625" customWidth="1"/>
    <col min="8698" max="8698" width="16" customWidth="1"/>
    <col min="8699" max="8700" width="15" bestFit="1" customWidth="1"/>
    <col min="8701" max="8701" width="16.5546875" bestFit="1" customWidth="1"/>
    <col min="8702" max="8702" width="12.5546875" customWidth="1"/>
    <col min="8703" max="8703" width="17.5546875" bestFit="1" customWidth="1"/>
    <col min="8704" max="8705" width="18.109375" bestFit="1" customWidth="1"/>
    <col min="8706" max="8706" width="12.88671875" bestFit="1" customWidth="1"/>
    <col min="8707" max="8708" width="16.5546875" bestFit="1" customWidth="1"/>
    <col min="8709" max="8710" width="13.109375" bestFit="1" customWidth="1"/>
    <col min="8711" max="8711" width="15.5546875" bestFit="1" customWidth="1"/>
    <col min="8712" max="8712" width="13.6640625" bestFit="1" customWidth="1"/>
    <col min="8713" max="8715" width="12.33203125" bestFit="1" customWidth="1"/>
    <col min="8716" max="8716" width="17.5546875" bestFit="1" customWidth="1"/>
    <col min="8717" max="8717" width="12.33203125" bestFit="1" customWidth="1"/>
    <col min="8718" max="8718" width="13.44140625" bestFit="1" customWidth="1"/>
    <col min="8953" max="8953" width="33.6640625" customWidth="1"/>
    <col min="8954" max="8954" width="16" customWidth="1"/>
    <col min="8955" max="8956" width="15" bestFit="1" customWidth="1"/>
    <col min="8957" max="8957" width="16.5546875" bestFit="1" customWidth="1"/>
    <col min="8958" max="8958" width="12.5546875" customWidth="1"/>
    <col min="8959" max="8959" width="17.5546875" bestFit="1" customWidth="1"/>
    <col min="8960" max="8961" width="18.109375" bestFit="1" customWidth="1"/>
    <col min="8962" max="8962" width="12.88671875" bestFit="1" customWidth="1"/>
    <col min="8963" max="8964" width="16.5546875" bestFit="1" customWidth="1"/>
    <col min="8965" max="8966" width="13.109375" bestFit="1" customWidth="1"/>
    <col min="8967" max="8967" width="15.5546875" bestFit="1" customWidth="1"/>
    <col min="8968" max="8968" width="13.6640625" bestFit="1" customWidth="1"/>
    <col min="8969" max="8971" width="12.33203125" bestFit="1" customWidth="1"/>
    <col min="8972" max="8972" width="17.5546875" bestFit="1" customWidth="1"/>
    <col min="8973" max="8973" width="12.33203125" bestFit="1" customWidth="1"/>
    <col min="8974" max="8974" width="13.44140625" bestFit="1" customWidth="1"/>
    <col min="9209" max="9209" width="33.6640625" customWidth="1"/>
    <col min="9210" max="9210" width="16" customWidth="1"/>
    <col min="9211" max="9212" width="15" bestFit="1" customWidth="1"/>
    <col min="9213" max="9213" width="16.5546875" bestFit="1" customWidth="1"/>
    <col min="9214" max="9214" width="12.5546875" customWidth="1"/>
    <col min="9215" max="9215" width="17.5546875" bestFit="1" customWidth="1"/>
    <col min="9216" max="9217" width="18.109375" bestFit="1" customWidth="1"/>
    <col min="9218" max="9218" width="12.88671875" bestFit="1" customWidth="1"/>
    <col min="9219" max="9220" width="16.5546875" bestFit="1" customWidth="1"/>
    <col min="9221" max="9222" width="13.109375" bestFit="1" customWidth="1"/>
    <col min="9223" max="9223" width="15.5546875" bestFit="1" customWidth="1"/>
    <col min="9224" max="9224" width="13.6640625" bestFit="1" customWidth="1"/>
    <col min="9225" max="9227" width="12.33203125" bestFit="1" customWidth="1"/>
    <col min="9228" max="9228" width="17.5546875" bestFit="1" customWidth="1"/>
    <col min="9229" max="9229" width="12.33203125" bestFit="1" customWidth="1"/>
    <col min="9230" max="9230" width="13.44140625" bestFit="1" customWidth="1"/>
    <col min="9465" max="9465" width="33.6640625" customWidth="1"/>
    <col min="9466" max="9466" width="16" customWidth="1"/>
    <col min="9467" max="9468" width="15" bestFit="1" customWidth="1"/>
    <col min="9469" max="9469" width="16.5546875" bestFit="1" customWidth="1"/>
    <col min="9470" max="9470" width="12.5546875" customWidth="1"/>
    <col min="9471" max="9471" width="17.5546875" bestFit="1" customWidth="1"/>
    <col min="9472" max="9473" width="18.109375" bestFit="1" customWidth="1"/>
    <col min="9474" max="9474" width="12.88671875" bestFit="1" customWidth="1"/>
    <col min="9475" max="9476" width="16.5546875" bestFit="1" customWidth="1"/>
    <col min="9477" max="9478" width="13.109375" bestFit="1" customWidth="1"/>
    <col min="9479" max="9479" width="15.5546875" bestFit="1" customWidth="1"/>
    <col min="9480" max="9480" width="13.6640625" bestFit="1" customWidth="1"/>
    <col min="9481" max="9483" width="12.33203125" bestFit="1" customWidth="1"/>
    <col min="9484" max="9484" width="17.5546875" bestFit="1" customWidth="1"/>
    <col min="9485" max="9485" width="12.33203125" bestFit="1" customWidth="1"/>
    <col min="9486" max="9486" width="13.44140625" bestFit="1" customWidth="1"/>
    <col min="9721" max="9721" width="33.6640625" customWidth="1"/>
    <col min="9722" max="9722" width="16" customWidth="1"/>
    <col min="9723" max="9724" width="15" bestFit="1" customWidth="1"/>
    <col min="9725" max="9725" width="16.5546875" bestFit="1" customWidth="1"/>
    <col min="9726" max="9726" width="12.5546875" customWidth="1"/>
    <col min="9727" max="9727" width="17.5546875" bestFit="1" customWidth="1"/>
    <col min="9728" max="9729" width="18.109375" bestFit="1" customWidth="1"/>
    <col min="9730" max="9730" width="12.88671875" bestFit="1" customWidth="1"/>
    <col min="9731" max="9732" width="16.5546875" bestFit="1" customWidth="1"/>
    <col min="9733" max="9734" width="13.109375" bestFit="1" customWidth="1"/>
    <col min="9735" max="9735" width="15.5546875" bestFit="1" customWidth="1"/>
    <col min="9736" max="9736" width="13.6640625" bestFit="1" customWidth="1"/>
    <col min="9737" max="9739" width="12.33203125" bestFit="1" customWidth="1"/>
    <col min="9740" max="9740" width="17.5546875" bestFit="1" customWidth="1"/>
    <col min="9741" max="9741" width="12.33203125" bestFit="1" customWidth="1"/>
    <col min="9742" max="9742" width="13.44140625" bestFit="1" customWidth="1"/>
    <col min="9977" max="9977" width="33.6640625" customWidth="1"/>
    <col min="9978" max="9978" width="16" customWidth="1"/>
    <col min="9979" max="9980" width="15" bestFit="1" customWidth="1"/>
    <col min="9981" max="9981" width="16.5546875" bestFit="1" customWidth="1"/>
    <col min="9982" max="9982" width="12.5546875" customWidth="1"/>
    <col min="9983" max="9983" width="17.5546875" bestFit="1" customWidth="1"/>
    <col min="9984" max="9985" width="18.109375" bestFit="1" customWidth="1"/>
    <col min="9986" max="9986" width="12.88671875" bestFit="1" customWidth="1"/>
    <col min="9987" max="9988" width="16.5546875" bestFit="1" customWidth="1"/>
    <col min="9989" max="9990" width="13.109375" bestFit="1" customWidth="1"/>
    <col min="9991" max="9991" width="15.5546875" bestFit="1" customWidth="1"/>
    <col min="9992" max="9992" width="13.6640625" bestFit="1" customWidth="1"/>
    <col min="9993" max="9995" width="12.33203125" bestFit="1" customWidth="1"/>
    <col min="9996" max="9996" width="17.5546875" bestFit="1" customWidth="1"/>
    <col min="9997" max="9997" width="12.33203125" bestFit="1" customWidth="1"/>
    <col min="9998" max="9998" width="13.44140625" bestFit="1" customWidth="1"/>
    <col min="10233" max="10233" width="33.6640625" customWidth="1"/>
    <col min="10234" max="10234" width="16" customWidth="1"/>
    <col min="10235" max="10236" width="15" bestFit="1" customWidth="1"/>
    <col min="10237" max="10237" width="16.5546875" bestFit="1" customWidth="1"/>
    <col min="10238" max="10238" width="12.5546875" customWidth="1"/>
    <col min="10239" max="10239" width="17.5546875" bestFit="1" customWidth="1"/>
    <col min="10240" max="10241" width="18.109375" bestFit="1" customWidth="1"/>
    <col min="10242" max="10242" width="12.88671875" bestFit="1" customWidth="1"/>
    <col min="10243" max="10244" width="16.5546875" bestFit="1" customWidth="1"/>
    <col min="10245" max="10246" width="13.109375" bestFit="1" customWidth="1"/>
    <col min="10247" max="10247" width="15.5546875" bestFit="1" customWidth="1"/>
    <col min="10248" max="10248" width="13.6640625" bestFit="1" customWidth="1"/>
    <col min="10249" max="10251" width="12.33203125" bestFit="1" customWidth="1"/>
    <col min="10252" max="10252" width="17.5546875" bestFit="1" customWidth="1"/>
    <col min="10253" max="10253" width="12.33203125" bestFit="1" customWidth="1"/>
    <col min="10254" max="10254" width="13.44140625" bestFit="1" customWidth="1"/>
    <col min="10489" max="10489" width="33.6640625" customWidth="1"/>
    <col min="10490" max="10490" width="16" customWidth="1"/>
    <col min="10491" max="10492" width="15" bestFit="1" customWidth="1"/>
    <col min="10493" max="10493" width="16.5546875" bestFit="1" customWidth="1"/>
    <col min="10494" max="10494" width="12.5546875" customWidth="1"/>
    <col min="10495" max="10495" width="17.5546875" bestFit="1" customWidth="1"/>
    <col min="10496" max="10497" width="18.109375" bestFit="1" customWidth="1"/>
    <col min="10498" max="10498" width="12.88671875" bestFit="1" customWidth="1"/>
    <col min="10499" max="10500" width="16.5546875" bestFit="1" customWidth="1"/>
    <col min="10501" max="10502" width="13.109375" bestFit="1" customWidth="1"/>
    <col min="10503" max="10503" width="15.5546875" bestFit="1" customWidth="1"/>
    <col min="10504" max="10504" width="13.6640625" bestFit="1" customWidth="1"/>
    <col min="10505" max="10507" width="12.33203125" bestFit="1" customWidth="1"/>
    <col min="10508" max="10508" width="17.5546875" bestFit="1" customWidth="1"/>
    <col min="10509" max="10509" width="12.33203125" bestFit="1" customWidth="1"/>
    <col min="10510" max="10510" width="13.44140625" bestFit="1" customWidth="1"/>
    <col min="10745" max="10745" width="33.6640625" customWidth="1"/>
    <col min="10746" max="10746" width="16" customWidth="1"/>
    <col min="10747" max="10748" width="15" bestFit="1" customWidth="1"/>
    <col min="10749" max="10749" width="16.5546875" bestFit="1" customWidth="1"/>
    <col min="10750" max="10750" width="12.5546875" customWidth="1"/>
    <col min="10751" max="10751" width="17.5546875" bestFit="1" customWidth="1"/>
    <col min="10752" max="10753" width="18.109375" bestFit="1" customWidth="1"/>
    <col min="10754" max="10754" width="12.88671875" bestFit="1" customWidth="1"/>
    <col min="10755" max="10756" width="16.5546875" bestFit="1" customWidth="1"/>
    <col min="10757" max="10758" width="13.109375" bestFit="1" customWidth="1"/>
    <col min="10759" max="10759" width="15.5546875" bestFit="1" customWidth="1"/>
    <col min="10760" max="10760" width="13.6640625" bestFit="1" customWidth="1"/>
    <col min="10761" max="10763" width="12.33203125" bestFit="1" customWidth="1"/>
    <col min="10764" max="10764" width="17.5546875" bestFit="1" customWidth="1"/>
    <col min="10765" max="10765" width="12.33203125" bestFit="1" customWidth="1"/>
    <col min="10766" max="10766" width="13.44140625" bestFit="1" customWidth="1"/>
    <col min="11001" max="11001" width="33.6640625" customWidth="1"/>
    <col min="11002" max="11002" width="16" customWidth="1"/>
    <col min="11003" max="11004" width="15" bestFit="1" customWidth="1"/>
    <col min="11005" max="11005" width="16.5546875" bestFit="1" customWidth="1"/>
    <col min="11006" max="11006" width="12.5546875" customWidth="1"/>
    <col min="11007" max="11007" width="17.5546875" bestFit="1" customWidth="1"/>
    <col min="11008" max="11009" width="18.109375" bestFit="1" customWidth="1"/>
    <col min="11010" max="11010" width="12.88671875" bestFit="1" customWidth="1"/>
    <col min="11011" max="11012" width="16.5546875" bestFit="1" customWidth="1"/>
    <col min="11013" max="11014" width="13.109375" bestFit="1" customWidth="1"/>
    <col min="11015" max="11015" width="15.5546875" bestFit="1" customWidth="1"/>
    <col min="11016" max="11016" width="13.6640625" bestFit="1" customWidth="1"/>
    <col min="11017" max="11019" width="12.33203125" bestFit="1" customWidth="1"/>
    <col min="11020" max="11020" width="17.5546875" bestFit="1" customWidth="1"/>
    <col min="11021" max="11021" width="12.33203125" bestFit="1" customWidth="1"/>
    <col min="11022" max="11022" width="13.44140625" bestFit="1" customWidth="1"/>
    <col min="11257" max="11257" width="33.6640625" customWidth="1"/>
    <col min="11258" max="11258" width="16" customWidth="1"/>
    <col min="11259" max="11260" width="15" bestFit="1" customWidth="1"/>
    <col min="11261" max="11261" width="16.5546875" bestFit="1" customWidth="1"/>
    <col min="11262" max="11262" width="12.5546875" customWidth="1"/>
    <col min="11263" max="11263" width="17.5546875" bestFit="1" customWidth="1"/>
    <col min="11264" max="11265" width="18.109375" bestFit="1" customWidth="1"/>
    <col min="11266" max="11266" width="12.88671875" bestFit="1" customWidth="1"/>
    <col min="11267" max="11268" width="16.5546875" bestFit="1" customWidth="1"/>
    <col min="11269" max="11270" width="13.109375" bestFit="1" customWidth="1"/>
    <col min="11271" max="11271" width="15.5546875" bestFit="1" customWidth="1"/>
    <col min="11272" max="11272" width="13.6640625" bestFit="1" customWidth="1"/>
    <col min="11273" max="11275" width="12.33203125" bestFit="1" customWidth="1"/>
    <col min="11276" max="11276" width="17.5546875" bestFit="1" customWidth="1"/>
    <col min="11277" max="11277" width="12.33203125" bestFit="1" customWidth="1"/>
    <col min="11278" max="11278" width="13.44140625" bestFit="1" customWidth="1"/>
    <col min="11513" max="11513" width="33.6640625" customWidth="1"/>
    <col min="11514" max="11514" width="16" customWidth="1"/>
    <col min="11515" max="11516" width="15" bestFit="1" customWidth="1"/>
    <col min="11517" max="11517" width="16.5546875" bestFit="1" customWidth="1"/>
    <col min="11518" max="11518" width="12.5546875" customWidth="1"/>
    <col min="11519" max="11519" width="17.5546875" bestFit="1" customWidth="1"/>
    <col min="11520" max="11521" width="18.109375" bestFit="1" customWidth="1"/>
    <col min="11522" max="11522" width="12.88671875" bestFit="1" customWidth="1"/>
    <col min="11523" max="11524" width="16.5546875" bestFit="1" customWidth="1"/>
    <col min="11525" max="11526" width="13.109375" bestFit="1" customWidth="1"/>
    <col min="11527" max="11527" width="15.5546875" bestFit="1" customWidth="1"/>
    <col min="11528" max="11528" width="13.6640625" bestFit="1" customWidth="1"/>
    <col min="11529" max="11531" width="12.33203125" bestFit="1" customWidth="1"/>
    <col min="11532" max="11532" width="17.5546875" bestFit="1" customWidth="1"/>
    <col min="11533" max="11533" width="12.33203125" bestFit="1" customWidth="1"/>
    <col min="11534" max="11534" width="13.44140625" bestFit="1" customWidth="1"/>
    <col min="11769" max="11769" width="33.6640625" customWidth="1"/>
    <col min="11770" max="11770" width="16" customWidth="1"/>
    <col min="11771" max="11772" width="15" bestFit="1" customWidth="1"/>
    <col min="11773" max="11773" width="16.5546875" bestFit="1" customWidth="1"/>
    <col min="11774" max="11774" width="12.5546875" customWidth="1"/>
    <col min="11775" max="11775" width="17.5546875" bestFit="1" customWidth="1"/>
    <col min="11776" max="11777" width="18.109375" bestFit="1" customWidth="1"/>
    <col min="11778" max="11778" width="12.88671875" bestFit="1" customWidth="1"/>
    <col min="11779" max="11780" width="16.5546875" bestFit="1" customWidth="1"/>
    <col min="11781" max="11782" width="13.109375" bestFit="1" customWidth="1"/>
    <col min="11783" max="11783" width="15.5546875" bestFit="1" customWidth="1"/>
    <col min="11784" max="11784" width="13.6640625" bestFit="1" customWidth="1"/>
    <col min="11785" max="11787" width="12.33203125" bestFit="1" customWidth="1"/>
    <col min="11788" max="11788" width="17.5546875" bestFit="1" customWidth="1"/>
    <col min="11789" max="11789" width="12.33203125" bestFit="1" customWidth="1"/>
    <col min="11790" max="11790" width="13.44140625" bestFit="1" customWidth="1"/>
    <col min="12025" max="12025" width="33.6640625" customWidth="1"/>
    <col min="12026" max="12026" width="16" customWidth="1"/>
    <col min="12027" max="12028" width="15" bestFit="1" customWidth="1"/>
    <col min="12029" max="12029" width="16.5546875" bestFit="1" customWidth="1"/>
    <col min="12030" max="12030" width="12.5546875" customWidth="1"/>
    <col min="12031" max="12031" width="17.5546875" bestFit="1" customWidth="1"/>
    <col min="12032" max="12033" width="18.109375" bestFit="1" customWidth="1"/>
    <col min="12034" max="12034" width="12.88671875" bestFit="1" customWidth="1"/>
    <col min="12035" max="12036" width="16.5546875" bestFit="1" customWidth="1"/>
    <col min="12037" max="12038" width="13.109375" bestFit="1" customWidth="1"/>
    <col min="12039" max="12039" width="15.5546875" bestFit="1" customWidth="1"/>
    <col min="12040" max="12040" width="13.6640625" bestFit="1" customWidth="1"/>
    <col min="12041" max="12043" width="12.33203125" bestFit="1" customWidth="1"/>
    <col min="12044" max="12044" width="17.5546875" bestFit="1" customWidth="1"/>
    <col min="12045" max="12045" width="12.33203125" bestFit="1" customWidth="1"/>
    <col min="12046" max="12046" width="13.44140625" bestFit="1" customWidth="1"/>
    <col min="12281" max="12281" width="33.6640625" customWidth="1"/>
    <col min="12282" max="12282" width="16" customWidth="1"/>
    <col min="12283" max="12284" width="15" bestFit="1" customWidth="1"/>
    <col min="12285" max="12285" width="16.5546875" bestFit="1" customWidth="1"/>
    <col min="12286" max="12286" width="12.5546875" customWidth="1"/>
    <col min="12287" max="12287" width="17.5546875" bestFit="1" customWidth="1"/>
    <col min="12288" max="12289" width="18.109375" bestFit="1" customWidth="1"/>
    <col min="12290" max="12290" width="12.88671875" bestFit="1" customWidth="1"/>
    <col min="12291" max="12292" width="16.5546875" bestFit="1" customWidth="1"/>
    <col min="12293" max="12294" width="13.109375" bestFit="1" customWidth="1"/>
    <col min="12295" max="12295" width="15.5546875" bestFit="1" customWidth="1"/>
    <col min="12296" max="12296" width="13.6640625" bestFit="1" customWidth="1"/>
    <col min="12297" max="12299" width="12.33203125" bestFit="1" customWidth="1"/>
    <col min="12300" max="12300" width="17.5546875" bestFit="1" customWidth="1"/>
    <col min="12301" max="12301" width="12.33203125" bestFit="1" customWidth="1"/>
    <col min="12302" max="12302" width="13.44140625" bestFit="1" customWidth="1"/>
    <col min="12537" max="12537" width="33.6640625" customWidth="1"/>
    <col min="12538" max="12538" width="16" customWidth="1"/>
    <col min="12539" max="12540" width="15" bestFit="1" customWidth="1"/>
    <col min="12541" max="12541" width="16.5546875" bestFit="1" customWidth="1"/>
    <col min="12542" max="12542" width="12.5546875" customWidth="1"/>
    <col min="12543" max="12543" width="17.5546875" bestFit="1" customWidth="1"/>
    <col min="12544" max="12545" width="18.109375" bestFit="1" customWidth="1"/>
    <col min="12546" max="12546" width="12.88671875" bestFit="1" customWidth="1"/>
    <col min="12547" max="12548" width="16.5546875" bestFit="1" customWidth="1"/>
    <col min="12549" max="12550" width="13.109375" bestFit="1" customWidth="1"/>
    <col min="12551" max="12551" width="15.5546875" bestFit="1" customWidth="1"/>
    <col min="12552" max="12552" width="13.6640625" bestFit="1" customWidth="1"/>
    <col min="12553" max="12555" width="12.33203125" bestFit="1" customWidth="1"/>
    <col min="12556" max="12556" width="17.5546875" bestFit="1" customWidth="1"/>
    <col min="12557" max="12557" width="12.33203125" bestFit="1" customWidth="1"/>
    <col min="12558" max="12558" width="13.44140625" bestFit="1" customWidth="1"/>
    <col min="12793" max="12793" width="33.6640625" customWidth="1"/>
    <col min="12794" max="12794" width="16" customWidth="1"/>
    <col min="12795" max="12796" width="15" bestFit="1" customWidth="1"/>
    <col min="12797" max="12797" width="16.5546875" bestFit="1" customWidth="1"/>
    <col min="12798" max="12798" width="12.5546875" customWidth="1"/>
    <col min="12799" max="12799" width="17.5546875" bestFit="1" customWidth="1"/>
    <col min="12800" max="12801" width="18.109375" bestFit="1" customWidth="1"/>
    <col min="12802" max="12802" width="12.88671875" bestFit="1" customWidth="1"/>
    <col min="12803" max="12804" width="16.5546875" bestFit="1" customWidth="1"/>
    <col min="12805" max="12806" width="13.109375" bestFit="1" customWidth="1"/>
    <col min="12807" max="12807" width="15.5546875" bestFit="1" customWidth="1"/>
    <col min="12808" max="12808" width="13.6640625" bestFit="1" customWidth="1"/>
    <col min="12809" max="12811" width="12.33203125" bestFit="1" customWidth="1"/>
    <col min="12812" max="12812" width="17.5546875" bestFit="1" customWidth="1"/>
    <col min="12813" max="12813" width="12.33203125" bestFit="1" customWidth="1"/>
    <col min="12814" max="12814" width="13.44140625" bestFit="1" customWidth="1"/>
    <col min="13049" max="13049" width="33.6640625" customWidth="1"/>
    <col min="13050" max="13050" width="16" customWidth="1"/>
    <col min="13051" max="13052" width="15" bestFit="1" customWidth="1"/>
    <col min="13053" max="13053" width="16.5546875" bestFit="1" customWidth="1"/>
    <col min="13054" max="13054" width="12.5546875" customWidth="1"/>
    <col min="13055" max="13055" width="17.5546875" bestFit="1" customWidth="1"/>
    <col min="13056" max="13057" width="18.109375" bestFit="1" customWidth="1"/>
    <col min="13058" max="13058" width="12.88671875" bestFit="1" customWidth="1"/>
    <col min="13059" max="13060" width="16.5546875" bestFit="1" customWidth="1"/>
    <col min="13061" max="13062" width="13.109375" bestFit="1" customWidth="1"/>
    <col min="13063" max="13063" width="15.5546875" bestFit="1" customWidth="1"/>
    <col min="13064" max="13064" width="13.6640625" bestFit="1" customWidth="1"/>
    <col min="13065" max="13067" width="12.33203125" bestFit="1" customWidth="1"/>
    <col min="13068" max="13068" width="17.5546875" bestFit="1" customWidth="1"/>
    <col min="13069" max="13069" width="12.33203125" bestFit="1" customWidth="1"/>
    <col min="13070" max="13070" width="13.44140625" bestFit="1" customWidth="1"/>
    <col min="13305" max="13305" width="33.6640625" customWidth="1"/>
    <col min="13306" max="13306" width="16" customWidth="1"/>
    <col min="13307" max="13308" width="15" bestFit="1" customWidth="1"/>
    <col min="13309" max="13309" width="16.5546875" bestFit="1" customWidth="1"/>
    <col min="13310" max="13310" width="12.5546875" customWidth="1"/>
    <col min="13311" max="13311" width="17.5546875" bestFit="1" customWidth="1"/>
    <col min="13312" max="13313" width="18.109375" bestFit="1" customWidth="1"/>
    <col min="13314" max="13314" width="12.88671875" bestFit="1" customWidth="1"/>
    <col min="13315" max="13316" width="16.5546875" bestFit="1" customWidth="1"/>
    <col min="13317" max="13318" width="13.109375" bestFit="1" customWidth="1"/>
    <col min="13319" max="13319" width="15.5546875" bestFit="1" customWidth="1"/>
    <col min="13320" max="13320" width="13.6640625" bestFit="1" customWidth="1"/>
    <col min="13321" max="13323" width="12.33203125" bestFit="1" customWidth="1"/>
    <col min="13324" max="13324" width="17.5546875" bestFit="1" customWidth="1"/>
    <col min="13325" max="13325" width="12.33203125" bestFit="1" customWidth="1"/>
    <col min="13326" max="13326" width="13.44140625" bestFit="1" customWidth="1"/>
    <col min="13561" max="13561" width="33.6640625" customWidth="1"/>
    <col min="13562" max="13562" width="16" customWidth="1"/>
    <col min="13563" max="13564" width="15" bestFit="1" customWidth="1"/>
    <col min="13565" max="13565" width="16.5546875" bestFit="1" customWidth="1"/>
    <col min="13566" max="13566" width="12.5546875" customWidth="1"/>
    <col min="13567" max="13567" width="17.5546875" bestFit="1" customWidth="1"/>
    <col min="13568" max="13569" width="18.109375" bestFit="1" customWidth="1"/>
    <col min="13570" max="13570" width="12.88671875" bestFit="1" customWidth="1"/>
    <col min="13571" max="13572" width="16.5546875" bestFit="1" customWidth="1"/>
    <col min="13573" max="13574" width="13.109375" bestFit="1" customWidth="1"/>
    <col min="13575" max="13575" width="15.5546875" bestFit="1" customWidth="1"/>
    <col min="13576" max="13576" width="13.6640625" bestFit="1" customWidth="1"/>
    <col min="13577" max="13579" width="12.33203125" bestFit="1" customWidth="1"/>
    <col min="13580" max="13580" width="17.5546875" bestFit="1" customWidth="1"/>
    <col min="13581" max="13581" width="12.33203125" bestFit="1" customWidth="1"/>
    <col min="13582" max="13582" width="13.44140625" bestFit="1" customWidth="1"/>
    <col min="13817" max="13817" width="33.6640625" customWidth="1"/>
    <col min="13818" max="13818" width="16" customWidth="1"/>
    <col min="13819" max="13820" width="15" bestFit="1" customWidth="1"/>
    <col min="13821" max="13821" width="16.5546875" bestFit="1" customWidth="1"/>
    <col min="13822" max="13822" width="12.5546875" customWidth="1"/>
    <col min="13823" max="13823" width="17.5546875" bestFit="1" customWidth="1"/>
    <col min="13824" max="13825" width="18.109375" bestFit="1" customWidth="1"/>
    <col min="13826" max="13826" width="12.88671875" bestFit="1" customWidth="1"/>
    <col min="13827" max="13828" width="16.5546875" bestFit="1" customWidth="1"/>
    <col min="13829" max="13830" width="13.109375" bestFit="1" customWidth="1"/>
    <col min="13831" max="13831" width="15.5546875" bestFit="1" customWidth="1"/>
    <col min="13832" max="13832" width="13.6640625" bestFit="1" customWidth="1"/>
    <col min="13833" max="13835" width="12.33203125" bestFit="1" customWidth="1"/>
    <col min="13836" max="13836" width="17.5546875" bestFit="1" customWidth="1"/>
    <col min="13837" max="13837" width="12.33203125" bestFit="1" customWidth="1"/>
    <col min="13838" max="13838" width="13.44140625" bestFit="1" customWidth="1"/>
    <col min="14073" max="14073" width="33.6640625" customWidth="1"/>
    <col min="14074" max="14074" width="16" customWidth="1"/>
    <col min="14075" max="14076" width="15" bestFit="1" customWidth="1"/>
    <col min="14077" max="14077" width="16.5546875" bestFit="1" customWidth="1"/>
    <col min="14078" max="14078" width="12.5546875" customWidth="1"/>
    <col min="14079" max="14079" width="17.5546875" bestFit="1" customWidth="1"/>
    <col min="14080" max="14081" width="18.109375" bestFit="1" customWidth="1"/>
    <col min="14082" max="14082" width="12.88671875" bestFit="1" customWidth="1"/>
    <col min="14083" max="14084" width="16.5546875" bestFit="1" customWidth="1"/>
    <col min="14085" max="14086" width="13.109375" bestFit="1" customWidth="1"/>
    <col min="14087" max="14087" width="15.5546875" bestFit="1" customWidth="1"/>
    <col min="14088" max="14088" width="13.6640625" bestFit="1" customWidth="1"/>
    <col min="14089" max="14091" width="12.33203125" bestFit="1" customWidth="1"/>
    <col min="14092" max="14092" width="17.5546875" bestFit="1" customWidth="1"/>
    <col min="14093" max="14093" width="12.33203125" bestFit="1" customWidth="1"/>
    <col min="14094" max="14094" width="13.44140625" bestFit="1" customWidth="1"/>
    <col min="14329" max="14329" width="33.6640625" customWidth="1"/>
    <col min="14330" max="14330" width="16" customWidth="1"/>
    <col min="14331" max="14332" width="15" bestFit="1" customWidth="1"/>
    <col min="14333" max="14333" width="16.5546875" bestFit="1" customWidth="1"/>
    <col min="14334" max="14334" width="12.5546875" customWidth="1"/>
    <col min="14335" max="14335" width="17.5546875" bestFit="1" customWidth="1"/>
    <col min="14336" max="14337" width="18.109375" bestFit="1" customWidth="1"/>
    <col min="14338" max="14338" width="12.88671875" bestFit="1" customWidth="1"/>
    <col min="14339" max="14340" width="16.5546875" bestFit="1" customWidth="1"/>
    <col min="14341" max="14342" width="13.109375" bestFit="1" customWidth="1"/>
    <col min="14343" max="14343" width="15.5546875" bestFit="1" customWidth="1"/>
    <col min="14344" max="14344" width="13.6640625" bestFit="1" customWidth="1"/>
    <col min="14345" max="14347" width="12.33203125" bestFit="1" customWidth="1"/>
    <col min="14348" max="14348" width="17.5546875" bestFit="1" customWidth="1"/>
    <col min="14349" max="14349" width="12.33203125" bestFit="1" customWidth="1"/>
    <col min="14350" max="14350" width="13.44140625" bestFit="1" customWidth="1"/>
    <col min="14585" max="14585" width="33.6640625" customWidth="1"/>
    <col min="14586" max="14586" width="16" customWidth="1"/>
    <col min="14587" max="14588" width="15" bestFit="1" customWidth="1"/>
    <col min="14589" max="14589" width="16.5546875" bestFit="1" customWidth="1"/>
    <col min="14590" max="14590" width="12.5546875" customWidth="1"/>
    <col min="14591" max="14591" width="17.5546875" bestFit="1" customWidth="1"/>
    <col min="14592" max="14593" width="18.109375" bestFit="1" customWidth="1"/>
    <col min="14594" max="14594" width="12.88671875" bestFit="1" customWidth="1"/>
    <col min="14595" max="14596" width="16.5546875" bestFit="1" customWidth="1"/>
    <col min="14597" max="14598" width="13.109375" bestFit="1" customWidth="1"/>
    <col min="14599" max="14599" width="15.5546875" bestFit="1" customWidth="1"/>
    <col min="14600" max="14600" width="13.6640625" bestFit="1" customWidth="1"/>
    <col min="14601" max="14603" width="12.33203125" bestFit="1" customWidth="1"/>
    <col min="14604" max="14604" width="17.5546875" bestFit="1" customWidth="1"/>
    <col min="14605" max="14605" width="12.33203125" bestFit="1" customWidth="1"/>
    <col min="14606" max="14606" width="13.44140625" bestFit="1" customWidth="1"/>
    <col min="14841" max="14841" width="33.6640625" customWidth="1"/>
    <col min="14842" max="14842" width="16" customWidth="1"/>
    <col min="14843" max="14844" width="15" bestFit="1" customWidth="1"/>
    <col min="14845" max="14845" width="16.5546875" bestFit="1" customWidth="1"/>
    <col min="14846" max="14846" width="12.5546875" customWidth="1"/>
    <col min="14847" max="14847" width="17.5546875" bestFit="1" customWidth="1"/>
    <col min="14848" max="14849" width="18.109375" bestFit="1" customWidth="1"/>
    <col min="14850" max="14850" width="12.88671875" bestFit="1" customWidth="1"/>
    <col min="14851" max="14852" width="16.5546875" bestFit="1" customWidth="1"/>
    <col min="14853" max="14854" width="13.109375" bestFit="1" customWidth="1"/>
    <col min="14855" max="14855" width="15.5546875" bestFit="1" customWidth="1"/>
    <col min="14856" max="14856" width="13.6640625" bestFit="1" customWidth="1"/>
    <col min="14857" max="14859" width="12.33203125" bestFit="1" customWidth="1"/>
    <col min="14860" max="14860" width="17.5546875" bestFit="1" customWidth="1"/>
    <col min="14861" max="14861" width="12.33203125" bestFit="1" customWidth="1"/>
    <col min="14862" max="14862" width="13.44140625" bestFit="1" customWidth="1"/>
    <col min="15097" max="15097" width="33.6640625" customWidth="1"/>
    <col min="15098" max="15098" width="16" customWidth="1"/>
    <col min="15099" max="15100" width="15" bestFit="1" customWidth="1"/>
    <col min="15101" max="15101" width="16.5546875" bestFit="1" customWidth="1"/>
    <col min="15102" max="15102" width="12.5546875" customWidth="1"/>
    <col min="15103" max="15103" width="17.5546875" bestFit="1" customWidth="1"/>
    <col min="15104" max="15105" width="18.109375" bestFit="1" customWidth="1"/>
    <col min="15106" max="15106" width="12.88671875" bestFit="1" customWidth="1"/>
    <col min="15107" max="15108" width="16.5546875" bestFit="1" customWidth="1"/>
    <col min="15109" max="15110" width="13.109375" bestFit="1" customWidth="1"/>
    <col min="15111" max="15111" width="15.5546875" bestFit="1" customWidth="1"/>
    <col min="15112" max="15112" width="13.6640625" bestFit="1" customWidth="1"/>
    <col min="15113" max="15115" width="12.33203125" bestFit="1" customWidth="1"/>
    <col min="15116" max="15116" width="17.5546875" bestFit="1" customWidth="1"/>
    <col min="15117" max="15117" width="12.33203125" bestFit="1" customWidth="1"/>
    <col min="15118" max="15118" width="13.44140625" bestFit="1" customWidth="1"/>
    <col min="15353" max="15353" width="33.6640625" customWidth="1"/>
    <col min="15354" max="15354" width="16" customWidth="1"/>
    <col min="15355" max="15356" width="15" bestFit="1" customWidth="1"/>
    <col min="15357" max="15357" width="16.5546875" bestFit="1" customWidth="1"/>
    <col min="15358" max="15358" width="12.5546875" customWidth="1"/>
    <col min="15359" max="15359" width="17.5546875" bestFit="1" customWidth="1"/>
    <col min="15360" max="15361" width="18.109375" bestFit="1" customWidth="1"/>
    <col min="15362" max="15362" width="12.88671875" bestFit="1" customWidth="1"/>
    <col min="15363" max="15364" width="16.5546875" bestFit="1" customWidth="1"/>
    <col min="15365" max="15366" width="13.109375" bestFit="1" customWidth="1"/>
    <col min="15367" max="15367" width="15.5546875" bestFit="1" customWidth="1"/>
    <col min="15368" max="15368" width="13.6640625" bestFit="1" customWidth="1"/>
    <col min="15369" max="15371" width="12.33203125" bestFit="1" customWidth="1"/>
    <col min="15372" max="15372" width="17.5546875" bestFit="1" customWidth="1"/>
    <col min="15373" max="15373" width="12.33203125" bestFit="1" customWidth="1"/>
    <col min="15374" max="15374" width="13.44140625" bestFit="1" customWidth="1"/>
    <col min="15609" max="15609" width="33.6640625" customWidth="1"/>
    <col min="15610" max="15610" width="16" customWidth="1"/>
    <col min="15611" max="15612" width="15" bestFit="1" customWidth="1"/>
    <col min="15613" max="15613" width="16.5546875" bestFit="1" customWidth="1"/>
    <col min="15614" max="15614" width="12.5546875" customWidth="1"/>
    <col min="15615" max="15615" width="17.5546875" bestFit="1" customWidth="1"/>
    <col min="15616" max="15617" width="18.109375" bestFit="1" customWidth="1"/>
    <col min="15618" max="15618" width="12.88671875" bestFit="1" customWidth="1"/>
    <col min="15619" max="15620" width="16.5546875" bestFit="1" customWidth="1"/>
    <col min="15621" max="15622" width="13.109375" bestFit="1" customWidth="1"/>
    <col min="15623" max="15623" width="15.5546875" bestFit="1" customWidth="1"/>
    <col min="15624" max="15624" width="13.6640625" bestFit="1" customWidth="1"/>
    <col min="15625" max="15627" width="12.33203125" bestFit="1" customWidth="1"/>
    <col min="15628" max="15628" width="17.5546875" bestFit="1" customWidth="1"/>
    <col min="15629" max="15629" width="12.33203125" bestFit="1" customWidth="1"/>
    <col min="15630" max="15630" width="13.44140625" bestFit="1" customWidth="1"/>
    <col min="15865" max="15865" width="33.6640625" customWidth="1"/>
    <col min="15866" max="15866" width="16" customWidth="1"/>
    <col min="15867" max="15868" width="15" bestFit="1" customWidth="1"/>
    <col min="15869" max="15869" width="16.5546875" bestFit="1" customWidth="1"/>
    <col min="15870" max="15870" width="12.5546875" customWidth="1"/>
    <col min="15871" max="15871" width="17.5546875" bestFit="1" customWidth="1"/>
    <col min="15872" max="15873" width="18.109375" bestFit="1" customWidth="1"/>
    <col min="15874" max="15874" width="12.88671875" bestFit="1" customWidth="1"/>
    <col min="15875" max="15876" width="16.5546875" bestFit="1" customWidth="1"/>
    <col min="15877" max="15878" width="13.109375" bestFit="1" customWidth="1"/>
    <col min="15879" max="15879" width="15.5546875" bestFit="1" customWidth="1"/>
    <col min="15880" max="15880" width="13.6640625" bestFit="1" customWidth="1"/>
    <col min="15881" max="15883" width="12.33203125" bestFit="1" customWidth="1"/>
    <col min="15884" max="15884" width="17.5546875" bestFit="1" customWidth="1"/>
    <col min="15885" max="15885" width="12.33203125" bestFit="1" customWidth="1"/>
    <col min="15886" max="15886" width="13.44140625" bestFit="1" customWidth="1"/>
    <col min="16121" max="16121" width="33.6640625" customWidth="1"/>
    <col min="16122" max="16122" width="16" customWidth="1"/>
    <col min="16123" max="16124" width="15" bestFit="1" customWidth="1"/>
    <col min="16125" max="16125" width="16.5546875" bestFit="1" customWidth="1"/>
    <col min="16126" max="16126" width="12.5546875" customWidth="1"/>
    <col min="16127" max="16127" width="17.5546875" bestFit="1" customWidth="1"/>
    <col min="16128" max="16129" width="18.109375" bestFit="1" customWidth="1"/>
    <col min="16130" max="16130" width="12.88671875" bestFit="1" customWidth="1"/>
    <col min="16131" max="16132" width="16.5546875" bestFit="1" customWidth="1"/>
    <col min="16133" max="16134" width="13.109375" bestFit="1" customWidth="1"/>
    <col min="16135" max="16135" width="15.5546875" bestFit="1" customWidth="1"/>
    <col min="16136" max="16136" width="13.6640625" bestFit="1" customWidth="1"/>
    <col min="16137" max="16139" width="12.33203125" bestFit="1" customWidth="1"/>
    <col min="16140" max="16140" width="17.5546875" bestFit="1" customWidth="1"/>
    <col min="16141" max="16141" width="12.33203125" bestFit="1" customWidth="1"/>
    <col min="16142" max="16142" width="13.44140625" bestFit="1" customWidth="1"/>
  </cols>
  <sheetData>
    <row r="1" spans="1:13" ht="14.4">
      <c r="A1" s="718" t="s">
        <v>463</v>
      </c>
      <c r="B1" s="718"/>
      <c r="C1" s="718"/>
      <c r="D1" s="718"/>
      <c r="E1" s="718"/>
      <c r="F1" s="718"/>
      <c r="G1" s="718"/>
      <c r="H1" s="718"/>
      <c r="I1" s="718"/>
      <c r="J1" s="718"/>
      <c r="K1" s="718"/>
      <c r="L1" s="718"/>
      <c r="M1" s="718"/>
    </row>
    <row r="2" spans="1:13" s="3" customFormat="1" ht="20.399999999999999">
      <c r="A2" s="719" t="s">
        <v>446</v>
      </c>
      <c r="B2" s="1" t="s">
        <v>464</v>
      </c>
      <c r="C2" s="719" t="s">
        <v>465</v>
      </c>
      <c r="D2" s="719"/>
      <c r="E2" s="1" t="s">
        <v>464</v>
      </c>
      <c r="F2" s="2" t="s">
        <v>466</v>
      </c>
      <c r="G2" s="720" t="s">
        <v>467</v>
      </c>
      <c r="H2" s="721"/>
      <c r="I2" s="721"/>
      <c r="J2" s="722"/>
      <c r="K2" s="723" t="s">
        <v>468</v>
      </c>
      <c r="L2" s="724"/>
      <c r="M2" s="725" t="s">
        <v>469</v>
      </c>
    </row>
    <row r="3" spans="1:13" s="3" customFormat="1" ht="31.8">
      <c r="A3" s="719"/>
      <c r="B3" s="4">
        <v>45473</v>
      </c>
      <c r="C3" s="1" t="s">
        <v>470</v>
      </c>
      <c r="D3" s="1" t="s">
        <v>471</v>
      </c>
      <c r="E3" s="4">
        <v>45291</v>
      </c>
      <c r="F3" s="2" t="s">
        <v>472</v>
      </c>
      <c r="G3" s="5" t="s">
        <v>473</v>
      </c>
      <c r="H3" s="6" t="s">
        <v>474</v>
      </c>
      <c r="I3" s="6" t="s">
        <v>475</v>
      </c>
      <c r="J3" s="6" t="s">
        <v>476</v>
      </c>
      <c r="K3" s="7" t="s">
        <v>477</v>
      </c>
      <c r="L3" s="7" t="s">
        <v>478</v>
      </c>
      <c r="M3" s="725"/>
    </row>
    <row r="4" spans="1:13" s="129" customFormat="1" ht="12.75" hidden="1" customHeight="1">
      <c r="A4" s="128" t="s">
        <v>23</v>
      </c>
      <c r="B4" s="111">
        <v>0</v>
      </c>
      <c r="C4" s="112">
        <v>0</v>
      </c>
      <c r="D4" s="112">
        <v>0</v>
      </c>
      <c r="E4" s="112"/>
      <c r="F4" s="112">
        <f>+B4+C4-D4-E4</f>
        <v>0</v>
      </c>
      <c r="G4" s="112">
        <v>0</v>
      </c>
      <c r="H4" s="112">
        <v>0</v>
      </c>
      <c r="I4" s="112">
        <v>0</v>
      </c>
      <c r="J4" s="112">
        <v>0</v>
      </c>
      <c r="K4" s="112">
        <v>0</v>
      </c>
      <c r="L4" s="112">
        <v>0</v>
      </c>
      <c r="M4" s="112">
        <v>0</v>
      </c>
    </row>
    <row r="5" spans="1:13" s="129" customFormat="1" ht="12.75" customHeight="1">
      <c r="A5" s="128" t="s">
        <v>25</v>
      </c>
      <c r="B5" s="111" t="e">
        <f>+SUMIF(#REF!,'CA EF'!A5,#REF!)</f>
        <v>#REF!</v>
      </c>
      <c r="C5" s="112">
        <v>0</v>
      </c>
      <c r="D5" s="112">
        <v>0</v>
      </c>
      <c r="E5" s="111" t="e">
        <f>+SUMIF(#REF!,'CA EF'!A5,#REF!)</f>
        <v>#REF!</v>
      </c>
      <c r="F5" s="112" t="e">
        <f>+B5+C5-D5-E5</f>
        <v>#REF!</v>
      </c>
      <c r="G5" s="112" t="e">
        <f>-F5</f>
        <v>#REF!</v>
      </c>
      <c r="H5" s="112">
        <v>0</v>
      </c>
      <c r="I5" s="112">
        <v>0</v>
      </c>
      <c r="J5" s="112">
        <v>0</v>
      </c>
      <c r="K5" s="112">
        <v>0</v>
      </c>
      <c r="L5" s="112">
        <v>0</v>
      </c>
      <c r="M5" s="112" t="e">
        <f t="shared" ref="M5:M11" si="0">SUM(F5:L5)</f>
        <v>#REF!</v>
      </c>
    </row>
    <row r="6" spans="1:13" s="129" customFormat="1" ht="12.75" hidden="1" customHeight="1">
      <c r="A6" s="145" t="s">
        <v>572</v>
      </c>
      <c r="B6" s="111" t="e">
        <f>+SUMIF(#REF!,'CA EF'!A6,#REF!)</f>
        <v>#REF!</v>
      </c>
      <c r="C6" s="112"/>
      <c r="D6" s="112"/>
      <c r="E6" s="111" t="e">
        <f>+SUMIF(#REF!,'CA EF'!A6,#REF!)</f>
        <v>#REF!</v>
      </c>
      <c r="F6" s="112" t="e">
        <f t="shared" ref="F6:F14" si="1">+B6+C6-D6-E6</f>
        <v>#REF!</v>
      </c>
      <c r="G6" s="112"/>
      <c r="H6" s="112"/>
      <c r="I6" s="112"/>
      <c r="J6" s="112"/>
      <c r="K6" s="112"/>
      <c r="L6" s="112"/>
      <c r="M6" s="112" t="e">
        <f t="shared" si="0"/>
        <v>#REF!</v>
      </c>
    </row>
    <row r="7" spans="1:13" s="129" customFormat="1" ht="12.75" customHeight="1">
      <c r="A7" s="145" t="s">
        <v>574</v>
      </c>
      <c r="B7" s="111" t="e">
        <f>+SUMIF(#REF!,'CA EF'!A7,#REF!)</f>
        <v>#REF!</v>
      </c>
      <c r="C7" s="112"/>
      <c r="D7" s="112"/>
      <c r="E7" s="111" t="e">
        <f>+SUMIF(#REF!,'CA EF'!A7,#REF!)</f>
        <v>#REF!</v>
      </c>
      <c r="F7" s="112" t="e">
        <f t="shared" si="1"/>
        <v>#REF!</v>
      </c>
      <c r="G7" s="112" t="e">
        <f>-F7</f>
        <v>#REF!</v>
      </c>
      <c r="H7" s="112"/>
      <c r="I7" s="112"/>
      <c r="J7" s="112"/>
      <c r="K7" s="112"/>
      <c r="L7" s="112"/>
      <c r="M7" s="112" t="e">
        <f t="shared" si="0"/>
        <v>#REF!</v>
      </c>
    </row>
    <row r="8" spans="1:13" s="129" customFormat="1" ht="12.75" hidden="1" customHeight="1">
      <c r="A8" s="145" t="s">
        <v>576</v>
      </c>
      <c r="B8" s="111" t="e">
        <f>+SUMIF(#REF!,'CA EF'!A8,#REF!)</f>
        <v>#REF!</v>
      </c>
      <c r="C8" s="112"/>
      <c r="D8" s="112"/>
      <c r="E8" s="111" t="e">
        <f>+SUMIF(#REF!,'CA EF'!A8,#REF!)</f>
        <v>#REF!</v>
      </c>
      <c r="F8" s="112" t="e">
        <f t="shared" si="1"/>
        <v>#REF!</v>
      </c>
      <c r="G8" s="112" t="e">
        <f>-F8</f>
        <v>#REF!</v>
      </c>
      <c r="H8" s="112"/>
      <c r="I8" s="112"/>
      <c r="J8" s="112"/>
      <c r="K8" s="112"/>
      <c r="L8" s="112"/>
      <c r="M8" s="112" t="e">
        <f t="shared" si="0"/>
        <v>#REF!</v>
      </c>
    </row>
    <row r="9" spans="1:13" s="129" customFormat="1" ht="12.75" hidden="1" customHeight="1">
      <c r="A9" s="128" t="s">
        <v>27</v>
      </c>
      <c r="B9" s="111" t="e">
        <f>+SUMIF(#REF!,'CA EF'!A9,#REF!)</f>
        <v>#REF!</v>
      </c>
      <c r="C9" s="112">
        <v>0</v>
      </c>
      <c r="D9" s="112">
        <v>0</v>
      </c>
      <c r="E9" s="111" t="e">
        <f>+SUMIF(#REF!,'CA EF'!A9,#REF!)</f>
        <v>#REF!</v>
      </c>
      <c r="F9" s="112" t="e">
        <f t="shared" si="1"/>
        <v>#REF!</v>
      </c>
      <c r="G9" s="112">
        <v>0</v>
      </c>
      <c r="H9" s="112">
        <v>0</v>
      </c>
      <c r="I9" s="112">
        <v>0</v>
      </c>
      <c r="J9" s="112">
        <v>0</v>
      </c>
      <c r="K9" s="112">
        <v>0</v>
      </c>
      <c r="L9" s="112">
        <v>0</v>
      </c>
      <c r="M9" s="112" t="e">
        <f t="shared" si="0"/>
        <v>#REF!</v>
      </c>
    </row>
    <row r="10" spans="1:13" s="129" customFormat="1" ht="12.75" hidden="1" customHeight="1">
      <c r="A10" s="128" t="s">
        <v>29</v>
      </c>
      <c r="B10" s="111" t="e">
        <f>+SUMIF(#REF!,'CA EF'!A10,#REF!)</f>
        <v>#REF!</v>
      </c>
      <c r="C10" s="112">
        <v>0</v>
      </c>
      <c r="D10" s="112">
        <v>0</v>
      </c>
      <c r="E10" s="111" t="e">
        <f>+SUMIF(#REF!,'CA EF'!A10,#REF!)</f>
        <v>#REF!</v>
      </c>
      <c r="F10" s="112" t="e">
        <f t="shared" si="1"/>
        <v>#REF!</v>
      </c>
      <c r="G10" s="112">
        <v>0</v>
      </c>
      <c r="H10" s="112">
        <v>0</v>
      </c>
      <c r="I10" s="112">
        <v>0</v>
      </c>
      <c r="J10" s="112">
        <v>0</v>
      </c>
      <c r="K10" s="112">
        <v>0</v>
      </c>
      <c r="L10" s="112">
        <v>0</v>
      </c>
      <c r="M10" s="112" t="e">
        <f t="shared" si="0"/>
        <v>#REF!</v>
      </c>
    </row>
    <row r="11" spans="1:13" s="129" customFormat="1" ht="12.75" hidden="1" customHeight="1">
      <c r="A11" s="128" t="s">
        <v>31</v>
      </c>
      <c r="B11" s="111" t="e">
        <f>+SUMIF(#REF!,'CA EF'!A11,#REF!)</f>
        <v>#REF!</v>
      </c>
      <c r="C11" s="112">
        <v>0</v>
      </c>
      <c r="D11" s="112">
        <v>0</v>
      </c>
      <c r="E11" s="111" t="e">
        <f>+SUMIF(#REF!,'CA EF'!A11,#REF!)</f>
        <v>#REF!</v>
      </c>
      <c r="F11" s="112" t="e">
        <f t="shared" si="1"/>
        <v>#REF!</v>
      </c>
      <c r="G11" s="112">
        <v>0</v>
      </c>
      <c r="H11" s="112">
        <v>0</v>
      </c>
      <c r="I11" s="112">
        <v>0</v>
      </c>
      <c r="J11" s="112">
        <v>0</v>
      </c>
      <c r="K11" s="112">
        <v>0</v>
      </c>
      <c r="L11" s="112">
        <v>0</v>
      </c>
      <c r="M11" s="112" t="e">
        <f t="shared" si="0"/>
        <v>#REF!</v>
      </c>
    </row>
    <row r="12" spans="1:13" s="129" customFormat="1" ht="12.75" hidden="1" customHeight="1">
      <c r="A12" s="128" t="s">
        <v>33</v>
      </c>
      <c r="B12" s="111" t="e">
        <f>+SUMIF(#REF!,'CA EF'!A12,#REF!)</f>
        <v>#REF!</v>
      </c>
      <c r="C12" s="112">
        <v>0</v>
      </c>
      <c r="D12" s="112">
        <v>0</v>
      </c>
      <c r="E12" s="111" t="e">
        <f>+SUMIF(#REF!,'CA EF'!A12,#REF!)</f>
        <v>#REF!</v>
      </c>
      <c r="F12" s="112" t="e">
        <f t="shared" si="1"/>
        <v>#REF!</v>
      </c>
      <c r="G12" s="112">
        <v>0</v>
      </c>
      <c r="H12" s="112">
        <v>0</v>
      </c>
      <c r="I12" s="112">
        <v>0</v>
      </c>
      <c r="J12" s="112">
        <v>0</v>
      </c>
      <c r="K12" s="112">
        <v>0</v>
      </c>
      <c r="L12" s="112">
        <v>0</v>
      </c>
      <c r="M12" s="112" t="e">
        <f t="shared" ref="M12:M77" si="2">SUM(F12:L12)</f>
        <v>#REF!</v>
      </c>
    </row>
    <row r="13" spans="1:13" s="129" customFormat="1" ht="12.75" customHeight="1">
      <c r="A13" s="103" t="s">
        <v>1050</v>
      </c>
      <c r="B13" s="111" t="e">
        <f>+SUMIF(#REF!,'CA EF'!A13,#REF!)</f>
        <v>#REF!</v>
      </c>
      <c r="C13" s="112"/>
      <c r="D13" s="112"/>
      <c r="E13" s="111" t="e">
        <f>+SUMIF(#REF!,'CA EF'!A13,#REF!)</f>
        <v>#REF!</v>
      </c>
      <c r="F13" s="112" t="e">
        <f t="shared" si="1"/>
        <v>#REF!</v>
      </c>
      <c r="G13" s="112"/>
      <c r="H13" s="112"/>
      <c r="I13" s="112"/>
      <c r="J13" s="112"/>
      <c r="K13" s="112"/>
      <c r="L13" s="112"/>
      <c r="M13" s="112" t="e">
        <f t="shared" si="2"/>
        <v>#REF!</v>
      </c>
    </row>
    <row r="14" spans="1:13" s="129" customFormat="1" ht="12.75" hidden="1" customHeight="1">
      <c r="A14" s="128" t="s">
        <v>35</v>
      </c>
      <c r="B14" s="111" t="e">
        <f>+SUMIF(#REF!,'CA EF'!A14,#REF!)</f>
        <v>#REF!</v>
      </c>
      <c r="C14" s="112">
        <v>0</v>
      </c>
      <c r="D14" s="112">
        <v>0</v>
      </c>
      <c r="E14" s="111" t="e">
        <f>+SUMIF(#REF!,'CA EF'!A14,#REF!)</f>
        <v>#REF!</v>
      </c>
      <c r="F14" s="112" t="e">
        <f t="shared" si="1"/>
        <v>#REF!</v>
      </c>
      <c r="G14" s="112" t="e">
        <f>-F14</f>
        <v>#REF!</v>
      </c>
      <c r="H14" s="112">
        <v>0</v>
      </c>
      <c r="I14" s="112">
        <v>0</v>
      </c>
      <c r="J14" s="112">
        <v>0</v>
      </c>
      <c r="K14" s="112">
        <v>0</v>
      </c>
      <c r="L14" s="112">
        <v>0</v>
      </c>
      <c r="M14" s="112" t="e">
        <f t="shared" si="2"/>
        <v>#REF!</v>
      </c>
    </row>
    <row r="15" spans="1:13" s="129" customFormat="1" ht="12.75" hidden="1" customHeight="1">
      <c r="A15" s="128" t="s">
        <v>37</v>
      </c>
      <c r="B15" s="111" t="e">
        <f>+SUMIF(#REF!,'CA EF'!A15,#REF!)</f>
        <v>#REF!</v>
      </c>
      <c r="C15" s="112">
        <v>0</v>
      </c>
      <c r="D15" s="112">
        <v>0</v>
      </c>
      <c r="E15" s="111" t="e">
        <f>+SUMIF(#REF!,'CA EF'!A15,#REF!)</f>
        <v>#REF!</v>
      </c>
      <c r="F15" s="112" t="e">
        <f t="shared" ref="F15:F75" si="3">+B15+C15-D15-E15</f>
        <v>#REF!</v>
      </c>
      <c r="G15" s="112">
        <v>0</v>
      </c>
      <c r="H15" s="112">
        <v>0</v>
      </c>
      <c r="I15" s="112">
        <v>0</v>
      </c>
      <c r="J15" s="112">
        <v>0</v>
      </c>
      <c r="K15" s="112">
        <v>0</v>
      </c>
      <c r="L15" s="112">
        <v>0</v>
      </c>
      <c r="M15" s="112" t="e">
        <f t="shared" si="2"/>
        <v>#REF!</v>
      </c>
    </row>
    <row r="16" spans="1:13" s="129" customFormat="1" ht="12.75" hidden="1" customHeight="1">
      <c r="A16" s="128" t="s">
        <v>39</v>
      </c>
      <c r="B16" s="111" t="e">
        <f>+SUMIF(#REF!,'CA EF'!A16,#REF!)</f>
        <v>#REF!</v>
      </c>
      <c r="C16" s="112">
        <v>0</v>
      </c>
      <c r="D16" s="112">
        <v>0</v>
      </c>
      <c r="E16" s="111" t="e">
        <f>+SUMIF(#REF!,'CA EF'!A16,#REF!)</f>
        <v>#REF!</v>
      </c>
      <c r="F16" s="112" t="e">
        <f t="shared" si="3"/>
        <v>#REF!</v>
      </c>
      <c r="G16" s="112" t="e">
        <f>-F16</f>
        <v>#REF!</v>
      </c>
      <c r="H16" s="112">
        <v>0</v>
      </c>
      <c r="I16" s="112">
        <v>0</v>
      </c>
      <c r="J16" s="112">
        <v>0</v>
      </c>
      <c r="K16" s="112">
        <v>0</v>
      </c>
      <c r="L16" s="112">
        <v>0</v>
      </c>
      <c r="M16" s="112" t="e">
        <f t="shared" si="2"/>
        <v>#REF!</v>
      </c>
    </row>
    <row r="17" spans="1:13" s="129" customFormat="1" ht="12.75" hidden="1" customHeight="1">
      <c r="A17" s="128" t="s">
        <v>41</v>
      </c>
      <c r="B17" s="111" t="e">
        <f>+SUMIF(#REF!,'CA EF'!A17,#REF!)</f>
        <v>#REF!</v>
      </c>
      <c r="C17" s="112">
        <v>0</v>
      </c>
      <c r="D17" s="112">
        <v>0</v>
      </c>
      <c r="E17" s="111" t="e">
        <f>+SUMIF(#REF!,'CA EF'!A17,#REF!)</f>
        <v>#REF!</v>
      </c>
      <c r="F17" s="112" t="e">
        <f t="shared" si="3"/>
        <v>#REF!</v>
      </c>
      <c r="G17" s="112" t="e">
        <f t="shared" ref="G17:G83" si="4">-F17</f>
        <v>#REF!</v>
      </c>
      <c r="H17" s="112">
        <v>0</v>
      </c>
      <c r="I17" s="112">
        <v>0</v>
      </c>
      <c r="J17" s="112">
        <v>0</v>
      </c>
      <c r="K17" s="112">
        <v>0</v>
      </c>
      <c r="L17" s="112">
        <v>0</v>
      </c>
      <c r="M17" s="112" t="e">
        <f t="shared" si="2"/>
        <v>#REF!</v>
      </c>
    </row>
    <row r="18" spans="1:13" s="129" customFormat="1" ht="12.75" hidden="1" customHeight="1">
      <c r="A18" s="128" t="s">
        <v>43</v>
      </c>
      <c r="B18" s="111" t="e">
        <f>+SUMIF(#REF!,'CA EF'!A18,#REF!)</f>
        <v>#REF!</v>
      </c>
      <c r="C18" s="112"/>
      <c r="D18" s="112"/>
      <c r="E18" s="111" t="e">
        <f>+SUMIF(#REF!,'CA EF'!A18,#REF!)</f>
        <v>#REF!</v>
      </c>
      <c r="F18" s="112" t="e">
        <f t="shared" si="3"/>
        <v>#REF!</v>
      </c>
      <c r="G18" s="112" t="e">
        <f t="shared" si="4"/>
        <v>#REF!</v>
      </c>
      <c r="H18" s="112">
        <v>0</v>
      </c>
      <c r="I18" s="112">
        <v>0</v>
      </c>
      <c r="J18" s="112">
        <v>0</v>
      </c>
      <c r="K18" s="112">
        <v>0</v>
      </c>
      <c r="L18" s="112">
        <v>0</v>
      </c>
      <c r="M18" s="112" t="e">
        <f t="shared" si="2"/>
        <v>#REF!</v>
      </c>
    </row>
    <row r="19" spans="1:13" s="129" customFormat="1" ht="12.75" hidden="1" customHeight="1">
      <c r="A19" s="128" t="s">
        <v>45</v>
      </c>
      <c r="B19" s="111" t="e">
        <f>+SUMIF(#REF!,'CA EF'!A19,#REF!)</f>
        <v>#REF!</v>
      </c>
      <c r="C19" s="112">
        <v>0</v>
      </c>
      <c r="D19" s="112">
        <v>0</v>
      </c>
      <c r="E19" s="111" t="e">
        <f>+SUMIF(#REF!,'CA EF'!A19,#REF!)</f>
        <v>#REF!</v>
      </c>
      <c r="F19" s="112" t="e">
        <f t="shared" si="3"/>
        <v>#REF!</v>
      </c>
      <c r="G19" s="112" t="e">
        <f t="shared" si="4"/>
        <v>#REF!</v>
      </c>
      <c r="H19" s="112">
        <v>0</v>
      </c>
      <c r="I19" s="112">
        <v>0</v>
      </c>
      <c r="J19" s="112">
        <v>0</v>
      </c>
      <c r="K19" s="112">
        <v>0</v>
      </c>
      <c r="L19" s="112">
        <v>0</v>
      </c>
      <c r="M19" s="112" t="e">
        <f t="shared" si="2"/>
        <v>#REF!</v>
      </c>
    </row>
    <row r="20" spans="1:13" s="129" customFormat="1" ht="12.75" hidden="1" customHeight="1">
      <c r="A20" s="128" t="s">
        <v>47</v>
      </c>
      <c r="B20" s="111" t="e">
        <f>+SUMIF(#REF!,'CA EF'!A20,#REF!)</f>
        <v>#REF!</v>
      </c>
      <c r="C20" s="112">
        <v>0</v>
      </c>
      <c r="D20" s="112">
        <v>0</v>
      </c>
      <c r="E20" s="111" t="e">
        <f>+SUMIF(#REF!,'CA EF'!A20,#REF!)</f>
        <v>#REF!</v>
      </c>
      <c r="F20" s="112" t="e">
        <f t="shared" si="3"/>
        <v>#REF!</v>
      </c>
      <c r="G20" s="112" t="e">
        <f t="shared" si="4"/>
        <v>#REF!</v>
      </c>
      <c r="H20" s="112">
        <v>0</v>
      </c>
      <c r="I20" s="112">
        <v>0</v>
      </c>
      <c r="J20" s="112">
        <v>0</v>
      </c>
      <c r="K20" s="112">
        <v>0</v>
      </c>
      <c r="L20" s="112">
        <v>0</v>
      </c>
      <c r="M20" s="112" t="e">
        <f t="shared" si="2"/>
        <v>#REF!</v>
      </c>
    </row>
    <row r="21" spans="1:13" s="129" customFormat="1" ht="12.75" hidden="1" customHeight="1">
      <c r="A21" s="128" t="s">
        <v>49</v>
      </c>
      <c r="B21" s="111" t="e">
        <f>+SUMIF(#REF!,'CA EF'!A21,#REF!)</f>
        <v>#REF!</v>
      </c>
      <c r="C21" s="112">
        <v>0</v>
      </c>
      <c r="D21" s="112">
        <v>0</v>
      </c>
      <c r="E21" s="111" t="e">
        <f>+SUMIF(#REF!,'CA EF'!A21,#REF!)</f>
        <v>#REF!</v>
      </c>
      <c r="F21" s="112" t="e">
        <f t="shared" si="3"/>
        <v>#REF!</v>
      </c>
      <c r="G21" s="112" t="e">
        <f t="shared" si="4"/>
        <v>#REF!</v>
      </c>
      <c r="H21" s="112">
        <v>0</v>
      </c>
      <c r="I21" s="112">
        <v>0</v>
      </c>
      <c r="J21" s="112">
        <v>0</v>
      </c>
      <c r="K21" s="112">
        <v>0</v>
      </c>
      <c r="L21" s="112">
        <v>0</v>
      </c>
      <c r="M21" s="112" t="e">
        <f t="shared" si="2"/>
        <v>#REF!</v>
      </c>
    </row>
    <row r="22" spans="1:13" s="129" customFormat="1" ht="12.75" hidden="1" customHeight="1">
      <c r="A22" s="128" t="s">
        <v>51</v>
      </c>
      <c r="B22" s="111" t="e">
        <f>+SUMIF(#REF!,'CA EF'!A22,#REF!)</f>
        <v>#REF!</v>
      </c>
      <c r="C22" s="112">
        <v>0</v>
      </c>
      <c r="D22" s="112">
        <v>0</v>
      </c>
      <c r="E22" s="111" t="e">
        <f>+SUMIF(#REF!,'CA EF'!A22,#REF!)</f>
        <v>#REF!</v>
      </c>
      <c r="F22" s="112" t="e">
        <f t="shared" si="3"/>
        <v>#REF!</v>
      </c>
      <c r="G22" s="112" t="e">
        <f t="shared" si="4"/>
        <v>#REF!</v>
      </c>
      <c r="H22" s="112">
        <v>0</v>
      </c>
      <c r="I22" s="112">
        <v>0</v>
      </c>
      <c r="J22" s="112">
        <v>0</v>
      </c>
      <c r="K22" s="112">
        <v>0</v>
      </c>
      <c r="L22" s="112">
        <v>0</v>
      </c>
      <c r="M22" s="112" t="e">
        <f t="shared" si="2"/>
        <v>#REF!</v>
      </c>
    </row>
    <row r="23" spans="1:13" s="129" customFormat="1" ht="12.75" hidden="1" customHeight="1">
      <c r="A23" s="128" t="s">
        <v>53</v>
      </c>
      <c r="B23" s="111" t="e">
        <f>+SUMIF(#REF!,'CA EF'!A23,#REF!)</f>
        <v>#REF!</v>
      </c>
      <c r="C23" s="112">
        <v>0</v>
      </c>
      <c r="D23" s="112">
        <v>0</v>
      </c>
      <c r="E23" s="111" t="e">
        <f>+SUMIF(#REF!,'CA EF'!A23,#REF!)</f>
        <v>#REF!</v>
      </c>
      <c r="F23" s="112" t="e">
        <f t="shared" si="3"/>
        <v>#REF!</v>
      </c>
      <c r="G23" s="112" t="e">
        <f t="shared" si="4"/>
        <v>#REF!</v>
      </c>
      <c r="H23" s="112">
        <v>0</v>
      </c>
      <c r="I23" s="112">
        <v>0</v>
      </c>
      <c r="J23" s="112">
        <v>0</v>
      </c>
      <c r="K23" s="112">
        <v>0</v>
      </c>
      <c r="L23" s="112">
        <v>0</v>
      </c>
      <c r="M23" s="112" t="e">
        <f t="shared" si="2"/>
        <v>#REF!</v>
      </c>
    </row>
    <row r="24" spans="1:13" s="129" customFormat="1" ht="12.75" hidden="1" customHeight="1">
      <c r="A24" s="128" t="s">
        <v>55</v>
      </c>
      <c r="B24" s="111" t="e">
        <f>+SUMIF(#REF!,'CA EF'!A24,#REF!)</f>
        <v>#REF!</v>
      </c>
      <c r="C24" s="112">
        <v>0</v>
      </c>
      <c r="D24" s="112">
        <v>0</v>
      </c>
      <c r="E24" s="111" t="e">
        <f>+SUMIF(#REF!,'CA EF'!A24,#REF!)</f>
        <v>#REF!</v>
      </c>
      <c r="F24" s="112" t="e">
        <f t="shared" si="3"/>
        <v>#REF!</v>
      </c>
      <c r="G24" s="112" t="e">
        <f t="shared" si="4"/>
        <v>#REF!</v>
      </c>
      <c r="H24" s="112">
        <v>0</v>
      </c>
      <c r="I24" s="112">
        <v>0</v>
      </c>
      <c r="J24" s="112">
        <v>0</v>
      </c>
      <c r="K24" s="112">
        <v>0</v>
      </c>
      <c r="L24" s="112">
        <v>0</v>
      </c>
      <c r="M24" s="112" t="e">
        <f t="shared" si="2"/>
        <v>#REF!</v>
      </c>
    </row>
    <row r="25" spans="1:13" s="129" customFormat="1" ht="12.75" hidden="1" customHeight="1">
      <c r="A25" s="128" t="s">
        <v>57</v>
      </c>
      <c r="B25" s="111" t="e">
        <f>+SUMIF(#REF!,'CA EF'!A25,#REF!)</f>
        <v>#REF!</v>
      </c>
      <c r="C25" s="112">
        <v>0</v>
      </c>
      <c r="D25" s="112">
        <v>0</v>
      </c>
      <c r="E25" s="111" t="e">
        <f>+SUMIF(#REF!,'CA EF'!A25,#REF!)</f>
        <v>#REF!</v>
      </c>
      <c r="F25" s="112" t="e">
        <f t="shared" si="3"/>
        <v>#REF!</v>
      </c>
      <c r="G25" s="112" t="e">
        <f t="shared" si="4"/>
        <v>#REF!</v>
      </c>
      <c r="H25" s="112">
        <v>0</v>
      </c>
      <c r="I25" s="112">
        <v>0</v>
      </c>
      <c r="J25" s="112">
        <v>0</v>
      </c>
      <c r="K25" s="112">
        <v>0</v>
      </c>
      <c r="L25" s="112">
        <v>0</v>
      </c>
      <c r="M25" s="112" t="e">
        <f t="shared" si="2"/>
        <v>#REF!</v>
      </c>
    </row>
    <row r="26" spans="1:13" s="129" customFormat="1" ht="12.75" hidden="1" customHeight="1">
      <c r="A26" s="128" t="s">
        <v>59</v>
      </c>
      <c r="B26" s="111" t="e">
        <f>+SUMIF(#REF!,'CA EF'!A26,#REF!)</f>
        <v>#REF!</v>
      </c>
      <c r="C26" s="112">
        <v>0</v>
      </c>
      <c r="D26" s="112">
        <v>0</v>
      </c>
      <c r="E26" s="111" t="e">
        <f>+SUMIF(#REF!,'CA EF'!A26,#REF!)</f>
        <v>#REF!</v>
      </c>
      <c r="F26" s="112" t="e">
        <f t="shared" si="3"/>
        <v>#REF!</v>
      </c>
      <c r="G26" s="112" t="e">
        <f t="shared" si="4"/>
        <v>#REF!</v>
      </c>
      <c r="H26" s="112">
        <v>0</v>
      </c>
      <c r="I26" s="112">
        <v>0</v>
      </c>
      <c r="J26" s="112">
        <v>0</v>
      </c>
      <c r="K26" s="112">
        <v>0</v>
      </c>
      <c r="L26" s="112">
        <v>0</v>
      </c>
      <c r="M26" s="112" t="e">
        <f t="shared" si="2"/>
        <v>#REF!</v>
      </c>
    </row>
    <row r="27" spans="1:13" s="129" customFormat="1" ht="12.75" hidden="1" customHeight="1">
      <c r="A27" s="128" t="s">
        <v>61</v>
      </c>
      <c r="B27" s="111" t="e">
        <f>+SUMIF(#REF!,'CA EF'!A27,#REF!)</f>
        <v>#REF!</v>
      </c>
      <c r="C27" s="112">
        <v>0</v>
      </c>
      <c r="D27" s="112">
        <v>0</v>
      </c>
      <c r="E27" s="111" t="e">
        <f>+SUMIF(#REF!,'CA EF'!A27,#REF!)</f>
        <v>#REF!</v>
      </c>
      <c r="F27" s="112" t="e">
        <f t="shared" si="3"/>
        <v>#REF!</v>
      </c>
      <c r="G27" s="112" t="e">
        <f t="shared" si="4"/>
        <v>#REF!</v>
      </c>
      <c r="H27" s="112">
        <v>0</v>
      </c>
      <c r="I27" s="112">
        <v>0</v>
      </c>
      <c r="J27" s="112">
        <v>0</v>
      </c>
      <c r="K27" s="112">
        <v>0</v>
      </c>
      <c r="L27" s="112">
        <v>0</v>
      </c>
      <c r="M27" s="112" t="e">
        <f t="shared" si="2"/>
        <v>#REF!</v>
      </c>
    </row>
    <row r="28" spans="1:13" s="129" customFormat="1" ht="12.75" hidden="1" customHeight="1">
      <c r="A28" s="128" t="s">
        <v>63</v>
      </c>
      <c r="B28" s="111" t="e">
        <f>+SUMIF(#REF!,'CA EF'!A28,#REF!)</f>
        <v>#REF!</v>
      </c>
      <c r="C28" s="112">
        <v>0</v>
      </c>
      <c r="D28" s="112">
        <v>0</v>
      </c>
      <c r="E28" s="111" t="e">
        <f>+SUMIF(#REF!,'CA EF'!A28,#REF!)</f>
        <v>#REF!</v>
      </c>
      <c r="F28" s="112" t="e">
        <f t="shared" si="3"/>
        <v>#REF!</v>
      </c>
      <c r="G28" s="112" t="e">
        <f t="shared" si="4"/>
        <v>#REF!</v>
      </c>
      <c r="H28" s="112">
        <v>0</v>
      </c>
      <c r="I28" s="112">
        <v>0</v>
      </c>
      <c r="J28" s="112">
        <v>0</v>
      </c>
      <c r="K28" s="112">
        <v>0</v>
      </c>
      <c r="L28" s="112">
        <v>0</v>
      </c>
      <c r="M28" s="112" t="e">
        <f t="shared" si="2"/>
        <v>#REF!</v>
      </c>
    </row>
    <row r="29" spans="1:13" s="129" customFormat="1" ht="12.75" hidden="1" customHeight="1">
      <c r="A29" s="128" t="s">
        <v>65</v>
      </c>
      <c r="B29" s="111" t="e">
        <f>+SUMIF(#REF!,'CA EF'!A29,#REF!)</f>
        <v>#REF!</v>
      </c>
      <c r="C29" s="112">
        <v>0</v>
      </c>
      <c r="D29" s="112">
        <v>0</v>
      </c>
      <c r="E29" s="111" t="e">
        <f>+SUMIF(#REF!,'CA EF'!A29,#REF!)</f>
        <v>#REF!</v>
      </c>
      <c r="F29" s="112" t="e">
        <f t="shared" si="3"/>
        <v>#REF!</v>
      </c>
      <c r="G29" s="112" t="e">
        <f t="shared" si="4"/>
        <v>#REF!</v>
      </c>
      <c r="H29" s="112">
        <v>0</v>
      </c>
      <c r="I29" s="112">
        <v>0</v>
      </c>
      <c r="J29" s="112">
        <v>0</v>
      </c>
      <c r="K29" s="112">
        <v>0</v>
      </c>
      <c r="L29" s="112">
        <v>0</v>
      </c>
      <c r="M29" s="112" t="e">
        <f t="shared" si="2"/>
        <v>#REF!</v>
      </c>
    </row>
    <row r="30" spans="1:13" s="129" customFormat="1" ht="12.75" hidden="1" customHeight="1">
      <c r="A30" s="128" t="s">
        <v>67</v>
      </c>
      <c r="B30" s="111" t="e">
        <f>+SUMIF(#REF!,'CA EF'!A30,#REF!)</f>
        <v>#REF!</v>
      </c>
      <c r="C30" s="112">
        <v>0</v>
      </c>
      <c r="D30" s="112">
        <v>0</v>
      </c>
      <c r="E30" s="111" t="e">
        <f>+SUMIF(#REF!,'CA EF'!A30,#REF!)</f>
        <v>#REF!</v>
      </c>
      <c r="F30" s="112" t="e">
        <f t="shared" si="3"/>
        <v>#REF!</v>
      </c>
      <c r="G30" s="112" t="e">
        <f t="shared" si="4"/>
        <v>#REF!</v>
      </c>
      <c r="H30" s="112">
        <v>0</v>
      </c>
      <c r="I30" s="112">
        <v>0</v>
      </c>
      <c r="J30" s="112">
        <v>0</v>
      </c>
      <c r="K30" s="112">
        <v>0</v>
      </c>
      <c r="L30" s="112">
        <v>0</v>
      </c>
      <c r="M30" s="112" t="e">
        <f t="shared" si="2"/>
        <v>#REF!</v>
      </c>
    </row>
    <row r="31" spans="1:13" s="129" customFormat="1" ht="12.75" hidden="1" customHeight="1">
      <c r="A31" s="128" t="s">
        <v>69</v>
      </c>
      <c r="B31" s="111" t="e">
        <f>+SUMIF(#REF!,'CA EF'!A31,#REF!)</f>
        <v>#REF!</v>
      </c>
      <c r="C31" s="112">
        <v>0</v>
      </c>
      <c r="D31" s="112">
        <v>0</v>
      </c>
      <c r="E31" s="111" t="e">
        <f>+SUMIF(#REF!,'CA EF'!A31,#REF!)</f>
        <v>#REF!</v>
      </c>
      <c r="F31" s="112" t="e">
        <f t="shared" si="3"/>
        <v>#REF!</v>
      </c>
      <c r="G31" s="112" t="e">
        <f t="shared" si="4"/>
        <v>#REF!</v>
      </c>
      <c r="H31" s="112">
        <v>0</v>
      </c>
      <c r="I31" s="112">
        <v>0</v>
      </c>
      <c r="J31" s="112">
        <v>0</v>
      </c>
      <c r="K31" s="112">
        <v>0</v>
      </c>
      <c r="L31" s="112">
        <v>0</v>
      </c>
      <c r="M31" s="112" t="e">
        <f t="shared" si="2"/>
        <v>#REF!</v>
      </c>
    </row>
    <row r="32" spans="1:13" s="129" customFormat="1" ht="12.75" customHeight="1">
      <c r="A32" s="128" t="s">
        <v>553</v>
      </c>
      <c r="B32" s="111" t="e">
        <f>+SUMIF(#REF!,'CA EF'!A32,#REF!)</f>
        <v>#REF!</v>
      </c>
      <c r="C32" s="112">
        <v>0</v>
      </c>
      <c r="D32" s="112">
        <v>0</v>
      </c>
      <c r="E32" s="111" t="e">
        <f>+SUMIF(#REF!,'CA EF'!A32,#REF!)</f>
        <v>#REF!</v>
      </c>
      <c r="F32" s="112" t="e">
        <f t="shared" si="3"/>
        <v>#REF!</v>
      </c>
      <c r="G32" s="112" t="e">
        <f t="shared" ref="G32:G33" si="5">-F32</f>
        <v>#REF!</v>
      </c>
      <c r="H32" s="112">
        <v>0</v>
      </c>
      <c r="I32" s="112">
        <v>0</v>
      </c>
      <c r="J32" s="112">
        <v>0</v>
      </c>
      <c r="K32" s="112">
        <v>0</v>
      </c>
      <c r="L32" s="112">
        <v>0</v>
      </c>
      <c r="M32" s="112" t="e">
        <f t="shared" si="2"/>
        <v>#REF!</v>
      </c>
    </row>
    <row r="33" spans="1:13" s="129" customFormat="1" ht="12.75" customHeight="1">
      <c r="A33" s="128" t="s">
        <v>554</v>
      </c>
      <c r="B33" s="111" t="e">
        <f>+SUMIF(#REF!,'CA EF'!A33,#REF!)</f>
        <v>#REF!</v>
      </c>
      <c r="C33" s="112">
        <v>0</v>
      </c>
      <c r="D33" s="112">
        <v>0</v>
      </c>
      <c r="E33" s="111" t="e">
        <f>+SUMIF(#REF!,'CA EF'!A33,#REF!)</f>
        <v>#REF!</v>
      </c>
      <c r="F33" s="112" t="e">
        <f t="shared" si="3"/>
        <v>#REF!</v>
      </c>
      <c r="G33" s="112" t="e">
        <f t="shared" si="5"/>
        <v>#REF!</v>
      </c>
      <c r="H33" s="112">
        <v>0</v>
      </c>
      <c r="I33" s="112">
        <v>0</v>
      </c>
      <c r="J33" s="112">
        <v>0</v>
      </c>
      <c r="K33" s="112">
        <v>0</v>
      </c>
      <c r="L33" s="112">
        <v>0</v>
      </c>
      <c r="M33" s="112" t="e">
        <f t="shared" si="2"/>
        <v>#REF!</v>
      </c>
    </row>
    <row r="34" spans="1:13" s="129" customFormat="1" ht="12.75" hidden="1" customHeight="1">
      <c r="A34" s="128" t="s">
        <v>71</v>
      </c>
      <c r="B34" s="111" t="e">
        <f>+SUMIF(#REF!,'CA EF'!A34,#REF!)</f>
        <v>#REF!</v>
      </c>
      <c r="C34" s="112">
        <v>0</v>
      </c>
      <c r="D34" s="112">
        <v>0</v>
      </c>
      <c r="E34" s="111" t="e">
        <f>+SUMIF(#REF!,'CA EF'!A34,#REF!)</f>
        <v>#REF!</v>
      </c>
      <c r="F34" s="112" t="e">
        <f t="shared" si="3"/>
        <v>#REF!</v>
      </c>
      <c r="G34" s="112" t="e">
        <f t="shared" si="4"/>
        <v>#REF!</v>
      </c>
      <c r="H34" s="112">
        <v>0</v>
      </c>
      <c r="I34" s="112">
        <v>0</v>
      </c>
      <c r="J34" s="112">
        <v>0</v>
      </c>
      <c r="K34" s="112">
        <v>0</v>
      </c>
      <c r="L34" s="112">
        <v>0</v>
      </c>
      <c r="M34" s="112" t="e">
        <f t="shared" si="2"/>
        <v>#REF!</v>
      </c>
    </row>
    <row r="35" spans="1:13" s="129" customFormat="1" ht="12.75" hidden="1" customHeight="1">
      <c r="A35" s="128" t="s">
        <v>73</v>
      </c>
      <c r="B35" s="111" t="e">
        <f>+SUMIF(#REF!,'CA EF'!A35,#REF!)</f>
        <v>#REF!</v>
      </c>
      <c r="C35" s="112">
        <v>0</v>
      </c>
      <c r="D35" s="112">
        <v>0</v>
      </c>
      <c r="E35" s="111" t="e">
        <f>+SUMIF(#REF!,'CA EF'!A35,#REF!)</f>
        <v>#REF!</v>
      </c>
      <c r="F35" s="112" t="e">
        <f t="shared" si="3"/>
        <v>#REF!</v>
      </c>
      <c r="G35" s="112" t="e">
        <f t="shared" si="4"/>
        <v>#REF!</v>
      </c>
      <c r="H35" s="112">
        <v>0</v>
      </c>
      <c r="I35" s="112">
        <v>0</v>
      </c>
      <c r="J35" s="112">
        <v>0</v>
      </c>
      <c r="K35" s="112">
        <v>0</v>
      </c>
      <c r="L35" s="112">
        <v>0</v>
      </c>
      <c r="M35" s="112" t="e">
        <f t="shared" si="2"/>
        <v>#REF!</v>
      </c>
    </row>
    <row r="36" spans="1:13" s="129" customFormat="1" ht="12.75" hidden="1" customHeight="1">
      <c r="A36" s="128" t="s">
        <v>75</v>
      </c>
      <c r="B36" s="111" t="e">
        <f>+SUMIF(#REF!,'CA EF'!A36,#REF!)</f>
        <v>#REF!</v>
      </c>
      <c r="C36" s="112">
        <v>0</v>
      </c>
      <c r="D36" s="112">
        <v>0</v>
      </c>
      <c r="E36" s="111" t="e">
        <f>+SUMIF(#REF!,'CA EF'!A36,#REF!)</f>
        <v>#REF!</v>
      </c>
      <c r="F36" s="112" t="e">
        <f t="shared" si="3"/>
        <v>#REF!</v>
      </c>
      <c r="G36" s="112" t="e">
        <f t="shared" si="4"/>
        <v>#REF!</v>
      </c>
      <c r="H36" s="112">
        <v>0</v>
      </c>
      <c r="I36" s="112">
        <v>0</v>
      </c>
      <c r="J36" s="112">
        <v>0</v>
      </c>
      <c r="K36" s="112">
        <v>0</v>
      </c>
      <c r="L36" s="112">
        <v>0</v>
      </c>
      <c r="M36" s="112" t="e">
        <f t="shared" si="2"/>
        <v>#REF!</v>
      </c>
    </row>
    <row r="37" spans="1:13" s="129" customFormat="1" ht="12.75" hidden="1" customHeight="1">
      <c r="A37" s="128" t="s">
        <v>77</v>
      </c>
      <c r="B37" s="111" t="e">
        <f>+SUMIF(#REF!,'CA EF'!A37,#REF!)</f>
        <v>#REF!</v>
      </c>
      <c r="C37" s="112">
        <v>0</v>
      </c>
      <c r="D37" s="112">
        <v>0</v>
      </c>
      <c r="E37" s="111" t="e">
        <f>+SUMIF(#REF!,'CA EF'!A37,#REF!)</f>
        <v>#REF!</v>
      </c>
      <c r="F37" s="112" t="e">
        <f t="shared" si="3"/>
        <v>#REF!</v>
      </c>
      <c r="G37" s="112" t="e">
        <f t="shared" si="4"/>
        <v>#REF!</v>
      </c>
      <c r="H37" s="112">
        <v>0</v>
      </c>
      <c r="I37" s="112">
        <v>0</v>
      </c>
      <c r="J37" s="112">
        <v>0</v>
      </c>
      <c r="K37" s="112">
        <v>0</v>
      </c>
      <c r="L37" s="112">
        <v>0</v>
      </c>
      <c r="M37" s="112" t="e">
        <f t="shared" si="2"/>
        <v>#REF!</v>
      </c>
    </row>
    <row r="38" spans="1:13" s="129" customFormat="1" ht="12.75" hidden="1" customHeight="1">
      <c r="A38" s="128" t="s">
        <v>79</v>
      </c>
      <c r="B38" s="111" t="e">
        <f>+SUMIF(#REF!,'CA EF'!A38,#REF!)</f>
        <v>#REF!</v>
      </c>
      <c r="C38" s="112">
        <v>0</v>
      </c>
      <c r="D38" s="112">
        <v>0</v>
      </c>
      <c r="E38" s="111" t="e">
        <f>+SUMIF(#REF!,'CA EF'!A38,#REF!)</f>
        <v>#REF!</v>
      </c>
      <c r="F38" s="112" t="e">
        <f t="shared" si="3"/>
        <v>#REF!</v>
      </c>
      <c r="G38" s="112" t="e">
        <f t="shared" si="4"/>
        <v>#REF!</v>
      </c>
      <c r="H38" s="112">
        <v>0</v>
      </c>
      <c r="I38" s="112">
        <v>0</v>
      </c>
      <c r="J38" s="112">
        <v>0</v>
      </c>
      <c r="K38" s="112">
        <v>0</v>
      </c>
      <c r="L38" s="112">
        <v>0</v>
      </c>
      <c r="M38" s="112" t="e">
        <f t="shared" si="2"/>
        <v>#REF!</v>
      </c>
    </row>
    <row r="39" spans="1:13" s="129" customFormat="1" ht="12.75" hidden="1" customHeight="1">
      <c r="A39" s="128" t="s">
        <v>81</v>
      </c>
      <c r="B39" s="111" t="e">
        <f>+SUMIF(#REF!,'CA EF'!A39,#REF!)</f>
        <v>#REF!</v>
      </c>
      <c r="C39" s="112">
        <v>0</v>
      </c>
      <c r="D39" s="112">
        <v>0</v>
      </c>
      <c r="E39" s="111" t="e">
        <f>+SUMIF(#REF!,'CA EF'!A39,#REF!)</f>
        <v>#REF!</v>
      </c>
      <c r="F39" s="112" t="e">
        <f t="shared" si="3"/>
        <v>#REF!</v>
      </c>
      <c r="G39" s="112" t="e">
        <f t="shared" si="4"/>
        <v>#REF!</v>
      </c>
      <c r="H39" s="112">
        <v>0</v>
      </c>
      <c r="I39" s="112">
        <v>0</v>
      </c>
      <c r="J39" s="112">
        <v>0</v>
      </c>
      <c r="K39" s="112">
        <v>0</v>
      </c>
      <c r="L39" s="112">
        <v>0</v>
      </c>
      <c r="M39" s="112" t="e">
        <f t="shared" si="2"/>
        <v>#REF!</v>
      </c>
    </row>
    <row r="40" spans="1:13" s="129" customFormat="1" ht="12.75" customHeight="1">
      <c r="A40" s="128" t="s">
        <v>83</v>
      </c>
      <c r="B40" s="111" t="e">
        <f>+SUMIF(#REF!,'CA EF'!A40,#REF!)</f>
        <v>#REF!</v>
      </c>
      <c r="C40" s="112">
        <v>0</v>
      </c>
      <c r="D40" s="112">
        <v>0</v>
      </c>
      <c r="E40" s="111" t="e">
        <f>+SUMIF(#REF!,'CA EF'!A40,#REF!)</f>
        <v>#REF!</v>
      </c>
      <c r="F40" s="112" t="e">
        <f t="shared" si="3"/>
        <v>#REF!</v>
      </c>
      <c r="G40" s="112" t="e">
        <f t="shared" si="4"/>
        <v>#REF!</v>
      </c>
      <c r="H40" s="112">
        <v>0</v>
      </c>
      <c r="I40" s="112">
        <v>0</v>
      </c>
      <c r="J40" s="112">
        <v>0</v>
      </c>
      <c r="K40" s="112">
        <v>0</v>
      </c>
      <c r="L40" s="112">
        <v>0</v>
      </c>
      <c r="M40" s="112" t="e">
        <f t="shared" si="2"/>
        <v>#REF!</v>
      </c>
    </row>
    <row r="41" spans="1:13" s="129" customFormat="1" ht="12.75" hidden="1" customHeight="1">
      <c r="A41" s="128" t="s">
        <v>85</v>
      </c>
      <c r="B41" s="111" t="e">
        <f>+SUMIF(#REF!,'CA EF'!A41,#REF!)</f>
        <v>#REF!</v>
      </c>
      <c r="C41" s="112">
        <v>0</v>
      </c>
      <c r="D41" s="112">
        <v>0</v>
      </c>
      <c r="E41" s="111" t="e">
        <f>+SUMIF(#REF!,'CA EF'!A41,#REF!)</f>
        <v>#REF!</v>
      </c>
      <c r="F41" s="112" t="e">
        <f t="shared" si="3"/>
        <v>#REF!</v>
      </c>
      <c r="G41" s="112" t="e">
        <f t="shared" si="4"/>
        <v>#REF!</v>
      </c>
      <c r="H41" s="112">
        <v>0</v>
      </c>
      <c r="I41" s="112">
        <v>0</v>
      </c>
      <c r="J41" s="112">
        <v>0</v>
      </c>
      <c r="K41" s="112">
        <v>0</v>
      </c>
      <c r="L41" s="112">
        <v>0</v>
      </c>
      <c r="M41" s="112" t="e">
        <f t="shared" si="2"/>
        <v>#REF!</v>
      </c>
    </row>
    <row r="42" spans="1:13" s="129" customFormat="1" ht="12.75" hidden="1" customHeight="1">
      <c r="A42" s="128" t="s">
        <v>87</v>
      </c>
      <c r="B42" s="111" t="e">
        <f>+SUMIF(#REF!,'CA EF'!A42,#REF!)</f>
        <v>#REF!</v>
      </c>
      <c r="C42" s="112">
        <v>0</v>
      </c>
      <c r="D42" s="112">
        <v>0</v>
      </c>
      <c r="E42" s="111" t="e">
        <f>+SUMIF(#REF!,'CA EF'!A42,#REF!)</f>
        <v>#REF!</v>
      </c>
      <c r="F42" s="112" t="e">
        <f t="shared" si="3"/>
        <v>#REF!</v>
      </c>
      <c r="G42" s="112" t="e">
        <f t="shared" si="4"/>
        <v>#REF!</v>
      </c>
      <c r="H42" s="112">
        <v>0</v>
      </c>
      <c r="I42" s="112">
        <v>0</v>
      </c>
      <c r="J42" s="112">
        <v>0</v>
      </c>
      <c r="K42" s="112">
        <v>0</v>
      </c>
      <c r="L42" s="112">
        <v>0</v>
      </c>
      <c r="M42" s="112" t="e">
        <f t="shared" si="2"/>
        <v>#REF!</v>
      </c>
    </row>
    <row r="43" spans="1:13" s="129" customFormat="1" ht="12.75" hidden="1" customHeight="1">
      <c r="A43" s="128" t="s">
        <v>89</v>
      </c>
      <c r="B43" s="111" t="e">
        <f>+SUMIF(#REF!,'CA EF'!A43,#REF!)</f>
        <v>#REF!</v>
      </c>
      <c r="C43" s="112">
        <v>0</v>
      </c>
      <c r="D43" s="112">
        <v>0</v>
      </c>
      <c r="E43" s="111" t="e">
        <f>+SUMIF(#REF!,'CA EF'!A43,#REF!)</f>
        <v>#REF!</v>
      </c>
      <c r="F43" s="112" t="e">
        <f t="shared" si="3"/>
        <v>#REF!</v>
      </c>
      <c r="G43" s="112" t="e">
        <f t="shared" si="4"/>
        <v>#REF!</v>
      </c>
      <c r="H43" s="112">
        <v>0</v>
      </c>
      <c r="I43" s="112">
        <v>0</v>
      </c>
      <c r="J43" s="112">
        <v>0</v>
      </c>
      <c r="K43" s="112">
        <v>0</v>
      </c>
      <c r="L43" s="112">
        <v>0</v>
      </c>
      <c r="M43" s="112" t="e">
        <f t="shared" si="2"/>
        <v>#REF!</v>
      </c>
    </row>
    <row r="44" spans="1:13" s="129" customFormat="1" ht="12.75" hidden="1" customHeight="1">
      <c r="A44" s="128" t="s">
        <v>91</v>
      </c>
      <c r="B44" s="111" t="e">
        <f>+SUMIF(#REF!,'CA EF'!A44,#REF!)</f>
        <v>#REF!</v>
      </c>
      <c r="C44" s="112">
        <v>0</v>
      </c>
      <c r="D44" s="112">
        <v>0</v>
      </c>
      <c r="E44" s="111" t="e">
        <f>+SUMIF(#REF!,'CA EF'!A44,#REF!)</f>
        <v>#REF!</v>
      </c>
      <c r="F44" s="112" t="e">
        <f t="shared" si="3"/>
        <v>#REF!</v>
      </c>
      <c r="G44" s="112" t="e">
        <f t="shared" si="4"/>
        <v>#REF!</v>
      </c>
      <c r="H44" s="112">
        <v>0</v>
      </c>
      <c r="I44" s="112">
        <v>0</v>
      </c>
      <c r="J44" s="112">
        <v>0</v>
      </c>
      <c r="K44" s="112">
        <v>0</v>
      </c>
      <c r="L44" s="112">
        <v>0</v>
      </c>
      <c r="M44" s="112" t="e">
        <f t="shared" si="2"/>
        <v>#REF!</v>
      </c>
    </row>
    <row r="45" spans="1:13" s="129" customFormat="1" ht="12.75" hidden="1" customHeight="1">
      <c r="A45" s="128" t="s">
        <v>93</v>
      </c>
      <c r="B45" s="111" t="e">
        <f>+SUMIF(#REF!,'CA EF'!A45,#REF!)</f>
        <v>#REF!</v>
      </c>
      <c r="C45" s="112">
        <v>0</v>
      </c>
      <c r="D45" s="112">
        <v>0</v>
      </c>
      <c r="E45" s="111" t="e">
        <f>+SUMIF(#REF!,'CA EF'!A45,#REF!)</f>
        <v>#REF!</v>
      </c>
      <c r="F45" s="112" t="e">
        <f t="shared" si="3"/>
        <v>#REF!</v>
      </c>
      <c r="G45" s="112" t="e">
        <f t="shared" si="4"/>
        <v>#REF!</v>
      </c>
      <c r="H45" s="112">
        <v>0</v>
      </c>
      <c r="I45" s="112">
        <v>0</v>
      </c>
      <c r="J45" s="112">
        <v>0</v>
      </c>
      <c r="K45" s="112">
        <v>0</v>
      </c>
      <c r="L45" s="112">
        <v>0</v>
      </c>
      <c r="M45" s="112" t="e">
        <f t="shared" si="2"/>
        <v>#REF!</v>
      </c>
    </row>
    <row r="46" spans="1:13" s="129" customFormat="1" ht="12.75" hidden="1" customHeight="1">
      <c r="A46" s="128" t="s">
        <v>95</v>
      </c>
      <c r="B46" s="111" t="e">
        <f>+SUMIF(#REF!,'CA EF'!A46,#REF!)</f>
        <v>#REF!</v>
      </c>
      <c r="C46" s="112">
        <v>0</v>
      </c>
      <c r="D46" s="112">
        <v>0</v>
      </c>
      <c r="E46" s="111" t="e">
        <f>+SUMIF(#REF!,'CA EF'!A46,#REF!)</f>
        <v>#REF!</v>
      </c>
      <c r="F46" s="112" t="e">
        <f t="shared" si="3"/>
        <v>#REF!</v>
      </c>
      <c r="G46" s="112" t="e">
        <f t="shared" si="4"/>
        <v>#REF!</v>
      </c>
      <c r="H46" s="112">
        <v>0</v>
      </c>
      <c r="I46" s="112">
        <v>0</v>
      </c>
      <c r="J46" s="112">
        <v>0</v>
      </c>
      <c r="K46" s="112">
        <v>0</v>
      </c>
      <c r="L46" s="112">
        <v>0</v>
      </c>
      <c r="M46" s="112" t="e">
        <f t="shared" si="2"/>
        <v>#REF!</v>
      </c>
    </row>
    <row r="47" spans="1:13" s="129" customFormat="1" ht="12.75" hidden="1" customHeight="1">
      <c r="A47" s="128" t="s">
        <v>97</v>
      </c>
      <c r="B47" s="111" t="e">
        <f>+SUMIF(#REF!,'CA EF'!A47,#REF!)</f>
        <v>#REF!</v>
      </c>
      <c r="C47" s="112">
        <v>0</v>
      </c>
      <c r="D47" s="112">
        <v>0</v>
      </c>
      <c r="E47" s="111" t="e">
        <f>+SUMIF(#REF!,'CA EF'!A47,#REF!)</f>
        <v>#REF!</v>
      </c>
      <c r="F47" s="112" t="e">
        <f t="shared" si="3"/>
        <v>#REF!</v>
      </c>
      <c r="G47" s="112" t="e">
        <f t="shared" si="4"/>
        <v>#REF!</v>
      </c>
      <c r="H47" s="112">
        <v>0</v>
      </c>
      <c r="I47" s="112">
        <v>0</v>
      </c>
      <c r="J47" s="112">
        <v>0</v>
      </c>
      <c r="K47" s="112">
        <v>0</v>
      </c>
      <c r="L47" s="112">
        <v>0</v>
      </c>
      <c r="M47" s="112" t="e">
        <f t="shared" si="2"/>
        <v>#REF!</v>
      </c>
    </row>
    <row r="48" spans="1:13" s="129" customFormat="1" ht="12.75" hidden="1" customHeight="1">
      <c r="A48" s="128" t="s">
        <v>99</v>
      </c>
      <c r="B48" s="111" t="e">
        <f>+SUMIF(#REF!,'CA EF'!A48,#REF!)</f>
        <v>#REF!</v>
      </c>
      <c r="C48" s="112">
        <v>0</v>
      </c>
      <c r="D48" s="112">
        <v>0</v>
      </c>
      <c r="E48" s="111" t="e">
        <f>+SUMIF(#REF!,'CA EF'!A48,#REF!)</f>
        <v>#REF!</v>
      </c>
      <c r="F48" s="112" t="e">
        <f t="shared" si="3"/>
        <v>#REF!</v>
      </c>
      <c r="G48" s="112" t="e">
        <f t="shared" si="4"/>
        <v>#REF!</v>
      </c>
      <c r="H48" s="112">
        <v>0</v>
      </c>
      <c r="I48" s="112">
        <v>0</v>
      </c>
      <c r="J48" s="112">
        <v>0</v>
      </c>
      <c r="K48" s="112">
        <v>0</v>
      </c>
      <c r="L48" s="112">
        <v>0</v>
      </c>
      <c r="M48" s="112" t="e">
        <f t="shared" si="2"/>
        <v>#REF!</v>
      </c>
    </row>
    <row r="49" spans="1:13" s="129" customFormat="1" ht="12.75" hidden="1" customHeight="1">
      <c r="A49" s="128" t="s">
        <v>101</v>
      </c>
      <c r="B49" s="111" t="e">
        <f>+SUMIF(#REF!,'CA EF'!A49,#REF!)</f>
        <v>#REF!</v>
      </c>
      <c r="C49" s="112">
        <v>0</v>
      </c>
      <c r="D49" s="112">
        <v>0</v>
      </c>
      <c r="E49" s="111" t="e">
        <f>+SUMIF(#REF!,'CA EF'!A49,#REF!)</f>
        <v>#REF!</v>
      </c>
      <c r="F49" s="112" t="e">
        <f t="shared" si="3"/>
        <v>#REF!</v>
      </c>
      <c r="G49" s="112" t="e">
        <f t="shared" si="4"/>
        <v>#REF!</v>
      </c>
      <c r="H49" s="112">
        <v>0</v>
      </c>
      <c r="I49" s="112">
        <v>0</v>
      </c>
      <c r="J49" s="112">
        <v>0</v>
      </c>
      <c r="K49" s="112">
        <v>0</v>
      </c>
      <c r="L49" s="112">
        <v>0</v>
      </c>
      <c r="M49" s="112" t="e">
        <f t="shared" si="2"/>
        <v>#REF!</v>
      </c>
    </row>
    <row r="50" spans="1:13" s="129" customFormat="1" ht="12.75" hidden="1" customHeight="1">
      <c r="A50" s="128" t="s">
        <v>103</v>
      </c>
      <c r="B50" s="111" t="e">
        <f>+SUMIF(#REF!,'CA EF'!A50,#REF!)</f>
        <v>#REF!</v>
      </c>
      <c r="C50" s="112">
        <v>0</v>
      </c>
      <c r="D50" s="112">
        <v>0</v>
      </c>
      <c r="E50" s="111" t="e">
        <f>+SUMIF(#REF!,'CA EF'!A50,#REF!)</f>
        <v>#REF!</v>
      </c>
      <c r="F50" s="112" t="e">
        <f t="shared" si="3"/>
        <v>#REF!</v>
      </c>
      <c r="G50" s="112" t="e">
        <f t="shared" si="4"/>
        <v>#REF!</v>
      </c>
      <c r="H50" s="112">
        <v>0</v>
      </c>
      <c r="I50" s="112">
        <v>0</v>
      </c>
      <c r="J50" s="112">
        <v>0</v>
      </c>
      <c r="K50" s="112">
        <v>0</v>
      </c>
      <c r="L50" s="112">
        <v>0</v>
      </c>
      <c r="M50" s="112" t="e">
        <f t="shared" si="2"/>
        <v>#REF!</v>
      </c>
    </row>
    <row r="51" spans="1:13" s="129" customFormat="1" ht="12.75" hidden="1" customHeight="1">
      <c r="A51" s="128" t="s">
        <v>105</v>
      </c>
      <c r="B51" s="111" t="e">
        <f>+SUMIF(#REF!,'CA EF'!A51,#REF!)</f>
        <v>#REF!</v>
      </c>
      <c r="C51" s="112">
        <v>0</v>
      </c>
      <c r="D51" s="112">
        <v>0</v>
      </c>
      <c r="E51" s="111" t="e">
        <f>+SUMIF(#REF!,'CA EF'!A51,#REF!)</f>
        <v>#REF!</v>
      </c>
      <c r="F51" s="112" t="e">
        <f t="shared" si="3"/>
        <v>#REF!</v>
      </c>
      <c r="G51" s="112" t="e">
        <f t="shared" si="4"/>
        <v>#REF!</v>
      </c>
      <c r="H51" s="112">
        <v>0</v>
      </c>
      <c r="I51" s="112">
        <v>0</v>
      </c>
      <c r="J51" s="112">
        <v>0</v>
      </c>
      <c r="K51" s="112">
        <v>0</v>
      </c>
      <c r="L51" s="112">
        <v>0</v>
      </c>
      <c r="M51" s="112" t="e">
        <f t="shared" si="2"/>
        <v>#REF!</v>
      </c>
    </row>
    <row r="52" spans="1:13" s="129" customFormat="1" ht="12.75" hidden="1" customHeight="1">
      <c r="A52" s="128" t="s">
        <v>107</v>
      </c>
      <c r="B52" s="111" t="e">
        <f>+SUMIF(#REF!,'CA EF'!A52,#REF!)</f>
        <v>#REF!</v>
      </c>
      <c r="C52" s="112">
        <v>0</v>
      </c>
      <c r="D52" s="112">
        <v>0</v>
      </c>
      <c r="E52" s="111" t="e">
        <f>+SUMIF(#REF!,'CA EF'!A52,#REF!)</f>
        <v>#REF!</v>
      </c>
      <c r="F52" s="112" t="e">
        <f t="shared" si="3"/>
        <v>#REF!</v>
      </c>
      <c r="G52" s="112" t="e">
        <f t="shared" si="4"/>
        <v>#REF!</v>
      </c>
      <c r="H52" s="112">
        <v>0</v>
      </c>
      <c r="I52" s="112">
        <v>0</v>
      </c>
      <c r="J52" s="112">
        <v>0</v>
      </c>
      <c r="K52" s="112">
        <v>0</v>
      </c>
      <c r="L52" s="112">
        <v>0</v>
      </c>
      <c r="M52" s="112" t="e">
        <f t="shared" si="2"/>
        <v>#REF!</v>
      </c>
    </row>
    <row r="53" spans="1:13" s="129" customFormat="1" ht="12.75" hidden="1" customHeight="1">
      <c r="A53" s="128" t="s">
        <v>109</v>
      </c>
      <c r="B53" s="111" t="e">
        <f>+SUMIF(#REF!,'CA EF'!A53,#REF!)</f>
        <v>#REF!</v>
      </c>
      <c r="C53" s="112">
        <v>0</v>
      </c>
      <c r="D53" s="112">
        <v>0</v>
      </c>
      <c r="E53" s="111" t="e">
        <f>+SUMIF(#REF!,'CA EF'!A53,#REF!)</f>
        <v>#REF!</v>
      </c>
      <c r="F53" s="112" t="e">
        <f t="shared" si="3"/>
        <v>#REF!</v>
      </c>
      <c r="G53" s="112" t="e">
        <f t="shared" si="4"/>
        <v>#REF!</v>
      </c>
      <c r="H53" s="112">
        <v>0</v>
      </c>
      <c r="I53" s="112">
        <v>0</v>
      </c>
      <c r="J53" s="112">
        <v>0</v>
      </c>
      <c r="K53" s="112">
        <v>0</v>
      </c>
      <c r="L53" s="112">
        <v>0</v>
      </c>
      <c r="M53" s="112" t="e">
        <f t="shared" si="2"/>
        <v>#REF!</v>
      </c>
    </row>
    <row r="54" spans="1:13" s="129" customFormat="1" ht="12.75" hidden="1" customHeight="1">
      <c r="A54" s="128" t="s">
        <v>111</v>
      </c>
      <c r="B54" s="111" t="e">
        <f>+SUMIF(#REF!,'CA EF'!A54,#REF!)</f>
        <v>#REF!</v>
      </c>
      <c r="C54" s="112">
        <v>0</v>
      </c>
      <c r="D54" s="112">
        <v>0</v>
      </c>
      <c r="E54" s="111" t="e">
        <f>+SUMIF(#REF!,'CA EF'!A54,#REF!)</f>
        <v>#REF!</v>
      </c>
      <c r="F54" s="112" t="e">
        <f t="shared" si="3"/>
        <v>#REF!</v>
      </c>
      <c r="G54" s="112" t="e">
        <f t="shared" si="4"/>
        <v>#REF!</v>
      </c>
      <c r="H54" s="112">
        <v>0</v>
      </c>
      <c r="I54" s="112">
        <v>0</v>
      </c>
      <c r="J54" s="112">
        <v>0</v>
      </c>
      <c r="K54" s="112">
        <v>0</v>
      </c>
      <c r="L54" s="112">
        <v>0</v>
      </c>
      <c r="M54" s="112" t="e">
        <f t="shared" si="2"/>
        <v>#REF!</v>
      </c>
    </row>
    <row r="55" spans="1:13" s="129" customFormat="1" ht="12.75" hidden="1" customHeight="1">
      <c r="A55" s="128" t="s">
        <v>113</v>
      </c>
      <c r="B55" s="111" t="e">
        <f>+SUMIF(#REF!,'CA EF'!A55,#REF!)</f>
        <v>#REF!</v>
      </c>
      <c r="C55" s="112">
        <v>0</v>
      </c>
      <c r="D55" s="112">
        <v>0</v>
      </c>
      <c r="E55" s="111" t="e">
        <f>+SUMIF(#REF!,'CA EF'!A55,#REF!)</f>
        <v>#REF!</v>
      </c>
      <c r="F55" s="112" t="e">
        <f t="shared" si="3"/>
        <v>#REF!</v>
      </c>
      <c r="G55" s="112" t="e">
        <f t="shared" si="4"/>
        <v>#REF!</v>
      </c>
      <c r="H55" s="112">
        <v>0</v>
      </c>
      <c r="I55" s="112">
        <v>0</v>
      </c>
      <c r="J55" s="112">
        <v>0</v>
      </c>
      <c r="K55" s="112">
        <v>0</v>
      </c>
      <c r="L55" s="112">
        <v>0</v>
      </c>
      <c r="M55" s="112" t="e">
        <f t="shared" si="2"/>
        <v>#REF!</v>
      </c>
    </row>
    <row r="56" spans="1:13" s="129" customFormat="1" ht="12.75" hidden="1" customHeight="1">
      <c r="A56" s="128" t="s">
        <v>115</v>
      </c>
      <c r="B56" s="111" t="e">
        <f>+SUMIF(#REF!,'CA EF'!A56,#REF!)</f>
        <v>#REF!</v>
      </c>
      <c r="C56" s="112">
        <v>0</v>
      </c>
      <c r="D56" s="112">
        <v>0</v>
      </c>
      <c r="E56" s="111" t="e">
        <f>+SUMIF(#REF!,'CA EF'!A56,#REF!)</f>
        <v>#REF!</v>
      </c>
      <c r="F56" s="112" t="e">
        <f t="shared" si="3"/>
        <v>#REF!</v>
      </c>
      <c r="G56" s="112" t="e">
        <f t="shared" si="4"/>
        <v>#REF!</v>
      </c>
      <c r="H56" s="112">
        <v>0</v>
      </c>
      <c r="I56" s="112">
        <v>0</v>
      </c>
      <c r="J56" s="112">
        <v>0</v>
      </c>
      <c r="K56" s="112">
        <v>0</v>
      </c>
      <c r="L56" s="112">
        <v>0</v>
      </c>
      <c r="M56" s="112" t="e">
        <f t="shared" si="2"/>
        <v>#REF!</v>
      </c>
    </row>
    <row r="57" spans="1:13" s="129" customFormat="1" ht="12.75" hidden="1" customHeight="1">
      <c r="A57" s="128" t="s">
        <v>117</v>
      </c>
      <c r="B57" s="111" t="e">
        <f>+SUMIF(#REF!,'CA EF'!A57,#REF!)</f>
        <v>#REF!</v>
      </c>
      <c r="C57" s="112">
        <v>0</v>
      </c>
      <c r="D57" s="112">
        <v>0</v>
      </c>
      <c r="E57" s="111" t="e">
        <f>+SUMIF(#REF!,'CA EF'!A57,#REF!)</f>
        <v>#REF!</v>
      </c>
      <c r="F57" s="112" t="e">
        <f t="shared" si="3"/>
        <v>#REF!</v>
      </c>
      <c r="G57" s="112" t="e">
        <f t="shared" si="4"/>
        <v>#REF!</v>
      </c>
      <c r="H57" s="112">
        <v>0</v>
      </c>
      <c r="I57" s="112">
        <v>0</v>
      </c>
      <c r="J57" s="112">
        <v>0</v>
      </c>
      <c r="K57" s="112">
        <v>0</v>
      </c>
      <c r="L57" s="112">
        <v>0</v>
      </c>
      <c r="M57" s="112" t="e">
        <f t="shared" si="2"/>
        <v>#REF!</v>
      </c>
    </row>
    <row r="58" spans="1:13" s="129" customFormat="1" ht="12.75" hidden="1" customHeight="1">
      <c r="A58" s="128" t="s">
        <v>119</v>
      </c>
      <c r="B58" s="111" t="e">
        <f>+SUMIF(#REF!,'CA EF'!A58,#REF!)</f>
        <v>#REF!</v>
      </c>
      <c r="C58" s="112">
        <v>0</v>
      </c>
      <c r="D58" s="112">
        <v>0</v>
      </c>
      <c r="E58" s="111" t="e">
        <f>+SUMIF(#REF!,'CA EF'!A58,#REF!)</f>
        <v>#REF!</v>
      </c>
      <c r="F58" s="112" t="e">
        <f t="shared" si="3"/>
        <v>#REF!</v>
      </c>
      <c r="G58" s="112" t="e">
        <f t="shared" si="4"/>
        <v>#REF!</v>
      </c>
      <c r="H58" s="112">
        <v>0</v>
      </c>
      <c r="I58" s="112">
        <v>0</v>
      </c>
      <c r="J58" s="112">
        <v>0</v>
      </c>
      <c r="K58" s="112">
        <v>0</v>
      </c>
      <c r="L58" s="112">
        <v>0</v>
      </c>
      <c r="M58" s="112" t="e">
        <f t="shared" si="2"/>
        <v>#REF!</v>
      </c>
    </row>
    <row r="59" spans="1:13" s="129" customFormat="1" ht="12.75" hidden="1" customHeight="1">
      <c r="A59" s="128" t="s">
        <v>121</v>
      </c>
      <c r="B59" s="111" t="e">
        <f>+SUMIF(#REF!,'CA EF'!A59,#REF!)</f>
        <v>#REF!</v>
      </c>
      <c r="C59" s="112">
        <v>0</v>
      </c>
      <c r="D59" s="112">
        <v>0</v>
      </c>
      <c r="E59" s="111" t="e">
        <f>+SUMIF(#REF!,'CA EF'!A59,#REF!)</f>
        <v>#REF!</v>
      </c>
      <c r="F59" s="112" t="e">
        <f t="shared" si="3"/>
        <v>#REF!</v>
      </c>
      <c r="G59" s="112" t="e">
        <f t="shared" si="4"/>
        <v>#REF!</v>
      </c>
      <c r="H59" s="112">
        <v>0</v>
      </c>
      <c r="I59" s="112">
        <v>0</v>
      </c>
      <c r="J59" s="112">
        <v>0</v>
      </c>
      <c r="K59" s="112">
        <v>0</v>
      </c>
      <c r="L59" s="112">
        <v>0</v>
      </c>
      <c r="M59" s="112" t="e">
        <f t="shared" si="2"/>
        <v>#REF!</v>
      </c>
    </row>
    <row r="60" spans="1:13" s="129" customFormat="1" ht="12.75" hidden="1" customHeight="1">
      <c r="A60" s="128" t="s">
        <v>123</v>
      </c>
      <c r="B60" s="111" t="e">
        <f>+SUMIF(#REF!,'CA EF'!A60,#REF!)</f>
        <v>#REF!</v>
      </c>
      <c r="C60" s="112">
        <v>0</v>
      </c>
      <c r="D60" s="112">
        <v>0</v>
      </c>
      <c r="E60" s="111" t="e">
        <f>+SUMIF(#REF!,'CA EF'!A60,#REF!)</f>
        <v>#REF!</v>
      </c>
      <c r="F60" s="112" t="e">
        <f t="shared" si="3"/>
        <v>#REF!</v>
      </c>
      <c r="G60" s="112" t="e">
        <f t="shared" si="4"/>
        <v>#REF!</v>
      </c>
      <c r="H60" s="112">
        <v>0</v>
      </c>
      <c r="I60" s="112">
        <v>0</v>
      </c>
      <c r="J60" s="112">
        <v>0</v>
      </c>
      <c r="K60" s="112">
        <v>0</v>
      </c>
      <c r="L60" s="112">
        <v>0</v>
      </c>
      <c r="M60" s="112" t="e">
        <f t="shared" si="2"/>
        <v>#REF!</v>
      </c>
    </row>
    <row r="61" spans="1:13" s="129" customFormat="1" ht="12.75" hidden="1" customHeight="1">
      <c r="A61" s="128" t="s">
        <v>125</v>
      </c>
      <c r="B61" s="111" t="e">
        <f>+SUMIF(#REF!,'CA EF'!A61,#REF!)</f>
        <v>#REF!</v>
      </c>
      <c r="C61" s="112">
        <v>0</v>
      </c>
      <c r="D61" s="112">
        <v>0</v>
      </c>
      <c r="E61" s="111" t="e">
        <f>+SUMIF(#REF!,'CA EF'!A61,#REF!)</f>
        <v>#REF!</v>
      </c>
      <c r="F61" s="112" t="e">
        <f t="shared" si="3"/>
        <v>#REF!</v>
      </c>
      <c r="G61" s="112" t="e">
        <f t="shared" si="4"/>
        <v>#REF!</v>
      </c>
      <c r="H61" s="112">
        <v>0</v>
      </c>
      <c r="I61" s="112">
        <v>0</v>
      </c>
      <c r="J61" s="112">
        <v>0</v>
      </c>
      <c r="K61" s="112">
        <v>0</v>
      </c>
      <c r="L61" s="112">
        <v>0</v>
      </c>
      <c r="M61" s="112" t="e">
        <f t="shared" si="2"/>
        <v>#REF!</v>
      </c>
    </row>
    <row r="62" spans="1:13" s="129" customFormat="1" ht="12.75" hidden="1" customHeight="1">
      <c r="A62" s="128" t="s">
        <v>127</v>
      </c>
      <c r="B62" s="111" t="e">
        <f>+SUMIF(#REF!,'CA EF'!A62,#REF!)</f>
        <v>#REF!</v>
      </c>
      <c r="C62" s="112">
        <v>0</v>
      </c>
      <c r="D62" s="112">
        <v>0</v>
      </c>
      <c r="E62" s="111" t="e">
        <f>+SUMIF(#REF!,'CA EF'!A62,#REF!)</f>
        <v>#REF!</v>
      </c>
      <c r="F62" s="112" t="e">
        <f t="shared" si="3"/>
        <v>#REF!</v>
      </c>
      <c r="G62" s="112" t="e">
        <f t="shared" si="4"/>
        <v>#REF!</v>
      </c>
      <c r="H62" s="112">
        <v>0</v>
      </c>
      <c r="I62" s="112">
        <v>0</v>
      </c>
      <c r="J62" s="112">
        <v>0</v>
      </c>
      <c r="K62" s="112">
        <v>0</v>
      </c>
      <c r="L62" s="112">
        <v>0</v>
      </c>
      <c r="M62" s="112" t="e">
        <f t="shared" si="2"/>
        <v>#REF!</v>
      </c>
    </row>
    <row r="63" spans="1:13" s="129" customFormat="1" ht="12.75" hidden="1" customHeight="1">
      <c r="A63" s="128" t="s">
        <v>129</v>
      </c>
      <c r="B63" s="111" t="e">
        <f>+SUMIF(#REF!,'CA EF'!A63,#REF!)</f>
        <v>#REF!</v>
      </c>
      <c r="C63" s="112">
        <v>0</v>
      </c>
      <c r="D63" s="112">
        <v>0</v>
      </c>
      <c r="E63" s="111" t="e">
        <f>+SUMIF(#REF!,'CA EF'!A63,#REF!)</f>
        <v>#REF!</v>
      </c>
      <c r="F63" s="112" t="e">
        <f t="shared" si="3"/>
        <v>#REF!</v>
      </c>
      <c r="G63" s="112" t="e">
        <f t="shared" si="4"/>
        <v>#REF!</v>
      </c>
      <c r="H63" s="112">
        <v>0</v>
      </c>
      <c r="I63" s="112">
        <v>0</v>
      </c>
      <c r="J63" s="112">
        <v>0</v>
      </c>
      <c r="K63" s="112">
        <v>0</v>
      </c>
      <c r="L63" s="112">
        <v>0</v>
      </c>
      <c r="M63" s="112" t="e">
        <f t="shared" si="2"/>
        <v>#REF!</v>
      </c>
    </row>
    <row r="64" spans="1:13" s="129" customFormat="1" ht="12.75" hidden="1" customHeight="1">
      <c r="A64" s="128" t="s">
        <v>131</v>
      </c>
      <c r="B64" s="111" t="e">
        <f>+SUMIF(#REF!,'CA EF'!A64,#REF!)</f>
        <v>#REF!</v>
      </c>
      <c r="C64" s="112">
        <v>0</v>
      </c>
      <c r="D64" s="112">
        <v>0</v>
      </c>
      <c r="E64" s="111" t="e">
        <f>+SUMIF(#REF!,'CA EF'!A64,#REF!)</f>
        <v>#REF!</v>
      </c>
      <c r="F64" s="112" t="e">
        <f t="shared" si="3"/>
        <v>#REF!</v>
      </c>
      <c r="G64" s="112" t="e">
        <f t="shared" si="4"/>
        <v>#REF!</v>
      </c>
      <c r="H64" s="112">
        <v>0</v>
      </c>
      <c r="I64" s="112">
        <v>0</v>
      </c>
      <c r="J64" s="112">
        <v>0</v>
      </c>
      <c r="K64" s="112">
        <v>0</v>
      </c>
      <c r="L64" s="112">
        <v>0</v>
      </c>
      <c r="M64" s="112" t="e">
        <f t="shared" si="2"/>
        <v>#REF!</v>
      </c>
    </row>
    <row r="65" spans="1:13" s="129" customFormat="1" ht="12.75" hidden="1" customHeight="1">
      <c r="A65" s="128" t="s">
        <v>133</v>
      </c>
      <c r="B65" s="111" t="e">
        <f>+SUMIF(#REF!,'CA EF'!A65,#REF!)</f>
        <v>#REF!</v>
      </c>
      <c r="C65" s="112">
        <v>0</v>
      </c>
      <c r="D65" s="112">
        <v>0</v>
      </c>
      <c r="E65" s="111" t="e">
        <f>+SUMIF(#REF!,'CA EF'!A65,#REF!)</f>
        <v>#REF!</v>
      </c>
      <c r="F65" s="112" t="e">
        <f t="shared" si="3"/>
        <v>#REF!</v>
      </c>
      <c r="G65" s="112" t="e">
        <f t="shared" si="4"/>
        <v>#REF!</v>
      </c>
      <c r="H65" s="112">
        <v>0</v>
      </c>
      <c r="I65" s="112">
        <v>0</v>
      </c>
      <c r="J65" s="112">
        <v>0</v>
      </c>
      <c r="K65" s="112">
        <v>0</v>
      </c>
      <c r="L65" s="112">
        <v>0</v>
      </c>
      <c r="M65" s="112" t="e">
        <f t="shared" si="2"/>
        <v>#REF!</v>
      </c>
    </row>
    <row r="66" spans="1:13" s="129" customFormat="1" ht="12.75" hidden="1" customHeight="1">
      <c r="A66" s="128" t="s">
        <v>135</v>
      </c>
      <c r="B66" s="111" t="e">
        <f>+SUMIF(#REF!,'CA EF'!A66,#REF!)</f>
        <v>#REF!</v>
      </c>
      <c r="C66" s="112">
        <v>0</v>
      </c>
      <c r="D66" s="112">
        <v>0</v>
      </c>
      <c r="E66" s="111" t="e">
        <f>+SUMIF(#REF!,'CA EF'!A66,#REF!)</f>
        <v>#REF!</v>
      </c>
      <c r="F66" s="112" t="e">
        <f t="shared" si="3"/>
        <v>#REF!</v>
      </c>
      <c r="G66" s="112" t="e">
        <f t="shared" si="4"/>
        <v>#REF!</v>
      </c>
      <c r="H66" s="112">
        <v>0</v>
      </c>
      <c r="I66" s="112">
        <v>0</v>
      </c>
      <c r="J66" s="112">
        <v>0</v>
      </c>
      <c r="K66" s="112">
        <v>0</v>
      </c>
      <c r="L66" s="112">
        <v>0</v>
      </c>
      <c r="M66" s="112" t="e">
        <f t="shared" si="2"/>
        <v>#REF!</v>
      </c>
    </row>
    <row r="67" spans="1:13" s="129" customFormat="1" ht="12.75" hidden="1" customHeight="1">
      <c r="A67" s="128" t="s">
        <v>137</v>
      </c>
      <c r="B67" s="111" t="e">
        <f>+SUMIF(#REF!,'CA EF'!A67,#REF!)</f>
        <v>#REF!</v>
      </c>
      <c r="C67" s="112">
        <v>0</v>
      </c>
      <c r="D67" s="112">
        <v>0</v>
      </c>
      <c r="E67" s="111" t="e">
        <f>+SUMIF(#REF!,'CA EF'!A67,#REF!)</f>
        <v>#REF!</v>
      </c>
      <c r="F67" s="112" t="e">
        <f t="shared" si="3"/>
        <v>#REF!</v>
      </c>
      <c r="G67" s="112" t="e">
        <f t="shared" si="4"/>
        <v>#REF!</v>
      </c>
      <c r="H67" s="112">
        <v>0</v>
      </c>
      <c r="I67" s="112">
        <v>0</v>
      </c>
      <c r="J67" s="112">
        <v>0</v>
      </c>
      <c r="K67" s="112">
        <v>0</v>
      </c>
      <c r="L67" s="112">
        <v>0</v>
      </c>
      <c r="M67" s="112" t="e">
        <f t="shared" si="2"/>
        <v>#REF!</v>
      </c>
    </row>
    <row r="68" spans="1:13" s="129" customFormat="1" ht="12.75" hidden="1" customHeight="1">
      <c r="A68" s="103" t="s">
        <v>578</v>
      </c>
      <c r="B68" s="111" t="e">
        <f>+SUMIF(#REF!,'CA EF'!A68,#REF!)</f>
        <v>#REF!</v>
      </c>
      <c r="C68" s="112">
        <v>0</v>
      </c>
      <c r="D68" s="112">
        <v>0</v>
      </c>
      <c r="E68" s="111" t="e">
        <f>+SUMIF(#REF!,'CA EF'!A68,#REF!)</f>
        <v>#REF!</v>
      </c>
      <c r="F68" s="112" t="e">
        <f t="shared" si="3"/>
        <v>#REF!</v>
      </c>
      <c r="G68" s="112" t="e">
        <f t="shared" ref="G68" si="6">-F68</f>
        <v>#REF!</v>
      </c>
      <c r="H68" s="112">
        <v>0</v>
      </c>
      <c r="I68" s="112">
        <v>0</v>
      </c>
      <c r="J68" s="112">
        <v>0</v>
      </c>
      <c r="K68" s="112">
        <v>0</v>
      </c>
      <c r="L68" s="112">
        <v>0</v>
      </c>
      <c r="M68" s="112" t="e">
        <f t="shared" si="2"/>
        <v>#REF!</v>
      </c>
    </row>
    <row r="69" spans="1:13" s="129" customFormat="1" ht="12.75" hidden="1" customHeight="1">
      <c r="A69" s="128" t="s">
        <v>139</v>
      </c>
      <c r="B69" s="111" t="e">
        <f>+SUMIF(#REF!,'CA EF'!A69,#REF!)</f>
        <v>#REF!</v>
      </c>
      <c r="C69" s="112">
        <v>0</v>
      </c>
      <c r="D69" s="112">
        <v>0</v>
      </c>
      <c r="E69" s="111" t="e">
        <f>+SUMIF(#REF!,'CA EF'!A69,#REF!)</f>
        <v>#REF!</v>
      </c>
      <c r="F69" s="112" t="e">
        <f t="shared" si="3"/>
        <v>#REF!</v>
      </c>
      <c r="G69" s="112" t="e">
        <f t="shared" si="4"/>
        <v>#REF!</v>
      </c>
      <c r="H69" s="112">
        <v>0</v>
      </c>
      <c r="I69" s="112">
        <v>0</v>
      </c>
      <c r="J69" s="112">
        <v>0</v>
      </c>
      <c r="K69" s="112">
        <v>0</v>
      </c>
      <c r="L69" s="112">
        <v>0</v>
      </c>
      <c r="M69" s="112" t="e">
        <f t="shared" si="2"/>
        <v>#REF!</v>
      </c>
    </row>
    <row r="70" spans="1:13" s="129" customFormat="1" ht="12.75" hidden="1" customHeight="1">
      <c r="A70" s="128" t="s">
        <v>141</v>
      </c>
      <c r="B70" s="111" t="e">
        <f>+SUMIF(#REF!,'CA EF'!A70,#REF!)</f>
        <v>#REF!</v>
      </c>
      <c r="C70" s="112">
        <v>0</v>
      </c>
      <c r="D70" s="112">
        <v>0</v>
      </c>
      <c r="E70" s="111" t="e">
        <f>+SUMIF(#REF!,'CA EF'!A70,#REF!)</f>
        <v>#REF!</v>
      </c>
      <c r="F70" s="112" t="e">
        <f t="shared" si="3"/>
        <v>#REF!</v>
      </c>
      <c r="G70" s="112" t="e">
        <f t="shared" si="4"/>
        <v>#REF!</v>
      </c>
      <c r="H70" s="112">
        <v>0</v>
      </c>
      <c r="I70" s="112">
        <v>0</v>
      </c>
      <c r="J70" s="112">
        <v>0</v>
      </c>
      <c r="K70" s="112">
        <v>0</v>
      </c>
      <c r="L70" s="112">
        <v>0</v>
      </c>
      <c r="M70" s="112" t="e">
        <f t="shared" si="2"/>
        <v>#REF!</v>
      </c>
    </row>
    <row r="71" spans="1:13" s="129" customFormat="1" ht="12.75" hidden="1" customHeight="1">
      <c r="A71" s="128" t="s">
        <v>143</v>
      </c>
      <c r="B71" s="111" t="e">
        <f>+SUMIF(#REF!,'CA EF'!A71,#REF!)</f>
        <v>#REF!</v>
      </c>
      <c r="C71" s="112">
        <v>0</v>
      </c>
      <c r="D71" s="112">
        <v>0</v>
      </c>
      <c r="E71" s="111" t="e">
        <f>+SUMIF(#REF!,'CA EF'!A71,#REF!)</f>
        <v>#REF!</v>
      </c>
      <c r="F71" s="112" t="e">
        <f t="shared" si="3"/>
        <v>#REF!</v>
      </c>
      <c r="G71" s="112" t="e">
        <f t="shared" si="4"/>
        <v>#REF!</v>
      </c>
      <c r="H71" s="112">
        <v>0</v>
      </c>
      <c r="I71" s="112">
        <v>0</v>
      </c>
      <c r="J71" s="112">
        <v>0</v>
      </c>
      <c r="K71" s="112">
        <v>0</v>
      </c>
      <c r="L71" s="112">
        <v>0</v>
      </c>
      <c r="M71" s="112" t="e">
        <f t="shared" si="2"/>
        <v>#REF!</v>
      </c>
    </row>
    <row r="72" spans="1:13" s="129" customFormat="1" ht="12.75" hidden="1" customHeight="1">
      <c r="A72" s="128" t="s">
        <v>145</v>
      </c>
      <c r="B72" s="111" t="e">
        <f>+SUMIF(#REF!,'CA EF'!A72,#REF!)</f>
        <v>#REF!</v>
      </c>
      <c r="C72" s="112">
        <v>0</v>
      </c>
      <c r="D72" s="112">
        <v>0</v>
      </c>
      <c r="E72" s="111" t="e">
        <f>+SUMIF(#REF!,'CA EF'!A72,#REF!)</f>
        <v>#REF!</v>
      </c>
      <c r="F72" s="112" t="e">
        <f t="shared" si="3"/>
        <v>#REF!</v>
      </c>
      <c r="G72" s="112" t="e">
        <f t="shared" si="4"/>
        <v>#REF!</v>
      </c>
      <c r="H72" s="112">
        <v>0</v>
      </c>
      <c r="I72" s="112">
        <v>0</v>
      </c>
      <c r="J72" s="112">
        <v>0</v>
      </c>
      <c r="K72" s="112">
        <v>0</v>
      </c>
      <c r="L72" s="112">
        <v>0</v>
      </c>
      <c r="M72" s="112" t="e">
        <f t="shared" si="2"/>
        <v>#REF!</v>
      </c>
    </row>
    <row r="73" spans="1:13" s="129" customFormat="1" ht="12.75" hidden="1" customHeight="1">
      <c r="A73" s="128" t="s">
        <v>147</v>
      </c>
      <c r="B73" s="111" t="e">
        <f>+SUMIF(#REF!,'CA EF'!A73,#REF!)</f>
        <v>#REF!</v>
      </c>
      <c r="C73" s="112">
        <v>0</v>
      </c>
      <c r="D73" s="112">
        <v>0</v>
      </c>
      <c r="E73" s="111" t="e">
        <f>+SUMIF(#REF!,'CA EF'!A73,#REF!)</f>
        <v>#REF!</v>
      </c>
      <c r="F73" s="112" t="e">
        <f t="shared" si="3"/>
        <v>#REF!</v>
      </c>
      <c r="G73" s="112" t="e">
        <f t="shared" si="4"/>
        <v>#REF!</v>
      </c>
      <c r="H73" s="112">
        <v>0</v>
      </c>
      <c r="I73" s="112">
        <v>0</v>
      </c>
      <c r="J73" s="112">
        <v>0</v>
      </c>
      <c r="K73" s="112">
        <v>0</v>
      </c>
      <c r="L73" s="112">
        <v>0</v>
      </c>
      <c r="M73" s="112" t="e">
        <f t="shared" si="2"/>
        <v>#REF!</v>
      </c>
    </row>
    <row r="74" spans="1:13" s="129" customFormat="1" ht="12.75" hidden="1" customHeight="1">
      <c r="A74" s="128" t="s">
        <v>149</v>
      </c>
      <c r="B74" s="111" t="e">
        <f>+SUMIF(#REF!,'CA EF'!A74,#REF!)</f>
        <v>#REF!</v>
      </c>
      <c r="C74" s="112">
        <v>0</v>
      </c>
      <c r="D74" s="112">
        <v>0</v>
      </c>
      <c r="E74" s="111" t="e">
        <f>+SUMIF(#REF!,'CA EF'!A74,#REF!)</f>
        <v>#REF!</v>
      </c>
      <c r="F74" s="112" t="e">
        <f t="shared" si="3"/>
        <v>#REF!</v>
      </c>
      <c r="G74" s="112" t="e">
        <f t="shared" si="4"/>
        <v>#REF!</v>
      </c>
      <c r="H74" s="112">
        <v>0</v>
      </c>
      <c r="I74" s="112">
        <v>0</v>
      </c>
      <c r="J74" s="112">
        <v>0</v>
      </c>
      <c r="K74" s="112">
        <v>0</v>
      </c>
      <c r="L74" s="112">
        <v>0</v>
      </c>
      <c r="M74" s="112" t="e">
        <f t="shared" si="2"/>
        <v>#REF!</v>
      </c>
    </row>
    <row r="75" spans="1:13" s="129" customFormat="1" ht="12.75" hidden="1" customHeight="1">
      <c r="A75" s="128" t="s">
        <v>151</v>
      </c>
      <c r="B75" s="111" t="e">
        <f>+SUMIF(#REF!,'CA EF'!A75,#REF!)</f>
        <v>#REF!</v>
      </c>
      <c r="C75" s="112">
        <v>0</v>
      </c>
      <c r="D75" s="112">
        <v>0</v>
      </c>
      <c r="E75" s="111" t="e">
        <f>+SUMIF(#REF!,'CA EF'!A75,#REF!)</f>
        <v>#REF!</v>
      </c>
      <c r="F75" s="112" t="e">
        <f t="shared" si="3"/>
        <v>#REF!</v>
      </c>
      <c r="G75" s="112" t="e">
        <f t="shared" si="4"/>
        <v>#REF!</v>
      </c>
      <c r="H75" s="112">
        <v>0</v>
      </c>
      <c r="I75" s="112">
        <v>0</v>
      </c>
      <c r="J75" s="112">
        <v>0</v>
      </c>
      <c r="K75" s="112">
        <v>0</v>
      </c>
      <c r="L75" s="112">
        <v>0</v>
      </c>
      <c r="M75" s="112" t="e">
        <f t="shared" si="2"/>
        <v>#REF!</v>
      </c>
    </row>
    <row r="76" spans="1:13" s="129" customFormat="1" ht="12.75" hidden="1" customHeight="1">
      <c r="A76" s="128" t="s">
        <v>153</v>
      </c>
      <c r="B76" s="111" t="e">
        <f>+SUMIF(#REF!,'CA EF'!A76,#REF!)</f>
        <v>#REF!</v>
      </c>
      <c r="C76" s="112">
        <v>0</v>
      </c>
      <c r="D76" s="112">
        <v>0</v>
      </c>
      <c r="E76" s="111" t="e">
        <f>+SUMIF(#REF!,'CA EF'!A76,#REF!)</f>
        <v>#REF!</v>
      </c>
      <c r="F76" s="112" t="e">
        <f t="shared" ref="F76:F125" si="7">+B76+C76-D76-E76</f>
        <v>#REF!</v>
      </c>
      <c r="G76" s="112" t="e">
        <f t="shared" si="4"/>
        <v>#REF!</v>
      </c>
      <c r="H76" s="112">
        <v>0</v>
      </c>
      <c r="I76" s="112">
        <v>0</v>
      </c>
      <c r="J76" s="112">
        <v>0</v>
      </c>
      <c r="K76" s="112">
        <v>0</v>
      </c>
      <c r="L76" s="112">
        <v>0</v>
      </c>
      <c r="M76" s="112" t="e">
        <f t="shared" si="2"/>
        <v>#REF!</v>
      </c>
    </row>
    <row r="77" spans="1:13" s="129" customFormat="1" ht="12.75" hidden="1" customHeight="1">
      <c r="A77" s="128" t="s">
        <v>155</v>
      </c>
      <c r="B77" s="111" t="e">
        <f>+SUMIF(#REF!,'CA EF'!A77,#REF!)</f>
        <v>#REF!</v>
      </c>
      <c r="C77" s="112">
        <v>0</v>
      </c>
      <c r="D77" s="112">
        <v>0</v>
      </c>
      <c r="E77" s="111" t="e">
        <f>+SUMIF(#REF!,'CA EF'!A77,#REF!)</f>
        <v>#REF!</v>
      </c>
      <c r="F77" s="112" t="e">
        <f t="shared" si="7"/>
        <v>#REF!</v>
      </c>
      <c r="G77" s="112" t="e">
        <f t="shared" si="4"/>
        <v>#REF!</v>
      </c>
      <c r="H77" s="112">
        <v>0</v>
      </c>
      <c r="I77" s="112">
        <v>0</v>
      </c>
      <c r="J77" s="112">
        <v>0</v>
      </c>
      <c r="K77" s="112">
        <v>0</v>
      </c>
      <c r="L77" s="112">
        <v>0</v>
      </c>
      <c r="M77" s="112" t="e">
        <f t="shared" si="2"/>
        <v>#REF!</v>
      </c>
    </row>
    <row r="78" spans="1:13" s="129" customFormat="1" ht="12.75" hidden="1" customHeight="1">
      <c r="A78" s="128" t="s">
        <v>157</v>
      </c>
      <c r="B78" s="111" t="e">
        <f>+SUMIF(#REF!,'CA EF'!A78,#REF!)</f>
        <v>#REF!</v>
      </c>
      <c r="C78" s="112">
        <v>0</v>
      </c>
      <c r="D78" s="112">
        <v>0</v>
      </c>
      <c r="E78" s="111" t="e">
        <f>+SUMIF(#REF!,'CA EF'!A78,#REF!)</f>
        <v>#REF!</v>
      </c>
      <c r="F78" s="112" t="e">
        <f t="shared" si="7"/>
        <v>#REF!</v>
      </c>
      <c r="G78" s="112" t="e">
        <f t="shared" si="4"/>
        <v>#REF!</v>
      </c>
      <c r="H78" s="112">
        <v>0</v>
      </c>
      <c r="I78" s="112">
        <v>0</v>
      </c>
      <c r="J78" s="112">
        <v>0</v>
      </c>
      <c r="K78" s="112">
        <v>0</v>
      </c>
      <c r="L78" s="112">
        <v>0</v>
      </c>
      <c r="M78" s="112" t="e">
        <f t="shared" ref="M78:M144" si="8">SUM(F78:L78)</f>
        <v>#REF!</v>
      </c>
    </row>
    <row r="79" spans="1:13" s="129" customFormat="1" ht="12.75" hidden="1" customHeight="1">
      <c r="A79" s="128" t="s">
        <v>159</v>
      </c>
      <c r="B79" s="111" t="e">
        <f>-SUMIF(#REF!,'CA EF'!A79,#REF!)</f>
        <v>#REF!</v>
      </c>
      <c r="C79" s="112">
        <v>0</v>
      </c>
      <c r="D79" s="112">
        <v>0</v>
      </c>
      <c r="E79" s="111" t="e">
        <f>+SUMIF(#REF!,'CA EF'!A79,#REF!)</f>
        <v>#REF!</v>
      </c>
      <c r="F79" s="112" t="e">
        <f t="shared" si="7"/>
        <v>#REF!</v>
      </c>
      <c r="G79" s="112" t="e">
        <f t="shared" si="4"/>
        <v>#REF!</v>
      </c>
      <c r="H79" s="112">
        <v>0</v>
      </c>
      <c r="I79" s="112">
        <v>0</v>
      </c>
      <c r="J79" s="112">
        <v>0</v>
      </c>
      <c r="K79" s="112">
        <v>0</v>
      </c>
      <c r="L79" s="112">
        <v>0</v>
      </c>
      <c r="M79" s="112" t="e">
        <f t="shared" si="8"/>
        <v>#REF!</v>
      </c>
    </row>
    <row r="80" spans="1:13" s="129" customFormat="1" ht="12.75" hidden="1" customHeight="1">
      <c r="A80" s="128" t="s">
        <v>161</v>
      </c>
      <c r="B80" s="111" t="e">
        <f>-SUMIF(#REF!,'CA EF'!A80,#REF!)</f>
        <v>#REF!</v>
      </c>
      <c r="C80" s="112">
        <v>0</v>
      </c>
      <c r="D80" s="112">
        <v>0</v>
      </c>
      <c r="E80" s="111" t="e">
        <f>+SUMIF(#REF!,'CA EF'!A80,#REF!)</f>
        <v>#REF!</v>
      </c>
      <c r="F80" s="112" t="e">
        <f t="shared" si="7"/>
        <v>#REF!</v>
      </c>
      <c r="G80" s="112" t="e">
        <f t="shared" si="4"/>
        <v>#REF!</v>
      </c>
      <c r="H80" s="112">
        <v>0</v>
      </c>
      <c r="I80" s="112">
        <v>0</v>
      </c>
      <c r="J80" s="112">
        <v>0</v>
      </c>
      <c r="K80" s="112">
        <v>0</v>
      </c>
      <c r="L80" s="112">
        <v>0</v>
      </c>
      <c r="M80" s="112" t="e">
        <f t="shared" si="8"/>
        <v>#REF!</v>
      </c>
    </row>
    <row r="81" spans="1:13" s="129" customFormat="1" ht="12.75" hidden="1" customHeight="1">
      <c r="A81" s="128" t="s">
        <v>161</v>
      </c>
      <c r="B81" s="111" t="e">
        <f>-SUMIF(#REF!,'CA EF'!A81,#REF!)</f>
        <v>#REF!</v>
      </c>
      <c r="C81" s="112">
        <v>0</v>
      </c>
      <c r="D81" s="112">
        <v>0</v>
      </c>
      <c r="E81" s="111" t="e">
        <f>+SUMIF(#REF!,'CA EF'!A81,#REF!)</f>
        <v>#REF!</v>
      </c>
      <c r="F81" s="112" t="e">
        <f t="shared" si="7"/>
        <v>#REF!</v>
      </c>
      <c r="G81" s="112" t="e">
        <f t="shared" si="4"/>
        <v>#REF!</v>
      </c>
      <c r="H81" s="112">
        <v>0</v>
      </c>
      <c r="I81" s="112">
        <v>0</v>
      </c>
      <c r="J81" s="112">
        <v>0</v>
      </c>
      <c r="K81" s="112">
        <v>0</v>
      </c>
      <c r="L81" s="112">
        <v>0</v>
      </c>
      <c r="M81" s="112" t="e">
        <f t="shared" si="8"/>
        <v>#REF!</v>
      </c>
    </row>
    <row r="82" spans="1:13" s="129" customFormat="1" ht="12.75" hidden="1" customHeight="1">
      <c r="A82" s="128" t="s">
        <v>164</v>
      </c>
      <c r="B82" s="111" t="e">
        <f>-SUMIF(#REF!,'CA EF'!A82,#REF!)</f>
        <v>#REF!</v>
      </c>
      <c r="C82" s="112">
        <v>0</v>
      </c>
      <c r="D82" s="112">
        <v>0</v>
      </c>
      <c r="E82" s="111" t="e">
        <f>+SUMIF(#REF!,'CA EF'!A82,#REF!)</f>
        <v>#REF!</v>
      </c>
      <c r="F82" s="112" t="e">
        <f t="shared" si="7"/>
        <v>#REF!</v>
      </c>
      <c r="G82" s="112" t="e">
        <f t="shared" si="4"/>
        <v>#REF!</v>
      </c>
      <c r="H82" s="112">
        <v>0</v>
      </c>
      <c r="I82" s="112">
        <v>0</v>
      </c>
      <c r="J82" s="112">
        <v>0</v>
      </c>
      <c r="K82" s="112">
        <v>0</v>
      </c>
      <c r="L82" s="112">
        <v>0</v>
      </c>
      <c r="M82" s="112" t="e">
        <f t="shared" si="8"/>
        <v>#REF!</v>
      </c>
    </row>
    <row r="83" spans="1:13" s="129" customFormat="1" ht="12.75" hidden="1" customHeight="1">
      <c r="A83" s="128" t="s">
        <v>166</v>
      </c>
      <c r="B83" s="111" t="e">
        <f>-SUMIF(#REF!,'CA EF'!A83,#REF!)</f>
        <v>#REF!</v>
      </c>
      <c r="C83" s="112">
        <v>0</v>
      </c>
      <c r="D83" s="112">
        <v>0</v>
      </c>
      <c r="E83" s="111" t="e">
        <f>+SUMIF(#REF!,'CA EF'!A83,#REF!)</f>
        <v>#REF!</v>
      </c>
      <c r="F83" s="112" t="e">
        <f t="shared" si="7"/>
        <v>#REF!</v>
      </c>
      <c r="G83" s="112" t="e">
        <f t="shared" si="4"/>
        <v>#REF!</v>
      </c>
      <c r="H83" s="112">
        <v>0</v>
      </c>
      <c r="I83" s="112">
        <v>0</v>
      </c>
      <c r="J83" s="112">
        <v>0</v>
      </c>
      <c r="K83" s="112">
        <v>0</v>
      </c>
      <c r="L83" s="112">
        <v>0</v>
      </c>
      <c r="M83" s="112" t="e">
        <f t="shared" si="8"/>
        <v>#REF!</v>
      </c>
    </row>
    <row r="84" spans="1:13" s="129" customFormat="1" ht="12.75" customHeight="1">
      <c r="A84" s="128" t="s">
        <v>559</v>
      </c>
      <c r="B84" s="111" t="e">
        <f>-SUMIF(#REF!,'CA EF'!A84,#REF!)</f>
        <v>#REF!</v>
      </c>
      <c r="C84" s="112">
        <v>0</v>
      </c>
      <c r="D84" s="112">
        <v>0</v>
      </c>
      <c r="E84" s="111" t="e">
        <f>-+SUMIF(#REF!,'CA EF'!A84,#REF!)</f>
        <v>#REF!</v>
      </c>
      <c r="F84" s="112" t="e">
        <f t="shared" si="7"/>
        <v>#REF!</v>
      </c>
      <c r="G84" s="112" t="e">
        <f t="shared" ref="G84" si="9">-F84</f>
        <v>#REF!</v>
      </c>
      <c r="H84" s="112">
        <v>0</v>
      </c>
      <c r="I84" s="112">
        <v>0</v>
      </c>
      <c r="J84" s="112">
        <v>0</v>
      </c>
      <c r="K84" s="112">
        <v>0</v>
      </c>
      <c r="L84" s="112">
        <v>0</v>
      </c>
      <c r="M84" s="112" t="e">
        <f t="shared" si="8"/>
        <v>#REF!</v>
      </c>
    </row>
    <row r="85" spans="1:13" s="129" customFormat="1" ht="12.75" hidden="1" customHeight="1">
      <c r="A85" s="152" t="s">
        <v>597</v>
      </c>
      <c r="B85" s="111"/>
      <c r="C85" s="112"/>
      <c r="D85" s="112"/>
      <c r="E85" s="111" t="e">
        <f>-+SUMIF(#REF!,'CA EF'!A85,#REF!)</f>
        <v>#REF!</v>
      </c>
      <c r="F85" s="112" t="e">
        <f t="shared" ref="F85" si="10">+B85+C85-D85-E85</f>
        <v>#REF!</v>
      </c>
      <c r="G85" s="112" t="e">
        <f t="shared" ref="G85" si="11">-F85</f>
        <v>#REF!</v>
      </c>
      <c r="H85" s="112"/>
      <c r="I85" s="112"/>
      <c r="J85" s="112"/>
      <c r="K85" s="112"/>
      <c r="L85" s="112"/>
      <c r="M85" s="112"/>
    </row>
    <row r="86" spans="1:13" s="129" customFormat="1" ht="12.75" hidden="1" customHeight="1">
      <c r="A86" s="128" t="s">
        <v>168</v>
      </c>
      <c r="B86" s="111" t="e">
        <f>-SUMIF(#REF!,'CA EF'!A86,#REF!)</f>
        <v>#REF!</v>
      </c>
      <c r="C86" s="112">
        <v>0</v>
      </c>
      <c r="D86" s="112">
        <v>0</v>
      </c>
      <c r="E86" s="111" t="e">
        <f>+SUMIF(#REF!,'CA EF'!A86,#REF!)</f>
        <v>#REF!</v>
      </c>
      <c r="F86" s="112" t="e">
        <f t="shared" si="7"/>
        <v>#REF!</v>
      </c>
      <c r="G86" s="112" t="e">
        <f t="shared" ref="G86:G152" si="12">-F86</f>
        <v>#REF!</v>
      </c>
      <c r="H86" s="112">
        <v>0</v>
      </c>
      <c r="I86" s="112">
        <v>0</v>
      </c>
      <c r="J86" s="112">
        <v>0</v>
      </c>
      <c r="K86" s="112">
        <v>0</v>
      </c>
      <c r="L86" s="112">
        <v>0</v>
      </c>
      <c r="M86" s="112" t="e">
        <f t="shared" si="8"/>
        <v>#REF!</v>
      </c>
    </row>
    <row r="87" spans="1:13" s="129" customFormat="1" ht="12.75" hidden="1" customHeight="1">
      <c r="A87" s="128" t="s">
        <v>170</v>
      </c>
      <c r="B87" s="111" t="e">
        <f>-SUMIF(#REF!,'CA EF'!A87,#REF!)</f>
        <v>#REF!</v>
      </c>
      <c r="C87" s="112">
        <v>0</v>
      </c>
      <c r="D87" s="112">
        <v>0</v>
      </c>
      <c r="E87" s="111" t="e">
        <f>+SUMIF(#REF!,'CA EF'!A87,#REF!)</f>
        <v>#REF!</v>
      </c>
      <c r="F87" s="112" t="e">
        <f t="shared" si="7"/>
        <v>#REF!</v>
      </c>
      <c r="G87" s="112" t="e">
        <f t="shared" si="12"/>
        <v>#REF!</v>
      </c>
      <c r="H87" s="112">
        <v>0</v>
      </c>
      <c r="I87" s="112">
        <v>0</v>
      </c>
      <c r="J87" s="112">
        <v>0</v>
      </c>
      <c r="K87" s="112">
        <v>0</v>
      </c>
      <c r="L87" s="112">
        <v>0</v>
      </c>
      <c r="M87" s="112" t="e">
        <f t="shared" si="8"/>
        <v>#REF!</v>
      </c>
    </row>
    <row r="88" spans="1:13" s="129" customFormat="1" ht="12.75" hidden="1" customHeight="1">
      <c r="A88" s="128" t="s">
        <v>172</v>
      </c>
      <c r="B88" s="111" t="e">
        <f>-SUMIF(#REF!,'CA EF'!A88,#REF!)</f>
        <v>#REF!</v>
      </c>
      <c r="C88" s="112">
        <v>0</v>
      </c>
      <c r="D88" s="112">
        <v>0</v>
      </c>
      <c r="E88" s="111" t="e">
        <f>+SUMIF(#REF!,'CA EF'!A88,#REF!)</f>
        <v>#REF!</v>
      </c>
      <c r="F88" s="112" t="e">
        <f t="shared" si="7"/>
        <v>#REF!</v>
      </c>
      <c r="G88" s="112" t="e">
        <f t="shared" si="12"/>
        <v>#REF!</v>
      </c>
      <c r="H88" s="112">
        <v>0</v>
      </c>
      <c r="I88" s="112">
        <v>0</v>
      </c>
      <c r="J88" s="112">
        <v>0</v>
      </c>
      <c r="K88" s="112">
        <v>0</v>
      </c>
      <c r="L88" s="112">
        <v>0</v>
      </c>
      <c r="M88" s="112" t="e">
        <f t="shared" si="8"/>
        <v>#REF!</v>
      </c>
    </row>
    <row r="89" spans="1:13" s="129" customFormat="1" ht="12.75" hidden="1" customHeight="1">
      <c r="A89" s="128" t="s">
        <v>174</v>
      </c>
      <c r="B89" s="111" t="e">
        <f>-SUMIF(#REF!,'CA EF'!A89,#REF!)</f>
        <v>#REF!</v>
      </c>
      <c r="C89" s="112">
        <v>0</v>
      </c>
      <c r="D89" s="112">
        <v>0</v>
      </c>
      <c r="E89" s="111" t="e">
        <f>+SUMIF(#REF!,'CA EF'!A89,#REF!)</f>
        <v>#REF!</v>
      </c>
      <c r="F89" s="112" t="e">
        <f t="shared" si="7"/>
        <v>#REF!</v>
      </c>
      <c r="G89" s="112" t="e">
        <f t="shared" si="12"/>
        <v>#REF!</v>
      </c>
      <c r="H89" s="112">
        <v>0</v>
      </c>
      <c r="I89" s="112">
        <v>0</v>
      </c>
      <c r="J89" s="112">
        <v>0</v>
      </c>
      <c r="K89" s="112">
        <v>0</v>
      </c>
      <c r="L89" s="112">
        <v>0</v>
      </c>
      <c r="M89" s="112" t="e">
        <f t="shared" si="8"/>
        <v>#REF!</v>
      </c>
    </row>
    <row r="90" spans="1:13" s="129" customFormat="1" ht="12.75" hidden="1" customHeight="1">
      <c r="A90" s="128" t="s">
        <v>176</v>
      </c>
      <c r="B90" s="111" t="e">
        <f>-SUMIF(#REF!,'CA EF'!A90,#REF!)</f>
        <v>#REF!</v>
      </c>
      <c r="C90" s="112">
        <v>0</v>
      </c>
      <c r="D90" s="112">
        <v>0</v>
      </c>
      <c r="E90" s="111" t="e">
        <f>+SUMIF(#REF!,'CA EF'!A90,#REF!)</f>
        <v>#REF!</v>
      </c>
      <c r="F90" s="112" t="e">
        <f t="shared" si="7"/>
        <v>#REF!</v>
      </c>
      <c r="G90" s="112" t="e">
        <f t="shared" si="12"/>
        <v>#REF!</v>
      </c>
      <c r="H90" s="112">
        <v>0</v>
      </c>
      <c r="I90" s="112">
        <v>0</v>
      </c>
      <c r="J90" s="112">
        <v>0</v>
      </c>
      <c r="K90" s="112">
        <v>0</v>
      </c>
      <c r="L90" s="112">
        <v>0</v>
      </c>
      <c r="M90" s="112" t="e">
        <f t="shared" si="8"/>
        <v>#REF!</v>
      </c>
    </row>
    <row r="91" spans="1:13" s="129" customFormat="1" ht="12.75" hidden="1" customHeight="1">
      <c r="A91" s="128" t="s">
        <v>178</v>
      </c>
      <c r="B91" s="111" t="e">
        <f>-SUMIF(#REF!,'CA EF'!A91,#REF!)</f>
        <v>#REF!</v>
      </c>
      <c r="C91" s="112">
        <v>0</v>
      </c>
      <c r="D91" s="112">
        <v>0</v>
      </c>
      <c r="E91" s="111" t="e">
        <f>+SUMIF(#REF!,'CA EF'!A91,#REF!)</f>
        <v>#REF!</v>
      </c>
      <c r="F91" s="112" t="e">
        <f t="shared" si="7"/>
        <v>#REF!</v>
      </c>
      <c r="G91" s="112" t="e">
        <f t="shared" si="12"/>
        <v>#REF!</v>
      </c>
      <c r="H91" s="112">
        <v>0</v>
      </c>
      <c r="I91" s="112">
        <v>0</v>
      </c>
      <c r="J91" s="112">
        <v>0</v>
      </c>
      <c r="K91" s="112">
        <v>0</v>
      </c>
      <c r="L91" s="112">
        <v>0</v>
      </c>
      <c r="M91" s="112" t="e">
        <f t="shared" si="8"/>
        <v>#REF!</v>
      </c>
    </row>
    <row r="92" spans="1:13" s="129" customFormat="1" ht="12.75" hidden="1" customHeight="1">
      <c r="A92" s="128" t="s">
        <v>180</v>
      </c>
      <c r="B92" s="111" t="e">
        <f>-SUMIF(#REF!,'CA EF'!A92,#REF!)</f>
        <v>#REF!</v>
      </c>
      <c r="C92" s="112">
        <v>0</v>
      </c>
      <c r="D92" s="112">
        <v>0</v>
      </c>
      <c r="E92" s="111" t="e">
        <f>+SUMIF(#REF!,'CA EF'!A92,#REF!)</f>
        <v>#REF!</v>
      </c>
      <c r="F92" s="112" t="e">
        <f t="shared" si="7"/>
        <v>#REF!</v>
      </c>
      <c r="G92" s="112" t="e">
        <f t="shared" si="12"/>
        <v>#REF!</v>
      </c>
      <c r="H92" s="112">
        <v>0</v>
      </c>
      <c r="I92" s="112">
        <v>0</v>
      </c>
      <c r="J92" s="112">
        <v>0</v>
      </c>
      <c r="K92" s="112">
        <v>0</v>
      </c>
      <c r="L92" s="112">
        <v>0</v>
      </c>
      <c r="M92" s="112" t="e">
        <f t="shared" si="8"/>
        <v>#REF!</v>
      </c>
    </row>
    <row r="93" spans="1:13" s="129" customFormat="1" ht="12.75" hidden="1" customHeight="1">
      <c r="A93" s="128" t="s">
        <v>182</v>
      </c>
      <c r="B93" s="111" t="e">
        <f>-SUMIF(#REF!,'CA EF'!A93,#REF!)</f>
        <v>#REF!</v>
      </c>
      <c r="C93" s="112">
        <v>0</v>
      </c>
      <c r="D93" s="112">
        <v>0</v>
      </c>
      <c r="E93" s="111" t="e">
        <f>+SUMIF(#REF!,'CA EF'!A93,#REF!)</f>
        <v>#REF!</v>
      </c>
      <c r="F93" s="112" t="e">
        <f t="shared" si="7"/>
        <v>#REF!</v>
      </c>
      <c r="G93" s="112" t="e">
        <f t="shared" si="12"/>
        <v>#REF!</v>
      </c>
      <c r="H93" s="112">
        <v>0</v>
      </c>
      <c r="I93" s="112">
        <v>0</v>
      </c>
      <c r="J93" s="112">
        <v>0</v>
      </c>
      <c r="K93" s="112">
        <v>0</v>
      </c>
      <c r="L93" s="112">
        <v>0</v>
      </c>
      <c r="M93" s="112" t="e">
        <f t="shared" si="8"/>
        <v>#REF!</v>
      </c>
    </row>
    <row r="94" spans="1:13" s="129" customFormat="1" ht="12.75" hidden="1" customHeight="1">
      <c r="A94" s="128" t="s">
        <v>184</v>
      </c>
      <c r="B94" s="111" t="e">
        <f>-SUMIF(#REF!,'CA EF'!A94,#REF!)</f>
        <v>#REF!</v>
      </c>
      <c r="C94" s="112">
        <v>0</v>
      </c>
      <c r="D94" s="112">
        <v>0</v>
      </c>
      <c r="E94" s="111" t="e">
        <f>+SUMIF(#REF!,'CA EF'!A94,#REF!)</f>
        <v>#REF!</v>
      </c>
      <c r="F94" s="112" t="e">
        <f t="shared" si="7"/>
        <v>#REF!</v>
      </c>
      <c r="G94" s="112" t="e">
        <f t="shared" si="12"/>
        <v>#REF!</v>
      </c>
      <c r="H94" s="112">
        <v>0</v>
      </c>
      <c r="I94" s="112">
        <v>0</v>
      </c>
      <c r="J94" s="112">
        <v>0</v>
      </c>
      <c r="K94" s="112">
        <v>0</v>
      </c>
      <c r="L94" s="112">
        <v>0</v>
      </c>
      <c r="M94" s="112" t="e">
        <f t="shared" si="8"/>
        <v>#REF!</v>
      </c>
    </row>
    <row r="95" spans="1:13" s="129" customFormat="1" ht="12.75" hidden="1" customHeight="1">
      <c r="A95" s="128" t="s">
        <v>186</v>
      </c>
      <c r="B95" s="111" t="e">
        <f>-SUMIF(#REF!,'CA EF'!A95,#REF!)</f>
        <v>#REF!</v>
      </c>
      <c r="C95" s="112">
        <v>0</v>
      </c>
      <c r="D95" s="112">
        <v>0</v>
      </c>
      <c r="E95" s="111" t="e">
        <f>+SUMIF(#REF!,'CA EF'!A95,#REF!)</f>
        <v>#REF!</v>
      </c>
      <c r="F95" s="112" t="e">
        <f t="shared" si="7"/>
        <v>#REF!</v>
      </c>
      <c r="G95" s="112" t="e">
        <f t="shared" si="12"/>
        <v>#REF!</v>
      </c>
      <c r="H95" s="112">
        <v>0</v>
      </c>
      <c r="I95" s="112">
        <v>0</v>
      </c>
      <c r="J95" s="112">
        <v>0</v>
      </c>
      <c r="K95" s="112">
        <v>0</v>
      </c>
      <c r="L95" s="112">
        <v>0</v>
      </c>
      <c r="M95" s="112" t="e">
        <f t="shared" si="8"/>
        <v>#REF!</v>
      </c>
    </row>
    <row r="96" spans="1:13" s="129" customFormat="1" ht="12.75" hidden="1" customHeight="1">
      <c r="A96" s="128" t="s">
        <v>188</v>
      </c>
      <c r="B96" s="111" t="e">
        <f>-SUMIF(#REF!,'CA EF'!A96,#REF!)</f>
        <v>#REF!</v>
      </c>
      <c r="C96" s="112">
        <v>0</v>
      </c>
      <c r="D96" s="112">
        <v>0</v>
      </c>
      <c r="E96" s="111" t="e">
        <f>+SUMIF(#REF!,'CA EF'!A96,#REF!)</f>
        <v>#REF!</v>
      </c>
      <c r="F96" s="112" t="e">
        <f t="shared" si="7"/>
        <v>#REF!</v>
      </c>
      <c r="G96" s="112" t="e">
        <f t="shared" si="12"/>
        <v>#REF!</v>
      </c>
      <c r="H96" s="112">
        <v>0</v>
      </c>
      <c r="I96" s="112">
        <v>0</v>
      </c>
      <c r="J96" s="112">
        <v>0</v>
      </c>
      <c r="K96" s="112">
        <v>0</v>
      </c>
      <c r="L96" s="112">
        <v>0</v>
      </c>
      <c r="M96" s="112" t="e">
        <f t="shared" si="8"/>
        <v>#REF!</v>
      </c>
    </row>
    <row r="97" spans="1:13" s="129" customFormat="1" ht="12.75" hidden="1" customHeight="1">
      <c r="A97" s="128" t="s">
        <v>190</v>
      </c>
      <c r="B97" s="111" t="e">
        <f>-SUMIF(#REF!,'CA EF'!A97,#REF!)</f>
        <v>#REF!</v>
      </c>
      <c r="C97" s="112">
        <v>0</v>
      </c>
      <c r="D97" s="112">
        <v>0</v>
      </c>
      <c r="E97" s="111" t="e">
        <f>+SUMIF(#REF!,'CA EF'!A97,#REF!)</f>
        <v>#REF!</v>
      </c>
      <c r="F97" s="112" t="e">
        <f t="shared" si="7"/>
        <v>#REF!</v>
      </c>
      <c r="G97" s="112" t="e">
        <f t="shared" si="12"/>
        <v>#REF!</v>
      </c>
      <c r="H97" s="112">
        <v>0</v>
      </c>
      <c r="I97" s="112">
        <v>0</v>
      </c>
      <c r="J97" s="112">
        <v>0</v>
      </c>
      <c r="K97" s="112">
        <v>0</v>
      </c>
      <c r="L97" s="112">
        <v>0</v>
      </c>
      <c r="M97" s="112" t="e">
        <f t="shared" si="8"/>
        <v>#REF!</v>
      </c>
    </row>
    <row r="98" spans="1:13" s="129" customFormat="1" ht="12.75" hidden="1" customHeight="1">
      <c r="A98" s="128" t="s">
        <v>192</v>
      </c>
      <c r="B98" s="111" t="e">
        <f>-SUMIF(#REF!,'CA EF'!A98,#REF!)</f>
        <v>#REF!</v>
      </c>
      <c r="C98" s="112">
        <v>0</v>
      </c>
      <c r="D98" s="112">
        <v>0</v>
      </c>
      <c r="E98" s="111" t="e">
        <f>+SUMIF(#REF!,'CA EF'!A98,#REF!)</f>
        <v>#REF!</v>
      </c>
      <c r="F98" s="112" t="e">
        <f t="shared" si="7"/>
        <v>#REF!</v>
      </c>
      <c r="G98" s="112" t="e">
        <f t="shared" si="12"/>
        <v>#REF!</v>
      </c>
      <c r="H98" s="112">
        <v>0</v>
      </c>
      <c r="I98" s="112">
        <v>0</v>
      </c>
      <c r="J98" s="112">
        <v>0</v>
      </c>
      <c r="K98" s="112">
        <v>0</v>
      </c>
      <c r="L98" s="112">
        <v>0</v>
      </c>
      <c r="M98" s="112" t="e">
        <f t="shared" si="8"/>
        <v>#REF!</v>
      </c>
    </row>
    <row r="99" spans="1:13" s="129" customFormat="1" ht="12.75" customHeight="1">
      <c r="A99" s="128" t="s">
        <v>194</v>
      </c>
      <c r="B99" s="111" t="e">
        <f>-SUMIF(#REF!,'CA EF'!A99,#REF!)</f>
        <v>#REF!</v>
      </c>
      <c r="C99" s="112">
        <v>0</v>
      </c>
      <c r="D99" s="112">
        <v>0</v>
      </c>
      <c r="E99" s="111" t="e">
        <f>-+SUMIF(#REF!,'CA EF'!A99,#REF!)</f>
        <v>#REF!</v>
      </c>
      <c r="F99" s="112" t="e">
        <f t="shared" si="7"/>
        <v>#REF!</v>
      </c>
      <c r="G99" s="112" t="e">
        <f t="shared" si="12"/>
        <v>#REF!</v>
      </c>
      <c r="H99" s="112">
        <v>0</v>
      </c>
      <c r="I99" s="112">
        <v>0</v>
      </c>
      <c r="J99" s="112">
        <v>0</v>
      </c>
      <c r="K99" s="112">
        <v>0</v>
      </c>
      <c r="L99" s="112">
        <v>0</v>
      </c>
      <c r="M99" s="112" t="e">
        <f t="shared" si="8"/>
        <v>#REF!</v>
      </c>
    </row>
    <row r="100" spans="1:13" s="129" customFormat="1" ht="12.75" hidden="1" customHeight="1">
      <c r="A100" s="128" t="s">
        <v>196</v>
      </c>
      <c r="B100" s="111" t="e">
        <f>-SUMIF(#REF!,'CA EF'!A100,#REF!)</f>
        <v>#REF!</v>
      </c>
      <c r="C100" s="112">
        <v>0</v>
      </c>
      <c r="D100" s="112">
        <v>0</v>
      </c>
      <c r="E100" s="111" t="e">
        <f>+SUMIF(#REF!,'CA EF'!A100,#REF!)</f>
        <v>#REF!</v>
      </c>
      <c r="F100" s="112" t="e">
        <f t="shared" si="7"/>
        <v>#REF!</v>
      </c>
      <c r="G100" s="112" t="e">
        <f t="shared" si="12"/>
        <v>#REF!</v>
      </c>
      <c r="H100" s="112">
        <v>0</v>
      </c>
      <c r="I100" s="112">
        <v>0</v>
      </c>
      <c r="J100" s="112">
        <v>0</v>
      </c>
      <c r="K100" s="112">
        <v>0</v>
      </c>
      <c r="L100" s="112">
        <v>0</v>
      </c>
      <c r="M100" s="112" t="e">
        <f t="shared" si="8"/>
        <v>#REF!</v>
      </c>
    </row>
    <row r="101" spans="1:13" s="129" customFormat="1" ht="12.75" hidden="1" customHeight="1">
      <c r="A101" s="128" t="s">
        <v>198</v>
      </c>
      <c r="B101" s="111" t="e">
        <f>-SUMIF(#REF!,'CA EF'!A101,#REF!)</f>
        <v>#REF!</v>
      </c>
      <c r="C101" s="112">
        <v>0</v>
      </c>
      <c r="D101" s="112">
        <v>0</v>
      </c>
      <c r="E101" s="111" t="e">
        <f>+SUMIF(#REF!,'CA EF'!A101,#REF!)</f>
        <v>#REF!</v>
      </c>
      <c r="F101" s="112" t="e">
        <f t="shared" si="7"/>
        <v>#REF!</v>
      </c>
      <c r="G101" s="112">
        <v>0</v>
      </c>
      <c r="H101" s="112">
        <v>0</v>
      </c>
      <c r="I101" s="112">
        <v>0</v>
      </c>
      <c r="J101" s="112" t="e">
        <f>-F101</f>
        <v>#REF!</v>
      </c>
      <c r="K101" s="112">
        <v>0</v>
      </c>
      <c r="L101" s="112">
        <v>0</v>
      </c>
      <c r="M101" s="112" t="e">
        <f t="shared" si="8"/>
        <v>#REF!</v>
      </c>
    </row>
    <row r="102" spans="1:13" s="129" customFormat="1" ht="12.75" hidden="1" customHeight="1">
      <c r="A102" s="128" t="s">
        <v>200</v>
      </c>
      <c r="B102" s="111" t="e">
        <f>-SUMIF(#REF!,'CA EF'!A102,#REF!)</f>
        <v>#REF!</v>
      </c>
      <c r="C102" s="112">
        <v>0</v>
      </c>
      <c r="D102" s="112">
        <v>0</v>
      </c>
      <c r="E102" s="111" t="e">
        <f>-+SUMIF(#REF!,'CA EF'!A102,#REF!)</f>
        <v>#REF!</v>
      </c>
      <c r="F102" s="112" t="e">
        <f t="shared" si="7"/>
        <v>#REF!</v>
      </c>
      <c r="G102" s="112">
        <v>0</v>
      </c>
      <c r="H102" s="112">
        <v>0</v>
      </c>
      <c r="I102" s="112">
        <v>0</v>
      </c>
      <c r="J102" s="112" t="e">
        <f>-F102</f>
        <v>#REF!</v>
      </c>
      <c r="K102" s="112">
        <v>0</v>
      </c>
      <c r="L102" s="112">
        <v>0</v>
      </c>
      <c r="M102" s="112" t="e">
        <f t="shared" si="8"/>
        <v>#REF!</v>
      </c>
    </row>
    <row r="103" spans="1:13" s="129" customFormat="1" ht="12.75" hidden="1" customHeight="1">
      <c r="A103" s="128" t="s">
        <v>202</v>
      </c>
      <c r="B103" s="111" t="e">
        <f>-SUMIF(#REF!,'CA EF'!A103,#REF!)</f>
        <v>#REF!</v>
      </c>
      <c r="C103" s="112">
        <v>0</v>
      </c>
      <c r="D103" s="112">
        <v>0</v>
      </c>
      <c r="E103" s="111" t="e">
        <f>+SUMIF(#REF!,'CA EF'!A103,#REF!)</f>
        <v>#REF!</v>
      </c>
      <c r="F103" s="112" t="e">
        <f t="shared" si="7"/>
        <v>#REF!</v>
      </c>
      <c r="G103" s="112" t="e">
        <f t="shared" si="12"/>
        <v>#REF!</v>
      </c>
      <c r="H103" s="112">
        <v>0</v>
      </c>
      <c r="I103" s="112">
        <v>0</v>
      </c>
      <c r="J103" s="112">
        <v>0</v>
      </c>
      <c r="K103" s="112">
        <v>0</v>
      </c>
      <c r="L103" s="112">
        <v>0</v>
      </c>
      <c r="M103" s="112" t="e">
        <f t="shared" si="8"/>
        <v>#REF!</v>
      </c>
    </row>
    <row r="104" spans="1:13" s="129" customFormat="1" ht="12.75" customHeight="1">
      <c r="A104" s="404" t="s">
        <v>1114</v>
      </c>
      <c r="B104" s="111" t="e">
        <f>-SUMIF(#REF!,'CA EF'!A104,#REF!)</f>
        <v>#REF!</v>
      </c>
      <c r="C104" s="112">
        <v>0</v>
      </c>
      <c r="D104" s="112">
        <v>0</v>
      </c>
      <c r="E104" s="111" t="e">
        <f>+SUMIF(#REF!,'CA EF'!A104,#REF!)</f>
        <v>#REF!</v>
      </c>
      <c r="F104" s="112" t="e">
        <f t="shared" ref="F104:F105" si="13">+B104+C104-D104-E104</f>
        <v>#REF!</v>
      </c>
      <c r="G104" s="112" t="e">
        <f t="shared" ref="G104:G105" si="14">-F104</f>
        <v>#REF!</v>
      </c>
      <c r="H104" s="112">
        <v>0</v>
      </c>
      <c r="I104" s="112">
        <v>0</v>
      </c>
      <c r="J104" s="112">
        <v>0</v>
      </c>
      <c r="K104" s="112">
        <v>0</v>
      </c>
      <c r="L104" s="112">
        <v>0</v>
      </c>
      <c r="M104" s="112" t="e">
        <f t="shared" ref="M104:M105" si="15">SUM(F104:L104)</f>
        <v>#REF!</v>
      </c>
    </row>
    <row r="105" spans="1:13" s="129" customFormat="1" ht="12.75" customHeight="1">
      <c r="A105" s="404" t="s">
        <v>2071</v>
      </c>
      <c r="B105" s="111" t="e">
        <f>-SUMIF(#REF!,'CA EF'!A105,#REF!)</f>
        <v>#REF!</v>
      </c>
      <c r="C105" s="112">
        <v>0</v>
      </c>
      <c r="D105" s="112">
        <v>0</v>
      </c>
      <c r="E105" s="111" t="e">
        <f>+SUMIF(#REF!,'CA EF'!A105,#REF!)</f>
        <v>#REF!</v>
      </c>
      <c r="F105" s="112" t="e">
        <f t="shared" si="13"/>
        <v>#REF!</v>
      </c>
      <c r="G105" s="112" t="e">
        <f t="shared" si="14"/>
        <v>#REF!</v>
      </c>
      <c r="H105" s="112">
        <v>0</v>
      </c>
      <c r="I105" s="112">
        <v>0</v>
      </c>
      <c r="J105" s="112">
        <v>0</v>
      </c>
      <c r="K105" s="112">
        <v>0</v>
      </c>
      <c r="L105" s="112">
        <v>0</v>
      </c>
      <c r="M105" s="112" t="e">
        <f t="shared" si="15"/>
        <v>#REF!</v>
      </c>
    </row>
    <row r="106" spans="1:13" s="129" customFormat="1" ht="12.75" hidden="1" customHeight="1">
      <c r="A106" s="128" t="s">
        <v>204</v>
      </c>
      <c r="B106" s="111" t="e">
        <f>-SUMIF(#REF!,'CA EF'!A106,#REF!)</f>
        <v>#REF!</v>
      </c>
      <c r="C106" s="112">
        <v>0</v>
      </c>
      <c r="D106" s="112">
        <v>0</v>
      </c>
      <c r="E106" s="111" t="e">
        <f>+SUMIF(#REF!,'CA EF'!A106,#REF!)</f>
        <v>#REF!</v>
      </c>
      <c r="F106" s="112" t="e">
        <f t="shared" si="7"/>
        <v>#REF!</v>
      </c>
      <c r="G106" s="112" t="e">
        <f t="shared" si="12"/>
        <v>#REF!</v>
      </c>
      <c r="H106" s="112">
        <v>0</v>
      </c>
      <c r="I106" s="112">
        <v>0</v>
      </c>
      <c r="J106" s="112">
        <v>0</v>
      </c>
      <c r="K106" s="112">
        <v>0</v>
      </c>
      <c r="L106" s="112">
        <v>0</v>
      </c>
      <c r="M106" s="112" t="e">
        <f t="shared" si="8"/>
        <v>#REF!</v>
      </c>
    </row>
    <row r="107" spans="1:13" s="129" customFormat="1" ht="12.75" hidden="1" customHeight="1">
      <c r="A107" s="128" t="s">
        <v>206</v>
      </c>
      <c r="B107" s="111" t="e">
        <f>-SUMIF(#REF!,'CA EF'!A107,#REF!)</f>
        <v>#REF!</v>
      </c>
      <c r="C107" s="112">
        <v>0</v>
      </c>
      <c r="D107" s="112">
        <v>0</v>
      </c>
      <c r="E107" s="111" t="e">
        <f>+SUMIF(#REF!,'CA EF'!A107,#REF!)</f>
        <v>#REF!</v>
      </c>
      <c r="F107" s="112" t="e">
        <f t="shared" si="7"/>
        <v>#REF!</v>
      </c>
      <c r="G107" s="112" t="e">
        <f t="shared" si="12"/>
        <v>#REF!</v>
      </c>
      <c r="H107" s="112">
        <v>0</v>
      </c>
      <c r="I107" s="112">
        <v>0</v>
      </c>
      <c r="J107" s="112">
        <v>0</v>
      </c>
      <c r="K107" s="112">
        <v>0</v>
      </c>
      <c r="L107" s="112">
        <v>0</v>
      </c>
      <c r="M107" s="112" t="e">
        <f t="shared" si="8"/>
        <v>#REF!</v>
      </c>
    </row>
    <row r="108" spans="1:13" s="129" customFormat="1" ht="12.75" hidden="1" customHeight="1">
      <c r="A108" s="128" t="s">
        <v>208</v>
      </c>
      <c r="B108" s="111" t="e">
        <f>-SUMIF(#REF!,'CA EF'!A108,#REF!)</f>
        <v>#REF!</v>
      </c>
      <c r="C108" s="112">
        <v>0</v>
      </c>
      <c r="D108" s="112">
        <v>0</v>
      </c>
      <c r="E108" s="111" t="e">
        <f>+SUMIF(#REF!,'CA EF'!A108,#REF!)</f>
        <v>#REF!</v>
      </c>
      <c r="F108" s="112" t="e">
        <f t="shared" si="7"/>
        <v>#REF!</v>
      </c>
      <c r="G108" s="112" t="e">
        <f t="shared" si="12"/>
        <v>#REF!</v>
      </c>
      <c r="H108" s="112">
        <v>0</v>
      </c>
      <c r="I108" s="112">
        <v>0</v>
      </c>
      <c r="J108" s="112">
        <v>0</v>
      </c>
      <c r="K108" s="112">
        <v>0</v>
      </c>
      <c r="L108" s="112">
        <v>0</v>
      </c>
      <c r="M108" s="112" t="e">
        <f t="shared" si="8"/>
        <v>#REF!</v>
      </c>
    </row>
    <row r="109" spans="1:13" s="129" customFormat="1" ht="12.75" hidden="1" customHeight="1">
      <c r="A109" s="128" t="s">
        <v>210</v>
      </c>
      <c r="B109" s="111" t="e">
        <f>-SUMIF(#REF!,'CA EF'!A109,#REF!)</f>
        <v>#REF!</v>
      </c>
      <c r="C109" s="112">
        <v>0</v>
      </c>
      <c r="D109" s="112">
        <v>0</v>
      </c>
      <c r="E109" s="111" t="e">
        <f>+SUMIF(#REF!,'CA EF'!A109,#REF!)</f>
        <v>#REF!</v>
      </c>
      <c r="F109" s="112" t="e">
        <f t="shared" si="7"/>
        <v>#REF!</v>
      </c>
      <c r="G109" s="112" t="e">
        <f t="shared" si="12"/>
        <v>#REF!</v>
      </c>
      <c r="H109" s="112">
        <v>0</v>
      </c>
      <c r="I109" s="112">
        <v>0</v>
      </c>
      <c r="J109" s="112">
        <v>0</v>
      </c>
      <c r="K109" s="112">
        <v>0</v>
      </c>
      <c r="L109" s="112">
        <v>0</v>
      </c>
      <c r="M109" s="112" t="e">
        <f t="shared" si="8"/>
        <v>#REF!</v>
      </c>
    </row>
    <row r="110" spans="1:13" s="129" customFormat="1" ht="12.75" hidden="1" customHeight="1">
      <c r="A110" s="128" t="s">
        <v>212</v>
      </c>
      <c r="B110" s="111" t="e">
        <f>-SUMIF(#REF!,'CA EF'!A110,#REF!)</f>
        <v>#REF!</v>
      </c>
      <c r="C110" s="112">
        <v>0</v>
      </c>
      <c r="D110" s="112">
        <v>0</v>
      </c>
      <c r="E110" s="111" t="e">
        <f>+SUMIF(#REF!,'CA EF'!A110,#REF!)</f>
        <v>#REF!</v>
      </c>
      <c r="F110" s="112" t="e">
        <f t="shared" si="7"/>
        <v>#REF!</v>
      </c>
      <c r="G110" s="112" t="e">
        <f t="shared" si="12"/>
        <v>#REF!</v>
      </c>
      <c r="H110" s="112">
        <v>0</v>
      </c>
      <c r="I110" s="112">
        <v>0</v>
      </c>
      <c r="J110" s="112">
        <v>0</v>
      </c>
      <c r="K110" s="112">
        <v>0</v>
      </c>
      <c r="L110" s="112">
        <v>0</v>
      </c>
      <c r="M110" s="112" t="e">
        <f t="shared" si="8"/>
        <v>#REF!</v>
      </c>
    </row>
    <row r="111" spans="1:13" s="129" customFormat="1" ht="12.75" hidden="1" customHeight="1">
      <c r="A111" s="128" t="s">
        <v>214</v>
      </c>
      <c r="B111" s="111" t="e">
        <f>-SUMIF(#REF!,'CA EF'!A111,#REF!)</f>
        <v>#REF!</v>
      </c>
      <c r="C111" s="112">
        <v>0</v>
      </c>
      <c r="D111" s="112">
        <v>0</v>
      </c>
      <c r="E111" s="111" t="e">
        <f>+SUMIF(#REF!,'CA EF'!A111,#REF!)</f>
        <v>#REF!</v>
      </c>
      <c r="F111" s="112" t="e">
        <f t="shared" si="7"/>
        <v>#REF!</v>
      </c>
      <c r="G111" s="112" t="e">
        <f t="shared" si="12"/>
        <v>#REF!</v>
      </c>
      <c r="H111" s="112">
        <v>0</v>
      </c>
      <c r="I111" s="112">
        <v>0</v>
      </c>
      <c r="J111" s="112">
        <v>0</v>
      </c>
      <c r="K111" s="112">
        <v>0</v>
      </c>
      <c r="L111" s="112">
        <v>0</v>
      </c>
      <c r="M111" s="112" t="e">
        <f t="shared" si="8"/>
        <v>#REF!</v>
      </c>
    </row>
    <row r="112" spans="1:13" s="129" customFormat="1" ht="12.75" hidden="1" customHeight="1">
      <c r="A112" s="128" t="s">
        <v>216</v>
      </c>
      <c r="B112" s="111" t="e">
        <f>-SUMIF(#REF!,'CA EF'!A112,#REF!)</f>
        <v>#REF!</v>
      </c>
      <c r="C112" s="112">
        <v>0</v>
      </c>
      <c r="D112" s="112">
        <v>0</v>
      </c>
      <c r="E112" s="111" t="e">
        <f>+SUMIF(#REF!,'CA EF'!A112,#REF!)</f>
        <v>#REF!</v>
      </c>
      <c r="F112" s="112" t="e">
        <f t="shared" si="7"/>
        <v>#REF!</v>
      </c>
      <c r="G112" s="112" t="e">
        <f t="shared" si="12"/>
        <v>#REF!</v>
      </c>
      <c r="H112" s="112">
        <v>0</v>
      </c>
      <c r="I112" s="112">
        <v>0</v>
      </c>
      <c r="J112" s="112">
        <v>0</v>
      </c>
      <c r="K112" s="112">
        <v>0</v>
      </c>
      <c r="L112" s="112">
        <v>0</v>
      </c>
      <c r="M112" s="112" t="e">
        <f t="shared" si="8"/>
        <v>#REF!</v>
      </c>
    </row>
    <row r="113" spans="1:13" s="129" customFormat="1" ht="12.75" hidden="1" customHeight="1">
      <c r="A113" s="128" t="s">
        <v>218</v>
      </c>
      <c r="B113" s="111" t="e">
        <f>-SUMIF(#REF!,'CA EF'!A113,#REF!)</f>
        <v>#REF!</v>
      </c>
      <c r="C113" s="112">
        <v>0</v>
      </c>
      <c r="D113" s="112">
        <v>0</v>
      </c>
      <c r="E113" s="111" t="e">
        <f>+SUMIF(#REF!,'CA EF'!A113,#REF!)</f>
        <v>#REF!</v>
      </c>
      <c r="F113" s="112" t="e">
        <f t="shared" si="7"/>
        <v>#REF!</v>
      </c>
      <c r="G113" s="112" t="e">
        <f t="shared" si="12"/>
        <v>#REF!</v>
      </c>
      <c r="H113" s="112">
        <v>0</v>
      </c>
      <c r="I113" s="112">
        <v>0</v>
      </c>
      <c r="J113" s="112">
        <v>0</v>
      </c>
      <c r="K113" s="112">
        <v>0</v>
      </c>
      <c r="L113" s="112">
        <v>0</v>
      </c>
      <c r="M113" s="112" t="e">
        <f t="shared" si="8"/>
        <v>#REF!</v>
      </c>
    </row>
    <row r="114" spans="1:13" s="129" customFormat="1" ht="12.75" hidden="1" customHeight="1">
      <c r="A114" s="128" t="s">
        <v>220</v>
      </c>
      <c r="B114" s="111" t="e">
        <f>-SUMIF(#REF!,'CA EF'!A114,#REF!)</f>
        <v>#REF!</v>
      </c>
      <c r="C114" s="112">
        <v>0</v>
      </c>
      <c r="D114" s="112">
        <v>0</v>
      </c>
      <c r="E114" s="111" t="e">
        <f>+SUMIF(#REF!,'CA EF'!A114,#REF!)</f>
        <v>#REF!</v>
      </c>
      <c r="F114" s="112" t="e">
        <f t="shared" si="7"/>
        <v>#REF!</v>
      </c>
      <c r="G114" s="112" t="e">
        <f t="shared" si="12"/>
        <v>#REF!</v>
      </c>
      <c r="H114" s="112">
        <v>0</v>
      </c>
      <c r="I114" s="112">
        <v>0</v>
      </c>
      <c r="J114" s="112">
        <v>0</v>
      </c>
      <c r="K114" s="112">
        <v>0</v>
      </c>
      <c r="L114" s="112">
        <v>0</v>
      </c>
      <c r="M114" s="112" t="e">
        <f t="shared" si="8"/>
        <v>#REF!</v>
      </c>
    </row>
    <row r="115" spans="1:13" s="129" customFormat="1" ht="12.75" hidden="1" customHeight="1">
      <c r="A115" s="128" t="s">
        <v>222</v>
      </c>
      <c r="B115" s="111" t="e">
        <f>-SUMIF(#REF!,'CA EF'!A115,#REF!)</f>
        <v>#REF!</v>
      </c>
      <c r="C115" s="112">
        <v>0</v>
      </c>
      <c r="D115" s="112">
        <v>0</v>
      </c>
      <c r="E115" s="111" t="e">
        <f>+SUMIF(#REF!,'CA EF'!A115,#REF!)</f>
        <v>#REF!</v>
      </c>
      <c r="F115" s="112" t="e">
        <f t="shared" si="7"/>
        <v>#REF!</v>
      </c>
      <c r="G115" s="112" t="e">
        <f t="shared" si="12"/>
        <v>#REF!</v>
      </c>
      <c r="H115" s="112">
        <v>0</v>
      </c>
      <c r="I115" s="112">
        <v>0</v>
      </c>
      <c r="J115" s="112">
        <v>0</v>
      </c>
      <c r="K115" s="112">
        <v>0</v>
      </c>
      <c r="L115" s="112">
        <v>0</v>
      </c>
      <c r="M115" s="112" t="e">
        <f t="shared" si="8"/>
        <v>#REF!</v>
      </c>
    </row>
    <row r="116" spans="1:13" s="129" customFormat="1" ht="12.75" hidden="1" customHeight="1">
      <c r="A116" s="128" t="s">
        <v>224</v>
      </c>
      <c r="B116" s="111" t="e">
        <f>-SUMIF(#REF!,'CA EF'!A116,#REF!)</f>
        <v>#REF!</v>
      </c>
      <c r="C116" s="112">
        <v>0</v>
      </c>
      <c r="D116" s="112">
        <v>0</v>
      </c>
      <c r="E116" s="111" t="e">
        <f>+SUMIF(#REF!,'CA EF'!A116,#REF!)</f>
        <v>#REF!</v>
      </c>
      <c r="F116" s="112" t="e">
        <f t="shared" si="7"/>
        <v>#REF!</v>
      </c>
      <c r="G116" s="112" t="e">
        <f t="shared" si="12"/>
        <v>#REF!</v>
      </c>
      <c r="H116" s="112">
        <v>0</v>
      </c>
      <c r="I116" s="112">
        <v>0</v>
      </c>
      <c r="J116" s="112">
        <v>0</v>
      </c>
      <c r="K116" s="112">
        <v>0</v>
      </c>
      <c r="L116" s="112">
        <v>0</v>
      </c>
      <c r="M116" s="112" t="e">
        <f t="shared" si="8"/>
        <v>#REF!</v>
      </c>
    </row>
    <row r="117" spans="1:13" s="129" customFormat="1" ht="12.75" hidden="1" customHeight="1">
      <c r="A117" s="128" t="s">
        <v>226</v>
      </c>
      <c r="B117" s="111" t="e">
        <f>-SUMIF(#REF!,'CA EF'!A117,#REF!)</f>
        <v>#REF!</v>
      </c>
      <c r="C117" s="112">
        <v>0</v>
      </c>
      <c r="D117" s="112">
        <v>0</v>
      </c>
      <c r="E117" s="111" t="e">
        <f>+SUMIF(#REF!,'CA EF'!A117,#REF!)</f>
        <v>#REF!</v>
      </c>
      <c r="F117" s="112" t="e">
        <f t="shared" si="7"/>
        <v>#REF!</v>
      </c>
      <c r="G117" s="112" t="e">
        <f t="shared" si="12"/>
        <v>#REF!</v>
      </c>
      <c r="H117" s="112">
        <v>0</v>
      </c>
      <c r="I117" s="112">
        <v>0</v>
      </c>
      <c r="J117" s="112">
        <v>0</v>
      </c>
      <c r="K117" s="112">
        <v>0</v>
      </c>
      <c r="L117" s="112">
        <v>0</v>
      </c>
      <c r="M117" s="112" t="e">
        <f t="shared" si="8"/>
        <v>#REF!</v>
      </c>
    </row>
    <row r="118" spans="1:13" s="129" customFormat="1" ht="12.75" hidden="1" customHeight="1">
      <c r="A118" s="128" t="s">
        <v>228</v>
      </c>
      <c r="B118" s="111" t="e">
        <f>-SUMIF(#REF!,'CA EF'!A118,#REF!)</f>
        <v>#REF!</v>
      </c>
      <c r="C118" s="112">
        <v>0</v>
      </c>
      <c r="D118" s="112">
        <v>0</v>
      </c>
      <c r="E118" s="111" t="e">
        <f>-+SUMIF(#REF!,'CA EF'!A118,#REF!)</f>
        <v>#REF!</v>
      </c>
      <c r="F118" s="112" t="e">
        <f t="shared" si="7"/>
        <v>#REF!</v>
      </c>
      <c r="G118" s="112">
        <v>0</v>
      </c>
      <c r="H118" s="112">
        <v>0</v>
      </c>
      <c r="I118" s="112">
        <v>0</v>
      </c>
      <c r="J118" s="112" t="e">
        <f>-F118</f>
        <v>#REF!</v>
      </c>
      <c r="K118" s="112">
        <v>0</v>
      </c>
      <c r="L118" s="112">
        <v>0</v>
      </c>
      <c r="M118" s="112" t="e">
        <f t="shared" si="8"/>
        <v>#REF!</v>
      </c>
    </row>
    <row r="119" spans="1:13" s="129" customFormat="1" ht="12.75" customHeight="1">
      <c r="A119" s="128" t="s">
        <v>230</v>
      </c>
      <c r="B119" s="111" t="e">
        <f>-SUMIF(#REF!,'CA EF'!A119,#REF!)</f>
        <v>#REF!</v>
      </c>
      <c r="C119" s="112">
        <v>0</v>
      </c>
      <c r="D119" s="112">
        <v>0</v>
      </c>
      <c r="E119" s="111" t="e">
        <f>-+SUMIF(#REF!,'CA EF'!A119,#REF!)</f>
        <v>#REF!</v>
      </c>
      <c r="F119" s="112" t="e">
        <f t="shared" si="7"/>
        <v>#REF!</v>
      </c>
      <c r="G119" s="112">
        <v>0</v>
      </c>
      <c r="H119" s="112">
        <v>0</v>
      </c>
      <c r="I119" s="112" t="e">
        <f>-F119</f>
        <v>#REF!</v>
      </c>
      <c r="J119" s="112">
        <v>0</v>
      </c>
      <c r="K119" s="112">
        <v>0</v>
      </c>
      <c r="L119" s="112">
        <v>0</v>
      </c>
      <c r="M119" s="112" t="e">
        <f t="shared" si="8"/>
        <v>#REF!</v>
      </c>
    </row>
    <row r="120" spans="1:13" s="129" customFormat="1" ht="12.75" customHeight="1">
      <c r="A120" s="128" t="s">
        <v>232</v>
      </c>
      <c r="B120" s="111" t="e">
        <f>-SUMIF(#REF!,'CA EF'!A120,#REF!)</f>
        <v>#REF!</v>
      </c>
      <c r="C120" s="112">
        <v>0</v>
      </c>
      <c r="D120" s="112">
        <v>0</v>
      </c>
      <c r="E120" s="111" t="e">
        <f>-+SUMIF(#REF!,'CA EF'!A120,#REF!)</f>
        <v>#REF!</v>
      </c>
      <c r="F120" s="112" t="e">
        <f t="shared" si="7"/>
        <v>#REF!</v>
      </c>
      <c r="G120" s="112">
        <v>0</v>
      </c>
      <c r="H120" s="112">
        <v>0</v>
      </c>
      <c r="I120" s="112" t="e">
        <f>-F120</f>
        <v>#REF!</v>
      </c>
      <c r="J120" s="112">
        <v>0</v>
      </c>
      <c r="K120" s="112">
        <v>0</v>
      </c>
      <c r="L120" s="112">
        <v>0</v>
      </c>
      <c r="M120" s="112" t="e">
        <f t="shared" si="8"/>
        <v>#REF!</v>
      </c>
    </row>
    <row r="121" spans="1:13" s="129" customFormat="1" ht="12.75" hidden="1" customHeight="1">
      <c r="A121" s="128" t="s">
        <v>234</v>
      </c>
      <c r="B121" s="111" t="e">
        <f>-SUMIF(#REF!,'CA EF'!A121,#REF!)</f>
        <v>#REF!</v>
      </c>
      <c r="C121" s="112">
        <v>0</v>
      </c>
      <c r="D121" s="112">
        <v>0</v>
      </c>
      <c r="E121" s="111" t="e">
        <f>+SUMIF(#REF!,'CA EF'!A121,#REF!)</f>
        <v>#REF!</v>
      </c>
      <c r="F121" s="112" t="e">
        <f t="shared" si="7"/>
        <v>#REF!</v>
      </c>
      <c r="G121" s="112" t="e">
        <f t="shared" si="12"/>
        <v>#REF!</v>
      </c>
      <c r="H121" s="112">
        <v>0</v>
      </c>
      <c r="I121" s="112">
        <v>0</v>
      </c>
      <c r="J121" s="112">
        <v>0</v>
      </c>
      <c r="K121" s="112">
        <v>0</v>
      </c>
      <c r="L121" s="112">
        <v>0</v>
      </c>
      <c r="M121" s="112" t="e">
        <f t="shared" si="8"/>
        <v>#REF!</v>
      </c>
    </row>
    <row r="122" spans="1:13" s="129" customFormat="1" ht="12.75" hidden="1" customHeight="1">
      <c r="A122" s="128" t="s">
        <v>236</v>
      </c>
      <c r="B122" s="111" t="e">
        <f>-SUMIF(#REF!,'CA EF'!A122,#REF!)</f>
        <v>#REF!</v>
      </c>
      <c r="C122" s="112">
        <v>0</v>
      </c>
      <c r="D122" s="112">
        <v>0</v>
      </c>
      <c r="E122" s="111" t="e">
        <f>+SUMIF(#REF!,'CA EF'!A122,#REF!)</f>
        <v>#REF!</v>
      </c>
      <c r="F122" s="112" t="e">
        <f t="shared" si="7"/>
        <v>#REF!</v>
      </c>
      <c r="G122" s="112" t="e">
        <f t="shared" si="12"/>
        <v>#REF!</v>
      </c>
      <c r="H122" s="112">
        <v>0</v>
      </c>
      <c r="I122" s="112">
        <v>0</v>
      </c>
      <c r="J122" s="112">
        <v>0</v>
      </c>
      <c r="K122" s="112">
        <v>0</v>
      </c>
      <c r="L122" s="112">
        <v>0</v>
      </c>
      <c r="M122" s="112" t="e">
        <f t="shared" si="8"/>
        <v>#REF!</v>
      </c>
    </row>
    <row r="123" spans="1:13" s="129" customFormat="1" ht="12.75" hidden="1" customHeight="1">
      <c r="A123" s="128" t="s">
        <v>238</v>
      </c>
      <c r="B123" s="111" t="e">
        <f>-SUMIF(#REF!,'CA EF'!A123,#REF!)</f>
        <v>#REF!</v>
      </c>
      <c r="C123" s="112">
        <v>0</v>
      </c>
      <c r="D123" s="112">
        <v>0</v>
      </c>
      <c r="E123" s="111" t="e">
        <f>+SUMIF(#REF!,'CA EF'!A123,#REF!)</f>
        <v>#REF!</v>
      </c>
      <c r="F123" s="112" t="e">
        <f t="shared" si="7"/>
        <v>#REF!</v>
      </c>
      <c r="G123" s="112" t="e">
        <f t="shared" si="12"/>
        <v>#REF!</v>
      </c>
      <c r="H123" s="112">
        <v>0</v>
      </c>
      <c r="I123" s="112">
        <v>0</v>
      </c>
      <c r="J123" s="112">
        <v>0</v>
      </c>
      <c r="K123" s="112">
        <v>0</v>
      </c>
      <c r="L123" s="112">
        <v>0</v>
      </c>
      <c r="M123" s="112" t="e">
        <f t="shared" si="8"/>
        <v>#REF!</v>
      </c>
    </row>
    <row r="124" spans="1:13" s="129" customFormat="1" ht="12.75" hidden="1" customHeight="1">
      <c r="A124" s="128" t="s">
        <v>240</v>
      </c>
      <c r="B124" s="111" t="e">
        <f>-SUMIF(#REF!,'CA EF'!A124,#REF!)</f>
        <v>#REF!</v>
      </c>
      <c r="C124" s="112">
        <v>0</v>
      </c>
      <c r="D124" s="112">
        <v>0</v>
      </c>
      <c r="E124" s="111" t="e">
        <f>+SUMIF(#REF!,'CA EF'!A124,#REF!)</f>
        <v>#REF!</v>
      </c>
      <c r="F124" s="112" t="e">
        <f t="shared" si="7"/>
        <v>#REF!</v>
      </c>
      <c r="G124" s="112" t="e">
        <f t="shared" si="12"/>
        <v>#REF!</v>
      </c>
      <c r="H124" s="112">
        <v>0</v>
      </c>
      <c r="I124" s="112">
        <v>0</v>
      </c>
      <c r="J124" s="112">
        <v>0</v>
      </c>
      <c r="K124" s="112">
        <v>0</v>
      </c>
      <c r="L124" s="112">
        <v>0</v>
      </c>
      <c r="M124" s="112" t="e">
        <f t="shared" si="8"/>
        <v>#REF!</v>
      </c>
    </row>
    <row r="125" spans="1:13" s="129" customFormat="1" ht="12.75" hidden="1" customHeight="1">
      <c r="A125" s="128" t="s">
        <v>242</v>
      </c>
      <c r="B125" s="111" t="e">
        <f>-SUMIF(#REF!,'CA EF'!A125,#REF!)</f>
        <v>#REF!</v>
      </c>
      <c r="C125" s="112">
        <v>0</v>
      </c>
      <c r="D125" s="112">
        <v>0</v>
      </c>
      <c r="E125" s="111" t="e">
        <f>-SUMIF(#REF!,'CA EF'!A125,#REF!)</f>
        <v>#REF!</v>
      </c>
      <c r="F125" s="112" t="e">
        <f t="shared" si="7"/>
        <v>#REF!</v>
      </c>
      <c r="G125" s="112">
        <v>0</v>
      </c>
      <c r="H125" s="112">
        <v>0</v>
      </c>
      <c r="I125" s="112">
        <v>0</v>
      </c>
      <c r="J125" s="112">
        <v>0</v>
      </c>
      <c r="K125" s="112">
        <v>0</v>
      </c>
      <c r="L125" s="112" t="e">
        <f>-F125</f>
        <v>#REF!</v>
      </c>
      <c r="M125" s="112" t="e">
        <f t="shared" si="8"/>
        <v>#REF!</v>
      </c>
    </row>
    <row r="126" spans="1:13" s="129" customFormat="1" ht="12.75" hidden="1" customHeight="1">
      <c r="A126" s="128" t="s">
        <v>244</v>
      </c>
      <c r="B126" s="111" t="e">
        <f>-SUMIF(#REF!,'CA EF'!A126,#REF!)</f>
        <v>#REF!</v>
      </c>
      <c r="C126" s="112">
        <v>0</v>
      </c>
      <c r="D126" s="112">
        <v>0</v>
      </c>
      <c r="E126" s="111" t="e">
        <f>-SUMIF(#REF!,'CA EF'!A126,#REF!)</f>
        <v>#REF!</v>
      </c>
      <c r="F126" s="112" t="e">
        <f t="shared" ref="F126:F144" si="16">+B126+C126-D126-E126</f>
        <v>#REF!</v>
      </c>
      <c r="G126" s="112">
        <v>0</v>
      </c>
      <c r="H126" s="112">
        <v>0</v>
      </c>
      <c r="I126" s="112">
        <v>0</v>
      </c>
      <c r="J126" s="112">
        <v>0</v>
      </c>
      <c r="K126" s="112"/>
      <c r="L126" s="112">
        <v>0</v>
      </c>
      <c r="M126" s="112" t="e">
        <f t="shared" si="8"/>
        <v>#REF!</v>
      </c>
    </row>
    <row r="127" spans="1:13" s="129" customFormat="1" ht="12.75" customHeight="1">
      <c r="A127" s="404" t="s">
        <v>582</v>
      </c>
      <c r="B127" s="111" t="e">
        <f>-SUMIF(#REF!,'CA EF'!A127,#REF!)</f>
        <v>#REF!</v>
      </c>
      <c r="C127" s="112">
        <v>59856.44</v>
      </c>
      <c r="D127" s="112"/>
      <c r="E127" s="111" t="e">
        <f>+SUMIF(#REF!,'CA EF'!A127,#REF!)</f>
        <v>#REF!</v>
      </c>
      <c r="F127" s="112" t="e">
        <f t="shared" si="16"/>
        <v>#REF!</v>
      </c>
      <c r="G127" s="112" t="e">
        <f t="shared" si="12"/>
        <v>#REF!</v>
      </c>
      <c r="H127" s="112">
        <v>0</v>
      </c>
      <c r="I127" s="112">
        <v>0</v>
      </c>
      <c r="J127" s="112">
        <v>0</v>
      </c>
      <c r="K127" s="112">
        <v>0</v>
      </c>
      <c r="L127" s="112">
        <v>0</v>
      </c>
      <c r="M127" s="112" t="e">
        <f t="shared" si="8"/>
        <v>#REF!</v>
      </c>
    </row>
    <row r="128" spans="1:13" s="129" customFormat="1" ht="12.75" hidden="1" customHeight="1">
      <c r="A128" s="128" t="s">
        <v>248</v>
      </c>
      <c r="B128" s="111" t="e">
        <f>-SUMIF(#REF!,'CA EF'!A128,#REF!)</f>
        <v>#REF!</v>
      </c>
      <c r="C128" s="112" t="e">
        <f>+D218</f>
        <v>#REF!</v>
      </c>
      <c r="D128" s="112">
        <v>59856.44</v>
      </c>
      <c r="E128" s="111" t="e">
        <f>-SUMIF(#REF!,'CA EF'!A128,#REF!)</f>
        <v>#REF!</v>
      </c>
      <c r="F128" s="112" t="e">
        <f>+B128+C128-D128-E128</f>
        <v>#REF!</v>
      </c>
      <c r="G128" s="112" t="e">
        <f t="shared" si="12"/>
        <v>#REF!</v>
      </c>
      <c r="H128" s="112">
        <v>0</v>
      </c>
      <c r="I128" s="112">
        <v>0</v>
      </c>
      <c r="J128" s="112">
        <v>0</v>
      </c>
      <c r="K128" s="112">
        <v>0</v>
      </c>
      <c r="L128" s="112">
        <v>0</v>
      </c>
      <c r="M128" s="112" t="e">
        <f t="shared" si="8"/>
        <v>#REF!</v>
      </c>
    </row>
    <row r="129" spans="1:13" s="129" customFormat="1" ht="12.75" hidden="1" customHeight="1">
      <c r="A129" s="128" t="s">
        <v>250</v>
      </c>
      <c r="B129" s="111" t="e">
        <f>-SUMIF(#REF!,'CA EF'!A129,#REF!)</f>
        <v>#REF!</v>
      </c>
      <c r="C129" s="112"/>
      <c r="D129" s="112"/>
      <c r="E129" s="111" t="e">
        <f>+SUMIF(#REF!,'CA EF'!A129,#REF!)</f>
        <v>#REF!</v>
      </c>
      <c r="F129" s="112" t="e">
        <f t="shared" si="16"/>
        <v>#REF!</v>
      </c>
      <c r="G129" s="112" t="e">
        <f t="shared" si="12"/>
        <v>#REF!</v>
      </c>
      <c r="H129" s="112">
        <v>0</v>
      </c>
      <c r="I129" s="112">
        <v>0</v>
      </c>
      <c r="J129" s="112">
        <v>0</v>
      </c>
      <c r="K129" s="112">
        <v>0</v>
      </c>
      <c r="L129" s="112">
        <v>0</v>
      </c>
      <c r="M129" s="112" t="e">
        <f t="shared" si="8"/>
        <v>#REF!</v>
      </c>
    </row>
    <row r="130" spans="1:13" s="129" customFormat="1" ht="12.75" hidden="1" customHeight="1">
      <c r="A130" s="128" t="s">
        <v>252</v>
      </c>
      <c r="B130" s="111" t="e">
        <f>-SUMIF(#REF!,'CA EF'!A130,#REF!)</f>
        <v>#REF!</v>
      </c>
      <c r="C130" s="112">
        <v>0</v>
      </c>
      <c r="D130" s="112">
        <v>0</v>
      </c>
      <c r="E130" s="111" t="e">
        <f>+SUMIF(#REF!,'CA EF'!A130,#REF!)</f>
        <v>#REF!</v>
      </c>
      <c r="F130" s="112" t="e">
        <f t="shared" si="16"/>
        <v>#REF!</v>
      </c>
      <c r="G130" s="112" t="e">
        <f t="shared" si="12"/>
        <v>#REF!</v>
      </c>
      <c r="H130" s="112">
        <v>0</v>
      </c>
      <c r="I130" s="112">
        <v>0</v>
      </c>
      <c r="J130" s="112">
        <v>0</v>
      </c>
      <c r="K130" s="112">
        <v>0</v>
      </c>
      <c r="L130" s="112">
        <v>0</v>
      </c>
      <c r="M130" s="112" t="e">
        <f t="shared" si="8"/>
        <v>#REF!</v>
      </c>
    </row>
    <row r="131" spans="1:13" s="129" customFormat="1" ht="12.75" hidden="1" customHeight="1">
      <c r="A131" s="128" t="s">
        <v>254</v>
      </c>
      <c r="B131" s="111" t="e">
        <f>-SUMIF(#REF!,'CA EF'!A131,#REF!)</f>
        <v>#REF!</v>
      </c>
      <c r="C131" s="112">
        <v>0</v>
      </c>
      <c r="D131" s="112">
        <v>0</v>
      </c>
      <c r="E131" s="111"/>
      <c r="F131" s="112" t="e">
        <f t="shared" si="16"/>
        <v>#REF!</v>
      </c>
      <c r="G131" s="112" t="e">
        <f t="shared" si="12"/>
        <v>#REF!</v>
      </c>
      <c r="H131" s="112">
        <v>0</v>
      </c>
      <c r="I131" s="112">
        <v>0</v>
      </c>
      <c r="J131" s="112">
        <v>0</v>
      </c>
      <c r="K131" s="112">
        <v>0</v>
      </c>
      <c r="L131" s="112">
        <v>0</v>
      </c>
      <c r="M131" s="112" t="e">
        <f t="shared" si="8"/>
        <v>#REF!</v>
      </c>
    </row>
    <row r="132" spans="1:13" s="129" customFormat="1" ht="12.75" hidden="1" customHeight="1">
      <c r="A132" s="128" t="s">
        <v>256</v>
      </c>
      <c r="B132" s="111" t="e">
        <f>-SUMIF(#REF!,'CA EF'!A132,#REF!)</f>
        <v>#REF!</v>
      </c>
      <c r="C132" s="112">
        <v>0</v>
      </c>
      <c r="D132" s="112">
        <v>0</v>
      </c>
      <c r="E132" s="111"/>
      <c r="F132" s="112" t="e">
        <f t="shared" si="16"/>
        <v>#REF!</v>
      </c>
      <c r="G132" s="112" t="e">
        <f t="shared" si="12"/>
        <v>#REF!</v>
      </c>
      <c r="H132" s="112">
        <v>0</v>
      </c>
      <c r="I132" s="112">
        <v>0</v>
      </c>
      <c r="J132" s="112">
        <v>0</v>
      </c>
      <c r="K132" s="112">
        <v>0</v>
      </c>
      <c r="L132" s="112">
        <v>0</v>
      </c>
      <c r="M132" s="112" t="e">
        <f t="shared" si="8"/>
        <v>#REF!</v>
      </c>
    </row>
    <row r="133" spans="1:13" s="129" customFormat="1" ht="12.75" customHeight="1">
      <c r="A133" s="128" t="s">
        <v>258</v>
      </c>
      <c r="B133" s="111" t="e">
        <f>-SUMIF(#REF!,'CA EF'!A133,#REF!)</f>
        <v>#REF!</v>
      </c>
      <c r="C133" s="112">
        <v>0</v>
      </c>
      <c r="D133" s="112">
        <v>0</v>
      </c>
      <c r="E133" s="111"/>
      <c r="F133" s="112" t="e">
        <f t="shared" si="16"/>
        <v>#REF!</v>
      </c>
      <c r="G133" s="112" t="e">
        <f t="shared" si="12"/>
        <v>#REF!</v>
      </c>
      <c r="H133" s="112">
        <v>0</v>
      </c>
      <c r="I133" s="112">
        <v>0</v>
      </c>
      <c r="J133" s="112">
        <v>0</v>
      </c>
      <c r="K133" s="112">
        <v>0</v>
      </c>
      <c r="L133" s="112">
        <v>0</v>
      </c>
      <c r="M133" s="112" t="e">
        <f t="shared" si="8"/>
        <v>#REF!</v>
      </c>
    </row>
    <row r="134" spans="1:13" s="129" customFormat="1" ht="12.75" hidden="1" customHeight="1">
      <c r="A134" s="128" t="s">
        <v>560</v>
      </c>
      <c r="B134" s="111" t="e">
        <f>-SUMIF(#REF!,'CA EF'!A134,#REF!)</f>
        <v>#REF!</v>
      </c>
      <c r="C134" s="112">
        <v>0</v>
      </c>
      <c r="D134" s="112">
        <v>0</v>
      </c>
      <c r="E134" s="111"/>
      <c r="F134" s="112" t="e">
        <f t="shared" ref="F134" si="17">+B134+C134-D134-E134</f>
        <v>#REF!</v>
      </c>
      <c r="G134" s="112" t="e">
        <f t="shared" ref="G134" si="18">-F134</f>
        <v>#REF!</v>
      </c>
      <c r="H134" s="112">
        <v>0</v>
      </c>
      <c r="I134" s="112">
        <v>0</v>
      </c>
      <c r="J134" s="112">
        <v>0</v>
      </c>
      <c r="K134" s="112">
        <v>0</v>
      </c>
      <c r="L134" s="112">
        <v>0</v>
      </c>
      <c r="M134" s="112" t="e">
        <f t="shared" si="8"/>
        <v>#REF!</v>
      </c>
    </row>
    <row r="135" spans="1:13" s="129" customFormat="1" ht="12.75" hidden="1" customHeight="1">
      <c r="A135" s="128" t="s">
        <v>260</v>
      </c>
      <c r="B135" s="111" t="e">
        <f>-SUMIF(#REF!,'CA EF'!A135,#REF!)</f>
        <v>#REF!</v>
      </c>
      <c r="C135" s="112">
        <v>0</v>
      </c>
      <c r="D135" s="112">
        <v>0</v>
      </c>
      <c r="E135" s="111"/>
      <c r="F135" s="112" t="e">
        <f t="shared" si="16"/>
        <v>#REF!</v>
      </c>
      <c r="G135" s="112" t="e">
        <f t="shared" si="12"/>
        <v>#REF!</v>
      </c>
      <c r="H135" s="112">
        <v>0</v>
      </c>
      <c r="I135" s="112">
        <v>0</v>
      </c>
      <c r="J135" s="112">
        <v>0</v>
      </c>
      <c r="K135" s="112">
        <v>0</v>
      </c>
      <c r="L135" s="112">
        <v>0</v>
      </c>
      <c r="M135" s="112" t="e">
        <f t="shared" si="8"/>
        <v>#REF!</v>
      </c>
    </row>
    <row r="136" spans="1:13" s="129" customFormat="1" ht="12.75" customHeight="1">
      <c r="A136" s="128" t="s">
        <v>262</v>
      </c>
      <c r="B136" s="111" t="e">
        <f>-SUMIF(#REF!,'CA EF'!A136,#REF!)</f>
        <v>#REF!</v>
      </c>
      <c r="C136" s="112">
        <v>0</v>
      </c>
      <c r="D136" s="112">
        <v>0</v>
      </c>
      <c r="E136" s="111"/>
      <c r="F136" s="112" t="e">
        <f t="shared" si="16"/>
        <v>#REF!</v>
      </c>
      <c r="G136" s="112" t="e">
        <f t="shared" si="12"/>
        <v>#REF!</v>
      </c>
      <c r="H136" s="112">
        <v>0</v>
      </c>
      <c r="I136" s="112">
        <v>0</v>
      </c>
      <c r="J136" s="112">
        <v>0</v>
      </c>
      <c r="K136" s="112">
        <v>0</v>
      </c>
      <c r="L136" s="112">
        <v>0</v>
      </c>
      <c r="M136" s="112" t="e">
        <f t="shared" si="8"/>
        <v>#REF!</v>
      </c>
    </row>
    <row r="137" spans="1:13" s="129" customFormat="1" ht="12.75" hidden="1" customHeight="1">
      <c r="A137" s="128" t="s">
        <v>264</v>
      </c>
      <c r="B137" s="111" t="e">
        <f>-SUMIF(#REF!,'CA EF'!A137,#REF!)</f>
        <v>#REF!</v>
      </c>
      <c r="C137" s="112">
        <v>0</v>
      </c>
      <c r="D137" s="112">
        <v>0</v>
      </c>
      <c r="E137" s="111"/>
      <c r="F137" s="112" t="e">
        <f t="shared" si="16"/>
        <v>#REF!</v>
      </c>
      <c r="G137" s="112" t="e">
        <f t="shared" si="12"/>
        <v>#REF!</v>
      </c>
      <c r="H137" s="112">
        <v>0</v>
      </c>
      <c r="I137" s="112">
        <v>0</v>
      </c>
      <c r="J137" s="112">
        <v>0</v>
      </c>
      <c r="K137" s="112">
        <v>0</v>
      </c>
      <c r="L137" s="112">
        <v>0</v>
      </c>
      <c r="M137" s="112" t="e">
        <f t="shared" si="8"/>
        <v>#REF!</v>
      </c>
    </row>
    <row r="138" spans="1:13" s="129" customFormat="1" ht="12.75" hidden="1" customHeight="1">
      <c r="A138" s="128" t="s">
        <v>266</v>
      </c>
      <c r="B138" s="111" t="e">
        <f>-SUMIF(#REF!,'CA EF'!A138,#REF!)</f>
        <v>#REF!</v>
      </c>
      <c r="C138" s="112">
        <v>0</v>
      </c>
      <c r="D138" s="112">
        <v>0</v>
      </c>
      <c r="E138" s="111"/>
      <c r="F138" s="112" t="e">
        <f t="shared" si="16"/>
        <v>#REF!</v>
      </c>
      <c r="G138" s="112" t="e">
        <f t="shared" si="12"/>
        <v>#REF!</v>
      </c>
      <c r="H138" s="112">
        <v>0</v>
      </c>
      <c r="I138" s="112">
        <v>0</v>
      </c>
      <c r="J138" s="112">
        <v>0</v>
      </c>
      <c r="K138" s="112">
        <v>0</v>
      </c>
      <c r="L138" s="112">
        <v>0</v>
      </c>
      <c r="M138" s="112" t="e">
        <f t="shared" si="8"/>
        <v>#REF!</v>
      </c>
    </row>
    <row r="139" spans="1:13" s="129" customFormat="1" ht="12.75" hidden="1" customHeight="1">
      <c r="A139" s="128" t="s">
        <v>268</v>
      </c>
      <c r="B139" s="111" t="e">
        <f>-SUMIF(#REF!,'CA EF'!A139,#REF!)</f>
        <v>#REF!</v>
      </c>
      <c r="C139" s="112">
        <v>0</v>
      </c>
      <c r="D139" s="112">
        <v>0</v>
      </c>
      <c r="E139" s="111"/>
      <c r="F139" s="112" t="e">
        <f t="shared" si="16"/>
        <v>#REF!</v>
      </c>
      <c r="G139" s="112" t="e">
        <f t="shared" si="12"/>
        <v>#REF!</v>
      </c>
      <c r="H139" s="112">
        <v>0</v>
      </c>
      <c r="I139" s="112">
        <v>0</v>
      </c>
      <c r="J139" s="112">
        <v>0</v>
      </c>
      <c r="K139" s="112">
        <v>0</v>
      </c>
      <c r="L139" s="112">
        <v>0</v>
      </c>
      <c r="M139" s="112" t="e">
        <f t="shared" si="8"/>
        <v>#REF!</v>
      </c>
    </row>
    <row r="140" spans="1:13" s="129" customFormat="1" ht="12.75" hidden="1" customHeight="1">
      <c r="A140" s="128" t="s">
        <v>270</v>
      </c>
      <c r="B140" s="111" t="e">
        <f>-SUMIF(#REF!,'CA EF'!A140,#REF!)</f>
        <v>#REF!</v>
      </c>
      <c r="C140" s="112">
        <v>0</v>
      </c>
      <c r="D140" s="112">
        <v>0</v>
      </c>
      <c r="E140" s="111"/>
      <c r="F140" s="112" t="e">
        <f t="shared" si="16"/>
        <v>#REF!</v>
      </c>
      <c r="G140" s="112" t="e">
        <f t="shared" si="12"/>
        <v>#REF!</v>
      </c>
      <c r="H140" s="112">
        <v>0</v>
      </c>
      <c r="I140" s="112">
        <v>0</v>
      </c>
      <c r="J140" s="112">
        <v>0</v>
      </c>
      <c r="K140" s="112">
        <v>0</v>
      </c>
      <c r="L140" s="112">
        <v>0</v>
      </c>
      <c r="M140" s="112" t="e">
        <f t="shared" si="8"/>
        <v>#REF!</v>
      </c>
    </row>
    <row r="141" spans="1:13" s="129" customFormat="1" ht="12.75" hidden="1" customHeight="1">
      <c r="A141" s="128" t="s">
        <v>272</v>
      </c>
      <c r="B141" s="111" t="e">
        <f>-SUMIF(#REF!,'CA EF'!A141,#REF!)</f>
        <v>#REF!</v>
      </c>
      <c r="C141" s="112">
        <v>0</v>
      </c>
      <c r="D141" s="112">
        <v>0</v>
      </c>
      <c r="E141" s="111"/>
      <c r="F141" s="112" t="e">
        <f t="shared" si="16"/>
        <v>#REF!</v>
      </c>
      <c r="G141" s="112" t="e">
        <f t="shared" si="12"/>
        <v>#REF!</v>
      </c>
      <c r="H141" s="112">
        <v>0</v>
      </c>
      <c r="I141" s="112">
        <v>0</v>
      </c>
      <c r="J141" s="112">
        <v>0</v>
      </c>
      <c r="K141" s="112">
        <v>0</v>
      </c>
      <c r="L141" s="112">
        <v>0</v>
      </c>
      <c r="M141" s="112" t="e">
        <f t="shared" si="8"/>
        <v>#REF!</v>
      </c>
    </row>
    <row r="142" spans="1:13" s="129" customFormat="1" ht="12.75" hidden="1" customHeight="1">
      <c r="A142" s="128" t="s">
        <v>274</v>
      </c>
      <c r="B142" s="111" t="e">
        <f>-SUMIF(#REF!,'CA EF'!A142,#REF!)</f>
        <v>#REF!</v>
      </c>
      <c r="C142" s="112">
        <v>0</v>
      </c>
      <c r="D142" s="112">
        <v>0</v>
      </c>
      <c r="E142" s="111"/>
      <c r="F142" s="112" t="e">
        <f t="shared" si="16"/>
        <v>#REF!</v>
      </c>
      <c r="G142" s="112" t="e">
        <f t="shared" si="12"/>
        <v>#REF!</v>
      </c>
      <c r="H142" s="112">
        <v>0</v>
      </c>
      <c r="I142" s="112">
        <v>0</v>
      </c>
      <c r="J142" s="112">
        <v>0</v>
      </c>
      <c r="K142" s="112">
        <v>0</v>
      </c>
      <c r="L142" s="112">
        <v>0</v>
      </c>
      <c r="M142" s="112" t="e">
        <f t="shared" si="8"/>
        <v>#REF!</v>
      </c>
    </row>
    <row r="143" spans="1:13" s="129" customFormat="1" ht="12.75" hidden="1" customHeight="1">
      <c r="A143" s="128" t="s">
        <v>276</v>
      </c>
      <c r="B143" s="111" t="e">
        <f>-SUMIF(#REF!,'CA EF'!A143,#REF!)</f>
        <v>#REF!</v>
      </c>
      <c r="C143" s="112">
        <v>0</v>
      </c>
      <c r="D143" s="112">
        <v>0</v>
      </c>
      <c r="E143" s="111"/>
      <c r="F143" s="112" t="e">
        <f t="shared" si="16"/>
        <v>#REF!</v>
      </c>
      <c r="G143" s="112" t="e">
        <f t="shared" si="12"/>
        <v>#REF!</v>
      </c>
      <c r="H143" s="112">
        <v>0</v>
      </c>
      <c r="I143" s="112">
        <v>0</v>
      </c>
      <c r="J143" s="112">
        <v>0</v>
      </c>
      <c r="K143" s="112">
        <v>0</v>
      </c>
      <c r="L143" s="112">
        <v>0</v>
      </c>
      <c r="M143" s="112" t="e">
        <f t="shared" si="8"/>
        <v>#REF!</v>
      </c>
    </row>
    <row r="144" spans="1:13" s="129" customFormat="1" ht="12.75" hidden="1" customHeight="1">
      <c r="A144" s="128" t="s">
        <v>278</v>
      </c>
      <c r="B144" s="111" t="e">
        <f>-SUMIF(#REF!,'CA EF'!A144,#REF!)</f>
        <v>#REF!</v>
      </c>
      <c r="C144" s="112">
        <v>0</v>
      </c>
      <c r="D144" s="112">
        <v>0</v>
      </c>
      <c r="E144" s="111"/>
      <c r="F144" s="112" t="e">
        <f t="shared" si="16"/>
        <v>#REF!</v>
      </c>
      <c r="G144" s="112" t="e">
        <f t="shared" si="12"/>
        <v>#REF!</v>
      </c>
      <c r="H144" s="112">
        <v>0</v>
      </c>
      <c r="I144" s="112">
        <v>0</v>
      </c>
      <c r="J144" s="112">
        <v>0</v>
      </c>
      <c r="K144" s="112">
        <v>0</v>
      </c>
      <c r="L144" s="112">
        <v>0</v>
      </c>
      <c r="M144" s="112" t="e">
        <f t="shared" si="8"/>
        <v>#REF!</v>
      </c>
    </row>
    <row r="145" spans="1:13" s="129" customFormat="1" ht="12.75" hidden="1" customHeight="1">
      <c r="A145" s="128" t="s">
        <v>280</v>
      </c>
      <c r="B145" s="111" t="e">
        <f>-SUMIF(#REF!,'CA EF'!A145,#REF!)</f>
        <v>#REF!</v>
      </c>
      <c r="C145" s="112">
        <v>0</v>
      </c>
      <c r="D145" s="112">
        <v>0</v>
      </c>
      <c r="E145" s="111"/>
      <c r="F145" s="112" t="e">
        <f t="shared" ref="F145:F215" si="19">+B145+C145-D145-E145</f>
        <v>#REF!</v>
      </c>
      <c r="G145" s="112" t="e">
        <f t="shared" si="12"/>
        <v>#REF!</v>
      </c>
      <c r="H145" s="112">
        <v>0</v>
      </c>
      <c r="I145" s="112">
        <v>0</v>
      </c>
      <c r="J145" s="112">
        <v>0</v>
      </c>
      <c r="K145" s="112">
        <v>0</v>
      </c>
      <c r="L145" s="112">
        <v>0</v>
      </c>
      <c r="M145" s="112" t="e">
        <f t="shared" ref="M145:M213" si="20">SUM(F145:L145)</f>
        <v>#REF!</v>
      </c>
    </row>
    <row r="146" spans="1:13" s="129" customFormat="1" ht="12.75" hidden="1" customHeight="1">
      <c r="A146" s="128" t="s">
        <v>282</v>
      </c>
      <c r="B146" s="111" t="e">
        <f>-SUMIF(#REF!,'CA EF'!A146,#REF!)</f>
        <v>#REF!</v>
      </c>
      <c r="C146" s="112">
        <v>0</v>
      </c>
      <c r="D146" s="112">
        <v>0</v>
      </c>
      <c r="E146" s="111"/>
      <c r="F146" s="112" t="e">
        <f t="shared" si="19"/>
        <v>#REF!</v>
      </c>
      <c r="G146" s="112" t="e">
        <f t="shared" si="12"/>
        <v>#REF!</v>
      </c>
      <c r="H146" s="112">
        <v>0</v>
      </c>
      <c r="I146" s="112">
        <v>0</v>
      </c>
      <c r="J146" s="112">
        <v>0</v>
      </c>
      <c r="K146" s="112">
        <v>0</v>
      </c>
      <c r="L146" s="112">
        <v>0</v>
      </c>
      <c r="M146" s="112" t="e">
        <f t="shared" si="20"/>
        <v>#REF!</v>
      </c>
    </row>
    <row r="147" spans="1:13" s="129" customFormat="1" ht="12.75" hidden="1" customHeight="1">
      <c r="A147" s="128" t="s">
        <v>284</v>
      </c>
      <c r="B147" s="111" t="e">
        <f>-SUMIF(#REF!,'CA EF'!A147,#REF!)</f>
        <v>#REF!</v>
      </c>
      <c r="C147" s="112">
        <v>0</v>
      </c>
      <c r="D147" s="112">
        <v>0</v>
      </c>
      <c r="E147" s="111"/>
      <c r="F147" s="112" t="e">
        <f t="shared" si="19"/>
        <v>#REF!</v>
      </c>
      <c r="G147" s="112" t="e">
        <f t="shared" si="12"/>
        <v>#REF!</v>
      </c>
      <c r="H147" s="112">
        <v>0</v>
      </c>
      <c r="I147" s="112">
        <v>0</v>
      </c>
      <c r="J147" s="112">
        <v>0</v>
      </c>
      <c r="K147" s="112">
        <v>0</v>
      </c>
      <c r="L147" s="112">
        <v>0</v>
      </c>
      <c r="M147" s="112" t="e">
        <f t="shared" si="20"/>
        <v>#REF!</v>
      </c>
    </row>
    <row r="148" spans="1:13" s="129" customFormat="1" ht="12.75" hidden="1" customHeight="1">
      <c r="A148" s="128" t="s">
        <v>286</v>
      </c>
      <c r="B148" s="111" t="e">
        <f>-SUMIF(#REF!,'CA EF'!A148,#REF!)</f>
        <v>#REF!</v>
      </c>
      <c r="C148" s="112">
        <v>0</v>
      </c>
      <c r="D148" s="112">
        <v>0</v>
      </c>
      <c r="E148" s="111"/>
      <c r="F148" s="112" t="e">
        <f t="shared" si="19"/>
        <v>#REF!</v>
      </c>
      <c r="G148" s="112" t="e">
        <f t="shared" si="12"/>
        <v>#REF!</v>
      </c>
      <c r="H148" s="112">
        <v>0</v>
      </c>
      <c r="I148" s="112">
        <v>0</v>
      </c>
      <c r="J148" s="112">
        <v>0</v>
      </c>
      <c r="K148" s="112">
        <v>0</v>
      </c>
      <c r="L148" s="112">
        <v>0</v>
      </c>
      <c r="M148" s="112" t="e">
        <f t="shared" si="20"/>
        <v>#REF!</v>
      </c>
    </row>
    <row r="149" spans="1:13" s="129" customFormat="1" ht="12.75" hidden="1" customHeight="1">
      <c r="A149" s="128" t="s">
        <v>1143</v>
      </c>
      <c r="B149" s="111" t="e">
        <f>-SUMIF(#REF!,'CA EF'!A149,#REF!)</f>
        <v>#REF!</v>
      </c>
      <c r="C149" s="112"/>
      <c r="D149" s="112">
        <v>0</v>
      </c>
      <c r="E149" s="111"/>
      <c r="F149" s="112" t="e">
        <f t="shared" si="19"/>
        <v>#REF!</v>
      </c>
      <c r="G149" s="112">
        <v>0</v>
      </c>
      <c r="H149" s="112">
        <v>0</v>
      </c>
      <c r="I149" s="112">
        <v>0</v>
      </c>
      <c r="J149" s="112" t="e">
        <f>-F149</f>
        <v>#REF!</v>
      </c>
      <c r="K149" s="112">
        <v>0</v>
      </c>
      <c r="L149" s="112">
        <v>0</v>
      </c>
      <c r="M149" s="112" t="e">
        <f t="shared" si="20"/>
        <v>#REF!</v>
      </c>
    </row>
    <row r="150" spans="1:13" s="129" customFormat="1" ht="12.75" hidden="1" customHeight="1">
      <c r="A150" s="128" t="s">
        <v>290</v>
      </c>
      <c r="B150" s="111" t="e">
        <f>-SUMIF(#REF!,'CA EF'!A150,#REF!)</f>
        <v>#REF!</v>
      </c>
      <c r="C150" s="112">
        <v>0</v>
      </c>
      <c r="D150" s="112">
        <v>0</v>
      </c>
      <c r="E150" s="111"/>
      <c r="F150" s="112" t="e">
        <f t="shared" si="19"/>
        <v>#REF!</v>
      </c>
      <c r="G150" s="112" t="e">
        <f t="shared" si="12"/>
        <v>#REF!</v>
      </c>
      <c r="H150" s="112">
        <v>0</v>
      </c>
      <c r="I150" s="112">
        <v>0</v>
      </c>
      <c r="J150" s="112">
        <v>0</v>
      </c>
      <c r="K150" s="112">
        <v>0</v>
      </c>
      <c r="L150" s="112">
        <v>0</v>
      </c>
      <c r="M150" s="112" t="e">
        <f t="shared" si="20"/>
        <v>#REF!</v>
      </c>
    </row>
    <row r="151" spans="1:13" s="129" customFormat="1" ht="12.75" hidden="1" customHeight="1">
      <c r="A151" s="128" t="s">
        <v>292</v>
      </c>
      <c r="B151" s="111" t="e">
        <f>-SUMIF(#REF!,'CA EF'!A151,#REF!)</f>
        <v>#REF!</v>
      </c>
      <c r="C151" s="112">
        <v>0</v>
      </c>
      <c r="D151" s="112">
        <v>0</v>
      </c>
      <c r="E151" s="111"/>
      <c r="F151" s="112" t="e">
        <f t="shared" si="19"/>
        <v>#REF!</v>
      </c>
      <c r="G151" s="112" t="e">
        <f t="shared" si="12"/>
        <v>#REF!</v>
      </c>
      <c r="H151" s="112">
        <v>0</v>
      </c>
      <c r="I151" s="112">
        <v>0</v>
      </c>
      <c r="J151" s="112">
        <v>0</v>
      </c>
      <c r="K151" s="112">
        <v>0</v>
      </c>
      <c r="L151" s="112">
        <v>0</v>
      </c>
      <c r="M151" s="112" t="e">
        <f t="shared" si="20"/>
        <v>#REF!</v>
      </c>
    </row>
    <row r="152" spans="1:13" s="129" customFormat="1" ht="12.75" hidden="1" customHeight="1">
      <c r="A152" s="128" t="s">
        <v>294</v>
      </c>
      <c r="B152" s="111" t="e">
        <f>-SUMIF(#REF!,'CA EF'!A152,#REF!)</f>
        <v>#REF!</v>
      </c>
      <c r="C152" s="112">
        <v>0</v>
      </c>
      <c r="D152" s="112">
        <v>0</v>
      </c>
      <c r="E152" s="111"/>
      <c r="F152" s="112" t="e">
        <f t="shared" si="19"/>
        <v>#REF!</v>
      </c>
      <c r="G152" s="112" t="e">
        <f t="shared" si="12"/>
        <v>#REF!</v>
      </c>
      <c r="H152" s="112">
        <v>0</v>
      </c>
      <c r="I152" s="112">
        <v>0</v>
      </c>
      <c r="J152" s="112">
        <v>0</v>
      </c>
      <c r="K152" s="112">
        <v>0</v>
      </c>
      <c r="L152" s="112">
        <v>0</v>
      </c>
      <c r="M152" s="112" t="e">
        <f t="shared" si="20"/>
        <v>#REF!</v>
      </c>
    </row>
    <row r="153" spans="1:13" s="129" customFormat="1" ht="12.75" hidden="1" customHeight="1">
      <c r="A153" s="128" t="s">
        <v>296</v>
      </c>
      <c r="B153" s="111" t="e">
        <f>-SUMIF(#REF!,'CA EF'!A153,#REF!)</f>
        <v>#REF!</v>
      </c>
      <c r="C153" s="112">
        <v>0</v>
      </c>
      <c r="D153" s="112">
        <v>0</v>
      </c>
      <c r="E153" s="111"/>
      <c r="F153" s="112" t="e">
        <f t="shared" si="19"/>
        <v>#REF!</v>
      </c>
      <c r="G153" s="112" t="e">
        <f t="shared" ref="G153:G217" si="21">-F153</f>
        <v>#REF!</v>
      </c>
      <c r="H153" s="112">
        <v>0</v>
      </c>
      <c r="I153" s="112">
        <v>0</v>
      </c>
      <c r="J153" s="112">
        <v>0</v>
      </c>
      <c r="K153" s="112">
        <v>0</v>
      </c>
      <c r="L153" s="112">
        <v>0</v>
      </c>
      <c r="M153" s="112" t="e">
        <f t="shared" si="20"/>
        <v>#REF!</v>
      </c>
    </row>
    <row r="154" spans="1:13" s="129" customFormat="1" ht="12.75" hidden="1" customHeight="1">
      <c r="A154" s="128" t="s">
        <v>298</v>
      </c>
      <c r="B154" s="111" t="e">
        <f>-SUMIF(#REF!,'CA EF'!A154,#REF!)</f>
        <v>#REF!</v>
      </c>
      <c r="C154" s="112">
        <v>0</v>
      </c>
      <c r="D154" s="112">
        <v>0</v>
      </c>
      <c r="E154" s="111"/>
      <c r="F154" s="112" t="e">
        <f t="shared" si="19"/>
        <v>#REF!</v>
      </c>
      <c r="G154" s="112" t="e">
        <f t="shared" si="21"/>
        <v>#REF!</v>
      </c>
      <c r="H154" s="112">
        <v>0</v>
      </c>
      <c r="I154" s="112">
        <v>0</v>
      </c>
      <c r="J154" s="112">
        <v>0</v>
      </c>
      <c r="K154" s="112">
        <v>0</v>
      </c>
      <c r="L154" s="112">
        <v>0</v>
      </c>
      <c r="M154" s="112" t="e">
        <f t="shared" si="20"/>
        <v>#REF!</v>
      </c>
    </row>
    <row r="155" spans="1:13" s="129" customFormat="1" ht="12.75" hidden="1" customHeight="1">
      <c r="A155" s="128" t="s">
        <v>300</v>
      </c>
      <c r="B155" s="111" t="e">
        <f>-SUMIF(#REF!,'CA EF'!A155,#REF!)</f>
        <v>#REF!</v>
      </c>
      <c r="C155" s="112">
        <v>0</v>
      </c>
      <c r="D155" s="112">
        <v>0</v>
      </c>
      <c r="E155" s="111"/>
      <c r="F155" s="112" t="e">
        <f t="shared" si="19"/>
        <v>#REF!</v>
      </c>
      <c r="G155" s="112" t="e">
        <f t="shared" si="21"/>
        <v>#REF!</v>
      </c>
      <c r="H155" s="112">
        <v>0</v>
      </c>
      <c r="I155" s="112">
        <v>0</v>
      </c>
      <c r="J155" s="112">
        <v>0</v>
      </c>
      <c r="K155" s="112">
        <v>0</v>
      </c>
      <c r="L155" s="112">
        <v>0</v>
      </c>
      <c r="M155" s="112" t="e">
        <f t="shared" si="20"/>
        <v>#REF!</v>
      </c>
    </row>
    <row r="156" spans="1:13" s="129" customFormat="1" ht="12.75" hidden="1" customHeight="1">
      <c r="A156" s="128" t="s">
        <v>302</v>
      </c>
      <c r="B156" s="111" t="e">
        <f>-SUMIF(#REF!,'CA EF'!A156,#REF!)</f>
        <v>#REF!</v>
      </c>
      <c r="C156" s="112">
        <v>0</v>
      </c>
      <c r="D156" s="112">
        <v>0</v>
      </c>
      <c r="E156" s="111"/>
      <c r="F156" s="112" t="e">
        <f t="shared" si="19"/>
        <v>#REF!</v>
      </c>
      <c r="G156" s="112" t="e">
        <f t="shared" si="21"/>
        <v>#REF!</v>
      </c>
      <c r="H156" s="112">
        <v>0</v>
      </c>
      <c r="I156" s="112">
        <v>0</v>
      </c>
      <c r="J156" s="112">
        <v>0</v>
      </c>
      <c r="K156" s="112">
        <v>0</v>
      </c>
      <c r="L156" s="112">
        <v>0</v>
      </c>
      <c r="M156" s="112" t="e">
        <f t="shared" si="20"/>
        <v>#REF!</v>
      </c>
    </row>
    <row r="157" spans="1:13" s="129" customFormat="1" ht="12.75" hidden="1" customHeight="1">
      <c r="A157" s="128" t="s">
        <v>304</v>
      </c>
      <c r="B157" s="111" t="e">
        <f>-SUMIF(#REF!,'CA EF'!A157,#REF!)</f>
        <v>#REF!</v>
      </c>
      <c r="C157" s="112">
        <v>0</v>
      </c>
      <c r="D157" s="112">
        <v>0</v>
      </c>
      <c r="E157" s="111"/>
      <c r="F157" s="112" t="e">
        <f t="shared" si="19"/>
        <v>#REF!</v>
      </c>
      <c r="G157" s="112" t="e">
        <f t="shared" si="21"/>
        <v>#REF!</v>
      </c>
      <c r="H157" s="112">
        <v>0</v>
      </c>
      <c r="I157" s="112">
        <v>0</v>
      </c>
      <c r="J157" s="112">
        <v>0</v>
      </c>
      <c r="K157" s="112">
        <v>0</v>
      </c>
      <c r="L157" s="112">
        <v>0</v>
      </c>
      <c r="M157" s="112" t="e">
        <f t="shared" si="20"/>
        <v>#REF!</v>
      </c>
    </row>
    <row r="158" spans="1:13" s="129" customFormat="1" ht="12.75" hidden="1" customHeight="1">
      <c r="A158" s="128" t="s">
        <v>306</v>
      </c>
      <c r="B158" s="111" t="e">
        <f>-SUMIF(#REF!,'CA EF'!A158,#REF!)</f>
        <v>#REF!</v>
      </c>
      <c r="C158" s="112">
        <v>0</v>
      </c>
      <c r="D158" s="112">
        <v>0</v>
      </c>
      <c r="E158" s="111"/>
      <c r="F158" s="112" t="e">
        <f t="shared" si="19"/>
        <v>#REF!</v>
      </c>
      <c r="G158" s="112" t="e">
        <f t="shared" si="21"/>
        <v>#REF!</v>
      </c>
      <c r="H158" s="112">
        <v>0</v>
      </c>
      <c r="I158" s="112">
        <v>0</v>
      </c>
      <c r="J158" s="112">
        <v>0</v>
      </c>
      <c r="K158" s="112">
        <v>0</v>
      </c>
      <c r="L158" s="112">
        <v>0</v>
      </c>
      <c r="M158" s="112" t="e">
        <f t="shared" si="20"/>
        <v>#REF!</v>
      </c>
    </row>
    <row r="159" spans="1:13" s="129" customFormat="1" ht="12.75" hidden="1" customHeight="1">
      <c r="A159" s="128" t="s">
        <v>308</v>
      </c>
      <c r="B159" s="111" t="e">
        <f>-SUMIF(#REF!,'CA EF'!A159,#REF!)</f>
        <v>#REF!</v>
      </c>
      <c r="C159" s="112">
        <v>0</v>
      </c>
      <c r="D159" s="112">
        <v>0</v>
      </c>
      <c r="E159" s="111"/>
      <c r="F159" s="112" t="e">
        <f t="shared" si="19"/>
        <v>#REF!</v>
      </c>
      <c r="G159" s="112" t="e">
        <f t="shared" si="21"/>
        <v>#REF!</v>
      </c>
      <c r="H159" s="112">
        <v>0</v>
      </c>
      <c r="I159" s="112">
        <v>0</v>
      </c>
      <c r="J159" s="112">
        <v>0</v>
      </c>
      <c r="K159" s="112">
        <v>0</v>
      </c>
      <c r="L159" s="112">
        <v>0</v>
      </c>
      <c r="M159" s="112" t="e">
        <f t="shared" si="20"/>
        <v>#REF!</v>
      </c>
    </row>
    <row r="160" spans="1:13" s="129" customFormat="1" ht="12.75" hidden="1" customHeight="1">
      <c r="A160" s="128" t="s">
        <v>310</v>
      </c>
      <c r="B160" s="111" t="e">
        <f>-SUMIF(#REF!,'CA EF'!A160,#REF!)</f>
        <v>#REF!</v>
      </c>
      <c r="C160" s="112">
        <v>0</v>
      </c>
      <c r="D160" s="112">
        <v>0</v>
      </c>
      <c r="E160" s="111"/>
      <c r="F160" s="112" t="e">
        <f t="shared" si="19"/>
        <v>#REF!</v>
      </c>
      <c r="G160" s="112" t="e">
        <f t="shared" si="21"/>
        <v>#REF!</v>
      </c>
      <c r="H160" s="112">
        <v>0</v>
      </c>
      <c r="I160" s="112">
        <v>0</v>
      </c>
      <c r="J160" s="112">
        <v>0</v>
      </c>
      <c r="K160" s="112">
        <v>0</v>
      </c>
      <c r="L160" s="112">
        <v>0</v>
      </c>
      <c r="M160" s="112" t="e">
        <f t="shared" si="20"/>
        <v>#REF!</v>
      </c>
    </row>
    <row r="161" spans="1:13" s="129" customFormat="1" ht="12.75" hidden="1" customHeight="1">
      <c r="A161" s="128" t="s">
        <v>312</v>
      </c>
      <c r="B161" s="111" t="e">
        <f>-SUMIF(#REF!,'CA EF'!A161,#REF!)</f>
        <v>#REF!</v>
      </c>
      <c r="C161" s="112">
        <v>0</v>
      </c>
      <c r="D161" s="112">
        <v>0</v>
      </c>
      <c r="E161" s="111"/>
      <c r="F161" s="112" t="e">
        <f t="shared" si="19"/>
        <v>#REF!</v>
      </c>
      <c r="G161" s="112" t="e">
        <f t="shared" si="21"/>
        <v>#REF!</v>
      </c>
      <c r="H161" s="112">
        <v>0</v>
      </c>
      <c r="I161" s="112">
        <v>0</v>
      </c>
      <c r="J161" s="112">
        <v>0</v>
      </c>
      <c r="K161" s="112">
        <v>0</v>
      </c>
      <c r="L161" s="112">
        <v>0</v>
      </c>
      <c r="M161" s="112" t="e">
        <f t="shared" si="20"/>
        <v>#REF!</v>
      </c>
    </row>
    <row r="162" spans="1:13" s="129" customFormat="1" ht="12.75" hidden="1" customHeight="1">
      <c r="A162" s="128" t="s">
        <v>314</v>
      </c>
      <c r="B162" s="111" t="e">
        <f>-SUMIF(#REF!,'CA EF'!A162,#REF!)</f>
        <v>#REF!</v>
      </c>
      <c r="C162" s="112">
        <v>0</v>
      </c>
      <c r="D162" s="112">
        <v>0</v>
      </c>
      <c r="E162" s="111"/>
      <c r="F162" s="112" t="e">
        <f t="shared" si="19"/>
        <v>#REF!</v>
      </c>
      <c r="G162" s="112" t="e">
        <f t="shared" si="21"/>
        <v>#REF!</v>
      </c>
      <c r="H162" s="112">
        <v>0</v>
      </c>
      <c r="I162" s="112">
        <v>0</v>
      </c>
      <c r="J162" s="112">
        <v>0</v>
      </c>
      <c r="K162" s="112">
        <v>0</v>
      </c>
      <c r="L162" s="112">
        <v>0</v>
      </c>
      <c r="M162" s="112" t="e">
        <f t="shared" si="20"/>
        <v>#REF!</v>
      </c>
    </row>
    <row r="163" spans="1:13" s="129" customFormat="1" ht="12.75" hidden="1" customHeight="1">
      <c r="A163" s="128" t="s">
        <v>316</v>
      </c>
      <c r="B163" s="111" t="e">
        <f>-SUMIF(#REF!,'CA EF'!A163,#REF!)</f>
        <v>#REF!</v>
      </c>
      <c r="C163" s="112">
        <v>0</v>
      </c>
      <c r="D163" s="112">
        <v>0</v>
      </c>
      <c r="E163" s="111"/>
      <c r="F163" s="112" t="e">
        <f t="shared" si="19"/>
        <v>#REF!</v>
      </c>
      <c r="G163" s="112" t="e">
        <f t="shared" si="21"/>
        <v>#REF!</v>
      </c>
      <c r="H163" s="112">
        <v>0</v>
      </c>
      <c r="I163" s="112">
        <v>0</v>
      </c>
      <c r="J163" s="112">
        <v>0</v>
      </c>
      <c r="K163" s="112">
        <v>0</v>
      </c>
      <c r="L163" s="112">
        <v>0</v>
      </c>
      <c r="M163" s="112" t="e">
        <f t="shared" si="20"/>
        <v>#REF!</v>
      </c>
    </row>
    <row r="164" spans="1:13" s="129" customFormat="1" ht="12.75" hidden="1" customHeight="1">
      <c r="A164" s="128" t="s">
        <v>318</v>
      </c>
      <c r="B164" s="111" t="e">
        <f>-SUMIF(#REF!,'CA EF'!A164,#REF!)</f>
        <v>#REF!</v>
      </c>
      <c r="C164" s="112">
        <v>0</v>
      </c>
      <c r="D164" s="112">
        <v>0</v>
      </c>
      <c r="E164" s="111"/>
      <c r="F164" s="112" t="e">
        <f t="shared" si="19"/>
        <v>#REF!</v>
      </c>
      <c r="G164" s="112" t="e">
        <f t="shared" si="21"/>
        <v>#REF!</v>
      </c>
      <c r="H164" s="112">
        <v>0</v>
      </c>
      <c r="I164" s="112">
        <v>0</v>
      </c>
      <c r="J164" s="112">
        <v>0</v>
      </c>
      <c r="K164" s="112">
        <v>0</v>
      </c>
      <c r="L164" s="112">
        <v>0</v>
      </c>
      <c r="M164" s="112" t="e">
        <f t="shared" si="20"/>
        <v>#REF!</v>
      </c>
    </row>
    <row r="165" spans="1:13" s="129" customFormat="1" ht="12.75" hidden="1" customHeight="1">
      <c r="A165" s="128" t="s">
        <v>320</v>
      </c>
      <c r="B165" s="111" t="e">
        <f>-SUMIF(#REF!,'CA EF'!A165,#REF!)</f>
        <v>#REF!</v>
      </c>
      <c r="C165" s="112">
        <v>0</v>
      </c>
      <c r="D165" s="112">
        <v>0</v>
      </c>
      <c r="E165" s="111"/>
      <c r="F165" s="112" t="e">
        <f t="shared" si="19"/>
        <v>#REF!</v>
      </c>
      <c r="G165" s="112" t="e">
        <f t="shared" si="21"/>
        <v>#REF!</v>
      </c>
      <c r="H165" s="112">
        <v>0</v>
      </c>
      <c r="I165" s="112">
        <v>0</v>
      </c>
      <c r="J165" s="112">
        <v>0</v>
      </c>
      <c r="K165" s="112">
        <v>0</v>
      </c>
      <c r="L165" s="112">
        <v>0</v>
      </c>
      <c r="M165" s="112" t="e">
        <f t="shared" si="20"/>
        <v>#REF!</v>
      </c>
    </row>
    <row r="166" spans="1:13" s="129" customFormat="1" ht="12.75" hidden="1" customHeight="1">
      <c r="A166" s="128" t="s">
        <v>322</v>
      </c>
      <c r="B166" s="111" t="e">
        <f>-SUMIF(#REF!,'CA EF'!A166,#REF!)</f>
        <v>#REF!</v>
      </c>
      <c r="C166" s="112">
        <v>0</v>
      </c>
      <c r="D166" s="112">
        <v>0</v>
      </c>
      <c r="E166" s="111"/>
      <c r="F166" s="112" t="e">
        <f t="shared" si="19"/>
        <v>#REF!</v>
      </c>
      <c r="G166" s="112" t="e">
        <f t="shared" si="21"/>
        <v>#REF!</v>
      </c>
      <c r="H166" s="112">
        <v>0</v>
      </c>
      <c r="I166" s="112">
        <v>0</v>
      </c>
      <c r="J166" s="112">
        <v>0</v>
      </c>
      <c r="K166" s="112">
        <v>0</v>
      </c>
      <c r="L166" s="112">
        <v>0</v>
      </c>
      <c r="M166" s="112" t="e">
        <f t="shared" si="20"/>
        <v>#REF!</v>
      </c>
    </row>
    <row r="167" spans="1:13" s="129" customFormat="1" ht="12.75" hidden="1" customHeight="1">
      <c r="A167" s="128" t="s">
        <v>324</v>
      </c>
      <c r="B167" s="111" t="e">
        <f>-SUMIF(#REF!,'CA EF'!A167,#REF!)</f>
        <v>#REF!</v>
      </c>
      <c r="C167" s="112">
        <v>0</v>
      </c>
      <c r="D167" s="112">
        <v>0</v>
      </c>
      <c r="E167" s="111"/>
      <c r="F167" s="112" t="e">
        <f t="shared" si="19"/>
        <v>#REF!</v>
      </c>
      <c r="G167" s="112" t="e">
        <f t="shared" si="21"/>
        <v>#REF!</v>
      </c>
      <c r="H167" s="112">
        <v>0</v>
      </c>
      <c r="I167" s="112">
        <v>0</v>
      </c>
      <c r="J167" s="112">
        <v>0</v>
      </c>
      <c r="K167" s="112">
        <v>0</v>
      </c>
      <c r="L167" s="112">
        <v>0</v>
      </c>
      <c r="M167" s="112" t="e">
        <f t="shared" si="20"/>
        <v>#REF!</v>
      </c>
    </row>
    <row r="168" spans="1:13" s="129" customFormat="1" ht="12.75" hidden="1" customHeight="1">
      <c r="A168" s="128" t="s">
        <v>326</v>
      </c>
      <c r="B168" s="111" t="e">
        <f>-SUMIF(#REF!,'CA EF'!A168,#REF!)</f>
        <v>#REF!</v>
      </c>
      <c r="C168" s="112">
        <v>0</v>
      </c>
      <c r="D168" s="112">
        <v>0</v>
      </c>
      <c r="E168" s="111"/>
      <c r="F168" s="112" t="e">
        <f t="shared" si="19"/>
        <v>#REF!</v>
      </c>
      <c r="G168" s="112" t="e">
        <f t="shared" si="21"/>
        <v>#REF!</v>
      </c>
      <c r="H168" s="112">
        <v>0</v>
      </c>
      <c r="I168" s="112">
        <v>0</v>
      </c>
      <c r="J168" s="112">
        <v>0</v>
      </c>
      <c r="K168" s="112">
        <v>0</v>
      </c>
      <c r="L168" s="112">
        <v>0</v>
      </c>
      <c r="M168" s="112" t="e">
        <f t="shared" si="20"/>
        <v>#REF!</v>
      </c>
    </row>
    <row r="169" spans="1:13" s="129" customFormat="1" ht="12.75" hidden="1" customHeight="1">
      <c r="A169" s="128" t="s">
        <v>328</v>
      </c>
      <c r="B169" s="111" t="e">
        <f>SUMIF(#REF!,'CA EF'!A169,#REF!)</f>
        <v>#REF!</v>
      </c>
      <c r="C169" s="112">
        <v>0</v>
      </c>
      <c r="D169" s="112">
        <v>0</v>
      </c>
      <c r="E169" s="111"/>
      <c r="F169" s="112" t="e">
        <f t="shared" si="19"/>
        <v>#REF!</v>
      </c>
      <c r="G169" s="112" t="e">
        <f t="shared" si="21"/>
        <v>#REF!</v>
      </c>
      <c r="H169" s="112">
        <v>0</v>
      </c>
      <c r="I169" s="112">
        <v>0</v>
      </c>
      <c r="J169" s="112">
        <v>0</v>
      </c>
      <c r="K169" s="112">
        <v>0</v>
      </c>
      <c r="L169" s="112">
        <v>0</v>
      </c>
      <c r="M169" s="112" t="e">
        <f t="shared" si="20"/>
        <v>#REF!</v>
      </c>
    </row>
    <row r="170" spans="1:13" s="129" customFormat="1" ht="12.75" hidden="1" customHeight="1">
      <c r="A170" s="128" t="s">
        <v>330</v>
      </c>
      <c r="B170" s="111" t="e">
        <f>-SUMIF(#REF!,'CA EF'!A170,#REF!)</f>
        <v>#REF!</v>
      </c>
      <c r="C170" s="112">
        <v>0</v>
      </c>
      <c r="D170" s="112">
        <v>0</v>
      </c>
      <c r="E170" s="111"/>
      <c r="F170" s="112" t="e">
        <f t="shared" si="19"/>
        <v>#REF!</v>
      </c>
      <c r="G170" s="112" t="e">
        <f t="shared" si="21"/>
        <v>#REF!</v>
      </c>
      <c r="H170" s="112">
        <v>0</v>
      </c>
      <c r="I170" s="112">
        <v>0</v>
      </c>
      <c r="J170" s="112">
        <v>0</v>
      </c>
      <c r="K170" s="112">
        <v>0</v>
      </c>
      <c r="L170" s="112">
        <v>0</v>
      </c>
      <c r="M170" s="112" t="e">
        <f t="shared" si="20"/>
        <v>#REF!</v>
      </c>
    </row>
    <row r="171" spans="1:13" s="129" customFormat="1" ht="12.75" hidden="1" customHeight="1">
      <c r="A171" s="128" t="s">
        <v>332</v>
      </c>
      <c r="B171" s="111" t="e">
        <f>-SUMIF(#REF!,'CA EF'!A171,#REF!)</f>
        <v>#REF!</v>
      </c>
      <c r="C171" s="112">
        <v>0</v>
      </c>
      <c r="D171" s="112">
        <v>0</v>
      </c>
      <c r="E171" s="111"/>
      <c r="F171" s="112" t="e">
        <f t="shared" si="19"/>
        <v>#REF!</v>
      </c>
      <c r="G171" s="112" t="e">
        <f t="shared" si="21"/>
        <v>#REF!</v>
      </c>
      <c r="H171" s="112">
        <v>0</v>
      </c>
      <c r="I171" s="112">
        <v>0</v>
      </c>
      <c r="J171" s="112">
        <v>0</v>
      </c>
      <c r="K171" s="112">
        <v>0</v>
      </c>
      <c r="L171" s="112">
        <v>0</v>
      </c>
      <c r="M171" s="112" t="e">
        <f t="shared" si="20"/>
        <v>#REF!</v>
      </c>
    </row>
    <row r="172" spans="1:13" s="129" customFormat="1" ht="12.75" hidden="1" customHeight="1">
      <c r="A172" s="128" t="s">
        <v>334</v>
      </c>
      <c r="B172" s="111" t="e">
        <f>-SUMIF(#REF!,'CA EF'!A172,#REF!)</f>
        <v>#REF!</v>
      </c>
      <c r="C172" s="112">
        <v>0</v>
      </c>
      <c r="D172" s="112">
        <v>0</v>
      </c>
      <c r="E172" s="111"/>
      <c r="F172" s="112" t="e">
        <f t="shared" si="19"/>
        <v>#REF!</v>
      </c>
      <c r="G172" s="112" t="e">
        <f t="shared" si="21"/>
        <v>#REF!</v>
      </c>
      <c r="H172" s="112">
        <v>0</v>
      </c>
      <c r="I172" s="112">
        <v>0</v>
      </c>
      <c r="J172" s="112">
        <v>0</v>
      </c>
      <c r="K172" s="112">
        <v>0</v>
      </c>
      <c r="L172" s="112">
        <v>0</v>
      </c>
      <c r="M172" s="112" t="e">
        <f t="shared" si="20"/>
        <v>#REF!</v>
      </c>
    </row>
    <row r="173" spans="1:13" s="129" customFormat="1" ht="12.75" hidden="1" customHeight="1">
      <c r="A173" s="128" t="s">
        <v>336</v>
      </c>
      <c r="B173" s="111" t="e">
        <f>-SUMIF(#REF!,'CA EF'!A173,#REF!)</f>
        <v>#REF!</v>
      </c>
      <c r="C173" s="112">
        <v>0</v>
      </c>
      <c r="D173" s="112">
        <v>0</v>
      </c>
      <c r="E173" s="111"/>
      <c r="F173" s="112" t="e">
        <f t="shared" si="19"/>
        <v>#REF!</v>
      </c>
      <c r="G173" s="112" t="e">
        <f t="shared" si="21"/>
        <v>#REF!</v>
      </c>
      <c r="H173" s="112">
        <v>0</v>
      </c>
      <c r="I173" s="112">
        <v>0</v>
      </c>
      <c r="J173" s="112">
        <v>0</v>
      </c>
      <c r="K173" s="112">
        <v>0</v>
      </c>
      <c r="L173" s="112">
        <v>0</v>
      </c>
      <c r="M173" s="112" t="e">
        <f t="shared" si="20"/>
        <v>#REF!</v>
      </c>
    </row>
    <row r="174" spans="1:13" s="129" customFormat="1" ht="12.75" customHeight="1">
      <c r="A174" s="128" t="s">
        <v>671</v>
      </c>
      <c r="B174" s="111" t="e">
        <f>SUMIF(#REF!,'CA EF'!A174,#REF!)</f>
        <v>#REF!</v>
      </c>
      <c r="C174" s="112"/>
      <c r="D174" s="112"/>
      <c r="E174" s="111"/>
      <c r="F174" s="112" t="e">
        <f t="shared" si="19"/>
        <v>#REF!</v>
      </c>
      <c r="G174" s="112" t="e">
        <f t="shared" si="21"/>
        <v>#REF!</v>
      </c>
      <c r="H174" s="112">
        <v>0</v>
      </c>
      <c r="I174" s="112">
        <v>0</v>
      </c>
      <c r="J174" s="112">
        <v>0</v>
      </c>
      <c r="K174" s="112">
        <v>0</v>
      </c>
      <c r="L174" s="112">
        <v>0</v>
      </c>
      <c r="M174" s="112" t="e">
        <f>SUM(F174:L174)</f>
        <v>#REF!</v>
      </c>
    </row>
    <row r="175" spans="1:13" s="129" customFormat="1" ht="12.75" hidden="1" customHeight="1">
      <c r="A175" s="103" t="s">
        <v>1046</v>
      </c>
      <c r="B175" s="111" t="e">
        <f>-SUMIF(#REF!,'CA EF'!A175,#REF!)</f>
        <v>#REF!</v>
      </c>
      <c r="C175" s="112"/>
      <c r="D175" s="112"/>
      <c r="E175" s="111"/>
      <c r="F175" s="112" t="e">
        <f t="shared" si="19"/>
        <v>#REF!</v>
      </c>
      <c r="G175" s="112" t="e">
        <f t="shared" si="21"/>
        <v>#REF!</v>
      </c>
      <c r="H175" s="112"/>
      <c r="I175" s="112"/>
      <c r="J175" s="112"/>
      <c r="K175" s="112"/>
      <c r="L175" s="112"/>
      <c r="M175" s="112" t="e">
        <f>SUM(F175:L175)</f>
        <v>#REF!</v>
      </c>
    </row>
    <row r="176" spans="1:13" s="129" customFormat="1" ht="12.75" hidden="1" customHeight="1">
      <c r="A176" s="128" t="s">
        <v>338</v>
      </c>
      <c r="B176" s="111" t="e">
        <f>-SUMIF(#REF!,'CA EF'!A176,#REF!)</f>
        <v>#REF!</v>
      </c>
      <c r="C176" s="112">
        <v>0</v>
      </c>
      <c r="D176" s="112">
        <v>0</v>
      </c>
      <c r="E176" s="111"/>
      <c r="F176" s="112" t="e">
        <f t="shared" si="19"/>
        <v>#REF!</v>
      </c>
      <c r="G176" s="112" t="e">
        <f t="shared" si="21"/>
        <v>#REF!</v>
      </c>
      <c r="H176" s="112">
        <v>0</v>
      </c>
      <c r="I176" s="112">
        <v>0</v>
      </c>
      <c r="J176" s="112">
        <v>0</v>
      </c>
      <c r="K176" s="112">
        <v>0</v>
      </c>
      <c r="L176" s="112">
        <v>0</v>
      </c>
      <c r="M176" s="112" t="e">
        <f t="shared" si="20"/>
        <v>#REF!</v>
      </c>
    </row>
    <row r="177" spans="1:13" s="129" customFormat="1" ht="12.75" hidden="1" customHeight="1">
      <c r="A177" s="128" t="s">
        <v>340</v>
      </c>
      <c r="B177" s="111" t="e">
        <f>-SUMIF(#REF!,'CA EF'!A177,#REF!)</f>
        <v>#REF!</v>
      </c>
      <c r="C177" s="112">
        <v>0</v>
      </c>
      <c r="D177" s="112">
        <v>0</v>
      </c>
      <c r="E177" s="111"/>
      <c r="F177" s="112" t="e">
        <f t="shared" si="19"/>
        <v>#REF!</v>
      </c>
      <c r="G177" s="112" t="e">
        <f t="shared" si="21"/>
        <v>#REF!</v>
      </c>
      <c r="H177" s="112">
        <v>0</v>
      </c>
      <c r="I177" s="112">
        <v>0</v>
      </c>
      <c r="J177" s="112">
        <v>0</v>
      </c>
      <c r="K177" s="112">
        <v>0</v>
      </c>
      <c r="L177" s="112">
        <v>0</v>
      </c>
      <c r="M177" s="112" t="e">
        <f t="shared" si="20"/>
        <v>#REF!</v>
      </c>
    </row>
    <row r="178" spans="1:13" s="129" customFormat="1" ht="12.75" hidden="1" customHeight="1">
      <c r="A178" s="128" t="s">
        <v>342</v>
      </c>
      <c r="B178" s="111" t="e">
        <f>-SUMIF(#REF!,'CA EF'!A178,#REF!)</f>
        <v>#REF!</v>
      </c>
      <c r="C178" s="112">
        <v>0</v>
      </c>
      <c r="D178" s="112">
        <v>0</v>
      </c>
      <c r="E178" s="111"/>
      <c r="F178" s="112" t="e">
        <f t="shared" si="19"/>
        <v>#REF!</v>
      </c>
      <c r="G178" s="112" t="e">
        <f t="shared" si="21"/>
        <v>#REF!</v>
      </c>
      <c r="H178" s="112">
        <v>0</v>
      </c>
      <c r="I178" s="112">
        <v>0</v>
      </c>
      <c r="J178" s="112">
        <v>0</v>
      </c>
      <c r="K178" s="112">
        <v>0</v>
      </c>
      <c r="L178" s="112">
        <v>0</v>
      </c>
      <c r="M178" s="112" t="e">
        <f t="shared" si="20"/>
        <v>#REF!</v>
      </c>
    </row>
    <row r="179" spans="1:13" s="129" customFormat="1" ht="12.75" hidden="1" customHeight="1">
      <c r="A179" s="128" t="s">
        <v>344</v>
      </c>
      <c r="B179" s="111" t="e">
        <f>-SUMIF(#REF!,'CA EF'!A179,#REF!)</f>
        <v>#REF!</v>
      </c>
      <c r="C179" s="112">
        <v>0</v>
      </c>
      <c r="D179" s="112">
        <v>0</v>
      </c>
      <c r="E179" s="111"/>
      <c r="F179" s="112" t="e">
        <f t="shared" si="19"/>
        <v>#REF!</v>
      </c>
      <c r="G179" s="112" t="e">
        <f t="shared" si="21"/>
        <v>#REF!</v>
      </c>
      <c r="H179" s="112">
        <v>0</v>
      </c>
      <c r="I179" s="112">
        <v>0</v>
      </c>
      <c r="J179" s="112">
        <v>0</v>
      </c>
      <c r="K179" s="112">
        <v>0</v>
      </c>
      <c r="L179" s="112">
        <v>0</v>
      </c>
      <c r="M179" s="112" t="e">
        <f t="shared" si="20"/>
        <v>#REF!</v>
      </c>
    </row>
    <row r="180" spans="1:13" s="129" customFormat="1" ht="12.75" hidden="1" customHeight="1">
      <c r="A180" s="128" t="s">
        <v>346</v>
      </c>
      <c r="B180" s="111" t="e">
        <f>+SUMIF(#REF!,'CA EF'!A180,#REF!)</f>
        <v>#REF!</v>
      </c>
      <c r="C180" s="112">
        <v>0</v>
      </c>
      <c r="D180" s="112">
        <v>0</v>
      </c>
      <c r="E180" s="111"/>
      <c r="F180" s="112" t="e">
        <f t="shared" si="19"/>
        <v>#REF!</v>
      </c>
      <c r="G180" s="112" t="e">
        <f t="shared" si="21"/>
        <v>#REF!</v>
      </c>
      <c r="H180" s="112">
        <v>0</v>
      </c>
      <c r="I180" s="112">
        <v>0</v>
      </c>
      <c r="J180" s="112">
        <v>0</v>
      </c>
      <c r="K180" s="112">
        <v>0</v>
      </c>
      <c r="L180" s="112">
        <v>0</v>
      </c>
      <c r="M180" s="112" t="e">
        <f t="shared" si="20"/>
        <v>#REF!</v>
      </c>
    </row>
    <row r="181" spans="1:13" s="129" customFormat="1" ht="12.75" customHeight="1">
      <c r="A181" s="103" t="s">
        <v>579</v>
      </c>
      <c r="B181" s="111" t="e">
        <f>+SUMIF(#REF!,'CA EF'!A181,#REF!)</f>
        <v>#REF!</v>
      </c>
      <c r="C181" s="112"/>
      <c r="D181" s="112"/>
      <c r="E181" s="111"/>
      <c r="F181" s="112" t="e">
        <f t="shared" si="19"/>
        <v>#REF!</v>
      </c>
      <c r="G181" s="112"/>
      <c r="H181" s="112"/>
      <c r="I181" s="112">
        <v>0</v>
      </c>
      <c r="J181" s="112" t="e">
        <f>-F181</f>
        <v>#REF!</v>
      </c>
      <c r="K181" s="112"/>
      <c r="L181" s="112"/>
      <c r="M181" s="112" t="e">
        <f t="shared" si="20"/>
        <v>#REF!</v>
      </c>
    </row>
    <row r="182" spans="1:13" s="129" customFormat="1" ht="12.75" hidden="1" customHeight="1">
      <c r="A182" s="128" t="s">
        <v>348</v>
      </c>
      <c r="B182" s="111" t="e">
        <f>+SUMIF(#REF!,'CA EF'!A182,#REF!)</f>
        <v>#REF!</v>
      </c>
      <c r="C182" s="112">
        <v>0</v>
      </c>
      <c r="D182" s="112">
        <v>0</v>
      </c>
      <c r="E182" s="111"/>
      <c r="F182" s="112" t="e">
        <f t="shared" si="19"/>
        <v>#REF!</v>
      </c>
      <c r="G182" s="112" t="e">
        <f t="shared" si="21"/>
        <v>#REF!</v>
      </c>
      <c r="H182" s="112">
        <v>0</v>
      </c>
      <c r="I182" s="112">
        <v>0</v>
      </c>
      <c r="J182" s="112">
        <v>0</v>
      </c>
      <c r="K182" s="112">
        <v>0</v>
      </c>
      <c r="L182" s="112">
        <v>0</v>
      </c>
      <c r="M182" s="112" t="e">
        <f t="shared" si="20"/>
        <v>#REF!</v>
      </c>
    </row>
    <row r="183" spans="1:13" s="129" customFormat="1" ht="12.75" customHeight="1">
      <c r="A183" s="128" t="s">
        <v>350</v>
      </c>
      <c r="B183" s="111" t="e">
        <f>+SUMIF(#REF!,'CA EF'!A183,#REF!)</f>
        <v>#REF!</v>
      </c>
      <c r="C183" s="112">
        <v>0</v>
      </c>
      <c r="D183" s="112">
        <v>0</v>
      </c>
      <c r="E183" s="111"/>
      <c r="F183" s="112" t="e">
        <f t="shared" si="19"/>
        <v>#REF!</v>
      </c>
      <c r="G183" s="112">
        <v>0</v>
      </c>
      <c r="H183" s="112">
        <v>0</v>
      </c>
      <c r="I183" s="112" t="e">
        <f>-F183</f>
        <v>#REF!</v>
      </c>
      <c r="J183" s="112">
        <v>0</v>
      </c>
      <c r="K183" s="112">
        <v>0</v>
      </c>
      <c r="L183" s="112">
        <v>0</v>
      </c>
      <c r="M183" s="112" t="e">
        <f t="shared" si="20"/>
        <v>#REF!</v>
      </c>
    </row>
    <row r="184" spans="1:13" s="129" customFormat="1" ht="12.75" customHeight="1">
      <c r="A184" s="128" t="s">
        <v>2072</v>
      </c>
      <c r="B184" s="111" t="e">
        <f>+SUMIF(#REF!,'CA EF'!A184,#REF!)</f>
        <v>#REF!</v>
      </c>
      <c r="C184" s="112">
        <v>0</v>
      </c>
      <c r="D184" s="112">
        <v>0</v>
      </c>
      <c r="E184" s="111"/>
      <c r="F184" s="112" t="e">
        <f t="shared" ref="F184" si="22">+B184+C184-D184-E184</f>
        <v>#REF!</v>
      </c>
      <c r="G184" s="112">
        <v>0</v>
      </c>
      <c r="H184" s="112">
        <v>0</v>
      </c>
      <c r="I184" s="112" t="e">
        <f>-F184</f>
        <v>#REF!</v>
      </c>
      <c r="J184" s="112">
        <v>0</v>
      </c>
      <c r="K184" s="112"/>
      <c r="L184" s="112"/>
      <c r="M184" s="112" t="e">
        <f t="shared" ref="M184" si="23">SUM(F184:L184)</f>
        <v>#REF!</v>
      </c>
    </row>
    <row r="185" spans="1:13" s="129" customFormat="1" ht="12.75" customHeight="1">
      <c r="A185" s="128" t="s">
        <v>2064</v>
      </c>
      <c r="B185" s="111" t="e">
        <f>+SUMIF(#REF!,'CA EF'!A185,#REF!)</f>
        <v>#REF!</v>
      </c>
      <c r="C185" s="112">
        <v>0</v>
      </c>
      <c r="D185" s="112">
        <v>0</v>
      </c>
      <c r="E185" s="111"/>
      <c r="F185" s="112" t="e">
        <f t="shared" si="19"/>
        <v>#REF!</v>
      </c>
      <c r="G185" s="112">
        <v>0</v>
      </c>
      <c r="H185" s="112">
        <v>0</v>
      </c>
      <c r="I185" s="112" t="e">
        <f>-F185</f>
        <v>#REF!</v>
      </c>
      <c r="J185" s="112">
        <v>0</v>
      </c>
      <c r="K185" s="112"/>
      <c r="L185" s="112"/>
      <c r="M185" s="112" t="e">
        <f t="shared" si="20"/>
        <v>#REF!</v>
      </c>
    </row>
    <row r="186" spans="1:13" s="129" customFormat="1" ht="12.75" hidden="1" customHeight="1">
      <c r="A186" s="128" t="s">
        <v>352</v>
      </c>
      <c r="B186" s="111" t="e">
        <f>+SUMIF(#REF!,'CA EF'!A186,#REF!)</f>
        <v>#REF!</v>
      </c>
      <c r="C186" s="112">
        <v>0</v>
      </c>
      <c r="D186" s="112">
        <v>0</v>
      </c>
      <c r="E186" s="111"/>
      <c r="F186" s="112" t="e">
        <f t="shared" si="19"/>
        <v>#REF!</v>
      </c>
      <c r="G186" s="112" t="e">
        <f t="shared" si="21"/>
        <v>#REF!</v>
      </c>
      <c r="H186" s="112">
        <v>0</v>
      </c>
      <c r="I186" s="112">
        <v>0</v>
      </c>
      <c r="J186" s="112">
        <v>0</v>
      </c>
      <c r="K186" s="112">
        <v>0</v>
      </c>
      <c r="L186" s="112">
        <v>0</v>
      </c>
      <c r="M186" s="112" t="e">
        <f t="shared" si="20"/>
        <v>#REF!</v>
      </c>
    </row>
    <row r="187" spans="1:13" s="129" customFormat="1" ht="12.75" customHeight="1">
      <c r="A187" s="128" t="s">
        <v>354</v>
      </c>
      <c r="B187" s="111" t="e">
        <f>+SUMIF(#REF!,'CA EF'!A187,#REF!)</f>
        <v>#REF!</v>
      </c>
      <c r="C187" s="112">
        <v>0</v>
      </c>
      <c r="D187" s="112">
        <v>0</v>
      </c>
      <c r="E187" s="111"/>
      <c r="F187" s="112" t="e">
        <f t="shared" si="19"/>
        <v>#REF!</v>
      </c>
      <c r="G187" s="112">
        <v>0</v>
      </c>
      <c r="H187" s="112">
        <v>0</v>
      </c>
      <c r="I187" s="112" t="e">
        <f>-F187</f>
        <v>#REF!</v>
      </c>
      <c r="J187" s="112">
        <v>0</v>
      </c>
      <c r="K187" s="112">
        <v>0</v>
      </c>
      <c r="L187" s="112">
        <v>0</v>
      </c>
      <c r="M187" s="112" t="e">
        <f t="shared" si="20"/>
        <v>#REF!</v>
      </c>
    </row>
    <row r="188" spans="1:13" s="129" customFormat="1" ht="12.75" hidden="1" customHeight="1">
      <c r="A188" s="128" t="s">
        <v>356</v>
      </c>
      <c r="B188" s="111" t="e">
        <f>+SUMIF(#REF!,'CA EF'!A188,#REF!)</f>
        <v>#REF!</v>
      </c>
      <c r="C188" s="112">
        <v>0</v>
      </c>
      <c r="D188" s="112">
        <v>0</v>
      </c>
      <c r="E188" s="111"/>
      <c r="F188" s="112" t="e">
        <f t="shared" si="19"/>
        <v>#REF!</v>
      </c>
      <c r="G188" s="112" t="e">
        <f t="shared" si="21"/>
        <v>#REF!</v>
      </c>
      <c r="H188" s="112">
        <v>0</v>
      </c>
      <c r="I188" s="112">
        <v>0</v>
      </c>
      <c r="J188" s="112">
        <v>0</v>
      </c>
      <c r="K188" s="112">
        <v>0</v>
      </c>
      <c r="L188" s="112">
        <v>0</v>
      </c>
      <c r="M188" s="112" t="e">
        <f t="shared" si="20"/>
        <v>#REF!</v>
      </c>
    </row>
    <row r="189" spans="1:13" s="129" customFormat="1" ht="12.75" hidden="1" customHeight="1">
      <c r="A189" s="128" t="s">
        <v>358</v>
      </c>
      <c r="B189" s="111" t="e">
        <f>+SUMIF(#REF!,'CA EF'!A189,#REF!)</f>
        <v>#REF!</v>
      </c>
      <c r="C189" s="112">
        <v>0</v>
      </c>
      <c r="D189" s="112">
        <v>0</v>
      </c>
      <c r="E189" s="111"/>
      <c r="F189" s="112" t="e">
        <f t="shared" si="19"/>
        <v>#REF!</v>
      </c>
      <c r="G189" s="112" t="e">
        <f t="shared" si="21"/>
        <v>#REF!</v>
      </c>
      <c r="H189" s="112">
        <v>0</v>
      </c>
      <c r="I189" s="112">
        <v>0</v>
      </c>
      <c r="J189" s="112">
        <v>0</v>
      </c>
      <c r="K189" s="112">
        <v>0</v>
      </c>
      <c r="L189" s="112">
        <v>0</v>
      </c>
      <c r="M189" s="112" t="e">
        <f t="shared" si="20"/>
        <v>#REF!</v>
      </c>
    </row>
    <row r="190" spans="1:13" s="129" customFormat="1" ht="12.75" hidden="1" customHeight="1">
      <c r="A190" s="128" t="s">
        <v>360</v>
      </c>
      <c r="B190" s="111" t="e">
        <f>+SUMIF(#REF!,'CA EF'!A190,#REF!)</f>
        <v>#REF!</v>
      </c>
      <c r="C190" s="112">
        <v>0</v>
      </c>
      <c r="D190" s="112">
        <v>0</v>
      </c>
      <c r="E190" s="111"/>
      <c r="F190" s="112" t="e">
        <f t="shared" si="19"/>
        <v>#REF!</v>
      </c>
      <c r="G190" s="112" t="e">
        <f t="shared" si="21"/>
        <v>#REF!</v>
      </c>
      <c r="H190" s="112">
        <v>0</v>
      </c>
      <c r="I190" s="112">
        <v>0</v>
      </c>
      <c r="J190" s="112">
        <v>0</v>
      </c>
      <c r="K190" s="112">
        <v>0</v>
      </c>
      <c r="L190" s="112">
        <v>0</v>
      </c>
      <c r="M190" s="112" t="e">
        <f t="shared" si="20"/>
        <v>#REF!</v>
      </c>
    </row>
    <row r="191" spans="1:13" s="129" customFormat="1" ht="12.75" customHeight="1">
      <c r="A191" s="128" t="s">
        <v>362</v>
      </c>
      <c r="B191" s="111" t="e">
        <f>+SUMIF(#REF!,'CA EF'!A191,#REF!)</f>
        <v>#REF!</v>
      </c>
      <c r="C191" s="112">
        <v>0</v>
      </c>
      <c r="D191" s="112">
        <v>0</v>
      </c>
      <c r="E191" s="111"/>
      <c r="F191" s="112" t="e">
        <f t="shared" si="19"/>
        <v>#REF!</v>
      </c>
      <c r="G191" s="112">
        <v>0</v>
      </c>
      <c r="H191" s="112">
        <v>0</v>
      </c>
      <c r="I191" s="112">
        <v>0</v>
      </c>
      <c r="J191" s="112" t="e">
        <f>-F191</f>
        <v>#REF!</v>
      </c>
      <c r="K191" s="112">
        <v>0</v>
      </c>
      <c r="L191" s="112">
        <v>0</v>
      </c>
      <c r="M191" s="112" t="e">
        <f t="shared" si="20"/>
        <v>#REF!</v>
      </c>
    </row>
    <row r="192" spans="1:13" s="129" customFormat="1" ht="12.75" customHeight="1">
      <c r="A192" s="128" t="s">
        <v>364</v>
      </c>
      <c r="B192" s="111" t="e">
        <f>+SUMIF(#REF!,'CA EF'!A192,#REF!)</f>
        <v>#REF!</v>
      </c>
      <c r="C192" s="112">
        <v>0</v>
      </c>
      <c r="D192" s="112">
        <v>0</v>
      </c>
      <c r="E192" s="111"/>
      <c r="F192" s="112" t="e">
        <f t="shared" si="19"/>
        <v>#REF!</v>
      </c>
      <c r="G192" s="112">
        <v>0</v>
      </c>
      <c r="H192" s="112">
        <v>0</v>
      </c>
      <c r="I192" s="112">
        <v>0</v>
      </c>
      <c r="J192" s="112" t="e">
        <f>-F192</f>
        <v>#REF!</v>
      </c>
      <c r="K192" s="112">
        <v>0</v>
      </c>
      <c r="L192" s="112">
        <v>0</v>
      </c>
      <c r="M192" s="112" t="e">
        <f t="shared" si="20"/>
        <v>#REF!</v>
      </c>
    </row>
    <row r="193" spans="1:13" s="129" customFormat="1" ht="12.75" hidden="1" customHeight="1">
      <c r="A193" s="128" t="s">
        <v>366</v>
      </c>
      <c r="B193" s="111" t="e">
        <f>+SUMIF(#REF!,'CA EF'!A193,#REF!)</f>
        <v>#REF!</v>
      </c>
      <c r="C193" s="112">
        <v>0</v>
      </c>
      <c r="D193" s="112">
        <v>0</v>
      </c>
      <c r="E193" s="111"/>
      <c r="F193" s="112" t="e">
        <f t="shared" si="19"/>
        <v>#REF!</v>
      </c>
      <c r="G193" s="112" t="e">
        <f t="shared" si="21"/>
        <v>#REF!</v>
      </c>
      <c r="H193" s="112">
        <v>0</v>
      </c>
      <c r="I193" s="112">
        <v>0</v>
      </c>
      <c r="J193" s="112">
        <v>0</v>
      </c>
      <c r="K193" s="112">
        <v>0</v>
      </c>
      <c r="L193" s="112">
        <v>0</v>
      </c>
      <c r="M193" s="112" t="e">
        <f t="shared" si="20"/>
        <v>#REF!</v>
      </c>
    </row>
    <row r="194" spans="1:13" s="129" customFormat="1" ht="12.75" hidden="1" customHeight="1">
      <c r="A194" s="128" t="s">
        <v>368</v>
      </c>
      <c r="B194" s="111" t="e">
        <f>+SUMIF(#REF!,'CA EF'!A194,#REF!)</f>
        <v>#REF!</v>
      </c>
      <c r="C194" s="112">
        <v>0</v>
      </c>
      <c r="D194" s="112">
        <v>0</v>
      </c>
      <c r="E194" s="111"/>
      <c r="F194" s="112" t="e">
        <f t="shared" si="19"/>
        <v>#REF!</v>
      </c>
      <c r="G194" s="112" t="e">
        <f t="shared" si="21"/>
        <v>#REF!</v>
      </c>
      <c r="H194" s="112">
        <v>0</v>
      </c>
      <c r="I194" s="112">
        <v>0</v>
      </c>
      <c r="J194" s="112">
        <v>0</v>
      </c>
      <c r="K194" s="112">
        <v>0</v>
      </c>
      <c r="L194" s="112">
        <v>0</v>
      </c>
      <c r="M194" s="112" t="e">
        <f t="shared" si="20"/>
        <v>#REF!</v>
      </c>
    </row>
    <row r="195" spans="1:13" s="129" customFormat="1" ht="12.75" hidden="1" customHeight="1">
      <c r="A195" s="128" t="s">
        <v>370</v>
      </c>
      <c r="B195" s="111" t="e">
        <f>+SUMIF(#REF!,'CA EF'!A195,#REF!)</f>
        <v>#REF!</v>
      </c>
      <c r="C195" s="112">
        <v>0</v>
      </c>
      <c r="D195" s="112">
        <v>0</v>
      </c>
      <c r="E195" s="111"/>
      <c r="F195" s="112" t="e">
        <f t="shared" si="19"/>
        <v>#REF!</v>
      </c>
      <c r="G195" s="112" t="e">
        <f t="shared" si="21"/>
        <v>#REF!</v>
      </c>
      <c r="H195" s="112">
        <v>0</v>
      </c>
      <c r="I195" s="112">
        <v>0</v>
      </c>
      <c r="J195" s="112">
        <v>0</v>
      </c>
      <c r="K195" s="112">
        <v>0</v>
      </c>
      <c r="L195" s="112">
        <v>0</v>
      </c>
      <c r="M195" s="112" t="e">
        <f t="shared" si="20"/>
        <v>#REF!</v>
      </c>
    </row>
    <row r="196" spans="1:13" s="129" customFormat="1" ht="12.75" hidden="1" customHeight="1">
      <c r="A196" s="128" t="s">
        <v>372</v>
      </c>
      <c r="B196" s="111" t="e">
        <f>+SUMIF(#REF!,'CA EF'!A196,#REF!)</f>
        <v>#REF!</v>
      </c>
      <c r="C196" s="112">
        <v>0</v>
      </c>
      <c r="D196" s="112">
        <v>0</v>
      </c>
      <c r="E196" s="111"/>
      <c r="F196" s="112" t="e">
        <f t="shared" si="19"/>
        <v>#REF!</v>
      </c>
      <c r="G196" s="112">
        <v>0</v>
      </c>
      <c r="H196" s="112">
        <v>0</v>
      </c>
      <c r="I196" s="112">
        <v>0</v>
      </c>
      <c r="J196" s="112" t="e">
        <f>-F196</f>
        <v>#REF!</v>
      </c>
      <c r="K196" s="112">
        <v>0</v>
      </c>
      <c r="L196" s="112">
        <v>0</v>
      </c>
      <c r="M196" s="112" t="e">
        <f t="shared" si="20"/>
        <v>#REF!</v>
      </c>
    </row>
    <row r="197" spans="1:13" s="129" customFormat="1" ht="12.75" hidden="1" customHeight="1">
      <c r="A197" s="128" t="s">
        <v>562</v>
      </c>
      <c r="B197" s="111" t="e">
        <f>+SUMIF(#REF!,'CA EF'!A197,#REF!)</f>
        <v>#REF!</v>
      </c>
      <c r="C197" s="112">
        <v>0</v>
      </c>
      <c r="D197" s="112">
        <v>0</v>
      </c>
      <c r="E197" s="111"/>
      <c r="F197" s="112" t="e">
        <f t="shared" si="19"/>
        <v>#REF!</v>
      </c>
      <c r="G197" s="112" t="e">
        <f t="shared" ref="G197" si="24">-F197</f>
        <v>#REF!</v>
      </c>
      <c r="H197" s="112">
        <v>0</v>
      </c>
      <c r="I197" s="112">
        <v>0</v>
      </c>
      <c r="J197" s="112">
        <v>0</v>
      </c>
      <c r="K197" s="112">
        <v>0</v>
      </c>
      <c r="L197" s="112">
        <v>0</v>
      </c>
      <c r="M197" s="112" t="e">
        <f t="shared" si="20"/>
        <v>#REF!</v>
      </c>
    </row>
    <row r="198" spans="1:13" s="129" customFormat="1" ht="12.75" hidden="1" customHeight="1">
      <c r="A198" s="128" t="s">
        <v>374</v>
      </c>
      <c r="B198" s="111" t="e">
        <f>+SUMIF(#REF!,'CA EF'!A198,#REF!)</f>
        <v>#REF!</v>
      </c>
      <c r="C198" s="112">
        <v>0</v>
      </c>
      <c r="D198" s="112">
        <v>0</v>
      </c>
      <c r="E198" s="111"/>
      <c r="F198" s="112" t="e">
        <f t="shared" si="19"/>
        <v>#REF!</v>
      </c>
      <c r="G198" s="112" t="e">
        <f t="shared" si="21"/>
        <v>#REF!</v>
      </c>
      <c r="H198" s="112">
        <v>0</v>
      </c>
      <c r="I198" s="112">
        <v>0</v>
      </c>
      <c r="J198" s="112">
        <v>0</v>
      </c>
      <c r="K198" s="112">
        <v>0</v>
      </c>
      <c r="L198" s="112">
        <v>0</v>
      </c>
      <c r="M198" s="112" t="e">
        <f t="shared" si="20"/>
        <v>#REF!</v>
      </c>
    </row>
    <row r="199" spans="1:13" s="129" customFormat="1" ht="12.75" hidden="1" customHeight="1">
      <c r="A199" s="128" t="s">
        <v>376</v>
      </c>
      <c r="B199" s="111" t="e">
        <f>+SUMIF(#REF!,'CA EF'!A199,#REF!)</f>
        <v>#REF!</v>
      </c>
      <c r="C199" s="112">
        <v>0</v>
      </c>
      <c r="D199" s="112">
        <v>0</v>
      </c>
      <c r="E199" s="111"/>
      <c r="F199" s="112" t="e">
        <f t="shared" si="19"/>
        <v>#REF!</v>
      </c>
      <c r="G199" s="112" t="e">
        <f t="shared" si="21"/>
        <v>#REF!</v>
      </c>
      <c r="H199" s="112">
        <v>0</v>
      </c>
      <c r="I199" s="112">
        <v>0</v>
      </c>
      <c r="J199" s="112">
        <v>0</v>
      </c>
      <c r="K199" s="112">
        <v>0</v>
      </c>
      <c r="L199" s="112">
        <v>0</v>
      </c>
      <c r="M199" s="112" t="e">
        <f t="shared" si="20"/>
        <v>#REF!</v>
      </c>
    </row>
    <row r="200" spans="1:13" s="129" customFormat="1" ht="12.75" hidden="1" customHeight="1">
      <c r="A200" s="128" t="s">
        <v>378</v>
      </c>
      <c r="B200" s="111" t="e">
        <f>+SUMIF(#REF!,'CA EF'!A200,#REF!)</f>
        <v>#REF!</v>
      </c>
      <c r="C200" s="112">
        <v>0</v>
      </c>
      <c r="D200" s="112">
        <v>0</v>
      </c>
      <c r="E200" s="111"/>
      <c r="F200" s="112" t="e">
        <f t="shared" si="19"/>
        <v>#REF!</v>
      </c>
      <c r="G200" s="112" t="e">
        <f t="shared" si="21"/>
        <v>#REF!</v>
      </c>
      <c r="H200" s="112">
        <v>0</v>
      </c>
      <c r="I200" s="112">
        <v>0</v>
      </c>
      <c r="J200" s="112">
        <v>0</v>
      </c>
      <c r="K200" s="112">
        <v>0</v>
      </c>
      <c r="L200" s="112">
        <v>0</v>
      </c>
      <c r="M200" s="112" t="e">
        <f t="shared" si="20"/>
        <v>#REF!</v>
      </c>
    </row>
    <row r="201" spans="1:13" s="129" customFormat="1" ht="12.75" hidden="1" customHeight="1">
      <c r="A201" s="128" t="s">
        <v>380</v>
      </c>
      <c r="B201" s="111" t="e">
        <f>+SUMIF(#REF!,'CA EF'!A201,#REF!)</f>
        <v>#REF!</v>
      </c>
      <c r="C201" s="112">
        <v>0</v>
      </c>
      <c r="D201" s="112">
        <v>0</v>
      </c>
      <c r="E201" s="111"/>
      <c r="F201" s="112" t="e">
        <f t="shared" si="19"/>
        <v>#REF!</v>
      </c>
      <c r="G201" s="112" t="e">
        <f t="shared" si="21"/>
        <v>#REF!</v>
      </c>
      <c r="H201" s="112">
        <v>0</v>
      </c>
      <c r="I201" s="112">
        <v>0</v>
      </c>
      <c r="J201" s="112">
        <v>0</v>
      </c>
      <c r="K201" s="112">
        <v>0</v>
      </c>
      <c r="L201" s="112">
        <v>0</v>
      </c>
      <c r="M201" s="112" t="e">
        <f t="shared" si="20"/>
        <v>#REF!</v>
      </c>
    </row>
    <row r="202" spans="1:13" s="129" customFormat="1" ht="12.75" hidden="1" customHeight="1">
      <c r="A202" s="128" t="s">
        <v>382</v>
      </c>
      <c r="B202" s="111" t="e">
        <f>+SUMIF(#REF!,'CA EF'!A202,#REF!)</f>
        <v>#REF!</v>
      </c>
      <c r="C202" s="112">
        <v>0</v>
      </c>
      <c r="D202" s="112">
        <v>0</v>
      </c>
      <c r="E202" s="111"/>
      <c r="F202" s="112" t="e">
        <f t="shared" si="19"/>
        <v>#REF!</v>
      </c>
      <c r="G202" s="112" t="e">
        <f t="shared" si="21"/>
        <v>#REF!</v>
      </c>
      <c r="H202" s="112">
        <v>0</v>
      </c>
      <c r="I202" s="112">
        <v>0</v>
      </c>
      <c r="J202" s="112">
        <v>0</v>
      </c>
      <c r="K202" s="112">
        <v>0</v>
      </c>
      <c r="L202" s="112">
        <v>0</v>
      </c>
      <c r="M202" s="112" t="e">
        <f t="shared" si="20"/>
        <v>#REF!</v>
      </c>
    </row>
    <row r="203" spans="1:13" s="129" customFormat="1" ht="12.75" hidden="1" customHeight="1">
      <c r="A203" s="128" t="s">
        <v>384</v>
      </c>
      <c r="B203" s="111" t="e">
        <f>+SUMIF(#REF!,'CA EF'!A203,#REF!)</f>
        <v>#REF!</v>
      </c>
      <c r="C203" s="112">
        <v>0</v>
      </c>
      <c r="D203" s="112">
        <v>0</v>
      </c>
      <c r="E203" s="111"/>
      <c r="F203" s="112" t="e">
        <f t="shared" si="19"/>
        <v>#REF!</v>
      </c>
      <c r="G203" s="112" t="e">
        <f t="shared" si="21"/>
        <v>#REF!</v>
      </c>
      <c r="H203" s="112">
        <v>0</v>
      </c>
      <c r="I203" s="112">
        <v>0</v>
      </c>
      <c r="J203" s="112">
        <v>0</v>
      </c>
      <c r="K203" s="112">
        <v>0</v>
      </c>
      <c r="L203" s="112">
        <v>0</v>
      </c>
      <c r="M203" s="112" t="e">
        <f t="shared" si="20"/>
        <v>#REF!</v>
      </c>
    </row>
    <row r="204" spans="1:13" s="129" customFormat="1" ht="12.75" hidden="1" customHeight="1">
      <c r="A204" s="128" t="s">
        <v>386</v>
      </c>
      <c r="B204" s="111" t="e">
        <f>+SUMIF(#REF!,'CA EF'!A204,#REF!)</f>
        <v>#REF!</v>
      </c>
      <c r="C204" s="112">
        <v>0</v>
      </c>
      <c r="D204" s="112">
        <v>0</v>
      </c>
      <c r="E204" s="111"/>
      <c r="F204" s="112" t="e">
        <f t="shared" si="19"/>
        <v>#REF!</v>
      </c>
      <c r="G204" s="112" t="e">
        <f t="shared" si="21"/>
        <v>#REF!</v>
      </c>
      <c r="H204" s="112">
        <v>0</v>
      </c>
      <c r="I204" s="112">
        <v>0</v>
      </c>
      <c r="J204" s="112">
        <v>0</v>
      </c>
      <c r="K204" s="112">
        <v>0</v>
      </c>
      <c r="L204" s="112">
        <v>0</v>
      </c>
      <c r="M204" s="112" t="e">
        <f t="shared" si="20"/>
        <v>#REF!</v>
      </c>
    </row>
    <row r="205" spans="1:13" s="129" customFormat="1" ht="12.75" hidden="1" customHeight="1">
      <c r="A205" s="128" t="s">
        <v>388</v>
      </c>
      <c r="B205" s="111" t="e">
        <f>+SUMIF(#REF!,'CA EF'!A205,#REF!)</f>
        <v>#REF!</v>
      </c>
      <c r="C205" s="112">
        <v>0</v>
      </c>
      <c r="D205" s="112">
        <v>0</v>
      </c>
      <c r="E205" s="111"/>
      <c r="F205" s="112" t="e">
        <f t="shared" si="19"/>
        <v>#REF!</v>
      </c>
      <c r="G205" s="112" t="e">
        <f t="shared" si="21"/>
        <v>#REF!</v>
      </c>
      <c r="H205" s="112">
        <v>0</v>
      </c>
      <c r="I205" s="112">
        <v>0</v>
      </c>
      <c r="J205" s="112">
        <v>0</v>
      </c>
      <c r="K205" s="112">
        <v>0</v>
      </c>
      <c r="L205" s="112">
        <v>0</v>
      </c>
      <c r="M205" s="112" t="e">
        <f t="shared" si="20"/>
        <v>#REF!</v>
      </c>
    </row>
    <row r="206" spans="1:13" s="129" customFormat="1" ht="12.75" hidden="1" customHeight="1">
      <c r="A206" s="128" t="s">
        <v>390</v>
      </c>
      <c r="B206" s="111" t="e">
        <f>+SUMIF(#REF!,'CA EF'!A206,#REF!)</f>
        <v>#REF!</v>
      </c>
      <c r="C206" s="112">
        <v>0</v>
      </c>
      <c r="D206" s="112">
        <v>0</v>
      </c>
      <c r="E206" s="111"/>
      <c r="F206" s="112" t="e">
        <f t="shared" si="19"/>
        <v>#REF!</v>
      </c>
      <c r="G206" s="112" t="e">
        <f t="shared" si="21"/>
        <v>#REF!</v>
      </c>
      <c r="H206" s="112">
        <v>0</v>
      </c>
      <c r="I206" s="112">
        <v>0</v>
      </c>
      <c r="J206" s="112">
        <v>0</v>
      </c>
      <c r="K206" s="112">
        <v>0</v>
      </c>
      <c r="L206" s="112">
        <v>0</v>
      </c>
      <c r="M206" s="112" t="e">
        <f t="shared" si="20"/>
        <v>#REF!</v>
      </c>
    </row>
    <row r="207" spans="1:13" s="129" customFormat="1" ht="12.75" hidden="1" customHeight="1">
      <c r="A207" s="128" t="s">
        <v>392</v>
      </c>
      <c r="B207" s="111" t="e">
        <f>+SUMIF(#REF!,'CA EF'!A207,#REF!)</f>
        <v>#REF!</v>
      </c>
      <c r="C207" s="112">
        <v>0</v>
      </c>
      <c r="D207" s="112">
        <v>0</v>
      </c>
      <c r="E207" s="111"/>
      <c r="F207" s="112" t="e">
        <f t="shared" si="19"/>
        <v>#REF!</v>
      </c>
      <c r="G207" s="112" t="e">
        <f t="shared" si="21"/>
        <v>#REF!</v>
      </c>
      <c r="H207" s="112">
        <v>0</v>
      </c>
      <c r="I207" s="112">
        <v>0</v>
      </c>
      <c r="J207" s="112">
        <v>0</v>
      </c>
      <c r="K207" s="112">
        <v>0</v>
      </c>
      <c r="L207" s="112">
        <v>0</v>
      </c>
      <c r="M207" s="112" t="e">
        <f t="shared" si="20"/>
        <v>#REF!</v>
      </c>
    </row>
    <row r="208" spans="1:13" s="129" customFormat="1" ht="12.75" hidden="1" customHeight="1">
      <c r="A208" s="128" t="s">
        <v>394</v>
      </c>
      <c r="B208" s="111" t="e">
        <f>+SUMIF(#REF!,'CA EF'!A208,#REF!)</f>
        <v>#REF!</v>
      </c>
      <c r="C208" s="112">
        <v>0</v>
      </c>
      <c r="D208" s="112">
        <v>0</v>
      </c>
      <c r="E208" s="111"/>
      <c r="F208" s="112" t="e">
        <f t="shared" si="19"/>
        <v>#REF!</v>
      </c>
      <c r="G208" s="112" t="e">
        <f t="shared" si="21"/>
        <v>#REF!</v>
      </c>
      <c r="H208" s="112">
        <v>0</v>
      </c>
      <c r="I208" s="112">
        <v>0</v>
      </c>
      <c r="J208" s="112">
        <v>0</v>
      </c>
      <c r="K208" s="112">
        <v>0</v>
      </c>
      <c r="L208" s="112">
        <v>0</v>
      </c>
      <c r="M208" s="112" t="e">
        <f t="shared" si="20"/>
        <v>#REF!</v>
      </c>
    </row>
    <row r="209" spans="1:26" s="129" customFormat="1" ht="12.75" customHeight="1">
      <c r="A209" s="128" t="s">
        <v>396</v>
      </c>
      <c r="B209" s="111" t="e">
        <f>+SUMIF(#REF!,'CA EF'!A209,#REF!)</f>
        <v>#REF!</v>
      </c>
      <c r="C209" s="112">
        <v>0</v>
      </c>
      <c r="D209" s="112">
        <v>0</v>
      </c>
      <c r="E209" s="111"/>
      <c r="F209" s="112" t="e">
        <f t="shared" si="19"/>
        <v>#REF!</v>
      </c>
      <c r="G209" s="112">
        <v>0</v>
      </c>
      <c r="H209" s="112">
        <v>0</v>
      </c>
      <c r="I209" s="112">
        <v>0</v>
      </c>
      <c r="J209" s="112" t="e">
        <f>-F209</f>
        <v>#REF!</v>
      </c>
      <c r="K209" s="112">
        <v>0</v>
      </c>
      <c r="L209" s="112">
        <v>0</v>
      </c>
      <c r="M209" s="112" t="e">
        <f t="shared" si="20"/>
        <v>#REF!</v>
      </c>
    </row>
    <row r="210" spans="1:26" s="129" customFormat="1" ht="12.75" hidden="1" customHeight="1">
      <c r="A210" s="128" t="s">
        <v>398</v>
      </c>
      <c r="B210" s="111" t="e">
        <f>+SUMIF(#REF!,'CA EF'!A210,#REF!)</f>
        <v>#REF!</v>
      </c>
      <c r="C210" s="112">
        <v>0</v>
      </c>
      <c r="D210" s="112">
        <v>0</v>
      </c>
      <c r="E210" s="111"/>
      <c r="F210" s="112" t="e">
        <f t="shared" si="19"/>
        <v>#REF!</v>
      </c>
      <c r="G210" s="112" t="e">
        <f t="shared" si="21"/>
        <v>#REF!</v>
      </c>
      <c r="H210" s="112">
        <v>0</v>
      </c>
      <c r="I210" s="112">
        <v>0</v>
      </c>
      <c r="J210" s="112">
        <v>0</v>
      </c>
      <c r="K210" s="112">
        <v>0</v>
      </c>
      <c r="L210" s="112">
        <v>0</v>
      </c>
      <c r="M210" s="112" t="e">
        <f t="shared" si="20"/>
        <v>#REF!</v>
      </c>
    </row>
    <row r="211" spans="1:26" s="129" customFormat="1" ht="12.75" hidden="1" customHeight="1">
      <c r="A211" s="128" t="s">
        <v>400</v>
      </c>
      <c r="B211" s="111" t="e">
        <f>+SUMIF(#REF!,'CA EF'!A211,#REF!)</f>
        <v>#REF!</v>
      </c>
      <c r="C211" s="112">
        <v>0</v>
      </c>
      <c r="D211" s="112">
        <v>0</v>
      </c>
      <c r="E211" s="111"/>
      <c r="F211" s="112" t="e">
        <f t="shared" si="19"/>
        <v>#REF!</v>
      </c>
      <c r="G211" s="112" t="e">
        <f t="shared" si="21"/>
        <v>#REF!</v>
      </c>
      <c r="H211" s="112">
        <v>0</v>
      </c>
      <c r="I211" s="112">
        <v>0</v>
      </c>
      <c r="J211" s="112">
        <v>0</v>
      </c>
      <c r="K211" s="112">
        <v>0</v>
      </c>
      <c r="L211" s="112">
        <v>0</v>
      </c>
      <c r="M211" s="112" t="e">
        <f t="shared" si="20"/>
        <v>#REF!</v>
      </c>
    </row>
    <row r="212" spans="1:26" s="129" customFormat="1" ht="12.75" customHeight="1">
      <c r="A212" s="103" t="s">
        <v>1116</v>
      </c>
      <c r="B212" s="111" t="e">
        <f>+SUMIF(#REF!,'CA EF'!A212,#REF!)</f>
        <v>#REF!</v>
      </c>
      <c r="C212" s="112"/>
      <c r="D212" s="112"/>
      <c r="E212" s="111"/>
      <c r="F212" s="112" t="e">
        <f t="shared" ref="F212" si="25">+B212+C212-D212-E212</f>
        <v>#REF!</v>
      </c>
      <c r="G212" s="112">
        <v>0</v>
      </c>
      <c r="H212" s="112"/>
      <c r="I212" s="112"/>
      <c r="J212" s="112" t="e">
        <f>-F212</f>
        <v>#REF!</v>
      </c>
      <c r="K212" s="112"/>
      <c r="L212" s="112"/>
      <c r="M212" s="112"/>
    </row>
    <row r="213" spans="1:26" s="129" customFormat="1" ht="12.75" hidden="1" customHeight="1">
      <c r="A213" s="128" t="s">
        <v>402</v>
      </c>
      <c r="B213" s="111" t="e">
        <f>+SUMIF(#REF!,'CA EF'!A213,#REF!)</f>
        <v>#REF!</v>
      </c>
      <c r="C213" s="112">
        <v>0</v>
      </c>
      <c r="D213" s="112">
        <v>0</v>
      </c>
      <c r="E213" s="111"/>
      <c r="F213" s="112" t="e">
        <f t="shared" ref="F213" si="26">+B213+C213-D213-E213</f>
        <v>#REF!</v>
      </c>
      <c r="G213" s="112">
        <v>0</v>
      </c>
      <c r="H213" s="112">
        <v>0</v>
      </c>
      <c r="I213" s="112">
        <v>0</v>
      </c>
      <c r="J213" s="112" t="e">
        <f>-F213</f>
        <v>#REF!</v>
      </c>
      <c r="K213" s="112">
        <v>0</v>
      </c>
      <c r="L213" s="112">
        <v>0</v>
      </c>
      <c r="M213" s="112" t="e">
        <f t="shared" si="20"/>
        <v>#REF!</v>
      </c>
    </row>
    <row r="214" spans="1:26" s="129" customFormat="1" ht="12.75" hidden="1" customHeight="1">
      <c r="A214" s="128" t="s">
        <v>404</v>
      </c>
      <c r="B214" s="111" t="e">
        <f>+SUMIF(#REF!,'CA EF'!A214,#REF!)</f>
        <v>#REF!</v>
      </c>
      <c r="C214" s="112">
        <v>0</v>
      </c>
      <c r="D214" s="112">
        <v>0</v>
      </c>
      <c r="E214" s="111"/>
      <c r="F214" s="112" t="e">
        <f t="shared" si="19"/>
        <v>#REF!</v>
      </c>
      <c r="G214" s="112" t="e">
        <f t="shared" si="21"/>
        <v>#REF!</v>
      </c>
      <c r="H214" s="112">
        <v>0</v>
      </c>
      <c r="I214" s="112">
        <v>0</v>
      </c>
      <c r="J214" s="112">
        <v>0</v>
      </c>
      <c r="K214" s="112">
        <v>0</v>
      </c>
      <c r="L214" s="112">
        <v>0</v>
      </c>
      <c r="M214" s="112" t="e">
        <f t="shared" ref="M214:M217" si="27">SUM(F214:L214)</f>
        <v>#REF!</v>
      </c>
    </row>
    <row r="215" spans="1:26" s="129" customFormat="1" ht="12.75" hidden="1" customHeight="1">
      <c r="A215" s="128" t="s">
        <v>406</v>
      </c>
      <c r="B215" s="111" t="e">
        <f>+SUMIF(#REF!,'CA EF'!A215,#REF!)</f>
        <v>#REF!</v>
      </c>
      <c r="C215" s="112">
        <v>0</v>
      </c>
      <c r="D215" s="112">
        <v>0</v>
      </c>
      <c r="E215" s="111"/>
      <c r="F215" s="112" t="e">
        <f t="shared" si="19"/>
        <v>#REF!</v>
      </c>
      <c r="G215" s="112" t="e">
        <f t="shared" si="21"/>
        <v>#REF!</v>
      </c>
      <c r="H215" s="112">
        <v>0</v>
      </c>
      <c r="I215" s="112">
        <v>0</v>
      </c>
      <c r="J215" s="112">
        <v>0</v>
      </c>
      <c r="K215" s="112">
        <v>0</v>
      </c>
      <c r="L215" s="112">
        <v>0</v>
      </c>
      <c r="M215" s="112" t="e">
        <f t="shared" si="27"/>
        <v>#REF!</v>
      </c>
    </row>
    <row r="216" spans="1:26" s="129" customFormat="1" ht="12.75" hidden="1" customHeight="1">
      <c r="A216" s="128" t="s">
        <v>408</v>
      </c>
      <c r="B216" s="111" t="e">
        <f>+SUMIF(#REF!,'CA EF'!A216,#REF!)</f>
        <v>#REF!</v>
      </c>
      <c r="C216" s="112">
        <v>0</v>
      </c>
      <c r="D216" s="112">
        <v>0</v>
      </c>
      <c r="E216" s="111"/>
      <c r="F216" s="112" t="e">
        <f t="shared" ref="F216:F217" si="28">+B216+C216-D216-E216</f>
        <v>#REF!</v>
      </c>
      <c r="G216" s="112" t="e">
        <f t="shared" si="21"/>
        <v>#REF!</v>
      </c>
      <c r="H216" s="112">
        <v>0</v>
      </c>
      <c r="I216" s="112">
        <v>0</v>
      </c>
      <c r="J216" s="112">
        <v>0</v>
      </c>
      <c r="K216" s="112">
        <v>0</v>
      </c>
      <c r="L216" s="112">
        <v>0</v>
      </c>
      <c r="M216" s="112" t="e">
        <f t="shared" si="27"/>
        <v>#REF!</v>
      </c>
    </row>
    <row r="217" spans="1:26" s="129" customFormat="1" ht="12.75" hidden="1" customHeight="1">
      <c r="A217" s="128" t="s">
        <v>410</v>
      </c>
      <c r="B217" s="111" t="e">
        <f>+SUMIF(#REF!,'CA EF'!A217,#REF!)</f>
        <v>#REF!</v>
      </c>
      <c r="C217" s="112">
        <v>0</v>
      </c>
      <c r="D217" s="112">
        <v>0</v>
      </c>
      <c r="E217" s="111"/>
      <c r="F217" s="112" t="e">
        <f t="shared" si="28"/>
        <v>#REF!</v>
      </c>
      <c r="G217" s="112" t="e">
        <f t="shared" si="21"/>
        <v>#REF!</v>
      </c>
      <c r="H217" s="112">
        <v>0</v>
      </c>
      <c r="I217" s="112">
        <v>0</v>
      </c>
      <c r="J217" s="112">
        <v>0</v>
      </c>
      <c r="K217" s="112">
        <v>0</v>
      </c>
      <c r="L217" s="112">
        <v>0</v>
      </c>
      <c r="M217" s="112" t="e">
        <f t="shared" si="27"/>
        <v>#REF!</v>
      </c>
    </row>
    <row r="218" spans="1:26" s="10" customFormat="1" ht="10.199999999999999" hidden="1">
      <c r="A218" s="11" t="s">
        <v>479</v>
      </c>
      <c r="B218" s="113" t="e">
        <f>-B128</f>
        <v>#REF!</v>
      </c>
      <c r="C218" s="114">
        <v>0</v>
      </c>
      <c r="D218" s="130" t="e">
        <f>+B218</f>
        <v>#REF!</v>
      </c>
      <c r="E218" s="113">
        <v>0</v>
      </c>
      <c r="F218" s="115" t="e">
        <f>+B218+C218-D218</f>
        <v>#REF!</v>
      </c>
      <c r="G218" s="116">
        <v>0</v>
      </c>
      <c r="H218" s="116">
        <v>0</v>
      </c>
      <c r="I218" s="116">
        <v>0</v>
      </c>
      <c r="J218" s="116">
        <v>0</v>
      </c>
      <c r="K218" s="116">
        <v>0</v>
      </c>
      <c r="L218" s="116">
        <v>0</v>
      </c>
      <c r="M218" s="117" t="e">
        <f>SUM(F218:L218)</f>
        <v>#REF!</v>
      </c>
      <c r="N218" s="9"/>
      <c r="O218" s="9"/>
      <c r="P218" s="9"/>
      <c r="Q218" s="9"/>
      <c r="R218" s="9"/>
      <c r="S218" s="9"/>
      <c r="T218" s="9"/>
      <c r="U218" s="9"/>
      <c r="V218" s="9"/>
      <c r="W218" s="9"/>
      <c r="X218" s="9"/>
      <c r="Y218" s="9"/>
      <c r="Z218" s="9"/>
    </row>
    <row r="219" spans="1:26" s="14" customFormat="1" ht="10.8" hidden="1" thickBot="1">
      <c r="A219" s="12" t="s">
        <v>480</v>
      </c>
      <c r="B219" s="118" t="e">
        <f t="shared" ref="B219:M219" si="29">+SUM(B4:B218)</f>
        <v>#REF!</v>
      </c>
      <c r="C219" s="118" t="e">
        <f t="shared" si="29"/>
        <v>#REF!</v>
      </c>
      <c r="D219" s="118" t="e">
        <f t="shared" si="29"/>
        <v>#REF!</v>
      </c>
      <c r="E219" s="118" t="e">
        <f t="shared" si="29"/>
        <v>#REF!</v>
      </c>
      <c r="F219" s="118" t="e">
        <f t="shared" si="29"/>
        <v>#REF!</v>
      </c>
      <c r="G219" s="118" t="e">
        <f t="shared" si="29"/>
        <v>#REF!</v>
      </c>
      <c r="H219" s="118">
        <f t="shared" si="29"/>
        <v>0</v>
      </c>
      <c r="I219" s="118" t="e">
        <f t="shared" si="29"/>
        <v>#REF!</v>
      </c>
      <c r="J219" s="118" t="e">
        <f t="shared" si="29"/>
        <v>#REF!</v>
      </c>
      <c r="K219" s="118">
        <f t="shared" si="29"/>
        <v>0</v>
      </c>
      <c r="L219" s="118" t="e">
        <f t="shared" si="29"/>
        <v>#REF!</v>
      </c>
      <c r="M219" s="118" t="e">
        <f t="shared" si="29"/>
        <v>#REF!</v>
      </c>
      <c r="N219" s="13"/>
      <c r="O219" s="13"/>
      <c r="P219" s="13"/>
      <c r="Q219" s="13"/>
      <c r="R219" s="13"/>
      <c r="S219" s="13"/>
      <c r="T219" s="13"/>
      <c r="U219" s="13"/>
      <c r="V219" s="13"/>
      <c r="W219" s="13"/>
      <c r="X219" s="13"/>
      <c r="Y219" s="13"/>
      <c r="Z219" s="13"/>
    </row>
    <row r="220" spans="1:26" ht="14.4">
      <c r="B220" s="119"/>
      <c r="C220" s="119"/>
      <c r="D220" s="119" t="e">
        <f>C219-D219</f>
        <v>#REF!</v>
      </c>
      <c r="E220" s="119"/>
      <c r="F220" s="119"/>
      <c r="G220" s="120"/>
      <c r="H220" s="120"/>
      <c r="I220" s="120"/>
      <c r="J220" s="120"/>
      <c r="K220" s="120"/>
      <c r="L220" s="120"/>
      <c r="M220" s="120" t="e">
        <f>SUM(F219:L219)</f>
        <v>#REF!</v>
      </c>
      <c r="N220" s="8"/>
      <c r="O220" s="8"/>
      <c r="P220" s="8"/>
      <c r="Q220" s="8"/>
      <c r="R220" s="8"/>
      <c r="S220" s="8"/>
      <c r="T220" s="8"/>
      <c r="U220" s="8"/>
      <c r="V220" s="8"/>
      <c r="W220" s="8"/>
      <c r="X220" s="8"/>
      <c r="Y220" s="8"/>
      <c r="Z220" s="8"/>
    </row>
    <row r="221" spans="1:26" ht="14.4">
      <c r="A221" s="18"/>
      <c r="B221" s="121"/>
      <c r="C221" s="121"/>
      <c r="D221" s="121"/>
      <c r="E221" s="121"/>
      <c r="F221" s="121"/>
      <c r="G221" s="122"/>
      <c r="H221" s="122"/>
      <c r="I221" s="122"/>
      <c r="J221" s="122"/>
      <c r="K221" s="122"/>
      <c r="L221" s="122"/>
      <c r="M221" s="122" t="e">
        <f>+M220-M219</f>
        <v>#REF!</v>
      </c>
      <c r="N221" s="19"/>
      <c r="O221" s="8"/>
      <c r="P221" s="8"/>
      <c r="Q221" s="8"/>
      <c r="R221" s="8"/>
      <c r="S221" s="8"/>
      <c r="T221" s="8"/>
      <c r="U221" s="8"/>
      <c r="V221" s="8"/>
      <c r="W221" s="8"/>
      <c r="X221" s="8"/>
      <c r="Y221" s="8"/>
      <c r="Z221" s="8"/>
    </row>
    <row r="222" spans="1:26" ht="14.4">
      <c r="F222" s="20"/>
      <c r="M222" s="16"/>
      <c r="N222" s="19"/>
    </row>
    <row r="223" spans="1:26" ht="14.4">
      <c r="B223" s="16"/>
      <c r="E223" s="16"/>
      <c r="F223" s="21"/>
      <c r="G223" s="22"/>
      <c r="H223" s="22"/>
      <c r="I223" s="22"/>
      <c r="J223" s="22"/>
      <c r="K223" s="22"/>
      <c r="L223" s="22"/>
    </row>
    <row r="224" spans="1:26" ht="14.4">
      <c r="B224" s="15"/>
      <c r="G224" s="23"/>
      <c r="H224" s="23"/>
      <c r="I224" s="23"/>
      <c r="J224" s="23"/>
      <c r="K224" s="23"/>
      <c r="L224" s="23"/>
      <c r="M224" s="16"/>
    </row>
    <row r="225" spans="2:2" ht="15" customHeight="1">
      <c r="B225" s="15"/>
    </row>
  </sheetData>
  <autoFilter ref="A2:Z221" xr:uid="{80AD45E1-2522-49E0-814E-E9350B5173F0}">
    <filterColumn colId="2" showButton="0"/>
    <filterColumn colId="5">
      <filters blank="1">
        <filter val="-0,98"/>
        <filter val="1.221,60"/>
        <filter val="-1.369,01"/>
        <filter val="1.835,95"/>
        <filter val="1.835,96"/>
        <filter val="14,20"/>
        <filter val="142,20"/>
        <filter val="15,02"/>
        <filter val="-2.730,00"/>
        <filter val="22,89"/>
        <filter val="-29.884,23"/>
        <filter val="3.446,82"/>
        <filter val="-3.518,95"/>
        <filter val="3.727,40"/>
        <filter val="-34,39"/>
        <filter val="38,81"/>
        <filter val="4.463,21"/>
        <filter val="-40.708,00"/>
        <filter val="55,90"/>
        <filter val="59.856,44"/>
        <filter val="-6,88"/>
        <filter val="676,04"/>
        <filter val="900,00"/>
        <filter val="-900,00"/>
        <filter val="DEBITOS (CRÉDITOS)"/>
      </filters>
    </filterColumn>
    <filterColumn colId="6" showButton="0"/>
    <filterColumn colId="7" showButton="0"/>
    <filterColumn colId="8" showButton="0"/>
    <filterColumn colId="10" showButton="0"/>
  </autoFilter>
  <customSheetViews>
    <customSheetView guid="{D9765769-BBE9-4E14-B8CF-9C39AEE13FCB}" scale="90">
      <pane xSplit="6" ySplit="3" topLeftCell="I4" activePane="bottomRight" state="frozen"/>
      <selection pane="bottomRight" sqref="A1:M1"/>
      <pageMargins left="0" right="0" top="0" bottom="0" header="0" footer="0"/>
      <pageSetup orientation="portrait" r:id="rId1"/>
    </customSheetView>
    <customSheetView guid="{61A52113-890E-4C3B-ADC2-27DE1001C942}">
      <pane xSplit="6" ySplit="3" topLeftCell="G4" activePane="bottomRight" state="frozen"/>
      <selection pane="bottomRight" activeCell="G4" sqref="G4"/>
      <pageMargins left="0" right="0" top="0" bottom="0" header="0" footer="0"/>
      <pageSetup orientation="portrait" r:id="rId2"/>
    </customSheetView>
    <customSheetView guid="{F3648BCD-1CED-4BBB-AE63-37BDB925883F}">
      <pane xSplit="6" ySplit="3" topLeftCell="G4" activePane="bottomRight" state="frozen"/>
      <selection pane="bottomRight" activeCell="G4" sqref="G4"/>
      <pageMargins left="0" right="0" top="0" bottom="0" header="0" footer="0"/>
      <pageSetup orientation="portrait" r:id="rId3"/>
    </customSheetView>
    <customSheetView guid="{5FCC9217-B3E9-4B91-A943-5F21728EBEE9}" scale="90">
      <pane xSplit="6" ySplit="3" topLeftCell="I4" activePane="bottomRight" state="frozen"/>
      <selection pane="bottomRight" sqref="A1:M1"/>
      <pageMargins left="0" right="0" top="0" bottom="0" header="0" footer="0"/>
      <pageSetup orientation="portrait" r:id="rId4"/>
    </customSheetView>
  </customSheetViews>
  <mergeCells count="6">
    <mergeCell ref="A1:M1"/>
    <mergeCell ref="A2:A3"/>
    <mergeCell ref="C2:D2"/>
    <mergeCell ref="G2:J2"/>
    <mergeCell ref="K2:L2"/>
    <mergeCell ref="M2:M3"/>
  </mergeCell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T28"/>
  <sheetViews>
    <sheetView showGridLines="0" tabSelected="1" zoomScale="70" zoomScaleNormal="70" workbookViewId="0">
      <selection activeCell="L16" sqref="L16"/>
    </sheetView>
  </sheetViews>
  <sheetFormatPr baseColWidth="10" defaultColWidth="11.5546875" defaultRowHeight="13.8"/>
  <cols>
    <col min="1" max="1" width="2.6640625" style="91" customWidth="1"/>
    <col min="2" max="2" width="11.5546875" style="91"/>
    <col min="3" max="3" width="5" style="91" customWidth="1"/>
    <col min="4" max="11" width="11.5546875" style="91"/>
    <col min="12" max="12" width="13.6640625" style="91" customWidth="1"/>
    <col min="13" max="14" width="11.5546875" style="91"/>
    <col min="15" max="15" width="15.33203125" style="91" customWidth="1"/>
    <col min="16" max="16384" width="11.5546875" style="91"/>
  </cols>
  <sheetData>
    <row r="1" spans="2:20">
      <c r="B1" s="92"/>
      <c r="C1" s="92"/>
      <c r="D1" s="92"/>
      <c r="E1" s="92"/>
      <c r="F1" s="92"/>
      <c r="G1" s="92"/>
      <c r="H1" s="92"/>
      <c r="I1" s="92"/>
      <c r="J1" s="92"/>
      <c r="K1" s="92"/>
      <c r="L1" s="92"/>
      <c r="M1" s="92"/>
      <c r="N1" s="92"/>
      <c r="O1" s="92"/>
    </row>
    <row r="2" spans="2:20" ht="24.6" customHeight="1">
      <c r="B2" s="504"/>
      <c r="C2" s="504"/>
      <c r="D2" s="727" t="s">
        <v>1145</v>
      </c>
      <c r="E2" s="727"/>
      <c r="F2" s="727"/>
      <c r="G2" s="727"/>
      <c r="H2" s="727"/>
      <c r="I2" s="727"/>
      <c r="J2" s="727"/>
      <c r="K2" s="727"/>
      <c r="L2" s="727"/>
      <c r="M2" s="727"/>
      <c r="N2" s="727"/>
      <c r="O2" s="727"/>
    </row>
    <row r="3" spans="2:20" ht="24.6" customHeight="1">
      <c r="B3" s="504"/>
      <c r="C3" s="504"/>
      <c r="D3" s="727"/>
      <c r="E3" s="727"/>
      <c r="F3" s="727"/>
      <c r="G3" s="727"/>
      <c r="H3" s="727"/>
      <c r="I3" s="727"/>
      <c r="J3" s="727"/>
      <c r="K3" s="727"/>
      <c r="L3" s="727"/>
      <c r="M3" s="727"/>
      <c r="N3" s="727"/>
      <c r="O3" s="727"/>
    </row>
    <row r="4" spans="2:20" ht="24.6" customHeight="1">
      <c r="B4" s="504"/>
      <c r="C4" s="504"/>
      <c r="D4" s="727"/>
      <c r="E4" s="727"/>
      <c r="F4" s="727"/>
      <c r="G4" s="727"/>
      <c r="H4" s="727"/>
      <c r="I4" s="727"/>
      <c r="J4" s="727"/>
      <c r="K4" s="727"/>
      <c r="L4" s="727"/>
      <c r="M4" s="727"/>
      <c r="N4" s="727"/>
      <c r="O4" s="727"/>
    </row>
    <row r="5" spans="2:20" ht="24.6" customHeight="1">
      <c r="B5" s="504"/>
      <c r="C5" s="504"/>
      <c r="D5" s="727"/>
      <c r="E5" s="727"/>
      <c r="F5" s="727"/>
      <c r="G5" s="727"/>
      <c r="H5" s="727"/>
      <c r="I5" s="727"/>
      <c r="J5" s="727"/>
      <c r="K5" s="727"/>
      <c r="L5" s="727"/>
      <c r="M5" s="727"/>
      <c r="N5" s="727"/>
      <c r="O5" s="727"/>
    </row>
    <row r="6" spans="2:20" ht="24.6" customHeight="1">
      <c r="B6" s="504"/>
      <c r="C6" s="504"/>
      <c r="D6" s="727"/>
      <c r="E6" s="727"/>
      <c r="F6" s="727"/>
      <c r="G6" s="727"/>
      <c r="H6" s="727"/>
      <c r="I6" s="727"/>
      <c r="J6" s="727"/>
      <c r="K6" s="727"/>
      <c r="L6" s="727"/>
      <c r="M6" s="727"/>
      <c r="N6" s="727"/>
      <c r="O6" s="727"/>
    </row>
    <row r="7" spans="2:20" ht="24.6" customHeight="1">
      <c r="B7" s="504"/>
      <c r="C7" s="504"/>
      <c r="D7" s="727"/>
      <c r="E7" s="727"/>
      <c r="F7" s="727"/>
      <c r="G7" s="727"/>
      <c r="H7" s="727"/>
      <c r="I7" s="727"/>
      <c r="J7" s="727"/>
      <c r="K7" s="727"/>
      <c r="L7" s="727"/>
      <c r="M7" s="727"/>
      <c r="N7" s="727"/>
      <c r="O7" s="727"/>
      <c r="T7"/>
    </row>
    <row r="8" spans="2:20" ht="13.95" customHeight="1">
      <c r="B8" s="93"/>
      <c r="C8" s="93"/>
      <c r="D8" s="94"/>
      <c r="E8" s="93"/>
      <c r="F8" s="93"/>
      <c r="G8" s="93"/>
      <c r="H8" s="93"/>
      <c r="I8" s="93"/>
      <c r="J8" s="93"/>
      <c r="K8" s="93"/>
      <c r="L8" s="93"/>
      <c r="M8" s="93"/>
      <c r="N8" s="93"/>
      <c r="O8" s="93"/>
    </row>
    <row r="9" spans="2:20" ht="20.399999999999999" customHeight="1">
      <c r="B9" s="93"/>
      <c r="C9" s="95"/>
      <c r="D9" s="95"/>
      <c r="E9" s="95"/>
      <c r="F9" s="95"/>
      <c r="G9" s="95"/>
      <c r="H9" s="95"/>
      <c r="I9" s="95"/>
      <c r="J9" s="95"/>
      <c r="K9" s="95"/>
      <c r="L9" s="95"/>
      <c r="M9" s="95"/>
      <c r="N9" s="95"/>
      <c r="O9" s="95"/>
    </row>
    <row r="10" spans="2:20" ht="23.4">
      <c r="B10" s="726" t="s">
        <v>2083</v>
      </c>
      <c r="C10" s="726"/>
      <c r="D10" s="726"/>
      <c r="E10" s="726"/>
      <c r="F10" s="726"/>
      <c r="G10" s="726"/>
      <c r="H10" s="726"/>
      <c r="I10" s="726"/>
      <c r="J10" s="726"/>
      <c r="K10" s="726"/>
      <c r="L10" s="726"/>
      <c r="M10" s="726"/>
      <c r="N10" s="726"/>
      <c r="O10" s="726"/>
    </row>
    <row r="11" spans="2:20" ht="18.600000000000001" customHeight="1">
      <c r="B11" s="726"/>
      <c r="C11" s="726"/>
      <c r="D11" s="726"/>
      <c r="E11" s="726"/>
      <c r="F11" s="726"/>
      <c r="G11" s="726"/>
      <c r="H11" s="726"/>
      <c r="I11" s="726"/>
      <c r="J11" s="726"/>
      <c r="K11" s="726"/>
      <c r="L11" s="726"/>
      <c r="M11" s="726"/>
      <c r="N11" s="726"/>
      <c r="O11" s="726"/>
    </row>
    <row r="12" spans="2:20">
      <c r="B12" s="93"/>
      <c r="C12" s="93"/>
      <c r="D12" s="93"/>
      <c r="E12" s="93"/>
      <c r="F12" s="93"/>
      <c r="G12" s="93"/>
      <c r="H12" s="93"/>
      <c r="I12" s="93"/>
      <c r="J12" s="93"/>
      <c r="K12" s="93"/>
      <c r="L12" s="93"/>
      <c r="M12" s="93"/>
      <c r="N12" s="93"/>
      <c r="O12" s="93"/>
    </row>
    <row r="13" spans="2:20">
      <c r="B13" s="93"/>
      <c r="C13" s="93"/>
      <c r="D13" s="93"/>
      <c r="E13" s="93"/>
      <c r="F13" s="93"/>
      <c r="G13" s="93"/>
      <c r="H13" s="93"/>
      <c r="I13" s="93"/>
      <c r="J13" s="93"/>
      <c r="K13" s="93"/>
      <c r="L13" s="93"/>
      <c r="M13" s="93"/>
      <c r="N13" s="93"/>
      <c r="O13" s="93"/>
    </row>
    <row r="14" spans="2:20" s="550" customFormat="1" ht="15.6">
      <c r="B14" s="547"/>
      <c r="C14" s="547"/>
      <c r="D14" s="547"/>
      <c r="E14" s="547"/>
      <c r="F14" s="547"/>
      <c r="G14" s="547"/>
      <c r="H14" s="548"/>
      <c r="I14" s="547"/>
      <c r="J14" s="547"/>
      <c r="K14" s="548"/>
      <c r="L14" s="548"/>
      <c r="M14" s="549" t="s">
        <v>0</v>
      </c>
      <c r="N14" s="547"/>
      <c r="O14" s="547"/>
    </row>
    <row r="15" spans="2:20" s="550" customFormat="1">
      <c r="B15" s="547"/>
      <c r="C15" s="547"/>
      <c r="D15" s="547"/>
      <c r="E15" s="547"/>
      <c r="F15" s="547"/>
      <c r="G15" s="547"/>
      <c r="H15" s="548"/>
      <c r="I15" s="547"/>
      <c r="J15" s="547"/>
      <c r="K15" s="548"/>
      <c r="L15" s="548"/>
      <c r="M15" s="551"/>
      <c r="N15" s="547"/>
      <c r="O15" s="547"/>
    </row>
    <row r="16" spans="2:20" s="550" customFormat="1" ht="16.8">
      <c r="B16" s="547"/>
      <c r="C16" s="552"/>
      <c r="D16" s="552" t="s">
        <v>1</v>
      </c>
      <c r="E16" s="553"/>
      <c r="F16" s="554"/>
      <c r="G16" s="554"/>
      <c r="H16" s="555"/>
      <c r="I16" s="547"/>
      <c r="J16" s="547"/>
      <c r="K16" s="547"/>
      <c r="L16" s="555"/>
      <c r="M16" s="556" t="s">
        <v>2</v>
      </c>
      <c r="N16" s="547"/>
      <c r="O16" s="547"/>
    </row>
    <row r="17" spans="2:15" s="550" customFormat="1" ht="16.8">
      <c r="B17" s="547"/>
      <c r="C17" s="552"/>
      <c r="D17" s="552"/>
      <c r="E17" s="553"/>
      <c r="F17" s="554"/>
      <c r="G17" s="554"/>
      <c r="H17" s="557"/>
      <c r="I17" s="547"/>
      <c r="J17" s="547"/>
      <c r="K17" s="547"/>
      <c r="L17" s="557"/>
      <c r="M17" s="558"/>
      <c r="N17" s="547"/>
      <c r="O17" s="547"/>
    </row>
    <row r="18" spans="2:15" s="550" customFormat="1" ht="16.8">
      <c r="B18" s="547"/>
      <c r="C18" s="552"/>
      <c r="D18" s="552" t="s">
        <v>3</v>
      </c>
      <c r="E18" s="553"/>
      <c r="F18" s="554"/>
      <c r="G18" s="554"/>
      <c r="H18" s="555"/>
      <c r="I18" s="547"/>
      <c r="J18" s="547"/>
      <c r="K18" s="547"/>
      <c r="L18" s="555"/>
      <c r="M18" s="556" t="s">
        <v>4</v>
      </c>
      <c r="N18" s="547"/>
      <c r="O18" s="547"/>
    </row>
    <row r="19" spans="2:15" s="550" customFormat="1" ht="16.8">
      <c r="B19" s="547"/>
      <c r="C19" s="552"/>
      <c r="D19" s="552"/>
      <c r="E19" s="553"/>
      <c r="F19" s="554"/>
      <c r="G19" s="554"/>
      <c r="H19" s="557"/>
      <c r="I19" s="547"/>
      <c r="J19" s="547"/>
      <c r="K19" s="547"/>
      <c r="L19" s="557"/>
      <c r="M19" s="558"/>
      <c r="N19" s="547"/>
      <c r="O19" s="547"/>
    </row>
    <row r="20" spans="2:15" s="547" customFormat="1" ht="16.8">
      <c r="C20" s="552"/>
      <c r="D20" s="552" t="s">
        <v>5</v>
      </c>
      <c r="E20" s="553"/>
      <c r="F20" s="554"/>
      <c r="G20" s="554"/>
      <c r="H20" s="555"/>
      <c r="L20" s="555"/>
      <c r="M20" s="556" t="s">
        <v>6</v>
      </c>
    </row>
    <row r="21" spans="2:15" s="547" customFormat="1" ht="16.8">
      <c r="C21" s="552"/>
      <c r="D21" s="552"/>
      <c r="E21" s="553"/>
      <c r="F21" s="554"/>
      <c r="G21" s="554"/>
      <c r="H21" s="557"/>
      <c r="L21" s="557"/>
      <c r="M21" s="558"/>
    </row>
    <row r="22" spans="2:15" s="547" customFormat="1" ht="16.8">
      <c r="C22" s="552"/>
      <c r="D22" s="552" t="s">
        <v>7</v>
      </c>
      <c r="E22" s="553"/>
      <c r="F22" s="554"/>
      <c r="G22" s="554"/>
      <c r="H22" s="555"/>
      <c r="L22" s="555"/>
      <c r="M22" s="556" t="s">
        <v>8</v>
      </c>
    </row>
    <row r="23" spans="2:15" s="547" customFormat="1" ht="16.8">
      <c r="C23" s="552"/>
      <c r="D23" s="552"/>
      <c r="E23" s="553"/>
      <c r="F23" s="554"/>
      <c r="G23" s="554"/>
      <c r="H23" s="557"/>
      <c r="L23" s="557"/>
      <c r="M23" s="558"/>
    </row>
    <row r="24" spans="2:15" s="547" customFormat="1" ht="16.8">
      <c r="C24" s="552"/>
      <c r="D24" s="552" t="s">
        <v>9</v>
      </c>
      <c r="E24" s="553"/>
      <c r="F24" s="554"/>
      <c r="G24" s="554"/>
      <c r="H24" s="555"/>
      <c r="L24" s="559"/>
      <c r="M24" s="556" t="s">
        <v>10</v>
      </c>
    </row>
    <row r="25" spans="2:15" s="547" customFormat="1" ht="16.8">
      <c r="C25" s="552"/>
      <c r="D25" s="552"/>
      <c r="E25" s="553"/>
      <c r="F25" s="554"/>
      <c r="G25" s="554"/>
      <c r="H25" s="557"/>
      <c r="L25" s="557"/>
      <c r="M25" s="558"/>
    </row>
    <row r="26" spans="2:15" s="547" customFormat="1" ht="16.8">
      <c r="C26" s="552"/>
      <c r="D26" s="552" t="s">
        <v>11</v>
      </c>
      <c r="E26" s="553"/>
      <c r="F26" s="554"/>
      <c r="G26" s="554"/>
      <c r="H26" s="555"/>
      <c r="L26" s="559"/>
      <c r="M26" s="556" t="s">
        <v>12</v>
      </c>
    </row>
    <row r="27" spans="2:15" s="547" customFormat="1" ht="16.8">
      <c r="C27" s="560"/>
      <c r="D27" s="560"/>
      <c r="E27" s="553"/>
      <c r="F27" s="554"/>
      <c r="G27" s="554"/>
      <c r="H27" s="555"/>
      <c r="L27" s="561"/>
      <c r="M27" s="554"/>
    </row>
    <row r="28" spans="2:15" s="547" customFormat="1" ht="16.8">
      <c r="C28" s="560"/>
      <c r="D28" s="560"/>
      <c r="E28" s="553"/>
      <c r="F28" s="554"/>
      <c r="G28" s="554"/>
      <c r="H28" s="555"/>
      <c r="L28" s="561"/>
      <c r="M28" s="554"/>
    </row>
  </sheetData>
  <customSheetViews>
    <customSheetView guid="{D9765769-BBE9-4E14-B8CF-9C39AEE13FCB}" scale="80" showGridLines="0">
      <selection activeCell="G28" sqref="G28"/>
      <pageMargins left="0" right="0" top="0" bottom="0" header="0" footer="0"/>
      <pageSetup paperSize="9" orientation="portrait" verticalDpi="0" r:id="rId1"/>
    </customSheetView>
    <customSheetView guid="{61A52113-890E-4C3B-ADC2-27DE1001C942}" scale="80" showGridLines="0">
      <selection activeCell="M16" sqref="M16"/>
      <pageMargins left="0" right="0" top="0" bottom="0" header="0" footer="0"/>
    </customSheetView>
    <customSheetView guid="{F3648BCD-1CED-4BBB-AE63-37BDB925883F}" scale="80" showGridLines="0">
      <selection activeCell="M16" sqref="M16"/>
      <pageMargins left="0" right="0" top="0" bottom="0" header="0" footer="0"/>
    </customSheetView>
    <customSheetView guid="{5FCC9217-B3E9-4B91-A943-5F21728EBEE9}" scale="80" showGridLines="0" topLeftCell="A10">
      <selection activeCell="D38" sqref="D38"/>
      <pageMargins left="0" right="0" top="0" bottom="0" header="0" footer="0"/>
      <pageSetup paperSize="9" orientation="portrait" verticalDpi="0" r:id="rId2"/>
    </customSheetView>
  </customSheetViews>
  <mergeCells count="3">
    <mergeCell ref="B10:O10"/>
    <mergeCell ref="D2:O7"/>
    <mergeCell ref="B11:O11"/>
  </mergeCells>
  <hyperlinks>
    <hyperlink ref="M16" location="'Activo Neto'!A1" display="'Activo Neto'!A1" xr:uid="{A1530B02-362D-4F49-9538-774884548645}"/>
    <hyperlink ref="M18" location="'Estado de Ingresos y Egresos'!A1" display="'Estado de Ingresos y Egresos'!A1" xr:uid="{A42F85DE-C5F9-4C54-AC1F-C2B13742B174}"/>
    <hyperlink ref="M20" location="'Flujos de Efectivo'!A1" display="'Flujos de Efectivo'!A1" xr:uid="{9B97CB99-0B93-4E1D-8907-4E4ECCBBC462}"/>
    <hyperlink ref="M22" location="'Variacion del Activo Neto'!A1" display="'Variacion del Activo Neto'!A1" xr:uid="{23AC1B3C-F105-4C06-9355-A68F5D9977A3}"/>
    <hyperlink ref="M24" location="'Nota 1 a Nota 3.5'!A1" display="'Nota 1 a Nota 3.5'!A1" xr:uid="{26879FF2-34BE-48CA-86E2-FDF008016D19}"/>
    <hyperlink ref="M26" location="'Nota 3.6 a Nota 8'!A1" display="'Nota 3.6 a Nota 8'!A1" xr:uid="{1A0E28C3-0F60-46E2-BD9C-446A496241CD}"/>
  </hyperlinks>
  <pageMargins left="0.7" right="0.7" top="0.75" bottom="0.75" header="0.3" footer="0.3"/>
  <pageSetup paperSize="9" scale="53"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2:L51"/>
  <sheetViews>
    <sheetView showGridLines="0" topLeftCell="A13" zoomScale="70" zoomScaleNormal="70" zoomScaleSheetLayoutView="80" workbookViewId="0">
      <selection activeCell="D49" sqref="D49:D50"/>
    </sheetView>
  </sheetViews>
  <sheetFormatPr baseColWidth="10" defaultColWidth="11.44140625" defaultRowHeight="15.6"/>
  <cols>
    <col min="1" max="1" width="3.33203125" style="25" customWidth="1"/>
    <col min="2" max="2" width="41.6640625" style="25" customWidth="1"/>
    <col min="3" max="3" width="19.5546875" style="25" customWidth="1"/>
    <col min="4" max="4" width="21.109375" style="37" customWidth="1"/>
    <col min="5" max="5" width="21.88671875" style="25" customWidth="1"/>
    <col min="6" max="6" width="21.33203125" style="25" customWidth="1"/>
    <col min="7" max="7" width="15.109375" style="25" bestFit="1" customWidth="1"/>
    <col min="8" max="8" width="15.33203125" style="25" bestFit="1" customWidth="1"/>
    <col min="9" max="10" width="11.44140625" style="25"/>
    <col min="11" max="11" width="12.44140625" style="25" hidden="1" customWidth="1"/>
    <col min="12" max="12" width="0" style="25" hidden="1" customWidth="1"/>
    <col min="13" max="16384" width="11.44140625" style="25"/>
  </cols>
  <sheetData>
    <row r="2" spans="2:6" s="558" customFormat="1">
      <c r="B2" s="591"/>
      <c r="C2" s="591"/>
      <c r="D2" s="592"/>
      <c r="E2" s="591"/>
      <c r="F2" s="591"/>
    </row>
    <row r="3" spans="2:6" s="558" customFormat="1">
      <c r="D3" s="593"/>
    </row>
    <row r="4" spans="2:6" s="558" customFormat="1">
      <c r="D4" s="593"/>
    </row>
    <row r="5" spans="2:6" s="558" customFormat="1">
      <c r="D5" s="593"/>
    </row>
    <row r="6" spans="2:6" s="558" customFormat="1">
      <c r="D6" s="593"/>
    </row>
    <row r="7" spans="2:6" s="558" customFormat="1">
      <c r="B7" s="591"/>
      <c r="C7" s="591"/>
      <c r="D7" s="592"/>
      <c r="E7" s="591"/>
      <c r="F7" s="591"/>
    </row>
    <row r="8" spans="2:6">
      <c r="B8" s="38"/>
      <c r="F8" s="39" t="s">
        <v>426</v>
      </c>
    </row>
    <row r="9" spans="2:6" ht="34.200000000000003" customHeight="1">
      <c r="B9" s="728" t="s">
        <v>550</v>
      </c>
      <c r="C9" s="728"/>
      <c r="D9" s="728"/>
      <c r="E9" s="728"/>
      <c r="F9" s="728"/>
    </row>
    <row r="10" spans="2:6">
      <c r="B10" s="730" t="s">
        <v>427</v>
      </c>
      <c r="C10" s="730"/>
      <c r="D10" s="730"/>
      <c r="E10" s="730"/>
      <c r="F10" s="730"/>
    </row>
    <row r="11" spans="2:6">
      <c r="B11" s="96" t="s">
        <v>2084</v>
      </c>
      <c r="C11" s="26"/>
      <c r="D11" s="41"/>
      <c r="E11" s="26"/>
      <c r="F11" s="26"/>
    </row>
    <row r="12" spans="2:6">
      <c r="B12" s="96"/>
      <c r="C12" s="26"/>
      <c r="D12" s="41"/>
      <c r="E12" s="26"/>
      <c r="F12" s="26"/>
    </row>
    <row r="13" spans="2:6">
      <c r="B13" s="731" t="s">
        <v>1109</v>
      </c>
      <c r="C13" s="731"/>
      <c r="D13" s="731"/>
      <c r="E13" s="731"/>
      <c r="F13" s="731"/>
    </row>
    <row r="14" spans="2:6" ht="7.5" customHeight="1"/>
    <row r="15" spans="2:6" ht="45" customHeight="1">
      <c r="B15" s="732" t="s">
        <v>416</v>
      </c>
      <c r="C15" s="733"/>
      <c r="D15" s="734"/>
      <c r="E15" s="505">
        <v>45657</v>
      </c>
      <c r="F15" s="505">
        <v>45291</v>
      </c>
    </row>
    <row r="16" spans="2:6" s="558" customFormat="1" ht="10.95" customHeight="1">
      <c r="B16" s="562"/>
      <c r="C16" s="563"/>
      <c r="D16" s="564"/>
      <c r="E16" s="565"/>
      <c r="F16" s="565"/>
    </row>
    <row r="17" spans="2:10" s="558" customFormat="1">
      <c r="B17" s="566" t="s">
        <v>418</v>
      </c>
      <c r="D17" s="567" t="s">
        <v>428</v>
      </c>
      <c r="E17" s="568">
        <v>2817.06</v>
      </c>
      <c r="F17" s="568">
        <v>8026.28</v>
      </c>
    </row>
    <row r="18" spans="2:10" s="558" customFormat="1">
      <c r="B18" s="569"/>
      <c r="C18" s="570"/>
      <c r="D18" s="571"/>
      <c r="E18" s="568"/>
      <c r="F18" s="568"/>
    </row>
    <row r="19" spans="2:10" s="558" customFormat="1">
      <c r="B19" s="566" t="s">
        <v>419</v>
      </c>
      <c r="D19" s="567" t="s">
        <v>429</v>
      </c>
      <c r="E19" s="568">
        <v>1245171.6600000001</v>
      </c>
      <c r="F19" s="568">
        <v>1227746.6500000001</v>
      </c>
      <c r="G19" s="572"/>
      <c r="H19" s="573"/>
    </row>
    <row r="20" spans="2:10" s="558" customFormat="1">
      <c r="B20" s="566"/>
      <c r="C20" s="574"/>
      <c r="D20" s="571"/>
      <c r="E20" s="568"/>
      <c r="F20" s="568"/>
    </row>
    <row r="21" spans="2:10" s="558" customFormat="1">
      <c r="B21" s="566" t="s">
        <v>590</v>
      </c>
      <c r="D21" s="567" t="s">
        <v>1045</v>
      </c>
      <c r="E21" s="568">
        <v>306</v>
      </c>
      <c r="F21" s="568">
        <v>7680.62</v>
      </c>
      <c r="J21" s="572"/>
    </row>
    <row r="22" spans="2:10" s="558" customFormat="1">
      <c r="B22" s="566"/>
      <c r="C22" s="574"/>
      <c r="D22" s="571"/>
      <c r="E22" s="568"/>
      <c r="F22" s="568"/>
    </row>
    <row r="23" spans="2:10" s="558" customFormat="1">
      <c r="B23" s="566" t="s">
        <v>588</v>
      </c>
      <c r="C23" s="574"/>
      <c r="D23" s="567" t="s">
        <v>431</v>
      </c>
      <c r="E23" s="568">
        <v>49.22</v>
      </c>
      <c r="F23" s="568">
        <v>67.589999999999975</v>
      </c>
    </row>
    <row r="24" spans="2:10" s="558" customFormat="1">
      <c r="B24" s="566"/>
      <c r="C24" s="574"/>
      <c r="D24" s="575"/>
      <c r="E24" s="568"/>
      <c r="F24" s="568"/>
    </row>
    <row r="25" spans="2:10" s="558" customFormat="1">
      <c r="B25" s="569" t="s">
        <v>430</v>
      </c>
      <c r="C25" s="576"/>
      <c r="D25" s="577"/>
      <c r="E25" s="578">
        <v>1248343.9400000002</v>
      </c>
      <c r="F25" s="578">
        <v>1243521.1400000004</v>
      </c>
    </row>
    <row r="26" spans="2:10" s="558" customFormat="1">
      <c r="B26" s="569"/>
      <c r="C26" s="579"/>
      <c r="D26" s="580"/>
      <c r="E26" s="568"/>
      <c r="F26" s="568"/>
    </row>
    <row r="27" spans="2:10" s="558" customFormat="1">
      <c r="B27" s="569"/>
      <c r="C27" s="579"/>
      <c r="D27" s="580"/>
      <c r="E27" s="568"/>
      <c r="F27" s="568"/>
    </row>
    <row r="28" spans="2:10" s="558" customFormat="1">
      <c r="B28" s="566" t="s">
        <v>421</v>
      </c>
      <c r="C28" s="581"/>
      <c r="D28" s="567" t="s">
        <v>592</v>
      </c>
      <c r="E28" s="684">
        <v>-994.01</v>
      </c>
      <c r="F28" s="684">
        <v>-865.77</v>
      </c>
      <c r="J28" s="572"/>
    </row>
    <row r="29" spans="2:10" s="558" customFormat="1">
      <c r="B29" s="566"/>
      <c r="C29" s="574"/>
      <c r="D29" s="567"/>
      <c r="E29" s="684"/>
      <c r="F29" s="684"/>
    </row>
    <row r="30" spans="2:10" s="558" customFormat="1">
      <c r="B30" s="566" t="s">
        <v>2101</v>
      </c>
      <c r="C30" s="574"/>
      <c r="D30" s="567" t="s">
        <v>600</v>
      </c>
      <c r="E30" s="684">
        <v>-818.34883912579903</v>
      </c>
      <c r="F30" s="684">
        <v>-600</v>
      </c>
    </row>
    <row r="31" spans="2:10" s="558" customFormat="1" hidden="1">
      <c r="B31" s="566" t="s">
        <v>432</v>
      </c>
      <c r="C31" s="574"/>
      <c r="D31" s="567"/>
      <c r="E31" s="684">
        <v>0</v>
      </c>
      <c r="F31" s="684">
        <v>0</v>
      </c>
    </row>
    <row r="32" spans="2:10" s="558" customFormat="1">
      <c r="B32" s="569"/>
      <c r="C32" s="574"/>
      <c r="D32" s="567"/>
      <c r="E32" s="684"/>
      <c r="F32" s="684"/>
    </row>
    <row r="33" spans="2:12" s="558" customFormat="1">
      <c r="B33" s="566" t="s">
        <v>591</v>
      </c>
      <c r="C33" s="574"/>
      <c r="D33" s="567" t="s">
        <v>601</v>
      </c>
      <c r="E33" s="684">
        <v>-6500</v>
      </c>
      <c r="F33" s="684">
        <v>-6500</v>
      </c>
      <c r="H33" s="572"/>
    </row>
    <row r="34" spans="2:12" s="558" customFormat="1">
      <c r="B34" s="569"/>
      <c r="C34" s="574"/>
      <c r="D34" s="580"/>
      <c r="E34" s="568"/>
      <c r="F34" s="568"/>
    </row>
    <row r="35" spans="2:12" s="558" customFormat="1">
      <c r="B35" s="569" t="s">
        <v>433</v>
      </c>
      <c r="C35" s="579"/>
      <c r="D35" s="580"/>
      <c r="E35" s="578">
        <v>1240031.5811608743</v>
      </c>
      <c r="F35" s="578">
        <v>1235555.3700000003</v>
      </c>
      <c r="G35" s="582"/>
      <c r="H35" s="582"/>
      <c r="I35" s="572"/>
      <c r="J35" s="572"/>
      <c r="K35" s="583">
        <v>1252694.56</v>
      </c>
      <c r="L35" s="584">
        <v>12662.978839125717</v>
      </c>
    </row>
    <row r="36" spans="2:12" s="558" customFormat="1">
      <c r="B36" s="569" t="s">
        <v>434</v>
      </c>
      <c r="C36" s="570"/>
      <c r="D36" s="567"/>
      <c r="E36" s="699">
        <v>1174</v>
      </c>
      <c r="F36" s="700">
        <v>1174</v>
      </c>
      <c r="G36" s="585"/>
      <c r="H36" s="582"/>
      <c r="I36" s="572"/>
    </row>
    <row r="37" spans="2:12" s="558" customFormat="1">
      <c r="B37" s="586" t="s">
        <v>435</v>
      </c>
      <c r="C37" s="587"/>
      <c r="D37" s="588"/>
      <c r="E37" s="701">
        <v>1056.2449583993819</v>
      </c>
      <c r="F37" s="702">
        <v>1052.4321720613291</v>
      </c>
      <c r="G37" s="589"/>
      <c r="H37" s="585"/>
      <c r="K37" s="558">
        <v>1067.0311409999999</v>
      </c>
      <c r="L37" s="590">
        <v>10.786182600618076</v>
      </c>
    </row>
    <row r="38" spans="2:12">
      <c r="B38" s="27"/>
      <c r="C38" s="28"/>
      <c r="D38" s="42"/>
      <c r="E38" s="29"/>
      <c r="F38" s="29"/>
    </row>
    <row r="39" spans="2:12" ht="15" customHeight="1">
      <c r="B39" s="729" t="s">
        <v>436</v>
      </c>
      <c r="C39" s="729"/>
      <c r="D39" s="729"/>
      <c r="E39" s="729"/>
      <c r="F39" s="729"/>
      <c r="H39" s="169"/>
    </row>
    <row r="40" spans="2:12" ht="15" customHeight="1">
      <c r="E40" s="169"/>
      <c r="F40" s="169"/>
    </row>
    <row r="41" spans="2:12" ht="7.5" customHeight="1">
      <c r="B41" s="30"/>
    </row>
    <row r="42" spans="2:12" ht="7.5" customHeight="1">
      <c r="B42" s="30"/>
      <c r="F42" s="31"/>
    </row>
    <row r="43" spans="2:12" ht="7.5" customHeight="1">
      <c r="B43" s="30"/>
      <c r="F43" s="31"/>
    </row>
    <row r="44" spans="2:12" ht="7.5" customHeight="1">
      <c r="B44" s="30"/>
      <c r="F44" s="31"/>
    </row>
    <row r="45" spans="2:12" ht="7.5" customHeight="1">
      <c r="B45" s="30"/>
      <c r="F45" s="31"/>
    </row>
    <row r="46" spans="2:12" ht="7.5" customHeight="1">
      <c r="B46" s="30"/>
      <c r="F46" s="31"/>
    </row>
    <row r="47" spans="2:12">
      <c r="B47" s="30"/>
    </row>
    <row r="48" spans="2:12">
      <c r="B48" s="32"/>
      <c r="C48" s="32"/>
      <c r="D48" s="33"/>
      <c r="E48" s="32"/>
    </row>
    <row r="49" spans="2:6" s="34" customFormat="1">
      <c r="B49" s="33" t="s">
        <v>2097</v>
      </c>
      <c r="D49" s="33" t="s">
        <v>2104</v>
      </c>
      <c r="E49" s="33"/>
      <c r="F49" s="33" t="s">
        <v>2063</v>
      </c>
    </row>
    <row r="50" spans="2:6" s="37" customFormat="1">
      <c r="B50" s="35" t="s">
        <v>2098</v>
      </c>
      <c r="C50" s="36"/>
      <c r="D50" s="35" t="s">
        <v>2105</v>
      </c>
      <c r="E50" s="35"/>
      <c r="F50" s="35" t="s">
        <v>2068</v>
      </c>
    </row>
    <row r="51" spans="2:6" s="37" customFormat="1">
      <c r="B51" s="35"/>
      <c r="C51" s="35"/>
      <c r="D51" s="35"/>
      <c r="E51" s="35"/>
      <c r="F51" s="35"/>
    </row>
  </sheetData>
  <customSheetViews>
    <customSheetView guid="{D9765769-BBE9-4E14-B8CF-9C39AEE13FCB}" scale="80" showPageBreaks="1" showGridLines="0" fitToPage="1" printArea="1">
      <pane ySplit="15" topLeftCell="A16" activePane="bottomLeft" state="frozen"/>
      <selection pane="bottomLeft" activeCell="B12" sqref="B12"/>
      <colBreaks count="1" manualBreakCount="1">
        <brk id="6" max="1048575" man="1"/>
      </colBreaks>
      <pageMargins left="0" right="0" top="0" bottom="0" header="0" footer="0"/>
      <pageSetup paperSize="9" scale="67" fitToHeight="0" orientation="portrait" r:id="rId1"/>
    </customSheetView>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3"/>
    </customSheetView>
    <customSheetView guid="{61A52113-890E-4C3B-ADC2-27DE1001C942}" scale="80" showGridLines="0" fitToPage="1">
      <pane ySplit="8" topLeftCell="A9" activePane="bottomLeft" state="frozen"/>
      <selection pane="bottomLeft" activeCell="B10" sqref="B10"/>
      <colBreaks count="1" manualBreakCount="1">
        <brk id="6" max="1048575" man="1"/>
      </colBreaks>
      <pageMargins left="0" right="0" top="0" bottom="0" header="0" footer="0"/>
      <pageSetup paperSize="9" scale="60" fitToHeight="0" orientation="portrait" r:id="rId4"/>
    </customSheetView>
    <customSheetView guid="{F3648BCD-1CED-4BBB-AE63-37BDB925883F}" scale="80" showPageBreaks="1" showGridLines="0" printArea="1">
      <pane ySplit="7" topLeftCell="A8" activePane="bottomLeft" state="frozen"/>
      <selection pane="bottomLeft" activeCell="G9" sqref="G9"/>
      <colBreaks count="1" manualBreakCount="1">
        <brk id="7" max="1048575" man="1"/>
      </colBreaks>
      <pageMargins left="0" right="0" top="0" bottom="0" header="0" footer="0"/>
      <pageSetup paperSize="9" scale="46" orientation="portrait" r:id="rId5"/>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6"/>
    </customSheetView>
  </customSheetViews>
  <mergeCells count="5">
    <mergeCell ref="B9:F9"/>
    <mergeCell ref="B39:F39"/>
    <mergeCell ref="B10:F10"/>
    <mergeCell ref="B13:F13"/>
    <mergeCell ref="B15:D15"/>
  </mergeCells>
  <hyperlinks>
    <hyperlink ref="F8" location="Índice!A1" display="Índice" xr:uid="{00000000-0004-0000-0200-000000000000}"/>
  </hyperlinks>
  <pageMargins left="0.7" right="0.7" top="0.75" bottom="0.75" header="0.3" footer="0.3"/>
  <pageSetup paperSize="9" scale="46" orientation="portrait" r:id="rId7"/>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K41"/>
  <sheetViews>
    <sheetView showGridLines="0" topLeftCell="A12" zoomScale="70" zoomScaleNormal="70" zoomScaleSheetLayoutView="90" workbookViewId="0">
      <selection activeCell="B32" sqref="B32:G32"/>
    </sheetView>
  </sheetViews>
  <sheetFormatPr baseColWidth="10" defaultColWidth="11.44140625" defaultRowHeight="15.6"/>
  <cols>
    <col min="1" max="1" width="2" style="25" customWidth="1"/>
    <col min="2" max="2" width="60.44140625" style="25" customWidth="1"/>
    <col min="3" max="3" width="11.109375" style="25" customWidth="1"/>
    <col min="4" max="4" width="15.44140625" style="25" customWidth="1"/>
    <col min="5" max="5" width="5.6640625" style="25" customWidth="1"/>
    <col min="6" max="6" width="21.5546875" style="25" customWidth="1"/>
    <col min="7" max="7" width="20" style="25" customWidth="1"/>
    <col min="8" max="16384" width="11.44140625" style="25"/>
  </cols>
  <sheetData>
    <row r="1" spans="2:7">
      <c r="D1" s="37"/>
    </row>
    <row r="2" spans="2:7" s="558" customFormat="1">
      <c r="B2" s="591"/>
      <c r="C2" s="591"/>
      <c r="D2" s="592"/>
      <c r="E2" s="591"/>
      <c r="F2" s="591"/>
      <c r="G2" s="591"/>
    </row>
    <row r="3" spans="2:7" s="558" customFormat="1">
      <c r="D3" s="593"/>
    </row>
    <row r="4" spans="2:7" s="558" customFormat="1">
      <c r="D4" s="593"/>
    </row>
    <row r="5" spans="2:7" s="558" customFormat="1">
      <c r="D5" s="593"/>
    </row>
    <row r="6" spans="2:7" s="558" customFormat="1">
      <c r="D6" s="593"/>
    </row>
    <row r="7" spans="2:7" s="558" customFormat="1">
      <c r="B7" s="591"/>
      <c r="C7" s="591"/>
      <c r="D7" s="592"/>
      <c r="E7" s="591"/>
      <c r="F7" s="591"/>
      <c r="G7" s="591"/>
    </row>
    <row r="8" spans="2:7" ht="14.4" customHeight="1">
      <c r="B8" s="43"/>
      <c r="C8" s="44"/>
      <c r="D8" s="44"/>
      <c r="E8" s="44"/>
      <c r="F8" s="44"/>
      <c r="G8" s="39" t="s">
        <v>426</v>
      </c>
    </row>
    <row r="9" spans="2:7" ht="31.2" customHeight="1">
      <c r="B9" s="728" t="s">
        <v>550</v>
      </c>
      <c r="C9" s="728"/>
      <c r="D9" s="728"/>
      <c r="E9" s="728"/>
      <c r="F9" s="728"/>
      <c r="G9" s="728"/>
    </row>
    <row r="10" spans="2:7">
      <c r="B10" s="730" t="s">
        <v>437</v>
      </c>
      <c r="C10" s="730"/>
      <c r="D10" s="730"/>
      <c r="E10" s="730"/>
      <c r="F10" s="730"/>
      <c r="G10" s="730"/>
    </row>
    <row r="11" spans="2:7">
      <c r="B11" s="26" t="s">
        <v>2084</v>
      </c>
      <c r="C11" s="26"/>
      <c r="D11" s="26"/>
      <c r="E11" s="26"/>
      <c r="F11" s="26"/>
      <c r="G11" s="26"/>
    </row>
    <row r="12" spans="2:7">
      <c r="B12" s="96" t="s">
        <v>2085</v>
      </c>
      <c r="C12" s="26"/>
      <c r="D12" s="26"/>
      <c r="E12" s="26"/>
      <c r="F12" s="26"/>
      <c r="G12" s="26"/>
    </row>
    <row r="13" spans="2:7">
      <c r="B13" s="731" t="s">
        <v>1109</v>
      </c>
      <c r="C13" s="731"/>
      <c r="D13" s="731"/>
      <c r="E13" s="731"/>
      <c r="F13" s="731"/>
      <c r="G13" s="45"/>
    </row>
    <row r="14" spans="2:7">
      <c r="B14" s="735"/>
      <c r="C14" s="735"/>
      <c r="D14" s="735"/>
      <c r="E14" s="735"/>
      <c r="F14" s="735"/>
      <c r="G14" s="735"/>
    </row>
    <row r="15" spans="2:7" ht="21.75" customHeight="1">
      <c r="B15" s="506" t="s">
        <v>438</v>
      </c>
      <c r="C15" s="507"/>
      <c r="D15" s="507"/>
      <c r="E15" s="507"/>
      <c r="F15" s="508">
        <v>45657</v>
      </c>
      <c r="G15" s="508">
        <v>45291</v>
      </c>
    </row>
    <row r="16" spans="2:7" s="558" customFormat="1">
      <c r="B16" s="594"/>
      <c r="C16" s="595"/>
      <c r="D16" s="595"/>
      <c r="E16" s="595"/>
      <c r="F16" s="596"/>
      <c r="G16" s="596"/>
    </row>
    <row r="17" spans="1:11" s="558" customFormat="1" ht="15" customHeight="1">
      <c r="A17" s="597"/>
      <c r="B17" s="598" t="s">
        <v>541</v>
      </c>
      <c r="C17" s="576"/>
      <c r="D17" s="576"/>
      <c r="E17" s="576"/>
      <c r="F17" s="599">
        <v>81902</v>
      </c>
      <c r="G17" s="599">
        <v>81240.02</v>
      </c>
    </row>
    <row r="18" spans="1:11" s="558" customFormat="1" ht="15" customHeight="1">
      <c r="A18" s="597"/>
      <c r="B18" s="598" t="s">
        <v>599</v>
      </c>
      <c r="C18" s="576" t="s">
        <v>604</v>
      </c>
      <c r="D18" s="576"/>
      <c r="E18" s="576"/>
      <c r="F18" s="599">
        <v>168587.09</v>
      </c>
      <c r="G18" s="599">
        <v>5306.3899999999994</v>
      </c>
    </row>
    <row r="19" spans="1:11" s="558" customFormat="1">
      <c r="A19" s="597"/>
      <c r="B19" s="600"/>
      <c r="C19" s="602"/>
      <c r="D19" s="601"/>
      <c r="E19" s="576"/>
      <c r="F19" s="599"/>
      <c r="G19" s="599"/>
    </row>
    <row r="20" spans="1:11" s="576" customFormat="1" ht="15" customHeight="1">
      <c r="A20" s="597"/>
      <c r="B20" s="603" t="s">
        <v>439</v>
      </c>
      <c r="F20" s="604">
        <v>250489.09</v>
      </c>
      <c r="G20" s="604">
        <v>86546.41</v>
      </c>
    </row>
    <row r="21" spans="1:11" s="38" customFormat="1" ht="15" customHeight="1">
      <c r="A21" s="46"/>
      <c r="B21" s="509" t="s">
        <v>440</v>
      </c>
      <c r="C21" s="510"/>
      <c r="D21" s="511"/>
      <c r="E21" s="511"/>
      <c r="F21" s="512"/>
      <c r="G21" s="512"/>
    </row>
    <row r="22" spans="1:11" s="558" customFormat="1" ht="21.75" customHeight="1">
      <c r="B22" s="600"/>
      <c r="C22" s="602"/>
      <c r="D22" s="601"/>
      <c r="E22" s="576"/>
      <c r="F22" s="599"/>
      <c r="G22" s="599"/>
    </row>
    <row r="23" spans="1:11" s="558" customFormat="1" ht="15" customHeight="1">
      <c r="A23" s="597"/>
      <c r="B23" s="600" t="s">
        <v>441</v>
      </c>
      <c r="C23" s="602" t="s">
        <v>602</v>
      </c>
      <c r="D23" s="601"/>
      <c r="E23" s="576"/>
      <c r="F23" s="599">
        <v>-9093.1299999999992</v>
      </c>
      <c r="G23" s="599">
        <v>-9006.0300000000007</v>
      </c>
    </row>
    <row r="24" spans="1:11" s="558" customFormat="1" ht="15" customHeight="1">
      <c r="A24" s="597"/>
      <c r="B24" s="598" t="s">
        <v>548</v>
      </c>
      <c r="C24" s="602" t="s">
        <v>602</v>
      </c>
      <c r="D24" s="605"/>
      <c r="E24" s="606"/>
      <c r="F24" s="599">
        <v>-3365.91</v>
      </c>
      <c r="G24" s="599">
        <v>-6891.04</v>
      </c>
    </row>
    <row r="25" spans="1:11" s="558" customFormat="1" ht="15" customHeight="1">
      <c r="A25" s="597"/>
      <c r="B25" s="598" t="s">
        <v>603</v>
      </c>
      <c r="C25" s="602" t="s">
        <v>602</v>
      </c>
      <c r="D25" s="605"/>
      <c r="E25" s="606"/>
      <c r="F25" s="599">
        <v>-170659.11000000002</v>
      </c>
      <c r="G25" s="599">
        <v>-10632.259999999998</v>
      </c>
    </row>
    <row r="26" spans="1:11" s="558" customFormat="1" ht="15" customHeight="1">
      <c r="A26" s="607"/>
      <c r="B26" s="608" t="s">
        <v>425</v>
      </c>
      <c r="C26" s="576" t="s">
        <v>1039</v>
      </c>
      <c r="D26" s="609"/>
      <c r="E26" s="610"/>
      <c r="F26" s="599">
        <v>-3038.2946822133986</v>
      </c>
      <c r="G26" s="599">
        <v>-160.63735463977355</v>
      </c>
    </row>
    <row r="27" spans="1:11" s="558" customFormat="1" ht="15" customHeight="1">
      <c r="A27" s="611"/>
      <c r="B27" s="608"/>
      <c r="C27" s="612"/>
      <c r="D27" s="609"/>
      <c r="E27" s="610"/>
      <c r="F27" s="599"/>
      <c r="G27" s="599"/>
    </row>
    <row r="28" spans="1:11" s="558" customFormat="1" ht="15" customHeight="1">
      <c r="A28" s="597"/>
      <c r="B28" s="603" t="s">
        <v>442</v>
      </c>
      <c r="C28" s="602"/>
      <c r="D28" s="576"/>
      <c r="E28" s="576"/>
      <c r="F28" s="604">
        <v>-186156.44468221342</v>
      </c>
      <c r="G28" s="604">
        <v>-26689.967354639772</v>
      </c>
    </row>
    <row r="29" spans="1:11" s="558" customFormat="1" ht="15" customHeight="1">
      <c r="A29" s="597"/>
      <c r="B29" s="603"/>
      <c r="C29" s="576"/>
      <c r="D29" s="576"/>
      <c r="E29" s="576"/>
      <c r="F29" s="604"/>
      <c r="G29" s="604"/>
    </row>
    <row r="30" spans="1:11" s="558" customFormat="1" ht="15" customHeight="1">
      <c r="A30" s="597"/>
      <c r="B30" s="613" t="s">
        <v>605</v>
      </c>
      <c r="C30" s="614"/>
      <c r="D30" s="614"/>
      <c r="E30" s="614"/>
      <c r="F30" s="615">
        <v>64332.645317786577</v>
      </c>
      <c r="G30" s="615">
        <v>59856.442645360235</v>
      </c>
      <c r="H30" s="617"/>
      <c r="I30" s="616"/>
      <c r="J30" s="617"/>
      <c r="K30" s="617"/>
    </row>
    <row r="31" spans="1:11" ht="15" customHeight="1">
      <c r="F31" s="166"/>
      <c r="G31" s="47"/>
      <c r="H31" s="185"/>
      <c r="I31" s="47"/>
    </row>
    <row r="32" spans="1:11" ht="15" customHeight="1">
      <c r="B32" s="729" t="s">
        <v>443</v>
      </c>
      <c r="C32" s="729"/>
      <c r="D32" s="729"/>
      <c r="E32" s="729"/>
      <c r="F32" s="729"/>
      <c r="G32" s="729"/>
    </row>
    <row r="33" spans="2:7" ht="15" customHeight="1">
      <c r="F33" s="47"/>
    </row>
    <row r="34" spans="2:7">
      <c r="B34" s="30" t="s">
        <v>444</v>
      </c>
      <c r="C34" s="30"/>
      <c r="D34" s="30"/>
      <c r="E34" s="30"/>
    </row>
    <row r="35" spans="2:7">
      <c r="B35" s="30"/>
      <c r="C35" s="30"/>
      <c r="D35" s="30"/>
      <c r="E35" s="30"/>
    </row>
    <row r="36" spans="2:7">
      <c r="B36" s="30"/>
      <c r="C36" s="30"/>
      <c r="D36" s="30"/>
      <c r="E36" s="30"/>
    </row>
    <row r="37" spans="2:7">
      <c r="B37" s="30"/>
      <c r="C37" s="30"/>
      <c r="D37" s="30"/>
      <c r="E37" s="30"/>
    </row>
    <row r="38" spans="2:7">
      <c r="B38" s="30"/>
      <c r="C38" s="30"/>
      <c r="D38" s="30"/>
      <c r="E38" s="30"/>
    </row>
    <row r="39" spans="2:7">
      <c r="B39" s="30"/>
      <c r="C39" s="30"/>
      <c r="D39" s="30"/>
      <c r="E39" s="30"/>
    </row>
    <row r="40" spans="2:7" s="34" customFormat="1">
      <c r="B40" s="33" t="s">
        <v>2097</v>
      </c>
      <c r="D40" s="33" t="s">
        <v>2104</v>
      </c>
      <c r="G40" s="33" t="s">
        <v>2063</v>
      </c>
    </row>
    <row r="41" spans="2:7" s="37" customFormat="1">
      <c r="B41" s="35" t="s">
        <v>2098</v>
      </c>
      <c r="C41" s="36"/>
      <c r="D41" s="35" t="s">
        <v>2105</v>
      </c>
      <c r="G41" s="35" t="s">
        <v>2068</v>
      </c>
    </row>
  </sheetData>
  <customSheetViews>
    <customSheetView guid="{D9765769-BBE9-4E14-B8CF-9C39AEE13FCB}" scale="80" showPageBreaks="1" showGridLines="0" fitToPage="1" printArea="1">
      <pane ySplit="15" topLeftCell="A16" activePane="bottomLeft" state="frozen"/>
      <selection pane="bottomLeft" activeCell="B12" sqref="B12"/>
      <pageMargins left="0" right="0" top="0" bottom="0" header="0" footer="0"/>
      <printOptions horizontalCentered="1"/>
      <pageSetup paperSize="9" scale="69" orientation="portrait" r:id="rId1"/>
    </customSheetView>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2"/>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3"/>
    </customSheetView>
    <customSheetView guid="{61A52113-890E-4C3B-ADC2-27DE1001C942}" scale="80" showGridLines="0" fitToPage="1">
      <pane ySplit="8" topLeftCell="A9" activePane="bottomLeft" state="frozen"/>
      <selection pane="bottomLeft" activeCell="B21" sqref="B21"/>
      <pageMargins left="0" right="0" top="0" bottom="0" header="0" footer="0"/>
      <printOptions horizontalCentered="1"/>
      <pageSetup paperSize="9" scale="66" orientation="portrait" r:id="rId4"/>
    </customSheetView>
    <customSheetView guid="{F3648BCD-1CED-4BBB-AE63-37BDB925883F}"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67" orientation="portrait" r:id="rId5"/>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69" orientation="portrait" r:id="rId6"/>
    </customSheetView>
  </customSheetViews>
  <mergeCells count="5">
    <mergeCell ref="B9:G9"/>
    <mergeCell ref="B32:G32"/>
    <mergeCell ref="B14:G14"/>
    <mergeCell ref="B10:G10"/>
    <mergeCell ref="B13:F13"/>
  </mergeCells>
  <hyperlinks>
    <hyperlink ref="G8" location="Índice!A1" display="Índice" xr:uid="{00000000-0004-0000-0300-000000000000}"/>
  </hyperlinks>
  <printOptions horizontalCentered="1"/>
  <pageMargins left="0.48" right="0.39" top="0.74803149606299213" bottom="0.74803149606299213" header="0.31496062992125984" footer="0.31496062992125984"/>
  <pageSetup paperSize="9" scale="69" orientation="portrait" r:id="rId7"/>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N62"/>
  <sheetViews>
    <sheetView showGridLines="0" topLeftCell="A11" zoomScale="70" zoomScaleNormal="70" zoomScaleSheetLayoutView="80" workbookViewId="0">
      <selection activeCell="I26" sqref="I26"/>
    </sheetView>
  </sheetViews>
  <sheetFormatPr baseColWidth="10" defaultColWidth="11.44140625" defaultRowHeight="15.6"/>
  <cols>
    <col min="1" max="1" width="3.33203125" style="25" customWidth="1"/>
    <col min="2" max="2" width="35.33203125" style="30" customWidth="1"/>
    <col min="3" max="3" width="14.6640625" style="25" customWidth="1"/>
    <col min="4" max="4" width="6.44140625" style="25" customWidth="1"/>
    <col min="5" max="5" width="6.33203125" style="25" customWidth="1"/>
    <col min="6" max="6" width="9.109375" style="25" customWidth="1"/>
    <col min="7" max="7" width="5.33203125" style="25" customWidth="1"/>
    <col min="8" max="8" width="14.88671875" style="25" customWidth="1"/>
    <col min="9" max="9" width="23.6640625" style="25" customWidth="1"/>
    <col min="10" max="11" width="12.6640625" style="25" customWidth="1"/>
    <col min="12" max="12" width="11.44140625" style="25"/>
    <col min="13" max="13" width="12.6640625" style="25" bestFit="1" customWidth="1"/>
    <col min="14" max="16384" width="11.44140625" style="25"/>
  </cols>
  <sheetData>
    <row r="1" spans="2:14">
      <c r="B1" s="25"/>
      <c r="D1" s="37"/>
    </row>
    <row r="2" spans="2:14" s="558" customFormat="1">
      <c r="B2" s="591"/>
      <c r="C2" s="591"/>
      <c r="D2" s="592"/>
      <c r="E2" s="591"/>
      <c r="F2" s="591"/>
      <c r="G2" s="591"/>
      <c r="H2" s="591"/>
      <c r="I2" s="591"/>
    </row>
    <row r="3" spans="2:14" s="558" customFormat="1">
      <c r="D3" s="593"/>
    </row>
    <row r="4" spans="2:14" s="558" customFormat="1">
      <c r="D4" s="593"/>
    </row>
    <row r="5" spans="2:14" s="558" customFormat="1">
      <c r="D5" s="593"/>
    </row>
    <row r="6" spans="2:14" s="558" customFormat="1">
      <c r="D6" s="593"/>
    </row>
    <row r="7" spans="2:14" s="558" customFormat="1">
      <c r="B7" s="591"/>
      <c r="C7" s="591"/>
      <c r="D7" s="592"/>
      <c r="E7" s="591"/>
      <c r="F7" s="591"/>
      <c r="G7" s="591"/>
      <c r="H7" s="591"/>
      <c r="I7" s="591"/>
    </row>
    <row r="8" spans="2:14">
      <c r="B8" s="43"/>
      <c r="C8" s="49"/>
      <c r="D8" s="49"/>
      <c r="E8" s="49"/>
      <c r="F8" s="49"/>
      <c r="G8" s="49"/>
      <c r="H8" s="49"/>
      <c r="I8" s="50" t="s">
        <v>426</v>
      </c>
    </row>
    <row r="9" spans="2:14" ht="40.200000000000003" customHeight="1">
      <c r="B9" s="728" t="s">
        <v>550</v>
      </c>
      <c r="C9" s="728"/>
      <c r="D9" s="728"/>
      <c r="E9" s="728"/>
      <c r="F9" s="728"/>
      <c r="G9" s="728"/>
      <c r="H9" s="728"/>
      <c r="I9" s="728"/>
    </row>
    <row r="10" spans="2:14">
      <c r="B10" s="737" t="s">
        <v>445</v>
      </c>
      <c r="C10" s="737"/>
      <c r="D10" s="737"/>
      <c r="E10" s="737"/>
      <c r="F10" s="737"/>
      <c r="G10" s="737"/>
      <c r="H10" s="737"/>
      <c r="I10" s="737"/>
    </row>
    <row r="11" spans="2:14">
      <c r="B11" s="26" t="s">
        <v>2084</v>
      </c>
      <c r="C11" s="26"/>
      <c r="D11" s="26"/>
      <c r="E11" s="26"/>
      <c r="F11" s="26"/>
      <c r="G11" s="26"/>
      <c r="H11" s="26"/>
      <c r="I11" s="26"/>
    </row>
    <row r="12" spans="2:14">
      <c r="B12" s="96" t="s">
        <v>2085</v>
      </c>
      <c r="C12" s="26"/>
      <c r="D12" s="26"/>
      <c r="E12" s="26"/>
      <c r="F12" s="26"/>
      <c r="G12" s="26"/>
      <c r="H12" s="26"/>
      <c r="I12" s="26"/>
    </row>
    <row r="13" spans="2:14">
      <c r="B13" s="731" t="s">
        <v>1109</v>
      </c>
      <c r="C13" s="731"/>
      <c r="D13" s="731"/>
      <c r="E13" s="731"/>
      <c r="F13" s="731"/>
      <c r="G13" s="45"/>
      <c r="H13" s="45"/>
      <c r="I13" s="45"/>
    </row>
    <row r="14" spans="2:14">
      <c r="B14" s="48"/>
      <c r="C14" s="26"/>
      <c r="D14" s="26"/>
      <c r="E14" s="26"/>
      <c r="F14" s="26"/>
      <c r="G14" s="26"/>
      <c r="H14" s="26"/>
      <c r="I14" s="26"/>
    </row>
    <row r="15" spans="2:14" s="48" customFormat="1" ht="37.200000000000003" customHeight="1">
      <c r="B15" s="513" t="s">
        <v>446</v>
      </c>
      <c r="C15" s="738" t="s">
        <v>447</v>
      </c>
      <c r="D15" s="738"/>
      <c r="E15" s="738"/>
      <c r="F15" s="738" t="s">
        <v>448</v>
      </c>
      <c r="G15" s="738"/>
      <c r="H15" s="738"/>
      <c r="I15" s="513" t="s">
        <v>2094</v>
      </c>
    </row>
    <row r="16" spans="2:14" s="623" customFormat="1" ht="35.1" customHeight="1">
      <c r="B16" s="637" t="s">
        <v>449</v>
      </c>
      <c r="C16" s="739">
        <v>1175698.93</v>
      </c>
      <c r="D16" s="739"/>
      <c r="E16" s="739"/>
      <c r="F16" s="739">
        <v>59856.352645360239</v>
      </c>
      <c r="G16" s="739"/>
      <c r="H16" s="739"/>
      <c r="I16" s="638">
        <v>1235555.2826453601</v>
      </c>
      <c r="M16" s="639"/>
      <c r="N16" s="639"/>
    </row>
    <row r="17" spans="2:12" s="623" customFormat="1" ht="35.1" customHeight="1">
      <c r="B17" s="640" t="s">
        <v>450</v>
      </c>
      <c r="C17" s="739"/>
      <c r="D17" s="739"/>
      <c r="E17" s="739"/>
      <c r="F17" s="739"/>
      <c r="G17" s="739"/>
      <c r="H17" s="739"/>
      <c r="I17" s="642"/>
    </row>
    <row r="18" spans="2:12" s="623" customFormat="1" ht="35.1" customHeight="1">
      <c r="B18" s="643" t="s">
        <v>1110</v>
      </c>
      <c r="C18" s="741">
        <v>0</v>
      </c>
      <c r="D18" s="741"/>
      <c r="E18" s="741"/>
      <c r="F18" s="736">
        <v>-59856.35</v>
      </c>
      <c r="G18" s="736"/>
      <c r="H18" s="736"/>
      <c r="I18" s="697"/>
    </row>
    <row r="19" spans="2:12" s="623" customFormat="1" ht="35.1" customHeight="1">
      <c r="B19" s="643" t="s">
        <v>423</v>
      </c>
      <c r="C19" s="741">
        <v>0</v>
      </c>
      <c r="D19" s="741"/>
      <c r="E19" s="741"/>
      <c r="F19" s="741">
        <v>0</v>
      </c>
      <c r="G19" s="741"/>
      <c r="H19" s="741"/>
      <c r="I19" s="697"/>
    </row>
    <row r="20" spans="2:12" s="623" customFormat="1" ht="35.1" customHeight="1">
      <c r="B20" s="643" t="s">
        <v>1111</v>
      </c>
      <c r="C20" s="741">
        <v>0</v>
      </c>
      <c r="D20" s="741"/>
      <c r="E20" s="741"/>
      <c r="F20" s="741">
        <v>0</v>
      </c>
      <c r="G20" s="741"/>
      <c r="H20" s="741"/>
      <c r="I20" s="697"/>
      <c r="J20" s="644"/>
    </row>
    <row r="21" spans="2:12" s="623" customFormat="1" ht="35.1" customHeight="1">
      <c r="B21" s="645" t="s">
        <v>451</v>
      </c>
      <c r="C21" s="741">
        <v>0</v>
      </c>
      <c r="D21" s="741"/>
      <c r="E21" s="741"/>
      <c r="F21" s="742">
        <v>64332.65</v>
      </c>
      <c r="G21" s="742"/>
      <c r="H21" s="742"/>
      <c r="I21" s="642"/>
    </row>
    <row r="22" spans="2:12" s="623" customFormat="1" ht="35.4" customHeight="1">
      <c r="B22" s="637" t="s">
        <v>452</v>
      </c>
      <c r="C22" s="743">
        <v>1175698.93</v>
      </c>
      <c r="D22" s="743"/>
      <c r="E22" s="743"/>
      <c r="F22" s="743">
        <v>64332.652645360242</v>
      </c>
      <c r="G22" s="743"/>
      <c r="H22" s="743"/>
      <c r="I22" s="646" t="s">
        <v>2086</v>
      </c>
    </row>
    <row r="23" spans="2:12" s="623" customFormat="1" ht="35.1" customHeight="1">
      <c r="B23" s="640"/>
      <c r="C23" s="740"/>
      <c r="D23" s="740"/>
      <c r="E23" s="740"/>
      <c r="F23" s="740"/>
      <c r="G23" s="740"/>
      <c r="H23" s="740"/>
      <c r="I23" s="641">
        <v>1240031.5826453601</v>
      </c>
      <c r="J23" s="647"/>
      <c r="K23" s="687"/>
      <c r="L23" s="628"/>
    </row>
    <row r="25" spans="2:12">
      <c r="B25" s="729" t="s">
        <v>436</v>
      </c>
      <c r="C25" s="729"/>
      <c r="D25" s="729"/>
      <c r="E25" s="729"/>
      <c r="F25" s="729"/>
      <c r="G25" s="729"/>
      <c r="H25" s="729"/>
      <c r="I25" s="729"/>
    </row>
    <row r="26" spans="2:12">
      <c r="I26" s="698"/>
    </row>
    <row r="28" spans="2:12">
      <c r="B28" s="30" t="s">
        <v>444</v>
      </c>
    </row>
    <row r="33" spans="2:9" s="34" customFormat="1">
      <c r="B33" s="33" t="s">
        <v>2097</v>
      </c>
      <c r="D33" s="33"/>
      <c r="E33" s="33" t="s">
        <v>2104</v>
      </c>
      <c r="I33" s="33" t="s">
        <v>2063</v>
      </c>
    </row>
    <row r="34" spans="2:9" s="37" customFormat="1">
      <c r="B34" s="35" t="s">
        <v>2098</v>
      </c>
      <c r="C34" s="36"/>
      <c r="D34" s="35"/>
      <c r="E34" s="35" t="s">
        <v>2105</v>
      </c>
      <c r="I34" s="35" t="s">
        <v>2068</v>
      </c>
    </row>
    <row r="62" spans="4:4">
      <c r="D62" s="25">
        <v>0</v>
      </c>
    </row>
  </sheetData>
  <customSheetViews>
    <customSheetView guid="{D9765769-BBE9-4E14-B8CF-9C39AEE13FCB}" scale="80" showPageBreaks="1" showGridLines="0" fitToPage="1" printArea="1">
      <pane ySplit="15" topLeftCell="A19" activePane="bottomLeft" state="frozen"/>
      <selection pane="bottomLeft" activeCell="B12" sqref="B12"/>
      <pageMargins left="0" right="0" top="0" bottom="0" header="0" footer="0"/>
      <pageSetup scale="54" fitToHeight="0" orientation="portrait" r:id="rId1"/>
      <headerFooter alignWithMargins="0"/>
    </customSheetView>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2"/>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3"/>
      <headerFooter alignWithMargins="0"/>
    </customSheetView>
    <customSheetView guid="{61A52113-890E-4C3B-ADC2-27DE1001C942}" scale="80" showGridLines="0" fitToPage="1">
      <pane ySplit="8" topLeftCell="A9" activePane="bottomLeft" state="frozen"/>
      <selection pane="bottomLeft" activeCell="J15" sqref="J15"/>
      <pageMargins left="0" right="0" top="0" bottom="0" header="0" footer="0"/>
      <pageSetup scale="56" fitToHeight="0" orientation="portrait" r:id="rId4"/>
      <headerFooter alignWithMargins="0"/>
    </customSheetView>
    <customSheetView guid="{F3648BCD-1CED-4BBB-AE63-37BDB925883F}" scale="80" showPageBreaks="1" showGridLines="0" printArea="1">
      <pane ySplit="7" topLeftCell="A8" activePane="bottomLeft" state="frozen"/>
      <selection pane="bottomLeft" activeCell="N12" sqref="N12"/>
      <pageMargins left="0" right="0" top="0" bottom="0" header="0" footer="0"/>
      <pageSetup scale="47" orientation="portrait" r:id="rId5"/>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6"/>
      <headerFooter alignWithMargins="0"/>
    </customSheetView>
  </customSheetViews>
  <mergeCells count="22">
    <mergeCell ref="B25:I25"/>
    <mergeCell ref="C16:E16"/>
    <mergeCell ref="F16:H16"/>
    <mergeCell ref="C17:E17"/>
    <mergeCell ref="F23:H23"/>
    <mergeCell ref="F17:H17"/>
    <mergeCell ref="F19:H19"/>
    <mergeCell ref="F21:H21"/>
    <mergeCell ref="C19:E19"/>
    <mergeCell ref="C21:E21"/>
    <mergeCell ref="C23:E23"/>
    <mergeCell ref="F20:H20"/>
    <mergeCell ref="C20:E20"/>
    <mergeCell ref="C22:E22"/>
    <mergeCell ref="F22:H22"/>
    <mergeCell ref="C18:E18"/>
    <mergeCell ref="F18:H18"/>
    <mergeCell ref="B9:I9"/>
    <mergeCell ref="B10:I10"/>
    <mergeCell ref="C15:E15"/>
    <mergeCell ref="F15:H15"/>
    <mergeCell ref="B13:F13"/>
  </mergeCells>
  <hyperlinks>
    <hyperlink ref="I8" location="Índice!A1" display="Índice" xr:uid="{00000000-0004-0000-0400-000000000000}"/>
  </hyperlinks>
  <pageMargins left="0.75" right="0.75" top="1" bottom="1" header="0.5" footer="0.5"/>
  <pageSetup scale="47" orientation="portrait" r:id="rId7"/>
  <headerFooter alignWithMargins="0"/>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pageSetUpPr fitToPage="1"/>
  </sheetPr>
  <dimension ref="B1:K46"/>
  <sheetViews>
    <sheetView showGridLines="0" topLeftCell="A5" zoomScale="70" zoomScaleNormal="70" zoomScaleSheetLayoutView="90" workbookViewId="0">
      <selection activeCell="J30" sqref="J30"/>
    </sheetView>
  </sheetViews>
  <sheetFormatPr baseColWidth="10" defaultColWidth="11.44140625" defaultRowHeight="15.6"/>
  <cols>
    <col min="1" max="1" width="3.33203125" style="25" customWidth="1"/>
    <col min="2" max="2" width="52.5546875" style="30" customWidth="1"/>
    <col min="3" max="3" width="17" style="30" bestFit="1" customWidth="1"/>
    <col min="4" max="4" width="10.44140625" style="30" customWidth="1"/>
    <col min="5" max="5" width="21.109375" style="30" customWidth="1"/>
    <col min="6" max="6" width="20.6640625" style="40" customWidth="1"/>
    <col min="7" max="7" width="13.5546875" style="25" customWidth="1"/>
    <col min="8" max="8" width="11.6640625" style="25" bestFit="1" customWidth="1"/>
    <col min="9" max="9" width="11.44140625" style="25"/>
    <col min="10" max="11" width="11.5546875" style="25" bestFit="1" customWidth="1"/>
    <col min="12" max="16384" width="11.44140625" style="25"/>
  </cols>
  <sheetData>
    <row r="1" spans="2:6">
      <c r="B1" s="25"/>
      <c r="C1" s="25"/>
      <c r="D1" s="37"/>
      <c r="E1" s="25"/>
      <c r="F1" s="25"/>
    </row>
    <row r="2" spans="2:6" s="558" customFormat="1">
      <c r="B2" s="591"/>
      <c r="C2" s="591"/>
      <c r="D2" s="592"/>
      <c r="E2" s="591"/>
      <c r="F2" s="591"/>
    </row>
    <row r="3" spans="2:6" s="558" customFormat="1">
      <c r="D3" s="593"/>
    </row>
    <row r="4" spans="2:6" s="558" customFormat="1">
      <c r="D4" s="593"/>
    </row>
    <row r="5" spans="2:6" s="558" customFormat="1">
      <c r="D5" s="593"/>
    </row>
    <row r="6" spans="2:6" s="558" customFormat="1">
      <c r="D6" s="593"/>
    </row>
    <row r="7" spans="2:6" s="558" customFormat="1">
      <c r="B7" s="591"/>
      <c r="C7" s="591"/>
      <c r="D7" s="592"/>
      <c r="E7" s="591"/>
      <c r="F7" s="591"/>
    </row>
    <row r="8" spans="2:6">
      <c r="B8" s="51"/>
      <c r="F8" s="39" t="s">
        <v>426</v>
      </c>
    </row>
    <row r="9" spans="2:6" ht="37.200000000000003" customHeight="1">
      <c r="B9" s="728" t="s">
        <v>550</v>
      </c>
      <c r="C9" s="728"/>
      <c r="D9" s="728"/>
      <c r="E9" s="728"/>
      <c r="F9" s="728"/>
    </row>
    <row r="10" spans="2:6">
      <c r="B10" s="52" t="s">
        <v>453</v>
      </c>
      <c r="C10" s="52"/>
      <c r="D10" s="52"/>
      <c r="E10" s="52"/>
      <c r="F10" s="52"/>
    </row>
    <row r="11" spans="2:6">
      <c r="B11" s="26" t="s">
        <v>2087</v>
      </c>
      <c r="C11" s="26"/>
      <c r="D11" s="26"/>
      <c r="E11" s="26"/>
      <c r="F11" s="26"/>
    </row>
    <row r="12" spans="2:6">
      <c r="B12" s="96" t="s">
        <v>2085</v>
      </c>
      <c r="C12" s="26"/>
      <c r="D12" s="26"/>
      <c r="E12" s="26"/>
      <c r="F12" s="26"/>
    </row>
    <row r="13" spans="2:6">
      <c r="B13" s="731" t="s">
        <v>1109</v>
      </c>
      <c r="C13" s="731"/>
      <c r="D13" s="731"/>
      <c r="E13" s="731"/>
      <c r="F13" s="731"/>
    </row>
    <row r="14" spans="2:6">
      <c r="B14" s="53"/>
      <c r="C14" s="53"/>
      <c r="D14" s="53"/>
      <c r="E14" s="53"/>
      <c r="F14" s="53"/>
    </row>
    <row r="15" spans="2:6" ht="45" customHeight="1">
      <c r="B15" s="514"/>
      <c r="C15" s="507"/>
      <c r="D15" s="507"/>
      <c r="E15" s="508">
        <v>45657</v>
      </c>
      <c r="F15" s="508">
        <v>45291</v>
      </c>
    </row>
    <row r="16" spans="2:6" s="558" customFormat="1">
      <c r="B16" s="618"/>
      <c r="C16" s="619"/>
      <c r="D16" s="620"/>
      <c r="E16" s="621"/>
      <c r="F16" s="621"/>
    </row>
    <row r="17" spans="2:9" s="623" customFormat="1">
      <c r="B17" s="622" t="s">
        <v>454</v>
      </c>
      <c r="C17" s="619"/>
      <c r="D17" s="620"/>
      <c r="E17" s="621"/>
      <c r="F17" s="621"/>
    </row>
    <row r="18" spans="2:9" s="623" customFormat="1">
      <c r="B18" s="618"/>
      <c r="C18" s="619"/>
      <c r="D18" s="620"/>
      <c r="E18" s="621"/>
      <c r="F18" s="621"/>
    </row>
    <row r="19" spans="2:9" s="628" customFormat="1">
      <c r="B19" s="622" t="s">
        <v>455</v>
      </c>
      <c r="C19" s="620"/>
      <c r="D19" s="620"/>
      <c r="E19" s="683"/>
      <c r="F19" s="683"/>
    </row>
    <row r="20" spans="2:9" s="623" customFormat="1">
      <c r="B20" s="618" t="s">
        <v>2075</v>
      </c>
      <c r="C20" s="619"/>
      <c r="D20" s="620"/>
      <c r="E20" s="621">
        <v>64476.989999999991</v>
      </c>
      <c r="F20" s="621">
        <v>-18999.022645360223</v>
      </c>
    </row>
    <row r="21" spans="2:9" s="623" customFormat="1">
      <c r="B21" s="618" t="s">
        <v>666</v>
      </c>
      <c r="C21" s="619"/>
      <c r="D21" s="620"/>
      <c r="E21" s="621">
        <v>168587.09</v>
      </c>
      <c r="F21" s="682">
        <v>0</v>
      </c>
    </row>
    <row r="22" spans="2:9" s="623" customFormat="1">
      <c r="B22" s="618" t="s">
        <v>1125</v>
      </c>
      <c r="C22" s="619"/>
      <c r="D22" s="620"/>
      <c r="E22" s="621">
        <v>7392.99</v>
      </c>
      <c r="F22" s="682">
        <v>0</v>
      </c>
    </row>
    <row r="23" spans="2:9" s="623" customFormat="1">
      <c r="B23" s="618" t="s">
        <v>456</v>
      </c>
      <c r="C23" s="619"/>
      <c r="D23" s="620"/>
      <c r="E23" s="621">
        <v>-8746.6211608741996</v>
      </c>
      <c r="F23" s="621">
        <v>-11392.95</v>
      </c>
    </row>
    <row r="24" spans="2:9" s="623" customFormat="1">
      <c r="B24" s="618" t="s">
        <v>1124</v>
      </c>
      <c r="C24" s="619"/>
      <c r="D24" s="620"/>
      <c r="E24" s="621">
        <v>-177063.31468221341</v>
      </c>
      <c r="F24" s="621">
        <v>-25007.357354639767</v>
      </c>
    </row>
    <row r="25" spans="2:9" s="623" customFormat="1">
      <c r="B25" s="618" t="s">
        <v>2074</v>
      </c>
      <c r="C25" s="619"/>
      <c r="D25" s="620"/>
      <c r="E25" s="621">
        <v>-59856.35</v>
      </c>
      <c r="F25" s="682">
        <v>0</v>
      </c>
      <c r="G25" s="680">
        <v>-59856.35</v>
      </c>
      <c r="H25" s="681">
        <v>0</v>
      </c>
      <c r="I25" s="680">
        <v>0</v>
      </c>
    </row>
    <row r="26" spans="2:9" s="623" customFormat="1">
      <c r="B26" s="624"/>
      <c r="C26" s="619"/>
      <c r="D26" s="619"/>
      <c r="E26" s="621"/>
      <c r="F26" s="621"/>
    </row>
    <row r="27" spans="2:9" s="628" customFormat="1">
      <c r="B27" s="746" t="s">
        <v>457</v>
      </c>
      <c r="C27" s="747"/>
      <c r="D27" s="747"/>
      <c r="E27" s="627">
        <v>-5209.215843087637</v>
      </c>
      <c r="F27" s="627">
        <v>-55399.329999999987</v>
      </c>
    </row>
    <row r="28" spans="2:9" s="623" customFormat="1">
      <c r="B28" s="618"/>
      <c r="C28" s="619"/>
      <c r="D28" s="620"/>
      <c r="E28" s="621"/>
      <c r="F28" s="621"/>
    </row>
    <row r="29" spans="2:9" s="623" customFormat="1">
      <c r="B29" s="629" t="s">
        <v>458</v>
      </c>
      <c r="C29" s="620"/>
      <c r="D29" s="620"/>
      <c r="E29" s="621"/>
      <c r="F29" s="621"/>
    </row>
    <row r="30" spans="2:9" s="623" customFormat="1">
      <c r="B30" s="622"/>
      <c r="C30" s="620"/>
      <c r="D30" s="620"/>
      <c r="E30" s="621"/>
      <c r="F30" s="621"/>
    </row>
    <row r="31" spans="2:9" s="623" customFormat="1" hidden="1">
      <c r="B31" s="748" t="s">
        <v>424</v>
      </c>
      <c r="C31" s="749"/>
      <c r="D31" s="749"/>
      <c r="E31" s="621">
        <v>0</v>
      </c>
      <c r="F31" s="621">
        <v>0</v>
      </c>
    </row>
    <row r="32" spans="2:9" s="623" customFormat="1">
      <c r="B32" s="618" t="s">
        <v>423</v>
      </c>
      <c r="C32" s="619"/>
      <c r="D32" s="620"/>
      <c r="E32" s="682">
        <v>0</v>
      </c>
      <c r="F32" s="682">
        <v>51195.1700000001</v>
      </c>
      <c r="I32" s="630"/>
    </row>
    <row r="33" spans="2:11" s="623" customFormat="1">
      <c r="B33" s="631"/>
      <c r="C33" s="632"/>
      <c r="D33" s="620"/>
      <c r="E33" s="621"/>
      <c r="F33" s="696"/>
    </row>
    <row r="34" spans="2:11" s="623" customFormat="1">
      <c r="B34" s="746" t="s">
        <v>459</v>
      </c>
      <c r="C34" s="747"/>
      <c r="D34" s="747"/>
      <c r="E34" s="683">
        <v>0</v>
      </c>
      <c r="F34" s="627">
        <v>51195.1700000001</v>
      </c>
    </row>
    <row r="35" spans="2:11" s="623" customFormat="1">
      <c r="B35" s="625" t="s">
        <v>460</v>
      </c>
      <c r="C35" s="626"/>
      <c r="D35" s="626"/>
      <c r="E35" s="627">
        <v>8026.28</v>
      </c>
      <c r="F35" s="627">
        <v>12230.44</v>
      </c>
    </row>
    <row r="36" spans="2:11" s="623" customFormat="1">
      <c r="B36" s="633" t="s">
        <v>461</v>
      </c>
      <c r="C36" s="634"/>
      <c r="D36" s="634"/>
      <c r="E36" s="635">
        <v>2817.0641569123627</v>
      </c>
      <c r="F36" s="635">
        <v>8026.2800000001134</v>
      </c>
      <c r="G36" s="636"/>
      <c r="H36" s="636"/>
      <c r="K36" s="630"/>
    </row>
    <row r="37" spans="2:11" s="48" customFormat="1">
      <c r="B37" s="56"/>
      <c r="C37" s="54"/>
      <c r="D37" s="54"/>
      <c r="E37" s="55"/>
      <c r="F37" s="55"/>
    </row>
    <row r="38" spans="2:11" s="48" customFormat="1">
      <c r="B38" s="729" t="s">
        <v>443</v>
      </c>
      <c r="C38" s="729"/>
      <c r="D38" s="729"/>
      <c r="E38" s="729"/>
      <c r="F38" s="729"/>
    </row>
    <row r="39" spans="2:11">
      <c r="E39" s="25"/>
      <c r="F39" s="25"/>
    </row>
    <row r="40" spans="2:11">
      <c r="B40" s="30" t="s">
        <v>462</v>
      </c>
      <c r="C40" s="25"/>
      <c r="D40" s="25"/>
      <c r="E40" s="25"/>
      <c r="F40" s="25"/>
    </row>
    <row r="41" spans="2:11">
      <c r="C41" s="25"/>
      <c r="D41" s="25"/>
      <c r="E41" s="25"/>
      <c r="F41" s="25"/>
    </row>
    <row r="42" spans="2:11">
      <c r="C42" s="25"/>
      <c r="D42" s="25"/>
      <c r="E42" s="25"/>
      <c r="F42" s="25"/>
    </row>
    <row r="43" spans="2:11">
      <c r="C43" s="25"/>
      <c r="D43" s="25"/>
      <c r="E43" s="25"/>
      <c r="F43" s="25"/>
    </row>
    <row r="44" spans="2:11">
      <c r="E44" s="25"/>
      <c r="F44" s="25"/>
    </row>
    <row r="45" spans="2:11" s="34" customFormat="1">
      <c r="B45" s="33" t="s">
        <v>2097</v>
      </c>
      <c r="C45" s="744" t="s">
        <v>2104</v>
      </c>
      <c r="D45" s="744"/>
      <c r="E45" s="516"/>
      <c r="F45" s="33" t="s">
        <v>2063</v>
      </c>
    </row>
    <row r="46" spans="2:11" s="37" customFormat="1">
      <c r="B46" s="35" t="s">
        <v>2098</v>
      </c>
      <c r="C46" s="745" t="s">
        <v>2105</v>
      </c>
      <c r="D46" s="745"/>
      <c r="E46" s="517"/>
      <c r="F46" s="35" t="s">
        <v>2068</v>
      </c>
    </row>
  </sheetData>
  <customSheetViews>
    <customSheetView guid="{D9765769-BBE9-4E14-B8CF-9C39AEE13FCB}" scale="80" showPageBreaks="1" showGridLines="0" fitToPage="1" printArea="1">
      <pane ySplit="15" topLeftCell="A16" activePane="bottomLeft" state="frozen"/>
      <selection pane="bottomLeft" activeCell="B12" sqref="B12"/>
      <pageMargins left="0" right="0" top="0" bottom="0" header="0" footer="0"/>
      <pageSetup paperSize="9" scale="69" fitToHeight="0" orientation="portrait" r:id="rId1"/>
    </customSheetView>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2"/>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3"/>
    </customSheetView>
    <customSheetView guid="{61A52113-890E-4C3B-ADC2-27DE1001C942}" scale="80" showGridLines="0" fitToPage="1">
      <pane ySplit="8" topLeftCell="A9" activePane="bottomLeft" state="frozen"/>
      <selection pane="bottomLeft" activeCell="E27" sqref="E27"/>
      <pageMargins left="0" right="0" top="0" bottom="0" header="0" footer="0"/>
      <pageSetup paperSize="9" scale="69" fitToHeight="0" orientation="portrait" r:id="rId4"/>
    </customSheetView>
    <customSheetView guid="{F3648BCD-1CED-4BBB-AE63-37BDB925883F}" scale="80" showPageBreaks="1" showGridLines="0" fitToPage="1" printArea="1">
      <pane ySplit="7" topLeftCell="A25" activePane="bottomLeft" state="frozen"/>
      <selection pane="bottomLeft" activeCell="B2" sqref="B2:G44"/>
      <pageMargins left="0" right="0" top="0" bottom="0" header="0" footer="0"/>
      <pageSetup paperSize="9" scale="68" fitToHeight="0" orientation="portrait" r:id="rId5"/>
    </customSheetView>
    <customSheetView guid="{5FCC9217-B3E9-4B91-A943-5F21728EBEE9}" scale="80" showPageBreaks="1" showGridLines="0" fitToPage="1" printArea="1">
      <pane ySplit="7" topLeftCell="A33" activePane="bottomLeft" state="frozen"/>
      <selection pane="bottomLeft" activeCell="B7" sqref="B7:F42"/>
      <pageMargins left="0" right="0" top="0" bottom="0" header="0" footer="0"/>
      <pageSetup paperSize="9" scale="69" fitToHeight="0" orientation="portrait" r:id="rId6"/>
    </customSheetView>
  </customSheetViews>
  <mergeCells count="8">
    <mergeCell ref="C45:D45"/>
    <mergeCell ref="C46:D46"/>
    <mergeCell ref="B9:F9"/>
    <mergeCell ref="B13:F13"/>
    <mergeCell ref="B34:D34"/>
    <mergeCell ref="B38:F38"/>
    <mergeCell ref="B27:D27"/>
    <mergeCell ref="B31:D31"/>
  </mergeCells>
  <hyperlinks>
    <hyperlink ref="F8" location="Índice!A1" display="Índice" xr:uid="{00000000-0004-0000-0500-000000000000}"/>
  </hyperlinks>
  <pageMargins left="0.7" right="0.7" top="0.75" bottom="0.75" header="0.3" footer="0.3"/>
  <pageSetup paperSize="9" scale="69" fitToHeight="0"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U326"/>
  <sheetViews>
    <sheetView showGridLines="0" zoomScale="70" zoomScaleNormal="70" zoomScaleSheetLayoutView="80" workbookViewId="0">
      <selection activeCell="G112" sqref="G112:H113"/>
    </sheetView>
  </sheetViews>
  <sheetFormatPr baseColWidth="10" defaultColWidth="11.44140625" defaultRowHeight="15.6"/>
  <cols>
    <col min="1" max="1" width="3.44140625" style="25" customWidth="1"/>
    <col min="2" max="2" width="3.5546875" style="25" customWidth="1"/>
    <col min="3" max="4" width="11.44140625" style="25"/>
    <col min="5" max="5" width="13.5546875" style="25" bestFit="1" customWidth="1"/>
    <col min="6" max="6" width="11.44140625" style="25"/>
    <col min="7" max="7" width="20.44140625" style="25" bestFit="1" customWidth="1"/>
    <col min="8" max="8" width="17.88671875" style="25" customWidth="1"/>
    <col min="9" max="11" width="11.44140625" style="25"/>
    <col min="12" max="12" width="12.5546875" style="25" customWidth="1"/>
    <col min="13" max="13" width="4.44140625" style="25" customWidth="1"/>
    <col min="14" max="16384" width="11.44140625" style="25"/>
  </cols>
  <sheetData>
    <row r="1" spans="2:21">
      <c r="D1" s="37"/>
    </row>
    <row r="2" spans="2:21" s="558" customFormat="1">
      <c r="B2" s="591"/>
      <c r="C2" s="591"/>
      <c r="D2" s="592"/>
      <c r="E2" s="591"/>
      <c r="F2" s="591"/>
      <c r="G2" s="591"/>
      <c r="H2" s="591"/>
      <c r="I2" s="591"/>
      <c r="J2" s="591"/>
      <c r="K2" s="591"/>
      <c r="L2" s="591"/>
      <c r="M2" s="591"/>
      <c r="N2" s="591"/>
      <c r="O2" s="591"/>
      <c r="P2" s="591"/>
      <c r="Q2" s="591"/>
      <c r="R2" s="591"/>
      <c r="S2" s="591"/>
      <c r="T2" s="591"/>
      <c r="U2" s="591"/>
    </row>
    <row r="3" spans="2:21" s="558" customFormat="1">
      <c r="D3" s="593"/>
    </row>
    <row r="4" spans="2:21" s="558" customFormat="1">
      <c r="D4" s="593"/>
    </row>
    <row r="5" spans="2:21" s="558" customFormat="1">
      <c r="D5" s="593"/>
    </row>
    <row r="6" spans="2:21" s="558" customFormat="1">
      <c r="D6" s="593"/>
    </row>
    <row r="7" spans="2:21" s="558" customFormat="1">
      <c r="B7" s="591"/>
      <c r="C7" s="591"/>
      <c r="D7" s="592"/>
      <c r="E7" s="591"/>
      <c r="F7" s="591"/>
      <c r="G7" s="591"/>
      <c r="H7" s="591"/>
      <c r="I7" s="591"/>
      <c r="J7" s="591"/>
      <c r="K7" s="591"/>
      <c r="L7" s="591"/>
      <c r="M7" s="591"/>
      <c r="N7" s="591"/>
      <c r="O7" s="591"/>
      <c r="P7" s="591"/>
      <c r="Q7" s="591"/>
      <c r="R7" s="591"/>
      <c r="S7" s="591"/>
      <c r="T7" s="591"/>
      <c r="U7" s="591"/>
    </row>
    <row r="8" spans="2:21">
      <c r="L8" s="155" t="s">
        <v>426</v>
      </c>
    </row>
    <row r="9" spans="2:21">
      <c r="L9" s="155"/>
    </row>
    <row r="10" spans="2:21" ht="49.2" customHeight="1">
      <c r="C10" s="761" t="s">
        <v>2056</v>
      </c>
      <c r="D10" s="761"/>
      <c r="E10" s="761"/>
      <c r="F10" s="761"/>
      <c r="G10" s="761"/>
      <c r="H10" s="761"/>
      <c r="I10" s="761"/>
      <c r="J10" s="761"/>
      <c r="K10" s="761"/>
      <c r="L10" s="761"/>
    </row>
    <row r="11" spans="2:21" ht="21" customHeight="1">
      <c r="C11" s="762" t="s">
        <v>2088</v>
      </c>
      <c r="D11" s="762"/>
      <c r="E11" s="762"/>
      <c r="F11" s="762"/>
      <c r="G11" s="762"/>
      <c r="H11" s="762"/>
      <c r="I11" s="762"/>
      <c r="J11" s="762"/>
      <c r="K11" s="762"/>
      <c r="L11" s="762"/>
    </row>
    <row r="13" spans="2:21">
      <c r="C13" s="38" t="s">
        <v>606</v>
      </c>
    </row>
    <row r="14" spans="2:21">
      <c r="C14" s="38"/>
    </row>
    <row r="15" spans="2:21">
      <c r="C15" s="38" t="s">
        <v>607</v>
      </c>
    </row>
    <row r="16" spans="2:21" ht="39" customHeight="1">
      <c r="C16" s="750" t="s">
        <v>1146</v>
      </c>
      <c r="D16" s="750"/>
      <c r="E16" s="750"/>
      <c r="F16" s="750"/>
      <c r="G16" s="750"/>
      <c r="H16" s="750"/>
      <c r="I16" s="750"/>
      <c r="J16" s="750"/>
      <c r="K16" s="750"/>
      <c r="L16" s="750"/>
    </row>
    <row r="17" spans="3:12" s="58" customFormat="1" ht="49.2" customHeight="1">
      <c r="C17" s="750" t="s">
        <v>608</v>
      </c>
      <c r="D17" s="750"/>
      <c r="E17" s="750"/>
      <c r="F17" s="750"/>
      <c r="G17" s="750"/>
      <c r="H17" s="750"/>
      <c r="I17" s="750"/>
      <c r="J17" s="750"/>
      <c r="K17" s="750"/>
      <c r="L17" s="750"/>
    </row>
    <row r="18" spans="3:12" ht="90.6" customHeight="1">
      <c r="C18" s="750" t="s">
        <v>609</v>
      </c>
      <c r="D18" s="750"/>
      <c r="E18" s="750"/>
      <c r="F18" s="750"/>
      <c r="G18" s="750"/>
      <c r="H18" s="750"/>
      <c r="I18" s="750"/>
      <c r="J18" s="750"/>
      <c r="K18" s="750"/>
      <c r="L18" s="750"/>
    </row>
    <row r="19" spans="3:12" s="58" customFormat="1">
      <c r="C19" s="57"/>
      <c r="D19" s="57"/>
      <c r="E19" s="57"/>
      <c r="F19" s="57"/>
      <c r="G19" s="57"/>
      <c r="H19" s="57"/>
      <c r="I19" s="57"/>
      <c r="J19" s="57"/>
      <c r="K19" s="57"/>
      <c r="L19" s="57"/>
    </row>
    <row r="20" spans="3:12">
      <c r="C20" s="38" t="s">
        <v>481</v>
      </c>
    </row>
    <row r="21" spans="3:12" s="58" customFormat="1" ht="9.6" customHeight="1">
      <c r="C21" s="157"/>
      <c r="D21" s="157"/>
      <c r="E21" s="157"/>
      <c r="F21" s="157"/>
      <c r="G21" s="157"/>
      <c r="H21" s="157"/>
      <c r="I21" s="157"/>
      <c r="J21" s="157"/>
      <c r="K21" s="157"/>
      <c r="L21" s="157"/>
    </row>
    <row r="22" spans="3:12" ht="28.5" customHeight="1">
      <c r="C22" s="750" t="s">
        <v>2099</v>
      </c>
      <c r="D22" s="750"/>
      <c r="E22" s="750"/>
      <c r="F22" s="750"/>
      <c r="G22" s="750"/>
      <c r="H22" s="750"/>
      <c r="I22" s="750"/>
      <c r="J22" s="750"/>
      <c r="K22" s="750"/>
      <c r="L22" s="750"/>
    </row>
    <row r="23" spans="3:12">
      <c r="C23" s="159"/>
      <c r="D23" s="159"/>
      <c r="E23" s="159"/>
      <c r="F23" s="159"/>
      <c r="G23" s="159"/>
      <c r="H23" s="159"/>
      <c r="I23" s="159"/>
      <c r="J23" s="159"/>
      <c r="K23" s="159"/>
      <c r="L23" s="159"/>
    </row>
    <row r="24" spans="3:12">
      <c r="C24" s="38" t="s">
        <v>610</v>
      </c>
    </row>
    <row r="25" spans="3:12">
      <c r="C25" s="160"/>
      <c r="D25" s="159"/>
      <c r="E25" s="159"/>
      <c r="F25" s="159"/>
      <c r="G25" s="159"/>
      <c r="H25" s="159"/>
      <c r="I25" s="159"/>
      <c r="J25" s="159"/>
      <c r="K25" s="159"/>
      <c r="L25" s="159"/>
    </row>
    <row r="26" spans="3:12">
      <c r="C26" s="38" t="s">
        <v>482</v>
      </c>
    </row>
    <row r="27" spans="3:12" ht="13.2" customHeight="1">
      <c r="C27" s="159"/>
      <c r="D27" s="159"/>
      <c r="E27" s="159"/>
      <c r="F27" s="159"/>
      <c r="G27" s="159"/>
      <c r="H27" s="159"/>
      <c r="I27" s="159"/>
      <c r="J27" s="159"/>
      <c r="K27" s="159"/>
      <c r="L27" s="159"/>
    </row>
    <row r="28" spans="3:12" s="58" customFormat="1" ht="52.2" customHeight="1">
      <c r="C28" s="750" t="s">
        <v>2077</v>
      </c>
      <c r="D28" s="750"/>
      <c r="E28" s="750"/>
      <c r="F28" s="750"/>
      <c r="G28" s="750"/>
      <c r="H28" s="750"/>
      <c r="I28" s="750"/>
      <c r="J28" s="750"/>
      <c r="K28" s="750"/>
      <c r="L28" s="750"/>
    </row>
    <row r="29" spans="3:12" s="58" customFormat="1" ht="48.75" customHeight="1">
      <c r="C29" s="750" t="s">
        <v>611</v>
      </c>
      <c r="D29" s="750"/>
      <c r="E29" s="750"/>
      <c r="F29" s="750"/>
      <c r="G29" s="750"/>
      <c r="H29" s="750"/>
      <c r="I29" s="750"/>
      <c r="J29" s="750"/>
      <c r="K29" s="750"/>
      <c r="L29" s="750"/>
    </row>
    <row r="30" spans="3:12" s="58" customFormat="1" ht="48.75" customHeight="1">
      <c r="C30" s="750" t="s">
        <v>612</v>
      </c>
      <c r="D30" s="750"/>
      <c r="E30" s="750"/>
      <c r="F30" s="750"/>
      <c r="G30" s="750"/>
      <c r="H30" s="750"/>
      <c r="I30" s="750"/>
      <c r="J30" s="750"/>
      <c r="K30" s="750"/>
      <c r="L30" s="750"/>
    </row>
    <row r="31" spans="3:12" ht="28.5" customHeight="1">
      <c r="C31" s="763" t="s">
        <v>613</v>
      </c>
      <c r="D31" s="763"/>
      <c r="E31" s="763"/>
      <c r="F31" s="763"/>
      <c r="G31" s="763"/>
      <c r="H31" s="763"/>
      <c r="I31" s="764" t="s">
        <v>483</v>
      </c>
      <c r="J31" s="764"/>
      <c r="K31" s="764" t="s">
        <v>484</v>
      </c>
      <c r="L31" s="764"/>
    </row>
    <row r="32" spans="3:12" ht="31.5" customHeight="1">
      <c r="C32" s="760" t="s">
        <v>614</v>
      </c>
      <c r="D32" s="760"/>
      <c r="E32" s="760"/>
      <c r="F32" s="760"/>
      <c r="G32" s="760"/>
      <c r="H32" s="760"/>
      <c r="I32" s="758">
        <v>0</v>
      </c>
      <c r="J32" s="759"/>
      <c r="K32" s="756" t="s">
        <v>485</v>
      </c>
      <c r="L32" s="757"/>
    </row>
    <row r="33" spans="3:12" s="48" customFormat="1" ht="36" customHeight="1">
      <c r="C33" s="760" t="s">
        <v>615</v>
      </c>
      <c r="D33" s="760"/>
      <c r="E33" s="760"/>
      <c r="F33" s="760"/>
      <c r="G33" s="760"/>
      <c r="H33" s="760"/>
      <c r="I33" s="758">
        <v>0</v>
      </c>
      <c r="J33" s="759"/>
      <c r="K33" s="756" t="s">
        <v>485</v>
      </c>
      <c r="L33" s="757"/>
    </row>
    <row r="34" spans="3:12" ht="40.950000000000003" customHeight="1">
      <c r="C34" s="760" t="s">
        <v>616</v>
      </c>
      <c r="D34" s="760"/>
      <c r="E34" s="760"/>
      <c r="F34" s="760"/>
      <c r="G34" s="760"/>
      <c r="H34" s="760"/>
      <c r="I34" s="758">
        <v>0</v>
      </c>
      <c r="J34" s="759"/>
      <c r="K34" s="756" t="s">
        <v>485</v>
      </c>
      <c r="L34" s="757"/>
    </row>
    <row r="35" spans="3:12" ht="40.950000000000003" customHeight="1">
      <c r="C35" s="760" t="s">
        <v>617</v>
      </c>
      <c r="D35" s="760"/>
      <c r="E35" s="760"/>
      <c r="F35" s="760"/>
      <c r="G35" s="760"/>
      <c r="H35" s="760"/>
      <c r="I35" s="758">
        <v>0</v>
      </c>
      <c r="J35" s="759"/>
      <c r="K35" s="756" t="s">
        <v>485</v>
      </c>
      <c r="L35" s="757"/>
    </row>
    <row r="36" spans="3:12" s="48" customFormat="1" ht="49.2" customHeight="1">
      <c r="C36" s="760" t="s">
        <v>618</v>
      </c>
      <c r="D36" s="760"/>
      <c r="E36" s="760"/>
      <c r="F36" s="760"/>
      <c r="G36" s="760"/>
      <c r="H36" s="760"/>
      <c r="I36" s="758">
        <v>0</v>
      </c>
      <c r="J36" s="759"/>
      <c r="K36" s="756" t="s">
        <v>485</v>
      </c>
      <c r="L36" s="757"/>
    </row>
    <row r="37" spans="3:12" ht="40.950000000000003" customHeight="1">
      <c r="C37" s="760" t="s">
        <v>619</v>
      </c>
      <c r="D37" s="760"/>
      <c r="E37" s="760"/>
      <c r="F37" s="760"/>
      <c r="G37" s="760"/>
      <c r="H37" s="760"/>
      <c r="I37" s="758">
        <v>0</v>
      </c>
      <c r="J37" s="759"/>
      <c r="K37" s="756" t="s">
        <v>485</v>
      </c>
      <c r="L37" s="757"/>
    </row>
    <row r="38" spans="3:12" ht="40.950000000000003" customHeight="1">
      <c r="C38" s="760" t="s">
        <v>620</v>
      </c>
      <c r="D38" s="760"/>
      <c r="E38" s="760"/>
      <c r="F38" s="760"/>
      <c r="G38" s="760"/>
      <c r="H38" s="760"/>
      <c r="I38" s="758">
        <v>0</v>
      </c>
      <c r="J38" s="759"/>
      <c r="K38" s="756" t="s">
        <v>485</v>
      </c>
      <c r="L38" s="757"/>
    </row>
    <row r="39" spans="3:12" ht="40.950000000000003" customHeight="1">
      <c r="C39" s="760" t="s">
        <v>621</v>
      </c>
      <c r="D39" s="760"/>
      <c r="E39" s="760"/>
      <c r="F39" s="760"/>
      <c r="G39" s="760"/>
      <c r="H39" s="760"/>
      <c r="I39" s="758">
        <v>0</v>
      </c>
      <c r="J39" s="759"/>
      <c r="K39" s="756" t="s">
        <v>485</v>
      </c>
      <c r="L39" s="757"/>
    </row>
    <row r="40" spans="3:12" ht="60.6" customHeight="1">
      <c r="C40" s="760" t="s">
        <v>622</v>
      </c>
      <c r="D40" s="760"/>
      <c r="E40" s="760"/>
      <c r="F40" s="760"/>
      <c r="G40" s="760"/>
      <c r="H40" s="760"/>
      <c r="I40" s="758">
        <v>0</v>
      </c>
      <c r="J40" s="759"/>
      <c r="K40" s="756" t="s">
        <v>485</v>
      </c>
      <c r="L40" s="757"/>
    </row>
    <row r="41" spans="3:12" ht="72.599999999999994" customHeight="1">
      <c r="C41" s="765" t="s">
        <v>623</v>
      </c>
      <c r="D41" s="766"/>
      <c r="E41" s="766"/>
      <c r="F41" s="766"/>
      <c r="G41" s="766"/>
      <c r="H41" s="767"/>
      <c r="I41" s="758">
        <v>0</v>
      </c>
      <c r="J41" s="758"/>
      <c r="K41" s="756" t="s">
        <v>549</v>
      </c>
      <c r="L41" s="757"/>
    </row>
    <row r="42" spans="3:12" s="48" customFormat="1" ht="68.400000000000006" customHeight="1">
      <c r="C42" s="760" t="s">
        <v>624</v>
      </c>
      <c r="D42" s="760"/>
      <c r="E42" s="760"/>
      <c r="F42" s="760"/>
      <c r="G42" s="760"/>
      <c r="H42" s="760"/>
      <c r="I42" s="758">
        <v>0</v>
      </c>
      <c r="J42" s="759"/>
      <c r="K42" s="756" t="s">
        <v>485</v>
      </c>
      <c r="L42" s="757"/>
    </row>
    <row r="43" spans="3:12" s="48" customFormat="1" ht="57.6" customHeight="1">
      <c r="C43" s="760" t="s">
        <v>625</v>
      </c>
      <c r="D43" s="760"/>
      <c r="E43" s="760"/>
      <c r="F43" s="760"/>
      <c r="G43" s="760"/>
      <c r="H43" s="760"/>
      <c r="I43" s="758">
        <v>0</v>
      </c>
      <c r="J43" s="759"/>
      <c r="K43" s="756" t="s">
        <v>485</v>
      </c>
      <c r="L43" s="757"/>
    </row>
    <row r="44" spans="3:12" s="48" customFormat="1" ht="57.6" customHeight="1">
      <c r="C44" s="760" t="s">
        <v>626</v>
      </c>
      <c r="D44" s="760"/>
      <c r="E44" s="760"/>
      <c r="F44" s="760"/>
      <c r="G44" s="760"/>
      <c r="H44" s="760"/>
      <c r="I44" s="758">
        <v>0</v>
      </c>
      <c r="J44" s="759"/>
      <c r="K44" s="756" t="s">
        <v>485</v>
      </c>
      <c r="L44" s="757"/>
    </row>
    <row r="45" spans="3:12" ht="40.950000000000003" customHeight="1">
      <c r="C45" s="760" t="s">
        <v>627</v>
      </c>
      <c r="D45" s="760"/>
      <c r="E45" s="760"/>
      <c r="F45" s="760"/>
      <c r="G45" s="760"/>
      <c r="H45" s="760"/>
      <c r="I45" s="758">
        <v>0</v>
      </c>
      <c r="J45" s="759"/>
      <c r="K45" s="756" t="s">
        <v>485</v>
      </c>
      <c r="L45" s="757"/>
    </row>
    <row r="46" spans="3:12" s="48" customFormat="1" ht="15" customHeight="1">
      <c r="C46" s="156"/>
      <c r="D46" s="156"/>
      <c r="E46" s="156"/>
      <c r="F46" s="156"/>
      <c r="G46" s="156"/>
      <c r="H46" s="156"/>
      <c r="I46" s="161"/>
      <c r="J46" s="162"/>
      <c r="K46" s="162"/>
      <c r="L46" s="162"/>
    </row>
    <row r="47" spans="3:12" s="48" customFormat="1" ht="15" customHeight="1">
      <c r="C47" s="156"/>
      <c r="D47" s="156"/>
      <c r="E47" s="156"/>
      <c r="F47" s="156"/>
      <c r="G47" s="156"/>
      <c r="H47" s="156"/>
      <c r="I47" s="161"/>
      <c r="J47" s="162"/>
      <c r="K47" s="162"/>
      <c r="L47" s="162"/>
    </row>
    <row r="48" spans="3:12" s="58" customFormat="1">
      <c r="C48" s="754" t="s">
        <v>628</v>
      </c>
      <c r="D48" s="755"/>
      <c r="E48" s="755"/>
      <c r="F48" s="755"/>
      <c r="G48" s="755"/>
      <c r="H48" s="755"/>
      <c r="I48" s="755"/>
      <c r="J48" s="755"/>
      <c r="K48" s="755"/>
      <c r="L48" s="755"/>
    </row>
    <row r="49" spans="3:12" s="58" customFormat="1" ht="33" customHeight="1">
      <c r="C49" s="750" t="s">
        <v>629</v>
      </c>
      <c r="D49" s="750"/>
      <c r="E49" s="750"/>
      <c r="F49" s="750"/>
      <c r="G49" s="750"/>
      <c r="H49" s="750"/>
      <c r="I49" s="750"/>
      <c r="J49" s="750"/>
      <c r="K49" s="750"/>
      <c r="L49" s="750"/>
    </row>
    <row r="50" spans="3:12" s="58" customFormat="1">
      <c r="C50" s="755" t="s">
        <v>630</v>
      </c>
      <c r="D50" s="755"/>
      <c r="E50" s="755"/>
      <c r="F50" s="755"/>
      <c r="G50" s="755"/>
      <c r="H50" s="755"/>
      <c r="I50" s="755"/>
      <c r="J50" s="755"/>
      <c r="K50" s="755"/>
      <c r="L50" s="755"/>
    </row>
    <row r="51" spans="3:12" s="58" customFormat="1">
      <c r="C51" s="755" t="s">
        <v>631</v>
      </c>
      <c r="D51" s="755"/>
      <c r="E51" s="755"/>
      <c r="F51" s="755"/>
      <c r="G51" s="755"/>
      <c r="H51" s="755"/>
      <c r="I51" s="755"/>
      <c r="J51" s="755"/>
      <c r="K51" s="755"/>
      <c r="L51" s="755"/>
    </row>
    <row r="52" spans="3:12" s="58" customFormat="1">
      <c r="C52" s="755" t="s">
        <v>632</v>
      </c>
      <c r="D52" s="755"/>
      <c r="E52" s="755"/>
      <c r="F52" s="755"/>
      <c r="G52" s="755"/>
      <c r="H52" s="755"/>
      <c r="I52" s="755"/>
      <c r="J52" s="755"/>
      <c r="K52" s="755"/>
      <c r="L52" s="755"/>
    </row>
    <row r="53" spans="3:12" s="58" customFormat="1">
      <c r="C53" s="755" t="s">
        <v>633</v>
      </c>
      <c r="D53" s="755"/>
      <c r="E53" s="755"/>
      <c r="F53" s="755"/>
      <c r="G53" s="755"/>
      <c r="H53" s="755"/>
      <c r="I53" s="755"/>
      <c r="J53" s="755"/>
      <c r="K53" s="755"/>
      <c r="L53" s="755"/>
    </row>
    <row r="54" spans="3:12" s="58" customFormat="1">
      <c r="C54" s="157"/>
      <c r="D54" s="157"/>
      <c r="E54" s="157"/>
      <c r="F54" s="157"/>
      <c r="G54" s="157"/>
      <c r="H54" s="157"/>
      <c r="I54" s="157"/>
      <c r="J54" s="157"/>
      <c r="K54" s="157"/>
      <c r="L54" s="157"/>
    </row>
    <row r="55" spans="3:12">
      <c r="C55" s="38" t="s">
        <v>486</v>
      </c>
    </row>
    <row r="56" spans="3:12" s="58" customFormat="1">
      <c r="C56" s="157"/>
      <c r="D56" s="157"/>
      <c r="E56" s="157"/>
      <c r="F56" s="157"/>
      <c r="G56" s="157"/>
      <c r="H56" s="157"/>
      <c r="I56" s="157"/>
      <c r="J56" s="157"/>
      <c r="K56" s="157"/>
      <c r="L56" s="157"/>
    </row>
    <row r="57" spans="3:12" s="58" customFormat="1" ht="70.95" customHeight="1">
      <c r="C57" s="750" t="s">
        <v>2076</v>
      </c>
      <c r="D57" s="750"/>
      <c r="E57" s="750"/>
      <c r="F57" s="750"/>
      <c r="G57" s="750"/>
      <c r="H57" s="750"/>
      <c r="I57" s="750"/>
      <c r="J57" s="750"/>
      <c r="K57" s="750"/>
      <c r="L57" s="750"/>
    </row>
    <row r="58" spans="3:12" s="58" customFormat="1">
      <c r="C58" s="157"/>
      <c r="D58" s="157"/>
      <c r="E58" s="157"/>
      <c r="F58" s="157"/>
      <c r="G58" s="157"/>
      <c r="H58" s="157"/>
      <c r="I58" s="157"/>
      <c r="J58" s="157"/>
      <c r="K58" s="157"/>
      <c r="L58" s="157"/>
    </row>
    <row r="59" spans="3:12">
      <c r="C59" s="38" t="s">
        <v>634</v>
      </c>
    </row>
    <row r="60" spans="3:12" s="58" customFormat="1" ht="12" customHeight="1">
      <c r="C60" s="163"/>
      <c r="D60" s="163"/>
      <c r="E60" s="163"/>
      <c r="F60" s="163"/>
      <c r="G60" s="163"/>
      <c r="H60" s="163"/>
      <c r="I60" s="163"/>
      <c r="J60" s="163"/>
      <c r="K60" s="163"/>
      <c r="L60" s="163"/>
    </row>
    <row r="61" spans="3:12" s="58" customFormat="1" ht="33.6" customHeight="1">
      <c r="C61" s="750" t="s">
        <v>635</v>
      </c>
      <c r="D61" s="750"/>
      <c r="E61" s="750"/>
      <c r="F61" s="750"/>
      <c r="G61" s="750"/>
      <c r="H61" s="750"/>
      <c r="I61" s="750"/>
      <c r="J61" s="750"/>
      <c r="K61" s="750"/>
      <c r="L61" s="750"/>
    </row>
    <row r="62" spans="3:12" s="58" customFormat="1">
      <c r="C62" s="157"/>
      <c r="D62" s="157"/>
      <c r="E62" s="157"/>
      <c r="F62" s="157"/>
      <c r="G62" s="157"/>
      <c r="H62" s="157"/>
      <c r="I62" s="157"/>
      <c r="J62" s="157"/>
      <c r="K62" s="157"/>
      <c r="L62" s="157"/>
    </row>
    <row r="63" spans="3:12">
      <c r="C63" s="38" t="s">
        <v>487</v>
      </c>
    </row>
    <row r="64" spans="3:12" s="58" customFormat="1" ht="9" customHeight="1">
      <c r="C64" s="157"/>
      <c r="D64" s="157"/>
      <c r="E64" s="157"/>
      <c r="F64" s="157"/>
      <c r="G64" s="157"/>
      <c r="H64" s="157"/>
      <c r="I64" s="157"/>
      <c r="J64" s="157"/>
      <c r="K64" s="157"/>
      <c r="L64" s="157"/>
    </row>
    <row r="65" spans="3:16" s="58" customFormat="1" ht="108.6" customHeight="1">
      <c r="C65" s="750" t="s">
        <v>636</v>
      </c>
      <c r="D65" s="750"/>
      <c r="E65" s="750"/>
      <c r="F65" s="750"/>
      <c r="G65" s="750"/>
      <c r="H65" s="750"/>
      <c r="I65" s="750"/>
      <c r="J65" s="750"/>
      <c r="K65" s="750"/>
      <c r="L65" s="750"/>
    </row>
    <row r="66" spans="3:16" s="58" customFormat="1" ht="166.2" customHeight="1">
      <c r="C66" s="750" t="s">
        <v>637</v>
      </c>
      <c r="D66" s="750"/>
      <c r="E66" s="750"/>
      <c r="F66" s="750"/>
      <c r="G66" s="750"/>
      <c r="H66" s="750"/>
      <c r="I66" s="750"/>
      <c r="J66" s="750"/>
      <c r="K66" s="750"/>
      <c r="L66" s="750"/>
    </row>
    <row r="67" spans="3:16" s="58" customFormat="1" ht="231" customHeight="1">
      <c r="C67" s="750" t="s">
        <v>638</v>
      </c>
      <c r="D67" s="750"/>
      <c r="E67" s="750"/>
      <c r="F67" s="750"/>
      <c r="G67" s="750"/>
      <c r="H67" s="750"/>
      <c r="I67" s="750"/>
      <c r="J67" s="750"/>
      <c r="K67" s="750"/>
      <c r="L67" s="750"/>
    </row>
    <row r="68" spans="3:16" s="58" customFormat="1" ht="61.2" customHeight="1">
      <c r="C68" s="755" t="s">
        <v>639</v>
      </c>
      <c r="D68" s="755"/>
      <c r="E68" s="755"/>
      <c r="F68" s="755"/>
      <c r="G68" s="755"/>
      <c r="H68" s="755"/>
      <c r="I68" s="755"/>
      <c r="J68" s="755"/>
      <c r="K68" s="755"/>
      <c r="L68" s="755"/>
    </row>
    <row r="69" spans="3:16" s="58" customFormat="1" ht="55.2" customHeight="1">
      <c r="C69" s="755" t="s">
        <v>640</v>
      </c>
      <c r="D69" s="755"/>
      <c r="E69" s="755"/>
      <c r="F69" s="755"/>
      <c r="G69" s="755"/>
      <c r="H69" s="755"/>
      <c r="I69" s="755"/>
      <c r="J69" s="755"/>
      <c r="K69" s="755"/>
      <c r="L69" s="755"/>
    </row>
    <row r="70" spans="3:16" s="58" customFormat="1">
      <c r="C70" s="157"/>
      <c r="D70" s="157"/>
      <c r="E70" s="157"/>
      <c r="F70" s="157"/>
      <c r="G70" s="157"/>
      <c r="H70" s="157"/>
      <c r="I70" s="157"/>
      <c r="J70" s="157"/>
      <c r="K70" s="157"/>
      <c r="L70" s="157"/>
    </row>
    <row r="71" spans="3:16">
      <c r="C71" s="38" t="s">
        <v>641</v>
      </c>
    </row>
    <row r="72" spans="3:16">
      <c r="C72" s="160"/>
      <c r="D72" s="159"/>
      <c r="E72" s="159"/>
      <c r="F72" s="159"/>
      <c r="G72" s="159"/>
      <c r="H72" s="159"/>
      <c r="I72" s="159"/>
      <c r="J72" s="159"/>
      <c r="K72" s="159"/>
      <c r="L72" s="159"/>
    </row>
    <row r="73" spans="3:16">
      <c r="C73" s="38" t="s">
        <v>488</v>
      </c>
    </row>
    <row r="74" spans="3:16" s="58" customFormat="1" ht="89.4" customHeight="1">
      <c r="C74" s="750" t="s">
        <v>489</v>
      </c>
      <c r="D74" s="750"/>
      <c r="E74" s="750"/>
      <c r="F74" s="750"/>
      <c r="G74" s="750"/>
      <c r="H74" s="750"/>
      <c r="I74" s="750"/>
      <c r="J74" s="750"/>
      <c r="K74" s="750"/>
      <c r="L74" s="750"/>
      <c r="P74" s="546"/>
    </row>
    <row r="75" spans="3:16" s="58" customFormat="1" ht="11.4" customHeight="1">
      <c r="C75" s="750" t="s">
        <v>1147</v>
      </c>
      <c r="D75" s="750"/>
      <c r="E75" s="750"/>
      <c r="F75" s="750"/>
      <c r="G75" s="750"/>
      <c r="H75" s="750"/>
      <c r="I75" s="750"/>
      <c r="J75" s="750"/>
      <c r="K75" s="750"/>
      <c r="L75" s="750"/>
    </row>
    <row r="76" spans="3:16" s="58" customFormat="1" ht="11.4" customHeight="1">
      <c r="C76" s="750"/>
      <c r="D76" s="750"/>
      <c r="E76" s="750"/>
      <c r="F76" s="750"/>
      <c r="G76" s="750"/>
      <c r="H76" s="750"/>
      <c r="I76" s="750"/>
      <c r="J76" s="750"/>
      <c r="K76" s="750"/>
      <c r="L76" s="750"/>
    </row>
    <row r="77" spans="3:16" ht="11.4" customHeight="1">
      <c r="C77" s="750"/>
      <c r="D77" s="750"/>
      <c r="E77" s="750"/>
      <c r="F77" s="750"/>
      <c r="G77" s="750"/>
      <c r="H77" s="750"/>
      <c r="I77" s="750"/>
      <c r="J77" s="750"/>
      <c r="K77" s="750"/>
      <c r="L77" s="750"/>
    </row>
    <row r="78" spans="3:16">
      <c r="C78" s="503"/>
      <c r="D78" s="503"/>
      <c r="E78" s="503"/>
      <c r="F78" s="503"/>
      <c r="G78" s="503"/>
      <c r="H78" s="503"/>
      <c r="I78" s="503"/>
      <c r="J78" s="503"/>
      <c r="K78" s="503"/>
      <c r="L78" s="503"/>
    </row>
    <row r="79" spans="3:16">
      <c r="C79" s="38" t="s">
        <v>642</v>
      </c>
    </row>
    <row r="80" spans="3:16" s="48" customFormat="1" ht="32.25" customHeight="1">
      <c r="C80" s="750" t="s">
        <v>490</v>
      </c>
      <c r="D80" s="750"/>
      <c r="E80" s="750"/>
      <c r="F80" s="750"/>
      <c r="G80" s="750"/>
      <c r="H80" s="750"/>
      <c r="I80" s="750"/>
      <c r="J80" s="750"/>
      <c r="K80" s="750"/>
      <c r="L80" s="750"/>
    </row>
    <row r="81" spans="3:12" ht="32.4" customHeight="1">
      <c r="C81" s="750" t="s">
        <v>643</v>
      </c>
      <c r="D81" s="750"/>
      <c r="E81" s="750"/>
      <c r="F81" s="750"/>
      <c r="G81" s="750"/>
      <c r="H81" s="750"/>
      <c r="I81" s="750"/>
      <c r="J81" s="750"/>
      <c r="K81" s="750"/>
      <c r="L81" s="750"/>
    </row>
    <row r="82" spans="3:12" ht="41.25" customHeight="1">
      <c r="C82" s="750" t="s">
        <v>2078</v>
      </c>
      <c r="D82" s="750"/>
      <c r="E82" s="750"/>
      <c r="F82" s="750"/>
      <c r="G82" s="750"/>
      <c r="H82" s="750"/>
      <c r="I82" s="750"/>
      <c r="J82" s="750"/>
      <c r="K82" s="750"/>
      <c r="L82" s="750"/>
    </row>
    <row r="83" spans="3:12" ht="35.25" customHeight="1">
      <c r="C83" s="750" t="s">
        <v>644</v>
      </c>
      <c r="D83" s="750"/>
      <c r="E83" s="750"/>
      <c r="F83" s="750"/>
      <c r="G83" s="750"/>
      <c r="H83" s="750"/>
      <c r="I83" s="750"/>
      <c r="J83" s="750"/>
      <c r="K83" s="750"/>
      <c r="L83" s="750"/>
    </row>
    <row r="84" spans="3:12" s="48" customFormat="1" ht="34.5" customHeight="1">
      <c r="C84" s="750" t="s">
        <v>2079</v>
      </c>
      <c r="D84" s="750"/>
      <c r="E84" s="750"/>
      <c r="F84" s="750"/>
      <c r="G84" s="750"/>
      <c r="H84" s="750"/>
      <c r="I84" s="750"/>
      <c r="J84" s="750"/>
      <c r="K84" s="750"/>
      <c r="L84" s="750"/>
    </row>
    <row r="85" spans="3:12" s="48" customFormat="1" ht="32.4" customHeight="1">
      <c r="C85" s="750" t="s">
        <v>645</v>
      </c>
      <c r="D85" s="750"/>
      <c r="E85" s="750"/>
      <c r="F85" s="750"/>
      <c r="G85" s="750"/>
      <c r="H85" s="750"/>
      <c r="I85" s="750"/>
      <c r="J85" s="750"/>
      <c r="K85" s="750"/>
      <c r="L85" s="750"/>
    </row>
    <row r="86" spans="3:12">
      <c r="C86" s="159"/>
      <c r="D86" s="159"/>
      <c r="E86" s="159"/>
      <c r="F86" s="159"/>
      <c r="G86" s="159"/>
      <c r="H86" s="159"/>
      <c r="I86" s="159"/>
      <c r="J86" s="159"/>
      <c r="K86" s="159"/>
      <c r="L86" s="159"/>
    </row>
    <row r="87" spans="3:12">
      <c r="C87" s="38" t="s">
        <v>491</v>
      </c>
    </row>
    <row r="88" spans="3:12">
      <c r="C88" s="160"/>
      <c r="D88" s="159"/>
      <c r="E88" s="159"/>
      <c r="F88" s="159"/>
      <c r="G88" s="159"/>
      <c r="H88" s="159"/>
      <c r="I88" s="159"/>
      <c r="J88" s="159"/>
      <c r="K88" s="159"/>
      <c r="L88" s="159"/>
    </row>
    <row r="89" spans="3:12">
      <c r="C89" s="38" t="s">
        <v>646</v>
      </c>
    </row>
    <row r="90" spans="3:12" ht="69.75" customHeight="1">
      <c r="C90" s="750" t="s">
        <v>647</v>
      </c>
      <c r="D90" s="750"/>
      <c r="E90" s="750"/>
      <c r="F90" s="750"/>
      <c r="G90" s="750"/>
      <c r="H90" s="750"/>
      <c r="I90" s="750"/>
      <c r="J90" s="750"/>
      <c r="K90" s="750"/>
      <c r="L90" s="750"/>
    </row>
    <row r="91" spans="3:12">
      <c r="C91" s="156"/>
      <c r="D91" s="156"/>
      <c r="E91" s="156"/>
      <c r="F91" s="156"/>
      <c r="G91" s="156"/>
      <c r="H91" s="156"/>
      <c r="I91" s="156"/>
      <c r="J91" s="156"/>
      <c r="K91" s="156"/>
      <c r="L91" s="156"/>
    </row>
    <row r="92" spans="3:12">
      <c r="C92" s="38" t="s">
        <v>648</v>
      </c>
    </row>
    <row r="93" spans="3:12" s="48" customFormat="1" ht="44.4" customHeight="1">
      <c r="C93" s="750" t="s">
        <v>2089</v>
      </c>
      <c r="D93" s="750"/>
      <c r="E93" s="750"/>
      <c r="F93" s="750"/>
      <c r="G93" s="750"/>
      <c r="H93" s="750"/>
      <c r="I93" s="750"/>
      <c r="J93" s="750"/>
      <c r="K93" s="750"/>
      <c r="L93" s="750"/>
    </row>
    <row r="94" spans="3:12" s="48" customFormat="1" ht="15" customHeight="1">
      <c r="C94" s="753"/>
      <c r="D94" s="753"/>
      <c r="E94" s="753"/>
      <c r="F94" s="753"/>
      <c r="G94" s="753"/>
      <c r="H94" s="753"/>
      <c r="I94" s="753"/>
      <c r="J94" s="753"/>
      <c r="K94" s="753"/>
      <c r="L94" s="753"/>
    </row>
    <row r="95" spans="3:12">
      <c r="C95" s="38" t="s">
        <v>492</v>
      </c>
    </row>
    <row r="96" spans="3:12" s="59" customFormat="1" ht="48.6" customHeight="1">
      <c r="C96" s="751" t="s">
        <v>649</v>
      </c>
      <c r="D96" s="751"/>
      <c r="E96" s="751"/>
      <c r="F96" s="751"/>
      <c r="G96" s="751"/>
      <c r="H96" s="751"/>
      <c r="I96" s="751"/>
      <c r="J96" s="751"/>
      <c r="K96" s="751"/>
      <c r="L96" s="751"/>
    </row>
    <row r="97" spans="1:12" s="59" customFormat="1" ht="33.75" customHeight="1">
      <c r="C97" s="751" t="s">
        <v>650</v>
      </c>
      <c r="D97" s="751"/>
      <c r="E97" s="751"/>
      <c r="F97" s="751"/>
      <c r="G97" s="751"/>
      <c r="H97" s="751"/>
      <c r="I97" s="751"/>
      <c r="J97" s="751"/>
      <c r="K97" s="751"/>
      <c r="L97" s="751"/>
    </row>
    <row r="98" spans="1:12">
      <c r="C98" s="156"/>
      <c r="D98" s="156"/>
      <c r="E98" s="156"/>
      <c r="F98" s="156"/>
      <c r="G98" s="156"/>
      <c r="H98" s="156"/>
      <c r="I98" s="156"/>
      <c r="J98" s="156"/>
      <c r="K98" s="156"/>
      <c r="L98" s="156"/>
    </row>
    <row r="99" spans="1:12">
      <c r="C99" s="38" t="s">
        <v>493</v>
      </c>
    </row>
    <row r="100" spans="1:12" ht="29.25" customHeight="1">
      <c r="C100" s="750" t="s">
        <v>651</v>
      </c>
      <c r="D100" s="750"/>
      <c r="E100" s="750"/>
      <c r="F100" s="750"/>
      <c r="G100" s="750"/>
      <c r="H100" s="750"/>
      <c r="I100" s="750"/>
      <c r="J100" s="750"/>
      <c r="K100" s="750"/>
      <c r="L100" s="750"/>
    </row>
    <row r="101" spans="1:12" ht="29.25" customHeight="1">
      <c r="C101" s="752" t="s">
        <v>652</v>
      </c>
      <c r="D101" s="750"/>
      <c r="E101" s="750"/>
      <c r="F101" s="750"/>
      <c r="G101" s="750"/>
      <c r="H101" s="750"/>
      <c r="I101" s="750"/>
      <c r="J101" s="750"/>
      <c r="K101" s="750"/>
      <c r="L101" s="750"/>
    </row>
    <row r="102" spans="1:12">
      <c r="C102" s="156"/>
      <c r="D102" s="156"/>
      <c r="E102" s="156"/>
      <c r="F102" s="156"/>
      <c r="G102" s="156"/>
      <c r="H102" s="156"/>
      <c r="I102" s="156"/>
      <c r="J102" s="156"/>
      <c r="K102" s="156"/>
      <c r="L102" s="156"/>
    </row>
    <row r="103" spans="1:12">
      <c r="C103" s="38" t="s">
        <v>653</v>
      </c>
    </row>
    <row r="104" spans="1:12" s="49" customFormat="1" ht="29.4" customHeight="1">
      <c r="C104" s="750" t="s">
        <v>1144</v>
      </c>
      <c r="D104" s="750"/>
      <c r="E104" s="750"/>
      <c r="F104" s="750"/>
      <c r="G104" s="750"/>
      <c r="H104" s="750"/>
      <c r="I104" s="750"/>
      <c r="J104" s="750"/>
      <c r="K104" s="750"/>
      <c r="L104" s="750"/>
    </row>
    <row r="105" spans="1:12" s="49" customFormat="1">
      <c r="C105" s="158"/>
      <c r="D105" s="158"/>
      <c r="E105" s="158"/>
      <c r="F105" s="158"/>
      <c r="G105" s="158"/>
      <c r="H105" s="158"/>
      <c r="I105" s="158"/>
      <c r="J105" s="158"/>
      <c r="K105" s="158"/>
      <c r="L105" s="158"/>
    </row>
    <row r="106" spans="1:12" s="49" customFormat="1">
      <c r="C106" s="158"/>
      <c r="D106" s="158"/>
      <c r="E106" s="158"/>
      <c r="F106" s="158"/>
      <c r="G106" s="158"/>
      <c r="H106" s="158"/>
      <c r="I106" s="158"/>
      <c r="J106" s="158"/>
      <c r="K106" s="158"/>
      <c r="L106" s="158"/>
    </row>
    <row r="107" spans="1:12">
      <c r="C107" s="25" t="s">
        <v>444</v>
      </c>
    </row>
    <row r="111" spans="1:12" ht="15.75" customHeight="1"/>
    <row r="112" spans="1:12" s="62" customFormat="1">
      <c r="A112" s="25"/>
      <c r="B112" s="25"/>
      <c r="C112" s="25"/>
      <c r="D112" s="439" t="s">
        <v>2097</v>
      </c>
      <c r="G112" s="744" t="s">
        <v>2104</v>
      </c>
      <c r="H112" s="744"/>
      <c r="I112" s="516"/>
      <c r="K112" s="34" t="s">
        <v>2063</v>
      </c>
    </row>
    <row r="113" spans="1:11" s="62" customFormat="1">
      <c r="A113" s="25"/>
      <c r="B113" s="25"/>
      <c r="C113" s="25"/>
      <c r="D113" s="35" t="s">
        <v>2098</v>
      </c>
      <c r="G113" s="745" t="s">
        <v>2105</v>
      </c>
      <c r="H113" s="745"/>
      <c r="I113" s="517"/>
      <c r="K113" s="35" t="s">
        <v>2068</v>
      </c>
    </row>
    <row r="114" spans="1:11">
      <c r="D114" s="30"/>
    </row>
    <row r="326" spans="4:4">
      <c r="D326" s="25">
        <v>0</v>
      </c>
    </row>
  </sheetData>
  <customSheetViews>
    <customSheetView guid="{D9765769-BBE9-4E14-B8CF-9C39AEE13FCB}" scale="90" showPageBreaks="1" showGridLines="0" printArea="1">
      <pane ySplit="10" topLeftCell="A11" activePane="bottomLeft" state="frozen"/>
      <selection pane="bottomLeft" activeCell="A13" sqref="A13"/>
      <rowBreaks count="1" manualBreakCount="1">
        <brk id="60" min="1" max="12" man="1"/>
      </rowBreaks>
      <pageMargins left="0" right="0" top="0" bottom="0" header="0" footer="0"/>
      <pageSetup scale="64" orientation="portrait" r:id="rId1"/>
    </customSheetView>
    <customSheetView guid="{7015FC6D-0680-4B00-AA0E-B83DA1D0B666}" scale="80" showPageBreaks="1" showGridLines="0" printArea="1" view="pageBreakPreview" topLeftCell="A79">
      <selection activeCell="H119" sqref="H119"/>
      <pageMargins left="0" right="0" top="0" bottom="0" header="0" footer="0"/>
      <pageSetup scale="67" orientation="portrait" r:id="rId2"/>
    </customSheetView>
    <customSheetView guid="{61A52113-890E-4C3B-ADC2-27DE1001C942}" scale="90" showGridLines="0">
      <selection activeCell="C63" sqref="C63:L63"/>
      <rowBreaks count="1" manualBreakCount="1">
        <brk id="52" min="1" max="12" man="1"/>
      </rowBreaks>
      <pageMargins left="0" right="0" top="0" bottom="0" header="0" footer="0"/>
      <pageSetup scale="64" orientation="portrait" r:id="rId3"/>
    </customSheetView>
    <customSheetView guid="{F3648BCD-1CED-4BBB-AE63-37BDB925883F}" scale="80" showPageBreaks="1" showGridLines="0" printArea="1" view="pageBreakPreview">
      <selection activeCell="G307" sqref="G306:G307"/>
      <pageMargins left="0" right="0" top="0" bottom="0" header="0" footer="0"/>
      <pageSetup scale="67" orientation="portrait" r:id="rId4"/>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5"/>
    </customSheetView>
  </customSheetViews>
  <mergeCells count="85">
    <mergeCell ref="K35:L35"/>
    <mergeCell ref="K32:L32"/>
    <mergeCell ref="C41:H41"/>
    <mergeCell ref="I41:J41"/>
    <mergeCell ref="K41:L41"/>
    <mergeCell ref="C38:H38"/>
    <mergeCell ref="I38:J38"/>
    <mergeCell ref="K38:L38"/>
    <mergeCell ref="C39:H39"/>
    <mergeCell ref="C22:L22"/>
    <mergeCell ref="C16:L16"/>
    <mergeCell ref="C32:H32"/>
    <mergeCell ref="I32:J32"/>
    <mergeCell ref="C40:H40"/>
    <mergeCell ref="I40:J40"/>
    <mergeCell ref="K40:L40"/>
    <mergeCell ref="C28:L28"/>
    <mergeCell ref="K37:L37"/>
    <mergeCell ref="I37:J37"/>
    <mergeCell ref="C36:H36"/>
    <mergeCell ref="I36:J36"/>
    <mergeCell ref="K36:L36"/>
    <mergeCell ref="C37:H37"/>
    <mergeCell ref="C35:H35"/>
    <mergeCell ref="I35:J35"/>
    <mergeCell ref="C42:H42"/>
    <mergeCell ref="I42:J42"/>
    <mergeCell ref="C45:H45"/>
    <mergeCell ref="K45:L45"/>
    <mergeCell ref="C10:L10"/>
    <mergeCell ref="C18:L18"/>
    <mergeCell ref="C34:H34"/>
    <mergeCell ref="I34:J34"/>
    <mergeCell ref="K34:L34"/>
    <mergeCell ref="C11:L11"/>
    <mergeCell ref="C17:L17"/>
    <mergeCell ref="C29:L29"/>
    <mergeCell ref="C30:L30"/>
    <mergeCell ref="C31:H31"/>
    <mergeCell ref="I31:J31"/>
    <mergeCell ref="K31:L31"/>
    <mergeCell ref="C51:L51"/>
    <mergeCell ref="C53:L53"/>
    <mergeCell ref="C57:L57"/>
    <mergeCell ref="C61:L61"/>
    <mergeCell ref="C81:L81"/>
    <mergeCell ref="C68:L68"/>
    <mergeCell ref="C52:L52"/>
    <mergeCell ref="C65:L65"/>
    <mergeCell ref="C66:L66"/>
    <mergeCell ref="C67:L67"/>
    <mergeCell ref="C69:L69"/>
    <mergeCell ref="C74:L74"/>
    <mergeCell ref="C75:L77"/>
    <mergeCell ref="C80:L80"/>
    <mergeCell ref="C48:L48"/>
    <mergeCell ref="C50:L50"/>
    <mergeCell ref="K33:L33"/>
    <mergeCell ref="I33:J33"/>
    <mergeCell ref="C33:H33"/>
    <mergeCell ref="I39:J39"/>
    <mergeCell ref="K39:L39"/>
    <mergeCell ref="C49:L49"/>
    <mergeCell ref="K42:L42"/>
    <mergeCell ref="C43:H43"/>
    <mergeCell ref="I43:J43"/>
    <mergeCell ref="K43:L43"/>
    <mergeCell ref="C44:H44"/>
    <mergeCell ref="I44:J44"/>
    <mergeCell ref="K44:L44"/>
    <mergeCell ref="I45:J45"/>
    <mergeCell ref="C82:L82"/>
    <mergeCell ref="G112:H112"/>
    <mergeCell ref="G113:H113"/>
    <mergeCell ref="C96:L96"/>
    <mergeCell ref="C97:L97"/>
    <mergeCell ref="C100:L100"/>
    <mergeCell ref="C104:L104"/>
    <mergeCell ref="C101:L101"/>
    <mergeCell ref="C84:L84"/>
    <mergeCell ref="C85:L85"/>
    <mergeCell ref="C90:L90"/>
    <mergeCell ref="C94:L94"/>
    <mergeCell ref="C83:L83"/>
    <mergeCell ref="C93:L93"/>
  </mergeCells>
  <hyperlinks>
    <hyperlink ref="L8" location="Índice!A1" display="Índice" xr:uid="{7E55A04C-0646-4610-8660-C8A9DC3B7738}"/>
  </hyperlinks>
  <pageMargins left="0.7" right="0.7" top="0.75" bottom="0.75" header="0.3" footer="0.3"/>
  <pageSetup scale="67" orientation="portrait" r:id="rId6"/>
  <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FF0000"/>
  </sheetPr>
  <dimension ref="A1:T158"/>
  <sheetViews>
    <sheetView showGridLines="0" topLeftCell="A139" zoomScale="70" zoomScaleNormal="70" zoomScaleSheetLayoutView="100" workbookViewId="0">
      <selection activeCell="G163" sqref="G163"/>
    </sheetView>
  </sheetViews>
  <sheetFormatPr baseColWidth="10" defaultColWidth="9.33203125" defaultRowHeight="15.6"/>
  <cols>
    <col min="1" max="1" width="4.33203125" style="62" customWidth="1"/>
    <col min="2" max="2" width="42.6640625" style="62" customWidth="1"/>
    <col min="3" max="3" width="17.88671875" style="62" customWidth="1"/>
    <col min="4" max="4" width="23.6640625" style="62" customWidth="1"/>
    <col min="5" max="5" width="19.44140625" style="62" customWidth="1"/>
    <col min="6" max="6" width="14.33203125" style="64" customWidth="1"/>
    <col min="7" max="7" width="13.44140625" style="62" customWidth="1"/>
    <col min="8" max="8" width="12.44140625" style="62" customWidth="1"/>
    <col min="9" max="9" width="18.33203125" style="62" bestFit="1" customWidth="1"/>
    <col min="10" max="10" width="16.33203125" style="65" bestFit="1" customWidth="1"/>
    <col min="11" max="11" width="17.33203125" style="62" bestFit="1" customWidth="1"/>
    <col min="12" max="12" width="17.44140625" style="62" customWidth="1"/>
    <col min="13" max="13" width="17.6640625" style="62" customWidth="1"/>
    <col min="14" max="14" width="8.44140625" style="62" customWidth="1"/>
    <col min="15" max="15" width="18.6640625" style="62" customWidth="1"/>
    <col min="16" max="16" width="21.109375" style="62" customWidth="1"/>
    <col min="17" max="17" width="16.5546875" style="62" customWidth="1"/>
    <col min="18" max="18" width="14.33203125" style="62" bestFit="1" customWidth="1"/>
    <col min="19" max="19" width="9.33203125" style="62"/>
    <col min="20" max="20" width="13.33203125" style="62" bestFit="1" customWidth="1"/>
    <col min="21" max="16384" width="9.33203125" style="62"/>
  </cols>
  <sheetData>
    <row r="1" spans="1:15" s="25" customFormat="1">
      <c r="E1" s="37"/>
    </row>
    <row r="2" spans="1:15" s="558" customFormat="1">
      <c r="B2" s="591"/>
      <c r="C2" s="591"/>
      <c r="D2" s="591"/>
      <c r="E2" s="592"/>
      <c r="F2" s="591"/>
      <c r="G2" s="591"/>
      <c r="H2" s="591"/>
      <c r="I2" s="591"/>
      <c r="J2" s="591"/>
      <c r="K2" s="591"/>
      <c r="L2" s="591"/>
      <c r="M2" s="591"/>
      <c r="N2" s="591"/>
      <c r="O2" s="591"/>
    </row>
    <row r="3" spans="1:15" s="558" customFormat="1">
      <c r="E3" s="420"/>
    </row>
    <row r="4" spans="1:15" s="558" customFormat="1">
      <c r="E4" s="593"/>
    </row>
    <row r="5" spans="1:15" s="558" customFormat="1">
      <c r="E5" s="593"/>
    </row>
    <row r="6" spans="1:15" s="558" customFormat="1">
      <c r="E6" s="593"/>
    </row>
    <row r="7" spans="1:15" s="558" customFormat="1">
      <c r="B7" s="591"/>
      <c r="C7" s="591"/>
      <c r="D7" s="591"/>
      <c r="E7" s="592"/>
      <c r="F7" s="591"/>
      <c r="G7" s="591"/>
      <c r="H7" s="591"/>
      <c r="I7" s="591"/>
      <c r="J7" s="591"/>
      <c r="K7" s="591"/>
      <c r="L7" s="591"/>
      <c r="M7" s="591"/>
      <c r="N7" s="591"/>
      <c r="O7" s="591"/>
    </row>
    <row r="8" spans="1:15">
      <c r="A8" s="61"/>
      <c r="E8" s="39" t="s">
        <v>426</v>
      </c>
    </row>
    <row r="9" spans="1:15">
      <c r="A9" s="61"/>
      <c r="B9" s="60" t="s">
        <v>491</v>
      </c>
      <c r="C9" s="60"/>
      <c r="E9" s="63"/>
    </row>
    <row r="10" spans="1:15">
      <c r="A10" s="61"/>
      <c r="B10" s="66" t="s">
        <v>494</v>
      </c>
      <c r="C10" s="66"/>
      <c r="E10" s="63"/>
      <c r="F10" s="62"/>
    </row>
    <row r="11" spans="1:15">
      <c r="A11" s="61"/>
      <c r="E11" s="63"/>
      <c r="F11" s="62"/>
    </row>
    <row r="12" spans="1:15">
      <c r="A12" s="61"/>
      <c r="B12" s="60" t="s">
        <v>654</v>
      </c>
      <c r="C12" s="60"/>
      <c r="F12" s="62"/>
    </row>
    <row r="13" spans="1:15">
      <c r="A13" s="61"/>
      <c r="E13" s="63"/>
      <c r="F13" s="62"/>
    </row>
    <row r="14" spans="1:15">
      <c r="A14" s="61"/>
      <c r="B14" s="768" t="s">
        <v>495</v>
      </c>
      <c r="C14" s="768"/>
      <c r="D14" s="515">
        <v>45657</v>
      </c>
      <c r="E14" s="515">
        <v>45291</v>
      </c>
      <c r="F14" s="62"/>
    </row>
    <row r="15" spans="1:15">
      <c r="A15" s="61"/>
      <c r="B15" s="84" t="s">
        <v>2082</v>
      </c>
      <c r="C15" s="85"/>
      <c r="D15" s="707">
        <v>9093.1299999999992</v>
      </c>
      <c r="E15" s="707">
        <v>9006.0300000000007</v>
      </c>
      <c r="F15" s="62"/>
      <c r="G15" s="519"/>
      <c r="I15" s="65"/>
      <c r="J15" s="62"/>
    </row>
    <row r="16" spans="1:15">
      <c r="A16" s="61"/>
      <c r="B16" s="84" t="s">
        <v>655</v>
      </c>
      <c r="C16" s="85"/>
      <c r="D16" s="707">
        <v>2458.1999999999998</v>
      </c>
      <c r="E16" s="707">
        <v>2437.1999999999998</v>
      </c>
      <c r="F16" s="62"/>
      <c r="I16" s="65"/>
      <c r="J16" s="62"/>
    </row>
    <row r="17" spans="1:17">
      <c r="A17" s="61"/>
      <c r="B17" s="84" t="s">
        <v>656</v>
      </c>
      <c r="C17" s="85"/>
      <c r="D17" s="707">
        <v>7311.88</v>
      </c>
      <c r="E17" s="707">
        <v>8195.06</v>
      </c>
      <c r="F17" s="164"/>
      <c r="I17" s="65"/>
      <c r="J17" s="62"/>
    </row>
    <row r="18" spans="1:17">
      <c r="A18" s="61"/>
      <c r="B18" s="84" t="s">
        <v>2096</v>
      </c>
      <c r="C18" s="85"/>
      <c r="D18" s="707">
        <v>160889.03</v>
      </c>
      <c r="E18" s="709">
        <v>0</v>
      </c>
      <c r="F18" s="544"/>
      <c r="G18" s="544"/>
      <c r="H18" s="544"/>
      <c r="I18" s="545"/>
      <c r="J18" s="62"/>
    </row>
    <row r="19" spans="1:17">
      <c r="A19" s="61"/>
      <c r="B19" s="84" t="s">
        <v>660</v>
      </c>
      <c r="C19" s="85"/>
      <c r="D19" s="707">
        <v>3365.91</v>
      </c>
      <c r="E19" s="707">
        <v>6891.04</v>
      </c>
      <c r="F19" s="544"/>
      <c r="G19" s="544"/>
      <c r="H19" s="544"/>
      <c r="I19" s="545"/>
      <c r="J19" s="62"/>
    </row>
    <row r="20" spans="1:17" s="654" customFormat="1">
      <c r="A20" s="648"/>
      <c r="B20" s="649" t="s">
        <v>496</v>
      </c>
      <c r="C20" s="650"/>
      <c r="D20" s="708">
        <v>183118.15</v>
      </c>
      <c r="E20" s="708">
        <v>26529.33</v>
      </c>
      <c r="F20" s="685"/>
      <c r="G20" s="582"/>
      <c r="H20" s="582"/>
      <c r="I20" s="652"/>
      <c r="J20" s="653"/>
    </row>
    <row r="21" spans="1:17">
      <c r="A21" s="61"/>
      <c r="B21" s="38"/>
      <c r="C21" s="38"/>
      <c r="D21" s="165"/>
      <c r="F21" s="62"/>
      <c r="G21" s="536"/>
      <c r="H21" s="536"/>
      <c r="I21" s="544"/>
    </row>
    <row r="22" spans="1:17">
      <c r="A22" s="61"/>
      <c r="B22" s="142"/>
      <c r="C22" s="142"/>
      <c r="D22" s="142"/>
      <c r="E22" s="142"/>
      <c r="F22" s="142"/>
    </row>
    <row r="23" spans="1:17">
      <c r="A23" s="61"/>
      <c r="B23" s="60" t="s">
        <v>657</v>
      </c>
      <c r="C23" s="60"/>
    </row>
    <row r="24" spans="1:17">
      <c r="A24" s="61"/>
      <c r="B24" s="62" t="s">
        <v>1158</v>
      </c>
    </row>
    <row r="25" spans="1:17">
      <c r="A25" s="61"/>
      <c r="E25" s="63"/>
    </row>
    <row r="26" spans="1:17" ht="46.95" customHeight="1">
      <c r="A26" s="61"/>
      <c r="B26" s="768" t="s">
        <v>497</v>
      </c>
      <c r="C26" s="768"/>
      <c r="D26" s="515" t="s">
        <v>498</v>
      </c>
      <c r="E26" s="515" t="s">
        <v>499</v>
      </c>
      <c r="F26" s="515" t="s">
        <v>500</v>
      </c>
    </row>
    <row r="27" spans="1:17" s="660" customFormat="1">
      <c r="A27" s="655"/>
      <c r="B27" s="656" t="s">
        <v>501</v>
      </c>
      <c r="C27" s="657"/>
      <c r="D27" s="658"/>
      <c r="E27" s="658"/>
      <c r="F27" s="659"/>
      <c r="H27" s="661"/>
      <c r="I27" s="661"/>
      <c r="J27" s="662"/>
      <c r="K27" s="654"/>
      <c r="L27" s="663"/>
      <c r="O27" s="654"/>
      <c r="P27" s="654"/>
      <c r="Q27" s="654"/>
    </row>
    <row r="28" spans="1:17" s="654" customFormat="1">
      <c r="A28" s="648"/>
      <c r="B28" s="664" t="s">
        <v>502</v>
      </c>
      <c r="C28" s="665"/>
      <c r="D28" s="124">
        <v>1057.3808429999999</v>
      </c>
      <c r="E28" s="688">
        <v>1241365.1100000001</v>
      </c>
      <c r="F28" s="689">
        <v>47</v>
      </c>
      <c r="H28" s="652"/>
      <c r="I28" s="652"/>
      <c r="J28" s="653"/>
    </row>
    <row r="29" spans="1:17" s="654" customFormat="1">
      <c r="A29" s="648"/>
      <c r="B29" s="664" t="s">
        <v>503</v>
      </c>
      <c r="C29" s="665"/>
      <c r="D29" s="124">
        <v>1062.412734</v>
      </c>
      <c r="E29" s="688">
        <v>1247272.55</v>
      </c>
      <c r="F29" s="689">
        <v>47</v>
      </c>
      <c r="G29" s="666"/>
      <c r="H29" s="652"/>
      <c r="I29" s="652"/>
      <c r="J29" s="653"/>
      <c r="L29" s="663"/>
    </row>
    <row r="30" spans="1:17" s="654" customFormat="1">
      <c r="A30" s="648"/>
      <c r="B30" s="664" t="s">
        <v>504</v>
      </c>
      <c r="C30" s="665"/>
      <c r="D30" s="124">
        <v>1067.0311409999999</v>
      </c>
      <c r="E30" s="688">
        <v>1252694.56</v>
      </c>
      <c r="F30" s="689">
        <v>47</v>
      </c>
      <c r="H30" s="651"/>
      <c r="I30" s="651"/>
      <c r="J30" s="653"/>
    </row>
    <row r="31" spans="1:17" s="660" customFormat="1">
      <c r="A31" s="655"/>
      <c r="B31" s="656" t="s">
        <v>505</v>
      </c>
      <c r="C31" s="657"/>
      <c r="D31" s="690"/>
      <c r="E31" s="691"/>
      <c r="F31" s="692"/>
      <c r="H31" s="651"/>
      <c r="I31" s="651"/>
      <c r="J31" s="662"/>
      <c r="L31" s="667"/>
    </row>
    <row r="32" spans="1:17" s="654" customFormat="1">
      <c r="A32" s="648"/>
      <c r="B32" s="664" t="s">
        <v>506</v>
      </c>
      <c r="C32" s="665"/>
      <c r="D32" s="124">
        <v>1019.441491</v>
      </c>
      <c r="E32" s="688">
        <v>1196824.31</v>
      </c>
      <c r="F32" s="689">
        <v>47</v>
      </c>
      <c r="G32" s="666"/>
      <c r="H32" s="652"/>
      <c r="I32" s="652"/>
      <c r="J32" s="653"/>
      <c r="L32" s="663"/>
    </row>
    <row r="33" spans="1:12" s="654" customFormat="1">
      <c r="A33" s="648"/>
      <c r="B33" s="664" t="s">
        <v>507</v>
      </c>
      <c r="C33" s="665"/>
      <c r="D33" s="124">
        <v>1023.111227</v>
      </c>
      <c r="E33" s="688">
        <v>1201132.58</v>
      </c>
      <c r="F33" s="689">
        <v>47</v>
      </c>
      <c r="G33" s="666"/>
      <c r="H33" s="652"/>
      <c r="I33" s="652"/>
      <c r="J33" s="653"/>
      <c r="L33" s="663"/>
    </row>
    <row r="34" spans="1:12" s="654" customFormat="1" ht="16.2" customHeight="1">
      <c r="A34" s="648"/>
      <c r="B34" s="664" t="s">
        <v>508</v>
      </c>
      <c r="C34" s="665"/>
      <c r="D34" s="124">
        <v>1056.2449583993819</v>
      </c>
      <c r="E34" s="688">
        <v>1240031.5811608743</v>
      </c>
      <c r="F34" s="689">
        <v>47</v>
      </c>
      <c r="G34" s="666"/>
      <c r="J34" s="653"/>
      <c r="L34" s="663"/>
    </row>
    <row r="35" spans="1:12" s="660" customFormat="1">
      <c r="A35" s="655"/>
      <c r="B35" s="656" t="s">
        <v>509</v>
      </c>
      <c r="C35" s="657"/>
      <c r="D35" s="690"/>
      <c r="E35" s="693"/>
      <c r="F35" s="694"/>
      <c r="G35" s="654"/>
      <c r="H35" s="670"/>
      <c r="I35" s="661"/>
      <c r="J35" s="669"/>
    </row>
    <row r="36" spans="1:12" s="654" customFormat="1" ht="16.2" customHeight="1">
      <c r="A36" s="648"/>
      <c r="B36" s="664" t="s">
        <v>510</v>
      </c>
      <c r="C36" s="665"/>
      <c r="D36" s="124">
        <v>1032.6671040000001</v>
      </c>
      <c r="E36" s="688">
        <v>1212351.18</v>
      </c>
      <c r="F36" s="689">
        <v>47</v>
      </c>
      <c r="G36" s="666"/>
      <c r="J36" s="653"/>
      <c r="L36" s="663"/>
    </row>
    <row r="37" spans="1:12" s="654" customFormat="1">
      <c r="A37" s="648"/>
      <c r="B37" s="664" t="s">
        <v>511</v>
      </c>
      <c r="C37" s="665"/>
      <c r="D37" s="124">
        <v>1037.471278</v>
      </c>
      <c r="E37" s="688">
        <v>1217991.28</v>
      </c>
      <c r="F37" s="689">
        <v>47</v>
      </c>
      <c r="G37" s="666"/>
      <c r="H37" s="652"/>
      <c r="I37" s="652"/>
      <c r="J37" s="653"/>
      <c r="L37" s="663"/>
    </row>
    <row r="38" spans="1:12" s="654" customFormat="1">
      <c r="A38" s="648"/>
      <c r="B38" s="664" t="s">
        <v>512</v>
      </c>
      <c r="C38" s="665"/>
      <c r="D38" s="124">
        <v>1056.2449583993819</v>
      </c>
      <c r="E38" s="688">
        <v>1240031.5811608743</v>
      </c>
      <c r="F38" s="689">
        <v>47</v>
      </c>
      <c r="G38" s="666"/>
      <c r="H38" s="652"/>
      <c r="I38" s="652"/>
      <c r="J38" s="653"/>
      <c r="L38" s="663"/>
    </row>
    <row r="39" spans="1:12" s="660" customFormat="1">
      <c r="A39" s="655"/>
      <c r="B39" s="656" t="s">
        <v>513</v>
      </c>
      <c r="C39" s="657"/>
      <c r="D39" s="693"/>
      <c r="E39" s="693"/>
      <c r="F39" s="694"/>
      <c r="H39" s="661"/>
      <c r="I39" s="661"/>
    </row>
    <row r="40" spans="1:12" s="654" customFormat="1">
      <c r="A40" s="648"/>
      <c r="B40" s="664" t="s">
        <v>514</v>
      </c>
      <c r="C40" s="665"/>
      <c r="D40" s="124">
        <v>1047.1043609999999</v>
      </c>
      <c r="E40" s="124">
        <v>1229300.52</v>
      </c>
      <c r="F40" s="695">
        <v>47</v>
      </c>
      <c r="H40" s="652"/>
      <c r="I40" s="652"/>
      <c r="J40" s="653"/>
    </row>
    <row r="41" spans="1:12" s="654" customFormat="1">
      <c r="A41" s="648"/>
      <c r="B41" s="664" t="s">
        <v>515</v>
      </c>
      <c r="C41" s="665"/>
      <c r="D41" s="124">
        <v>1051.7927850000001</v>
      </c>
      <c r="E41" s="124">
        <v>1234804.73</v>
      </c>
      <c r="F41" s="695">
        <v>47</v>
      </c>
      <c r="H41" s="652"/>
      <c r="I41" s="652"/>
      <c r="J41" s="653"/>
    </row>
    <row r="42" spans="1:12" s="654" customFormat="1">
      <c r="A42" s="648"/>
      <c r="B42" s="664" t="s">
        <v>516</v>
      </c>
      <c r="C42" s="665"/>
      <c r="D42" s="124">
        <v>1056.2449583993819</v>
      </c>
      <c r="E42" s="124">
        <v>1240031.5826453601</v>
      </c>
      <c r="F42" s="695">
        <v>47</v>
      </c>
      <c r="H42" s="670"/>
      <c r="I42" s="668"/>
      <c r="J42" s="653"/>
    </row>
    <row r="43" spans="1:12">
      <c r="A43" s="61"/>
      <c r="E43" s="63"/>
      <c r="H43" s="499"/>
      <c r="I43" s="167"/>
      <c r="L43" s="519"/>
    </row>
    <row r="44" spans="1:12">
      <c r="A44" s="61"/>
      <c r="B44" s="60" t="s">
        <v>517</v>
      </c>
      <c r="C44" s="60"/>
      <c r="E44" s="457"/>
    </row>
    <row r="45" spans="1:12">
      <c r="A45" s="61"/>
      <c r="B45" s="60"/>
      <c r="C45" s="60"/>
      <c r="E45" s="63"/>
    </row>
    <row r="46" spans="1:12">
      <c r="A46" s="61"/>
      <c r="B46" s="60" t="s">
        <v>518</v>
      </c>
      <c r="C46" s="60"/>
      <c r="H46" s="500"/>
    </row>
    <row r="47" spans="1:12">
      <c r="A47" s="61"/>
      <c r="B47" s="62" t="s">
        <v>519</v>
      </c>
    </row>
    <row r="48" spans="1:12">
      <c r="A48" s="61"/>
      <c r="B48" s="60"/>
      <c r="C48" s="60"/>
    </row>
    <row r="49" spans="1:20">
      <c r="A49" s="61"/>
      <c r="B49" s="768" t="s">
        <v>414</v>
      </c>
      <c r="C49" s="769"/>
      <c r="D49" s="515">
        <v>45657</v>
      </c>
      <c r="E49" s="515">
        <v>45291</v>
      </c>
      <c r="F49" s="62"/>
      <c r="I49" s="65"/>
      <c r="J49" s="62"/>
    </row>
    <row r="50" spans="1:20">
      <c r="A50" s="68"/>
      <c r="B50" s="84" t="s">
        <v>2080</v>
      </c>
      <c r="C50" s="86"/>
      <c r="D50" s="123">
        <v>2817.06</v>
      </c>
      <c r="E50" s="123">
        <v>8026.28</v>
      </c>
      <c r="F50" s="69"/>
      <c r="G50" s="519"/>
      <c r="I50" s="65"/>
      <c r="J50" s="62"/>
    </row>
    <row r="51" spans="1:20" s="654" customFormat="1">
      <c r="A51" s="648"/>
      <c r="B51" s="649" t="s">
        <v>496</v>
      </c>
      <c r="C51" s="650"/>
      <c r="D51" s="671">
        <v>2817.06</v>
      </c>
      <c r="E51" s="671">
        <v>8026.28</v>
      </c>
      <c r="F51" s="651"/>
      <c r="G51" s="651"/>
      <c r="I51" s="653"/>
    </row>
    <row r="52" spans="1:20">
      <c r="A52" s="61"/>
      <c r="E52" s="70"/>
      <c r="F52" s="536"/>
      <c r="G52" s="536"/>
    </row>
    <row r="53" spans="1:20" s="73" customFormat="1">
      <c r="A53" s="71"/>
      <c r="B53" s="60" t="s">
        <v>520</v>
      </c>
      <c r="C53" s="60"/>
      <c r="D53" s="72"/>
      <c r="F53" s="536"/>
      <c r="G53" s="536"/>
      <c r="J53" s="75"/>
    </row>
    <row r="54" spans="1:20" s="73" customFormat="1">
      <c r="A54" s="71"/>
      <c r="B54" s="26"/>
      <c r="C54" s="26"/>
      <c r="D54" s="26"/>
      <c r="E54" s="41"/>
      <c r="F54" s="41"/>
      <c r="G54" s="97"/>
      <c r="H54" s="97"/>
      <c r="I54" s="98"/>
      <c r="J54" s="99"/>
      <c r="K54" s="99"/>
      <c r="L54" s="79">
        <v>0</v>
      </c>
      <c r="M54" s="171"/>
      <c r="N54" s="100"/>
      <c r="O54" s="172"/>
      <c r="P54" s="100"/>
      <c r="Q54" s="100"/>
      <c r="R54" s="79"/>
    </row>
    <row r="55" spans="1:20" s="73" customFormat="1">
      <c r="A55" s="71"/>
      <c r="B55" s="60" t="s">
        <v>2090</v>
      </c>
      <c r="C55" s="60"/>
      <c r="F55" s="74"/>
      <c r="J55" s="75"/>
      <c r="N55" s="170"/>
    </row>
    <row r="56" spans="1:20" s="73" customFormat="1" ht="4.2" customHeight="1">
      <c r="A56" s="71"/>
      <c r="B56" s="60"/>
      <c r="C56" s="60"/>
      <c r="F56" s="74"/>
      <c r="J56" s="75"/>
    </row>
    <row r="57" spans="1:20" s="77" customFormat="1" ht="30" customHeight="1">
      <c r="A57" s="76"/>
      <c r="B57" s="738" t="s">
        <v>521</v>
      </c>
      <c r="C57" s="774" t="s">
        <v>522</v>
      </c>
      <c r="D57" s="774"/>
      <c r="E57" s="738" t="s">
        <v>523</v>
      </c>
      <c r="F57" s="738" t="s">
        <v>524</v>
      </c>
      <c r="G57" s="738" t="s">
        <v>525</v>
      </c>
      <c r="H57" s="738" t="s">
        <v>526</v>
      </c>
      <c r="I57" s="738" t="s">
        <v>415</v>
      </c>
      <c r="J57" s="738" t="s">
        <v>527</v>
      </c>
      <c r="K57" s="775" t="s">
        <v>663</v>
      </c>
      <c r="L57" s="775" t="s">
        <v>664</v>
      </c>
      <c r="M57" s="738" t="s">
        <v>528</v>
      </c>
      <c r="N57" s="738" t="s">
        <v>529</v>
      </c>
      <c r="O57" s="738" t="s">
        <v>530</v>
      </c>
      <c r="P57" s="738" t="s">
        <v>531</v>
      </c>
      <c r="Q57" s="738" t="s">
        <v>532</v>
      </c>
    </row>
    <row r="58" spans="1:20" s="77" customFormat="1" ht="40.200000000000003" customHeight="1">
      <c r="A58" s="76"/>
      <c r="B58" s="738"/>
      <c r="C58" s="774"/>
      <c r="D58" s="774"/>
      <c r="E58" s="738"/>
      <c r="F58" s="738"/>
      <c r="G58" s="738"/>
      <c r="H58" s="738"/>
      <c r="I58" s="738"/>
      <c r="J58" s="738"/>
      <c r="K58" s="775"/>
      <c r="L58" s="775"/>
      <c r="M58" s="738"/>
      <c r="N58" s="738"/>
      <c r="O58" s="738"/>
      <c r="P58" s="738"/>
      <c r="Q58" s="738"/>
    </row>
    <row r="59" spans="1:20" s="451" customFormat="1" ht="15" customHeight="1">
      <c r="A59" s="440"/>
      <c r="B59" s="441" t="s">
        <v>533</v>
      </c>
      <c r="C59" s="442" t="s">
        <v>534</v>
      </c>
      <c r="D59" s="443"/>
      <c r="E59" s="444" t="s">
        <v>535</v>
      </c>
      <c r="F59" s="445" t="s">
        <v>536</v>
      </c>
      <c r="G59" s="446">
        <v>44804</v>
      </c>
      <c r="H59" s="446" t="s">
        <v>537</v>
      </c>
      <c r="I59" s="445" t="s">
        <v>538</v>
      </c>
      <c r="J59" s="447">
        <v>222842.5</v>
      </c>
      <c r="K59" s="448">
        <v>222842.5</v>
      </c>
      <c r="L59" s="448">
        <v>219549.26</v>
      </c>
      <c r="M59" s="447">
        <v>222842.5</v>
      </c>
      <c r="N59" s="449" t="s">
        <v>537</v>
      </c>
      <c r="O59" s="449">
        <v>0.17705134557497773</v>
      </c>
      <c r="P59" s="450">
        <v>1</v>
      </c>
      <c r="Q59" s="449">
        <v>0.17705134557497773</v>
      </c>
      <c r="T59" s="452"/>
    </row>
    <row r="60" spans="1:20" s="451" customFormat="1" ht="15" customHeight="1">
      <c r="A60" s="440"/>
      <c r="B60" s="441" t="s">
        <v>533</v>
      </c>
      <c r="C60" s="442" t="s">
        <v>534</v>
      </c>
      <c r="D60" s="443"/>
      <c r="E60" s="444" t="s">
        <v>535</v>
      </c>
      <c r="F60" s="445" t="s">
        <v>536</v>
      </c>
      <c r="G60" s="446">
        <v>44804</v>
      </c>
      <c r="H60" s="446" t="s">
        <v>537</v>
      </c>
      <c r="I60" s="445" t="s">
        <v>538</v>
      </c>
      <c r="J60" s="447">
        <v>222842.5</v>
      </c>
      <c r="K60" s="448">
        <v>222842.5</v>
      </c>
      <c r="L60" s="448">
        <v>219549.26</v>
      </c>
      <c r="M60" s="447">
        <v>222842.5</v>
      </c>
      <c r="N60" s="449" t="s">
        <v>537</v>
      </c>
      <c r="O60" s="449">
        <v>0.17705134557497773</v>
      </c>
      <c r="P60" s="450">
        <v>1</v>
      </c>
      <c r="Q60" s="449">
        <v>0.35410269114995546</v>
      </c>
    </row>
    <row r="61" spans="1:20" s="451" customFormat="1" ht="15" customHeight="1">
      <c r="A61" s="440"/>
      <c r="B61" s="441" t="s">
        <v>533</v>
      </c>
      <c r="C61" s="442" t="s">
        <v>534</v>
      </c>
      <c r="D61" s="443"/>
      <c r="E61" s="444" t="s">
        <v>535</v>
      </c>
      <c r="F61" s="445" t="s">
        <v>536</v>
      </c>
      <c r="G61" s="446">
        <v>44804</v>
      </c>
      <c r="H61" s="446" t="s">
        <v>537</v>
      </c>
      <c r="I61" s="445" t="s">
        <v>538</v>
      </c>
      <c r="J61" s="447">
        <v>222842.5</v>
      </c>
      <c r="K61" s="448">
        <v>222842.5</v>
      </c>
      <c r="L61" s="448">
        <v>219549.26</v>
      </c>
      <c r="M61" s="447">
        <v>222842.5</v>
      </c>
      <c r="N61" s="449" t="s">
        <v>537</v>
      </c>
      <c r="O61" s="449">
        <v>0.17705134557497773</v>
      </c>
      <c r="P61" s="450">
        <v>1</v>
      </c>
      <c r="Q61" s="449">
        <v>0.53115403672493322</v>
      </c>
    </row>
    <row r="62" spans="1:20" s="451" customFormat="1" ht="15" customHeight="1">
      <c r="A62" s="440"/>
      <c r="B62" s="441" t="s">
        <v>533</v>
      </c>
      <c r="C62" s="442" t="s">
        <v>534</v>
      </c>
      <c r="D62" s="443"/>
      <c r="E62" s="444" t="s">
        <v>535</v>
      </c>
      <c r="F62" s="445" t="s">
        <v>536</v>
      </c>
      <c r="G62" s="446">
        <v>44804</v>
      </c>
      <c r="H62" s="446" t="s">
        <v>537</v>
      </c>
      <c r="I62" s="445" t="s">
        <v>538</v>
      </c>
      <c r="J62" s="447">
        <v>222842.5</v>
      </c>
      <c r="K62" s="448">
        <v>222842.5</v>
      </c>
      <c r="L62" s="448">
        <v>219549.26</v>
      </c>
      <c r="M62" s="447">
        <v>222842.5</v>
      </c>
      <c r="N62" s="449" t="s">
        <v>537</v>
      </c>
      <c r="O62" s="449">
        <v>0.17705134557497773</v>
      </c>
      <c r="P62" s="450">
        <v>1</v>
      </c>
      <c r="Q62" s="449">
        <v>0.70820538229991092</v>
      </c>
    </row>
    <row r="63" spans="1:20" s="451" customFormat="1" ht="15" customHeight="1">
      <c r="A63" s="440"/>
      <c r="B63" s="441" t="s">
        <v>533</v>
      </c>
      <c r="C63" s="442" t="s">
        <v>534</v>
      </c>
      <c r="D63" s="443"/>
      <c r="E63" s="444" t="s">
        <v>535</v>
      </c>
      <c r="F63" s="445" t="s">
        <v>536</v>
      </c>
      <c r="G63" s="446">
        <v>44804</v>
      </c>
      <c r="H63" s="446" t="s">
        <v>537</v>
      </c>
      <c r="I63" s="445" t="s">
        <v>538</v>
      </c>
      <c r="J63" s="447">
        <v>206126</v>
      </c>
      <c r="K63" s="453">
        <v>206126</v>
      </c>
      <c r="L63" s="448">
        <v>203079.8</v>
      </c>
      <c r="M63" s="447">
        <v>206126</v>
      </c>
      <c r="N63" s="449" t="s">
        <v>537</v>
      </c>
      <c r="O63" s="449">
        <v>0.16376986125618168</v>
      </c>
      <c r="P63" s="450">
        <v>1</v>
      </c>
      <c r="Q63" s="449">
        <v>0.87197524355609257</v>
      </c>
    </row>
    <row r="64" spans="1:20" s="451" customFormat="1" ht="15" customHeight="1">
      <c r="A64" s="440"/>
      <c r="B64" s="441" t="s">
        <v>1043</v>
      </c>
      <c r="C64" s="173" t="s">
        <v>2081</v>
      </c>
      <c r="D64" s="443"/>
      <c r="E64" s="444"/>
      <c r="F64" s="445"/>
      <c r="G64" s="446"/>
      <c r="H64" s="446"/>
      <c r="I64" s="445"/>
      <c r="J64" s="447"/>
      <c r="K64" s="448"/>
      <c r="L64" s="448">
        <v>163894.82</v>
      </c>
      <c r="M64" s="447"/>
      <c r="N64" s="449" t="s">
        <v>537</v>
      </c>
      <c r="O64" s="449">
        <v>0.13216987574346081</v>
      </c>
      <c r="P64" s="450">
        <v>1</v>
      </c>
      <c r="Q64" s="449">
        <v>0.13216987574346081</v>
      </c>
      <c r="R64" s="454"/>
    </row>
    <row r="65" spans="1:18" s="73" customFormat="1">
      <c r="A65" s="71"/>
      <c r="B65" s="174" t="s">
        <v>496</v>
      </c>
      <c r="C65" s="175"/>
      <c r="D65" s="176"/>
      <c r="E65" s="177"/>
      <c r="F65" s="177"/>
      <c r="G65" s="178"/>
      <c r="H65" s="178"/>
      <c r="I65" s="179"/>
      <c r="J65" s="78"/>
      <c r="K65" s="455">
        <v>1097496</v>
      </c>
      <c r="L65" s="455">
        <v>1245171.6600000001</v>
      </c>
      <c r="M65" s="78"/>
      <c r="N65" s="181"/>
      <c r="O65" s="182"/>
      <c r="P65" s="181"/>
      <c r="Q65" s="181"/>
      <c r="R65" s="79"/>
    </row>
    <row r="66" spans="1:18" s="73" customFormat="1">
      <c r="A66" s="71"/>
      <c r="F66" s="74"/>
      <c r="J66" s="75"/>
      <c r="L66" s="79"/>
    </row>
    <row r="67" spans="1:18" s="73" customFormat="1">
      <c r="A67" s="71"/>
      <c r="F67" s="74"/>
      <c r="J67" s="75"/>
      <c r="L67" s="79"/>
    </row>
    <row r="68" spans="1:18" s="73" customFormat="1">
      <c r="A68" s="71"/>
      <c r="F68" s="74"/>
      <c r="J68" s="75"/>
      <c r="L68" s="79"/>
    </row>
    <row r="69" spans="1:18" s="73" customFormat="1">
      <c r="A69" s="71"/>
      <c r="B69" s="60" t="s">
        <v>1112</v>
      </c>
      <c r="C69" s="60"/>
      <c r="F69" s="74"/>
      <c r="J69" s="75"/>
    </row>
    <row r="70" spans="1:18" s="73" customFormat="1" ht="4.2" customHeight="1">
      <c r="A70" s="71"/>
      <c r="B70" s="60"/>
      <c r="C70" s="60"/>
      <c r="F70" s="74"/>
      <c r="J70" s="75"/>
    </row>
    <row r="71" spans="1:18" s="77" customFormat="1" ht="30" customHeight="1">
      <c r="A71" s="76"/>
      <c r="B71" s="738" t="s">
        <v>521</v>
      </c>
      <c r="C71" s="774" t="s">
        <v>522</v>
      </c>
      <c r="D71" s="774"/>
      <c r="E71" s="738" t="s">
        <v>523</v>
      </c>
      <c r="F71" s="738" t="s">
        <v>524</v>
      </c>
      <c r="G71" s="738" t="s">
        <v>525</v>
      </c>
      <c r="H71" s="738" t="s">
        <v>526</v>
      </c>
      <c r="I71" s="738" t="s">
        <v>415</v>
      </c>
      <c r="J71" s="738" t="s">
        <v>527</v>
      </c>
      <c r="K71" s="738" t="s">
        <v>663</v>
      </c>
      <c r="L71" s="738" t="s">
        <v>664</v>
      </c>
      <c r="M71" s="738" t="s">
        <v>528</v>
      </c>
      <c r="N71" s="738" t="s">
        <v>529</v>
      </c>
      <c r="O71" s="738" t="s">
        <v>530</v>
      </c>
      <c r="P71" s="738" t="s">
        <v>531</v>
      </c>
      <c r="Q71" s="738" t="s">
        <v>532</v>
      </c>
    </row>
    <row r="72" spans="1:18" s="77" customFormat="1" ht="33.6" customHeight="1">
      <c r="A72" s="76"/>
      <c r="B72" s="738"/>
      <c r="C72" s="774"/>
      <c r="D72" s="774"/>
      <c r="E72" s="738"/>
      <c r="F72" s="738"/>
      <c r="G72" s="738"/>
      <c r="H72" s="738"/>
      <c r="I72" s="738"/>
      <c r="J72" s="738"/>
      <c r="K72" s="738"/>
      <c r="L72" s="738"/>
      <c r="M72" s="738"/>
      <c r="N72" s="738"/>
      <c r="O72" s="738"/>
      <c r="P72" s="738"/>
      <c r="Q72" s="738"/>
    </row>
    <row r="73" spans="1:18" s="73" customFormat="1" ht="15" customHeight="1">
      <c r="A73" s="71"/>
      <c r="B73" s="441" t="s">
        <v>533</v>
      </c>
      <c r="C73" s="442" t="s">
        <v>534</v>
      </c>
      <c r="D73" s="443"/>
      <c r="E73" s="444" t="s">
        <v>535</v>
      </c>
      <c r="F73" s="445" t="s">
        <v>536</v>
      </c>
      <c r="G73" s="446">
        <v>44804</v>
      </c>
      <c r="H73" s="446" t="s">
        <v>537</v>
      </c>
      <c r="I73" s="445" t="s">
        <v>538</v>
      </c>
      <c r="J73" s="535">
        <v>222842.5</v>
      </c>
      <c r="K73" s="453">
        <v>222842.5</v>
      </c>
      <c r="L73" s="453">
        <v>219549.26</v>
      </c>
      <c r="M73" s="447">
        <v>222842.5</v>
      </c>
      <c r="N73" s="449" t="s">
        <v>537</v>
      </c>
      <c r="O73" s="449">
        <v>0.17705134557497773</v>
      </c>
      <c r="P73" s="450">
        <v>1</v>
      </c>
      <c r="Q73" s="449">
        <v>0.17705134557497773</v>
      </c>
    </row>
    <row r="74" spans="1:18" s="73" customFormat="1" ht="15" customHeight="1">
      <c r="A74" s="71"/>
      <c r="B74" s="441" t="s">
        <v>533</v>
      </c>
      <c r="C74" s="442" t="s">
        <v>534</v>
      </c>
      <c r="D74" s="443"/>
      <c r="E74" s="444" t="s">
        <v>535</v>
      </c>
      <c r="F74" s="445" t="s">
        <v>536</v>
      </c>
      <c r="G74" s="446">
        <v>44804</v>
      </c>
      <c r="H74" s="446" t="s">
        <v>537</v>
      </c>
      <c r="I74" s="445" t="s">
        <v>538</v>
      </c>
      <c r="J74" s="535">
        <v>222842.5</v>
      </c>
      <c r="K74" s="453">
        <v>222842.5</v>
      </c>
      <c r="L74" s="453">
        <v>219549.26</v>
      </c>
      <c r="M74" s="447">
        <v>222842.5</v>
      </c>
      <c r="N74" s="449" t="s">
        <v>537</v>
      </c>
      <c r="O74" s="449">
        <v>0.17705134557497773</v>
      </c>
      <c r="P74" s="450">
        <v>1</v>
      </c>
      <c r="Q74" s="449">
        <v>0.35410269114995546</v>
      </c>
    </row>
    <row r="75" spans="1:18" s="73" customFormat="1" ht="15" customHeight="1">
      <c r="A75" s="71"/>
      <c r="B75" s="441" t="s">
        <v>533</v>
      </c>
      <c r="C75" s="442" t="s">
        <v>534</v>
      </c>
      <c r="D75" s="443"/>
      <c r="E75" s="444" t="s">
        <v>535</v>
      </c>
      <c r="F75" s="445" t="s">
        <v>536</v>
      </c>
      <c r="G75" s="446">
        <v>44804</v>
      </c>
      <c r="H75" s="446" t="s">
        <v>537</v>
      </c>
      <c r="I75" s="445" t="s">
        <v>538</v>
      </c>
      <c r="J75" s="535">
        <v>222842.5</v>
      </c>
      <c r="K75" s="453">
        <v>222842.5</v>
      </c>
      <c r="L75" s="453">
        <v>219549.26</v>
      </c>
      <c r="M75" s="447">
        <v>222842.5</v>
      </c>
      <c r="N75" s="449" t="s">
        <v>537</v>
      </c>
      <c r="O75" s="449">
        <v>0.17705134557497773</v>
      </c>
      <c r="P75" s="450">
        <v>1</v>
      </c>
      <c r="Q75" s="449">
        <v>0.53115403672493322</v>
      </c>
    </row>
    <row r="76" spans="1:18" s="73" customFormat="1" ht="15" customHeight="1">
      <c r="A76" s="71"/>
      <c r="B76" s="441" t="s">
        <v>533</v>
      </c>
      <c r="C76" s="442" t="s">
        <v>534</v>
      </c>
      <c r="D76" s="443"/>
      <c r="E76" s="444" t="s">
        <v>535</v>
      </c>
      <c r="F76" s="445" t="s">
        <v>536</v>
      </c>
      <c r="G76" s="446">
        <v>44804</v>
      </c>
      <c r="H76" s="446" t="s">
        <v>537</v>
      </c>
      <c r="I76" s="445" t="s">
        <v>538</v>
      </c>
      <c r="J76" s="535">
        <v>222842.5</v>
      </c>
      <c r="K76" s="453">
        <v>222842.5</v>
      </c>
      <c r="L76" s="453">
        <v>219549.26</v>
      </c>
      <c r="M76" s="447">
        <v>222842.5</v>
      </c>
      <c r="N76" s="449" t="s">
        <v>537</v>
      </c>
      <c r="O76" s="449">
        <v>0.17705134557497773</v>
      </c>
      <c r="P76" s="450">
        <v>1</v>
      </c>
      <c r="Q76" s="449">
        <v>0.70820538229991092</v>
      </c>
    </row>
    <row r="77" spans="1:18" s="73" customFormat="1" ht="15" customHeight="1">
      <c r="A77" s="71"/>
      <c r="B77" s="441" t="s">
        <v>533</v>
      </c>
      <c r="C77" s="442" t="s">
        <v>534</v>
      </c>
      <c r="D77" s="443"/>
      <c r="E77" s="444" t="s">
        <v>535</v>
      </c>
      <c r="F77" s="445" t="s">
        <v>536</v>
      </c>
      <c r="G77" s="446">
        <v>44804</v>
      </c>
      <c r="H77" s="446" t="s">
        <v>537</v>
      </c>
      <c r="I77" s="445" t="s">
        <v>538</v>
      </c>
      <c r="J77" s="535">
        <v>206126</v>
      </c>
      <c r="K77" s="453">
        <v>206126</v>
      </c>
      <c r="L77" s="453">
        <v>203079.8</v>
      </c>
      <c r="M77" s="447">
        <v>206126</v>
      </c>
      <c r="N77" s="449" t="s">
        <v>537</v>
      </c>
      <c r="O77" s="449">
        <v>0.16376986125618168</v>
      </c>
      <c r="P77" s="450">
        <v>1</v>
      </c>
      <c r="Q77" s="449">
        <v>0.87197524355609257</v>
      </c>
    </row>
    <row r="78" spans="1:18" s="73" customFormat="1" ht="15" customHeight="1">
      <c r="A78" s="71"/>
      <c r="B78" s="441" t="s">
        <v>1043</v>
      </c>
      <c r="C78" s="173" t="s">
        <v>2081</v>
      </c>
      <c r="D78" s="443"/>
      <c r="E78" s="444"/>
      <c r="F78" s="445"/>
      <c r="G78" s="446"/>
      <c r="H78" s="446"/>
      <c r="I78" s="445"/>
      <c r="J78" s="535"/>
      <c r="K78" s="453"/>
      <c r="L78" s="453">
        <v>146469.81</v>
      </c>
      <c r="M78" s="447"/>
      <c r="N78" s="449" t="s">
        <v>537</v>
      </c>
      <c r="O78" s="449">
        <v>0.11811780621174185</v>
      </c>
      <c r="P78" s="450">
        <v>1</v>
      </c>
      <c r="Q78" s="449">
        <v>0.11811780621174185</v>
      </c>
    </row>
    <row r="79" spans="1:18" s="73" customFormat="1">
      <c r="A79" s="71"/>
      <c r="B79" s="174" t="s">
        <v>496</v>
      </c>
      <c r="C79" s="175"/>
      <c r="D79" s="176"/>
      <c r="E79" s="177"/>
      <c r="F79" s="177"/>
      <c r="G79" s="178"/>
      <c r="H79" s="178"/>
      <c r="I79" s="179"/>
      <c r="J79" s="180"/>
      <c r="K79" s="180">
        <v>1097496</v>
      </c>
      <c r="L79" s="180">
        <v>1227746.6500000001</v>
      </c>
      <c r="M79" s="78"/>
      <c r="N79" s="181"/>
      <c r="O79" s="182"/>
      <c r="P79" s="181"/>
      <c r="Q79" s="181"/>
    </row>
    <row r="80" spans="1:18" s="73" customFormat="1">
      <c r="A80" s="71"/>
      <c r="F80" s="74"/>
      <c r="J80" s="75"/>
      <c r="L80" s="79"/>
    </row>
    <row r="81" spans="1:12" s="73" customFormat="1">
      <c r="A81" s="71"/>
      <c r="F81" s="74"/>
      <c r="J81" s="75"/>
      <c r="L81" s="79"/>
    </row>
    <row r="82" spans="1:12" s="73" customFormat="1">
      <c r="A82" s="71"/>
      <c r="B82" s="73" t="s">
        <v>665</v>
      </c>
      <c r="F82" s="537"/>
      <c r="G82" s="538"/>
      <c r="J82" s="75"/>
      <c r="L82" s="79"/>
    </row>
    <row r="83" spans="1:12" s="73" customFormat="1">
      <c r="A83" s="71"/>
      <c r="F83" s="537"/>
      <c r="G83" s="538"/>
      <c r="J83" s="75"/>
      <c r="L83" s="79"/>
    </row>
    <row r="84" spans="1:12">
      <c r="A84" s="61"/>
      <c r="B84" s="60" t="s">
        <v>589</v>
      </c>
      <c r="E84" s="80"/>
      <c r="F84" s="539"/>
      <c r="G84" s="540"/>
      <c r="I84" s="65"/>
      <c r="J84" s="62"/>
      <c r="L84" s="67"/>
    </row>
    <row r="85" spans="1:12">
      <c r="A85" s="61"/>
      <c r="E85" s="80"/>
      <c r="F85" s="539"/>
      <c r="G85" s="540"/>
      <c r="I85" s="65"/>
      <c r="J85" s="62"/>
    </row>
    <row r="86" spans="1:12" ht="23.4" customHeight="1">
      <c r="A86" s="61"/>
      <c r="B86" s="771" t="s">
        <v>540</v>
      </c>
      <c r="C86" s="772"/>
      <c r="D86" s="515">
        <v>45657</v>
      </c>
      <c r="E86" s="515">
        <v>45291</v>
      </c>
      <c r="F86" s="540"/>
      <c r="G86" s="540"/>
      <c r="I86" s="65"/>
      <c r="J86" s="62"/>
      <c r="L86" s="67"/>
    </row>
    <row r="87" spans="1:12">
      <c r="A87" s="61"/>
      <c r="B87" s="146" t="s">
        <v>658</v>
      </c>
      <c r="C87" s="87"/>
      <c r="D87" s="706">
        <v>0</v>
      </c>
      <c r="E87" s="704">
        <v>7680.62</v>
      </c>
      <c r="F87" s="541"/>
      <c r="G87" s="540"/>
      <c r="I87" s="65"/>
      <c r="J87" s="62"/>
    </row>
    <row r="88" spans="1:12">
      <c r="A88" s="61"/>
      <c r="B88" s="173" t="s">
        <v>661</v>
      </c>
      <c r="C88" s="87"/>
      <c r="D88" s="704">
        <v>306</v>
      </c>
      <c r="E88" s="706">
        <v>0</v>
      </c>
      <c r="F88" s="542"/>
      <c r="G88" s="542"/>
      <c r="I88" s="65"/>
      <c r="J88" s="62"/>
    </row>
    <row r="89" spans="1:12" s="676" customFormat="1">
      <c r="A89" s="672"/>
      <c r="B89" s="673" t="s">
        <v>469</v>
      </c>
      <c r="C89" s="674"/>
      <c r="D89" s="675">
        <v>306</v>
      </c>
      <c r="E89" s="675">
        <v>7680.62</v>
      </c>
      <c r="F89" s="651"/>
      <c r="G89" s="651"/>
      <c r="J89" s="677"/>
    </row>
    <row r="90" spans="1:12" s="73" customFormat="1">
      <c r="A90" s="71"/>
      <c r="B90" s="90"/>
      <c r="C90" s="81"/>
      <c r="D90" s="82"/>
      <c r="E90" s="37"/>
      <c r="F90" s="536"/>
      <c r="G90" s="536"/>
      <c r="J90" s="75"/>
    </row>
    <row r="91" spans="1:12" s="73" customFormat="1">
      <c r="A91" s="71"/>
      <c r="B91" s="60" t="s">
        <v>1034</v>
      </c>
      <c r="C91" s="62"/>
      <c r="D91" s="62"/>
      <c r="E91" s="62"/>
      <c r="F91" s="540"/>
      <c r="G91" s="540"/>
      <c r="J91" s="75"/>
    </row>
    <row r="92" spans="1:12" s="73" customFormat="1">
      <c r="A92" s="71"/>
      <c r="B92" s="62" t="s">
        <v>1035</v>
      </c>
      <c r="C92" s="62"/>
      <c r="D92" s="62"/>
      <c r="E92" s="62"/>
      <c r="F92" s="540"/>
      <c r="G92" s="540"/>
      <c r="J92" s="75"/>
    </row>
    <row r="93" spans="1:12" s="73" customFormat="1">
      <c r="A93" s="71"/>
      <c r="B93" s="60"/>
      <c r="C93" s="62"/>
      <c r="D93" s="62"/>
      <c r="E93" s="62"/>
      <c r="F93" s="540"/>
      <c r="G93" s="540"/>
      <c r="J93" s="75"/>
    </row>
    <row r="94" spans="1:12" s="73" customFormat="1">
      <c r="A94" s="71"/>
      <c r="B94" s="771" t="s">
        <v>540</v>
      </c>
      <c r="C94" s="772"/>
      <c r="D94" s="515">
        <v>45657</v>
      </c>
      <c r="E94" s="515">
        <v>45291</v>
      </c>
      <c r="F94" s="540"/>
      <c r="G94" s="540"/>
      <c r="J94" s="75"/>
    </row>
    <row r="95" spans="1:12" s="73" customFormat="1">
      <c r="A95" s="71"/>
      <c r="B95" s="88" t="s">
        <v>588</v>
      </c>
      <c r="C95" s="89"/>
      <c r="D95" s="147">
        <v>49.22</v>
      </c>
      <c r="E95" s="147">
        <v>67.589999999999975</v>
      </c>
      <c r="F95" s="540"/>
      <c r="G95" s="540"/>
      <c r="J95" s="75"/>
    </row>
    <row r="96" spans="1:12" s="676" customFormat="1">
      <c r="A96" s="672"/>
      <c r="B96" s="673" t="s">
        <v>469</v>
      </c>
      <c r="C96" s="674"/>
      <c r="D96" s="678">
        <v>49.22</v>
      </c>
      <c r="E96" s="678">
        <v>67.589999999999975</v>
      </c>
      <c r="F96" s="651"/>
      <c r="G96" s="651"/>
      <c r="J96" s="677"/>
    </row>
    <row r="97" spans="1:10" s="73" customFormat="1">
      <c r="A97" s="71"/>
      <c r="B97" s="90"/>
      <c r="C97" s="81"/>
      <c r="D97" s="82"/>
      <c r="E97" s="37"/>
      <c r="F97" s="543"/>
      <c r="G97" s="543"/>
      <c r="J97" s="75"/>
    </row>
    <row r="98" spans="1:10" s="73" customFormat="1">
      <c r="A98" s="71"/>
      <c r="B98" s="60" t="s">
        <v>1036</v>
      </c>
      <c r="C98" s="60"/>
      <c r="D98" s="82"/>
      <c r="E98" s="37"/>
      <c r="F98" s="540"/>
      <c r="G98" s="540"/>
      <c r="J98" s="75"/>
    </row>
    <row r="99" spans="1:10">
      <c r="A99" s="61"/>
      <c r="B99" s="62" t="s">
        <v>593</v>
      </c>
      <c r="E99" s="80"/>
      <c r="F99" s="539"/>
      <c r="G99" s="540"/>
    </row>
    <row r="100" spans="1:10">
      <c r="A100" s="61"/>
      <c r="E100" s="80"/>
      <c r="F100" s="539"/>
      <c r="G100" s="540"/>
    </row>
    <row r="101" spans="1:10" ht="21" customHeight="1">
      <c r="A101" s="61"/>
      <c r="B101" s="771" t="s">
        <v>540</v>
      </c>
      <c r="C101" s="772"/>
      <c r="D101" s="515">
        <v>45657</v>
      </c>
      <c r="E101" s="515">
        <v>45291</v>
      </c>
      <c r="F101" s="540"/>
      <c r="G101" s="540"/>
      <c r="I101" s="65"/>
      <c r="J101" s="62"/>
    </row>
    <row r="102" spans="1:10" ht="16.5" customHeight="1">
      <c r="A102" s="61"/>
      <c r="B102" s="146" t="s">
        <v>594</v>
      </c>
      <c r="C102" s="89"/>
      <c r="D102" s="124">
        <v>94.01</v>
      </c>
      <c r="E102" s="124">
        <v>865.77</v>
      </c>
      <c r="F102" s="540"/>
      <c r="G102" s="686"/>
      <c r="I102" s="65"/>
      <c r="J102" s="62"/>
    </row>
    <row r="103" spans="1:10" ht="16.5" customHeight="1">
      <c r="A103" s="61"/>
      <c r="B103" s="146" t="s">
        <v>2073</v>
      </c>
      <c r="C103" s="89"/>
      <c r="D103" s="704">
        <v>900</v>
      </c>
      <c r="E103" s="706">
        <v>0</v>
      </c>
      <c r="F103" s="540"/>
      <c r="G103" s="540"/>
      <c r="I103" s="65"/>
      <c r="J103" s="62"/>
    </row>
    <row r="104" spans="1:10" s="654" customFormat="1">
      <c r="A104" s="648"/>
      <c r="B104" s="673" t="s">
        <v>469</v>
      </c>
      <c r="C104" s="674"/>
      <c r="D104" s="675">
        <v>994.01</v>
      </c>
      <c r="E104" s="675">
        <v>865.77</v>
      </c>
      <c r="F104" s="651"/>
      <c r="G104" s="651"/>
      <c r="I104" s="653"/>
    </row>
    <row r="105" spans="1:10">
      <c r="A105" s="61"/>
      <c r="B105" s="83"/>
      <c r="C105" s="83"/>
      <c r="E105" s="80"/>
      <c r="F105" s="651"/>
      <c r="G105" s="651"/>
    </row>
    <row r="106" spans="1:10" s="73" customFormat="1">
      <c r="A106" s="71"/>
      <c r="B106" s="60" t="s">
        <v>2103</v>
      </c>
      <c r="C106" s="60"/>
      <c r="D106" s="82"/>
      <c r="E106" s="37"/>
      <c r="F106" s="543"/>
      <c r="G106" s="543"/>
      <c r="J106" s="75"/>
    </row>
    <row r="107" spans="1:10">
      <c r="A107" s="61"/>
      <c r="B107" s="62" t="s">
        <v>593</v>
      </c>
      <c r="E107" s="80"/>
      <c r="F107" s="543"/>
      <c r="G107" s="543"/>
    </row>
    <row r="108" spans="1:10">
      <c r="A108" s="61"/>
      <c r="E108" s="80"/>
      <c r="F108" s="543"/>
      <c r="G108" s="543"/>
    </row>
    <row r="109" spans="1:10" ht="21" customHeight="1">
      <c r="A109" s="61"/>
      <c r="B109" s="771" t="s">
        <v>540</v>
      </c>
      <c r="C109" s="772"/>
      <c r="D109" s="515">
        <v>45657</v>
      </c>
      <c r="E109" s="515">
        <v>45291</v>
      </c>
      <c r="F109" s="543"/>
      <c r="G109" s="543"/>
      <c r="I109" s="65"/>
      <c r="J109" s="62"/>
    </row>
    <row r="110" spans="1:10" ht="16.5" customHeight="1">
      <c r="A110" s="61"/>
      <c r="B110" s="146" t="s">
        <v>2102</v>
      </c>
      <c r="C110" s="89"/>
      <c r="D110" s="704">
        <v>274.17</v>
      </c>
      <c r="E110" s="706">
        <v>0</v>
      </c>
      <c r="F110" s="543"/>
      <c r="G110" s="543"/>
      <c r="I110" s="65"/>
      <c r="J110" s="62"/>
    </row>
    <row r="111" spans="1:10" ht="16.5" customHeight="1">
      <c r="A111" s="61"/>
      <c r="B111" s="146" t="s">
        <v>662</v>
      </c>
      <c r="C111" s="89"/>
      <c r="D111" s="124">
        <v>544.17999999999995</v>
      </c>
      <c r="E111" s="123">
        <v>600</v>
      </c>
      <c r="F111" s="543"/>
      <c r="G111" s="543"/>
      <c r="I111" s="65"/>
      <c r="J111" s="62"/>
    </row>
    <row r="112" spans="1:10" s="654" customFormat="1">
      <c r="A112" s="648"/>
      <c r="B112" s="673" t="s">
        <v>469</v>
      </c>
      <c r="C112" s="674"/>
      <c r="D112" s="675">
        <v>818.34999999999991</v>
      </c>
      <c r="E112" s="675">
        <v>600</v>
      </c>
      <c r="F112" s="651"/>
      <c r="G112" s="651"/>
      <c r="I112" s="653"/>
    </row>
    <row r="113" spans="1:10">
      <c r="A113" s="61"/>
      <c r="B113" s="83"/>
      <c r="C113" s="83"/>
      <c r="E113" s="80"/>
      <c r="F113" s="543"/>
      <c r="G113" s="543"/>
    </row>
    <row r="114" spans="1:10" s="73" customFormat="1">
      <c r="A114" s="71"/>
      <c r="B114" s="60" t="s">
        <v>1037</v>
      </c>
      <c r="C114" s="60"/>
      <c r="D114" s="72"/>
      <c r="E114" s="72"/>
      <c r="F114" s="543"/>
      <c r="G114" s="543"/>
      <c r="J114" s="75"/>
    </row>
    <row r="115" spans="1:10">
      <c r="A115" s="61"/>
      <c r="B115" s="62" t="s">
        <v>593</v>
      </c>
      <c r="F115" s="543"/>
      <c r="G115" s="543"/>
    </row>
    <row r="116" spans="1:10">
      <c r="A116" s="61"/>
      <c r="F116" s="543"/>
      <c r="G116" s="543"/>
    </row>
    <row r="117" spans="1:10">
      <c r="A117" s="61"/>
      <c r="B117" s="771" t="s">
        <v>540</v>
      </c>
      <c r="C117" s="772"/>
      <c r="D117" s="515">
        <v>45657</v>
      </c>
      <c r="E117" s="515">
        <v>45291</v>
      </c>
      <c r="F117" s="543"/>
      <c r="G117" s="543"/>
      <c r="I117" s="65"/>
      <c r="J117" s="62"/>
    </row>
    <row r="118" spans="1:10" ht="16.5" customHeight="1">
      <c r="A118" s="61"/>
      <c r="B118" s="88" t="s">
        <v>659</v>
      </c>
      <c r="C118" s="89"/>
      <c r="D118" s="148">
        <v>6500</v>
      </c>
      <c r="E118" s="148">
        <v>6500</v>
      </c>
      <c r="F118" s="543"/>
      <c r="G118" s="543"/>
      <c r="I118" s="65"/>
      <c r="J118" s="62"/>
    </row>
    <row r="119" spans="1:10" s="654" customFormat="1">
      <c r="A119" s="648"/>
      <c r="B119" s="673" t="s">
        <v>469</v>
      </c>
      <c r="C119" s="674"/>
      <c r="D119" s="679">
        <v>6500</v>
      </c>
      <c r="E119" s="679">
        <v>6500</v>
      </c>
      <c r="F119" s="651"/>
      <c r="G119" s="651"/>
      <c r="I119" s="653"/>
    </row>
    <row r="120" spans="1:10">
      <c r="A120" s="61"/>
      <c r="B120" s="83"/>
      <c r="C120" s="83"/>
      <c r="E120" s="80"/>
      <c r="F120" s="543"/>
      <c r="G120" s="543"/>
    </row>
    <row r="121" spans="1:10" s="73" customFormat="1">
      <c r="A121" s="71"/>
      <c r="B121" s="60" t="s">
        <v>1038</v>
      </c>
      <c r="C121" s="60"/>
      <c r="D121" s="72"/>
      <c r="E121" s="72"/>
      <c r="F121" s="543"/>
      <c r="G121" s="543"/>
      <c r="J121" s="75"/>
    </row>
    <row r="122" spans="1:10">
      <c r="A122" s="61"/>
      <c r="B122" s="62" t="s">
        <v>593</v>
      </c>
      <c r="F122" s="543"/>
      <c r="G122" s="543"/>
    </row>
    <row r="123" spans="1:10">
      <c r="A123" s="61"/>
      <c r="F123" s="543"/>
      <c r="G123" s="543"/>
    </row>
    <row r="124" spans="1:10">
      <c r="A124" s="61"/>
      <c r="B124" s="771" t="s">
        <v>540</v>
      </c>
      <c r="C124" s="772"/>
      <c r="D124" s="515">
        <v>45657</v>
      </c>
      <c r="E124" s="515">
        <v>45291</v>
      </c>
      <c r="F124" s="543"/>
      <c r="G124" s="543"/>
      <c r="I124" s="65"/>
      <c r="J124" s="62"/>
    </row>
    <row r="125" spans="1:10" ht="16.2" customHeight="1">
      <c r="A125" s="61"/>
      <c r="B125" s="88" t="s">
        <v>547</v>
      </c>
      <c r="C125" s="89"/>
      <c r="D125" s="148">
        <v>168587.09</v>
      </c>
      <c r="E125" s="148">
        <v>5306.3899999999994</v>
      </c>
      <c r="F125" s="543"/>
      <c r="G125" s="543"/>
      <c r="I125" s="65"/>
      <c r="J125" s="62"/>
    </row>
    <row r="126" spans="1:10" s="654" customFormat="1" ht="16.2" customHeight="1">
      <c r="A126" s="648"/>
      <c r="B126" s="673" t="s">
        <v>469</v>
      </c>
      <c r="C126" s="674"/>
      <c r="D126" s="679">
        <v>168587.09</v>
      </c>
      <c r="E126" s="679">
        <v>5306.3899999999994</v>
      </c>
      <c r="F126" s="651"/>
      <c r="G126" s="651"/>
      <c r="I126" s="653"/>
    </row>
    <row r="127" spans="1:10">
      <c r="A127" s="61"/>
      <c r="B127" s="83"/>
      <c r="C127" s="83"/>
      <c r="E127" s="80"/>
      <c r="F127" s="543"/>
      <c r="G127" s="543"/>
    </row>
    <row r="128" spans="1:10">
      <c r="A128" s="61"/>
      <c r="B128" s="60" t="s">
        <v>1142</v>
      </c>
      <c r="C128" s="60"/>
      <c r="D128" s="72"/>
      <c r="E128" s="72"/>
      <c r="F128" s="543"/>
      <c r="G128" s="543"/>
      <c r="I128" s="65"/>
      <c r="J128" s="62"/>
    </row>
    <row r="129" spans="1:10">
      <c r="A129" s="61"/>
      <c r="B129" s="62" t="s">
        <v>593</v>
      </c>
      <c r="F129" s="543"/>
      <c r="G129" s="543"/>
      <c r="I129" s="65"/>
      <c r="J129" s="62"/>
    </row>
    <row r="130" spans="1:10">
      <c r="A130" s="61"/>
      <c r="F130" s="543"/>
      <c r="G130" s="543"/>
      <c r="I130" s="65"/>
      <c r="J130" s="62"/>
    </row>
    <row r="131" spans="1:10">
      <c r="A131" s="61"/>
      <c r="B131" s="771" t="s">
        <v>540</v>
      </c>
      <c r="C131" s="772"/>
      <c r="D131" s="515">
        <v>45657</v>
      </c>
      <c r="E131" s="515">
        <v>45291</v>
      </c>
      <c r="F131" s="543"/>
      <c r="G131" s="543"/>
      <c r="I131" s="65"/>
      <c r="J131" s="62"/>
    </row>
    <row r="132" spans="1:10">
      <c r="A132" s="61"/>
      <c r="B132" s="88" t="s">
        <v>596</v>
      </c>
      <c r="C132" s="89"/>
      <c r="D132" s="704">
        <v>227.89000000000001</v>
      </c>
      <c r="E132" s="704">
        <v>103.83</v>
      </c>
      <c r="F132" s="543"/>
      <c r="G132" s="543"/>
      <c r="I132" s="65"/>
      <c r="J132" s="62"/>
    </row>
    <row r="133" spans="1:10">
      <c r="A133" s="61"/>
      <c r="B133" s="88" t="s">
        <v>1103</v>
      </c>
      <c r="C133" s="89"/>
      <c r="D133" s="704">
        <v>119.03584308759999</v>
      </c>
      <c r="E133" s="704">
        <v>55.997354639771977</v>
      </c>
      <c r="F133" s="543"/>
      <c r="G133" s="543"/>
      <c r="I133" s="65"/>
      <c r="J133" s="62"/>
    </row>
    <row r="134" spans="1:10">
      <c r="A134" s="61"/>
      <c r="B134" s="88" t="s">
        <v>595</v>
      </c>
      <c r="C134" s="89"/>
      <c r="D134" s="706">
        <v>0</v>
      </c>
      <c r="E134" s="704">
        <v>0.80999999999999994</v>
      </c>
      <c r="F134" s="543"/>
      <c r="G134" s="543"/>
      <c r="I134" s="65"/>
      <c r="J134" s="62"/>
    </row>
    <row r="135" spans="1:10">
      <c r="A135" s="61"/>
      <c r="B135" s="88" t="s">
        <v>2095</v>
      </c>
      <c r="C135" s="89"/>
      <c r="D135" s="704">
        <v>1800</v>
      </c>
      <c r="E135" s="706">
        <v>0</v>
      </c>
      <c r="F135" s="543"/>
      <c r="G135" s="543"/>
      <c r="I135" s="65"/>
      <c r="J135" s="62"/>
    </row>
    <row r="136" spans="1:10">
      <c r="A136" s="61"/>
      <c r="B136" s="88" t="s">
        <v>2100</v>
      </c>
      <c r="C136" s="89"/>
      <c r="D136" s="704">
        <v>891.36883912579901</v>
      </c>
      <c r="E136" s="706">
        <v>0</v>
      </c>
      <c r="F136" s="543"/>
      <c r="G136" s="543"/>
      <c r="I136" s="65"/>
      <c r="J136" s="62"/>
    </row>
    <row r="137" spans="1:10" s="654" customFormat="1">
      <c r="A137" s="648"/>
      <c r="B137" s="673" t="s">
        <v>469</v>
      </c>
      <c r="C137" s="674"/>
      <c r="D137" s="705">
        <v>3038.294682213399</v>
      </c>
      <c r="E137" s="705">
        <v>160.63735463977198</v>
      </c>
      <c r="F137" s="651"/>
      <c r="G137" s="651"/>
      <c r="I137" s="653"/>
    </row>
    <row r="138" spans="1:10">
      <c r="A138" s="61"/>
      <c r="B138" s="81"/>
      <c r="C138" s="81"/>
      <c r="D138" s="149"/>
      <c r="E138" s="149"/>
      <c r="F138" s="543"/>
      <c r="G138" s="543"/>
      <c r="I138" s="65"/>
      <c r="J138" s="62"/>
    </row>
    <row r="139" spans="1:10">
      <c r="A139" s="61"/>
      <c r="B139" s="60" t="s">
        <v>542</v>
      </c>
      <c r="C139" s="60"/>
    </row>
    <row r="140" spans="1:10" ht="36" customHeight="1">
      <c r="A140" s="61"/>
      <c r="B140" s="773" t="s">
        <v>543</v>
      </c>
      <c r="C140" s="773"/>
      <c r="D140" s="773"/>
      <c r="E140" s="773"/>
      <c r="F140" s="773"/>
      <c r="G140" s="773"/>
      <c r="H140" s="773"/>
      <c r="I140" s="773"/>
      <c r="J140" s="703"/>
    </row>
    <row r="141" spans="1:10">
      <c r="A141" s="61"/>
    </row>
    <row r="142" spans="1:10">
      <c r="A142" s="61"/>
      <c r="B142" s="60" t="s">
        <v>544</v>
      </c>
      <c r="C142" s="60"/>
    </row>
    <row r="143" spans="1:10">
      <c r="A143" s="61"/>
      <c r="B143" s="62" t="s">
        <v>2092</v>
      </c>
    </row>
    <row r="144" spans="1:10">
      <c r="A144" s="61"/>
    </row>
    <row r="145" spans="1:9">
      <c r="A145" s="61"/>
      <c r="B145" s="60" t="s">
        <v>545</v>
      </c>
      <c r="C145" s="60"/>
    </row>
    <row r="146" spans="1:9" ht="15.6" customHeight="1">
      <c r="A146" s="61"/>
      <c r="B146" s="770" t="s">
        <v>2091</v>
      </c>
      <c r="C146" s="770"/>
      <c r="D146" s="770"/>
      <c r="E146" s="770"/>
      <c r="F146" s="770"/>
      <c r="G146" s="770"/>
      <c r="H146" s="770"/>
      <c r="I146" s="770"/>
    </row>
    <row r="147" spans="1:9">
      <c r="A147" s="61"/>
      <c r="B147" s="57"/>
      <c r="C147" s="57"/>
      <c r="D147" s="57"/>
      <c r="E147" s="57"/>
      <c r="F147" s="57"/>
      <c r="G147" s="57"/>
      <c r="H147" s="57"/>
      <c r="I147" s="57"/>
    </row>
    <row r="148" spans="1:9">
      <c r="A148" s="61"/>
      <c r="B148" s="60" t="s">
        <v>546</v>
      </c>
      <c r="C148" s="60"/>
      <c r="F148" s="62"/>
    </row>
    <row r="149" spans="1:9" ht="36" customHeight="1">
      <c r="A149" s="61"/>
      <c r="B149" s="750" t="s">
        <v>2093</v>
      </c>
      <c r="C149" s="750"/>
      <c r="D149" s="750"/>
      <c r="E149" s="750"/>
      <c r="F149" s="750"/>
      <c r="G149" s="750"/>
      <c r="H149" s="750"/>
      <c r="I149" s="750"/>
    </row>
    <row r="150" spans="1:9">
      <c r="A150" s="61"/>
    </row>
    <row r="151" spans="1:9">
      <c r="A151" s="61"/>
    </row>
    <row r="152" spans="1:9">
      <c r="A152" s="61"/>
      <c r="B152" s="62" t="s">
        <v>444</v>
      </c>
    </row>
    <row r="153" spans="1:9">
      <c r="A153" s="61"/>
    </row>
    <row r="154" spans="1:9">
      <c r="A154" s="61"/>
    </row>
    <row r="155" spans="1:9">
      <c r="A155" s="61"/>
    </row>
    <row r="156" spans="1:9">
      <c r="A156" s="61"/>
    </row>
    <row r="157" spans="1:9" s="34" customFormat="1">
      <c r="B157" s="439" t="s">
        <v>2097</v>
      </c>
      <c r="D157" s="744" t="s">
        <v>2104</v>
      </c>
      <c r="E157" s="744"/>
      <c r="G157" s="516"/>
      <c r="I157" s="33" t="s">
        <v>2063</v>
      </c>
    </row>
    <row r="158" spans="1:9" s="37" customFormat="1">
      <c r="B158" s="35" t="s">
        <v>2098</v>
      </c>
      <c r="D158" s="745" t="s">
        <v>2105</v>
      </c>
      <c r="E158" s="745"/>
      <c r="G158" s="517"/>
      <c r="I158" s="35" t="s">
        <v>2068</v>
      </c>
    </row>
  </sheetData>
  <customSheetViews>
    <customSheetView guid="{D9765769-BBE9-4E14-B8CF-9C39AEE13FCB}" scale="80" showPageBreaks="1" showGridLines="0" fitToPage="1" printArea="1" showAutoFilter="1" hiddenRows="1">
      <selection activeCell="Q64" sqref="A64:XFD67"/>
      <pageMargins left="0" right="0" top="0" bottom="0" header="0" footer="0"/>
      <pageSetup paperSize="9" scale="54" fitToHeight="0" orientation="portrait" r:id="rId1"/>
      <autoFilter ref="A62:V170" xr:uid="{B6EC4828-1253-47E3-8BD8-9A96BEC7D989}">
        <filterColumn colId="2" showButton="0"/>
      </autoFilter>
    </customSheetView>
    <customSheetView guid="{7015FC6D-0680-4B00-AA0E-B83DA1D0B666}" scale="85" showPageBreaks="1" showGridLines="0" printArea="1" topLeftCell="A263">
      <selection activeCell="G275" sqref="G275"/>
      <pageMargins left="0" right="0" top="0" bottom="0" header="0" footer="0"/>
      <pageSetup paperSize="9" scale="50" orientation="portrait" r:id="rId2"/>
    </customSheetView>
    <customSheetView guid="{61A52113-890E-4C3B-ADC2-27DE1001C942}" scale="80" showGridLines="0" fitToPage="1" showAutoFilter="1" hiddenRows="1">
      <selection activeCell="C20" sqref="C20"/>
      <pageMargins left="0" right="0" top="0" bottom="0" header="0" footer="0"/>
      <pageSetup paperSize="9" scale="47" fitToHeight="0" orientation="portrait" r:id="rId3"/>
      <autoFilter ref="B50:P103" xr:uid="{EE0AE16A-8D50-4B97-8639-47F863B1A8EF}"/>
    </customSheetView>
    <customSheetView guid="{F3648BCD-1CED-4BBB-AE63-37BDB925883F}" scale="80" showPageBreaks="1" showGridLines="0" printArea="1">
      <selection activeCell="I17" sqref="I17"/>
      <pageMargins left="0" right="0" top="0" bottom="0" header="0" footer="0"/>
      <pageSetup paperSize="9" scale="50" orientation="portrait" r:id="rId4"/>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5"/>
    </customSheetView>
  </customSheetViews>
  <mergeCells count="45">
    <mergeCell ref="N71:N72"/>
    <mergeCell ref="O71:O72"/>
    <mergeCell ref="B101:C101"/>
    <mergeCell ref="P57:P58"/>
    <mergeCell ref="Q57:Q58"/>
    <mergeCell ref="J57:J58"/>
    <mergeCell ref="K57:K58"/>
    <mergeCell ref="L57:L58"/>
    <mergeCell ref="M57:M58"/>
    <mergeCell ref="N57:N58"/>
    <mergeCell ref="O57:O58"/>
    <mergeCell ref="P71:P72"/>
    <mergeCell ref="Q71:Q72"/>
    <mergeCell ref="I71:I72"/>
    <mergeCell ref="J71:J72"/>
    <mergeCell ref="K71:K72"/>
    <mergeCell ref="L71:L72"/>
    <mergeCell ref="M71:M72"/>
    <mergeCell ref="E57:E58"/>
    <mergeCell ref="H57:H58"/>
    <mergeCell ref="B86:C86"/>
    <mergeCell ref="C57:D58"/>
    <mergeCell ref="B57:B58"/>
    <mergeCell ref="B71:B72"/>
    <mergeCell ref="C71:D72"/>
    <mergeCell ref="H71:H72"/>
    <mergeCell ref="E71:E72"/>
    <mergeCell ref="F71:F72"/>
    <mergeCell ref="G71:G72"/>
    <mergeCell ref="D157:E157"/>
    <mergeCell ref="D158:E158"/>
    <mergeCell ref="B14:C14"/>
    <mergeCell ref="F57:F58"/>
    <mergeCell ref="G57:G58"/>
    <mergeCell ref="B26:C26"/>
    <mergeCell ref="B49:C49"/>
    <mergeCell ref="B149:I149"/>
    <mergeCell ref="B146:I146"/>
    <mergeCell ref="B131:C131"/>
    <mergeCell ref="B94:C94"/>
    <mergeCell ref="B140:I140"/>
    <mergeCell ref="I57:I58"/>
    <mergeCell ref="B124:C124"/>
    <mergeCell ref="B109:C109"/>
    <mergeCell ref="B117:C117"/>
  </mergeCells>
  <hyperlinks>
    <hyperlink ref="E8" location="Índice!A1" display="Índice" xr:uid="{00000000-0004-0000-0700-000000000000}"/>
  </hyperlinks>
  <pageMargins left="0.7" right="0.7" top="0.75" bottom="0.75" header="0.3" footer="0.3"/>
  <pageSetup paperSize="9" scale="50" orientation="portrait" r:id="rId6"/>
  <drawing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6986-36C9-4B6E-8088-A923BCADEDF6}">
  <sheetPr>
    <tabColor rgb="FF7030A0"/>
  </sheetPr>
  <dimension ref="B1:AD99"/>
  <sheetViews>
    <sheetView showGridLines="0" zoomScale="70" zoomScaleNormal="70" workbookViewId="0">
      <pane xSplit="5" ySplit="5" topLeftCell="F33" activePane="bottomRight" state="frozen"/>
      <selection activeCell="P41" sqref="P41"/>
      <selection pane="topRight" activeCell="P41" sqref="P41"/>
      <selection pane="bottomLeft" activeCell="P41" sqref="P41"/>
      <selection pane="bottomRight" activeCell="P41" sqref="P41"/>
    </sheetView>
  </sheetViews>
  <sheetFormatPr baseColWidth="10" defaultRowHeight="14.4"/>
  <cols>
    <col min="3" max="3" width="37" customWidth="1"/>
    <col min="4" max="4" width="20.109375" bestFit="1" customWidth="1"/>
    <col min="5" max="5" width="12.88671875" bestFit="1" customWidth="1"/>
    <col min="6" max="6" width="16.6640625" bestFit="1" customWidth="1"/>
    <col min="7" max="7" width="11" bestFit="1" customWidth="1"/>
    <col min="8" max="8" width="11.33203125" bestFit="1" customWidth="1"/>
    <col min="9" max="9" width="10.6640625" bestFit="1" customWidth="1"/>
    <col min="10" max="10" width="17" bestFit="1" customWidth="1"/>
    <col min="11" max="11" width="11.5546875" style="458"/>
    <col min="16" max="16" width="17.88671875" bestFit="1" customWidth="1"/>
    <col min="17" max="17" width="17" bestFit="1" customWidth="1"/>
    <col min="18" max="18" width="11.5546875" style="189"/>
  </cols>
  <sheetData>
    <row r="1" spans="2:30">
      <c r="C1" s="101" t="s">
        <v>13</v>
      </c>
      <c r="D1" s="101" t="s">
        <v>14</v>
      </c>
      <c r="E1" s="101"/>
      <c r="F1" s="101"/>
      <c r="G1" s="101"/>
      <c r="H1" s="101"/>
      <c r="I1" s="101"/>
      <c r="J1" s="101"/>
    </row>
    <row r="2" spans="2:30">
      <c r="C2" s="101" t="s">
        <v>15</v>
      </c>
      <c r="D2" s="101" t="s">
        <v>16</v>
      </c>
      <c r="E2" s="101"/>
      <c r="F2" s="101"/>
      <c r="G2" s="101"/>
      <c r="H2" s="101"/>
      <c r="I2" s="101"/>
      <c r="J2" s="101"/>
    </row>
    <row r="3" spans="2:30" ht="27">
      <c r="C3" s="102" t="s">
        <v>17</v>
      </c>
      <c r="D3" s="102" t="s">
        <v>17</v>
      </c>
      <c r="E3" s="102" t="s">
        <v>19</v>
      </c>
      <c r="F3" s="102" t="s">
        <v>564</v>
      </c>
      <c r="G3" s="102" t="s">
        <v>564</v>
      </c>
      <c r="H3" s="102" t="s">
        <v>564</v>
      </c>
      <c r="I3" s="102" t="s">
        <v>564</v>
      </c>
      <c r="J3" s="102" t="s">
        <v>564</v>
      </c>
    </row>
    <row r="4" spans="2:30" ht="27">
      <c r="C4" s="102" t="s">
        <v>21</v>
      </c>
      <c r="D4" s="102" t="s">
        <v>22</v>
      </c>
      <c r="E4" s="102"/>
      <c r="F4" s="102" t="s">
        <v>565</v>
      </c>
      <c r="G4" s="102" t="s">
        <v>565</v>
      </c>
      <c r="H4" s="102" t="s">
        <v>415</v>
      </c>
      <c r="I4" s="102" t="s">
        <v>415</v>
      </c>
      <c r="J4" s="102" t="s">
        <v>19</v>
      </c>
      <c r="M4" s="187" t="s">
        <v>667</v>
      </c>
      <c r="N4" s="187" t="s">
        <v>667</v>
      </c>
      <c r="P4" s="187" t="s">
        <v>668</v>
      </c>
      <c r="Q4" s="187" t="s">
        <v>668</v>
      </c>
    </row>
    <row r="5" spans="2:30">
      <c r="C5" s="102"/>
      <c r="D5" s="102"/>
      <c r="E5" s="102"/>
      <c r="F5" s="102" t="s">
        <v>566</v>
      </c>
      <c r="G5" s="102" t="s">
        <v>567</v>
      </c>
      <c r="H5" s="102" t="s">
        <v>21</v>
      </c>
      <c r="I5" s="102" t="s">
        <v>568</v>
      </c>
      <c r="J5" s="102"/>
      <c r="K5"/>
      <c r="M5" s="187" t="s">
        <v>19</v>
      </c>
      <c r="N5" s="187" t="s">
        <v>19</v>
      </c>
      <c r="P5" s="187" t="s">
        <v>1047</v>
      </c>
      <c r="Q5" s="187" t="s">
        <v>1048</v>
      </c>
    </row>
    <row r="6" spans="2:30">
      <c r="C6" s="103" t="s">
        <v>23</v>
      </c>
      <c r="D6" s="103" t="s">
        <v>24</v>
      </c>
      <c r="E6" s="104">
        <v>1244410.07</v>
      </c>
      <c r="F6" s="188">
        <v>7278.3699944829996</v>
      </c>
      <c r="G6" s="134" t="s">
        <v>1113</v>
      </c>
      <c r="H6" s="103" t="s">
        <v>570</v>
      </c>
      <c r="I6" s="103" t="s">
        <v>571</v>
      </c>
      <c r="J6" s="104">
        <v>9057276914.3199997</v>
      </c>
      <c r="K6"/>
      <c r="AD6" t="e">
        <f>+VLOOKUP(D6,#REF!,6,0)</f>
        <v>#REF!</v>
      </c>
    </row>
    <row r="7" spans="2:30">
      <c r="B7" t="s">
        <v>416</v>
      </c>
      <c r="C7" s="103" t="s">
        <v>25</v>
      </c>
      <c r="D7" s="103" t="s">
        <v>26</v>
      </c>
      <c r="E7" s="104">
        <v>146469.81</v>
      </c>
      <c r="F7" s="188">
        <v>7278.3699944829996</v>
      </c>
      <c r="G7" s="134" t="s">
        <v>1113</v>
      </c>
      <c r="H7" s="103" t="s">
        <v>570</v>
      </c>
      <c r="I7" s="103" t="s">
        <v>571</v>
      </c>
      <c r="J7" s="104">
        <v>1066061470.2</v>
      </c>
      <c r="K7" s="458">
        <v>2</v>
      </c>
      <c r="M7" s="190">
        <f>SUMIF('12_Ajustes'!$C:$C,C7,'12_Ajustes'!$E:$E)</f>
        <v>0</v>
      </c>
      <c r="N7" s="190">
        <f>SUMIF('12_Ajustes'!$D:$D,C7,'12_Ajustes'!$F:$F)</f>
        <v>0</v>
      </c>
      <c r="P7" s="190">
        <f>+E7+M7-N7</f>
        <v>146469.81</v>
      </c>
      <c r="Q7" s="402">
        <f t="shared" ref="Q7" si="0">+F7*P7</f>
        <v>1066061470.2016259</v>
      </c>
      <c r="R7" s="190">
        <v>146469.81</v>
      </c>
      <c r="S7" s="191">
        <f>+P7-R7</f>
        <v>0</v>
      </c>
      <c r="AD7" t="e">
        <f>+VLOOKUP(D7,#REF!,6,0)</f>
        <v>#REF!</v>
      </c>
    </row>
    <row r="8" spans="2:30">
      <c r="C8" s="103" t="s">
        <v>27</v>
      </c>
      <c r="D8" s="103" t="s">
        <v>28</v>
      </c>
      <c r="E8" s="104">
        <v>8026.28</v>
      </c>
      <c r="F8" s="188">
        <v>7278.3699944829996</v>
      </c>
      <c r="G8" s="134" t="s">
        <v>1113</v>
      </c>
      <c r="H8" s="103" t="s">
        <v>570</v>
      </c>
      <c r="I8" s="103" t="s">
        <v>571</v>
      </c>
      <c r="J8" s="104">
        <v>58418235.520000003</v>
      </c>
      <c r="K8"/>
      <c r="M8" s="190">
        <f>SUMIF('12_Ajustes'!$C:$C,C8,'12_Ajustes'!$E:$E)</f>
        <v>0</v>
      </c>
      <c r="N8" s="190">
        <f>SUMIF('12_Ajustes'!$D:$D,C8,'12_Ajustes'!$F:$F)</f>
        <v>0</v>
      </c>
      <c r="R8" s="190"/>
      <c r="AD8" t="e">
        <f>+VLOOKUP(D8,#REF!,6,0)</f>
        <v>#REF!</v>
      </c>
    </row>
    <row r="9" spans="2:30">
      <c r="C9" s="103" t="s">
        <v>29</v>
      </c>
      <c r="D9" s="103" t="s">
        <v>30</v>
      </c>
      <c r="E9" s="104">
        <v>8026.28</v>
      </c>
      <c r="F9" s="188">
        <v>7278.3699944829996</v>
      </c>
      <c r="G9" s="134" t="s">
        <v>1113</v>
      </c>
      <c r="H9" s="103" t="s">
        <v>570</v>
      </c>
      <c r="I9" s="103" t="s">
        <v>571</v>
      </c>
      <c r="J9" s="104">
        <v>58418235.520000003</v>
      </c>
      <c r="K9"/>
      <c r="M9" s="190">
        <f>SUMIF('12_Ajustes'!$C:$C,C9,'12_Ajustes'!$E:$E)</f>
        <v>0</v>
      </c>
      <c r="N9" s="190">
        <f>SUMIF('12_Ajustes'!$D:$D,C9,'12_Ajustes'!$F:$F)</f>
        <v>0</v>
      </c>
      <c r="R9" s="190"/>
      <c r="AD9" t="e">
        <f>+VLOOKUP(D9,#REF!,6,0)</f>
        <v>#REF!</v>
      </c>
    </row>
    <row r="10" spans="2:30">
      <c r="C10" s="103" t="s">
        <v>31</v>
      </c>
      <c r="D10" s="103" t="s">
        <v>32</v>
      </c>
      <c r="E10" s="104">
        <v>8026.28</v>
      </c>
      <c r="F10" s="188">
        <v>7278.3699944829996</v>
      </c>
      <c r="G10" s="134" t="s">
        <v>1113</v>
      </c>
      <c r="H10" s="103" t="s">
        <v>570</v>
      </c>
      <c r="I10" s="103" t="s">
        <v>571</v>
      </c>
      <c r="J10" s="104">
        <v>58418235.520000003</v>
      </c>
      <c r="K10"/>
      <c r="M10" s="190">
        <f>SUMIF('12_Ajustes'!$C:$C,C10,'12_Ajustes'!$E:$E)</f>
        <v>0</v>
      </c>
      <c r="N10" s="190">
        <f>SUMIF('12_Ajustes'!$D:$D,C10,'12_Ajustes'!$F:$F)</f>
        <v>0</v>
      </c>
      <c r="R10" s="190"/>
      <c r="AD10" t="e">
        <f>+VLOOKUP(D10,#REF!,6,0)</f>
        <v>#REF!</v>
      </c>
    </row>
    <row r="11" spans="2:30">
      <c r="B11" t="s">
        <v>416</v>
      </c>
      <c r="C11" s="103" t="s">
        <v>1050</v>
      </c>
      <c r="D11" s="103" t="s">
        <v>34</v>
      </c>
      <c r="E11" s="104">
        <v>8026.28</v>
      </c>
      <c r="F11" s="188">
        <v>7278.3699944829996</v>
      </c>
      <c r="G11" s="134" t="s">
        <v>1113</v>
      </c>
      <c r="H11" s="103" t="s">
        <v>570</v>
      </c>
      <c r="I11" s="103" t="s">
        <v>571</v>
      </c>
      <c r="J11" s="104">
        <v>58418235.520000003</v>
      </c>
      <c r="K11" s="458">
        <v>1</v>
      </c>
      <c r="M11" s="190">
        <f>SUMIF('12_Ajustes'!$C:$C,C11,'12_Ajustes'!$E:$E)</f>
        <v>0</v>
      </c>
      <c r="N11" s="190">
        <f>SUMIF('12_Ajustes'!$D:$D,C11,'12_Ajustes'!$F:$F)</f>
        <v>0</v>
      </c>
      <c r="P11" s="190">
        <f>+E11+M11-N11</f>
        <v>8026.28</v>
      </c>
      <c r="Q11" s="402">
        <f t="shared" ref="Q11" si="1">+F11*P11</f>
        <v>58418235.519319005</v>
      </c>
      <c r="R11" s="190">
        <v>3970.22</v>
      </c>
      <c r="S11" s="191">
        <f>+P11-R11</f>
        <v>4056.06</v>
      </c>
      <c r="T11" s="141">
        <v>4056.0499999999811</v>
      </c>
      <c r="AD11" t="e">
        <f>+VLOOKUP(D11,#REF!,6,0)</f>
        <v>#REF!</v>
      </c>
    </row>
    <row r="12" spans="2:30">
      <c r="C12" s="103" t="s">
        <v>67</v>
      </c>
      <c r="D12" s="103" t="s">
        <v>68</v>
      </c>
      <c r="E12" s="104">
        <v>8637.14</v>
      </c>
      <c r="F12" s="188">
        <v>7278.3699944829996</v>
      </c>
      <c r="G12" s="134" t="s">
        <v>1113</v>
      </c>
      <c r="H12" s="103" t="s">
        <v>570</v>
      </c>
      <c r="I12" s="103" t="s">
        <v>571</v>
      </c>
      <c r="J12" s="104">
        <v>62864300.609999999</v>
      </c>
      <c r="K12"/>
      <c r="M12" s="190">
        <f>SUMIF('12_Ajustes'!$C:$C,C12,'12_Ajustes'!$E:$E)</f>
        <v>0</v>
      </c>
      <c r="N12" s="190">
        <f>SUMIF('12_Ajustes'!$D:$D,C12,'12_Ajustes'!$F:$F)</f>
        <v>0</v>
      </c>
      <c r="R12" s="190"/>
      <c r="AD12" t="e">
        <f>+VLOOKUP(D12,#REF!,6,0)</f>
        <v>#REF!</v>
      </c>
    </row>
    <row r="13" spans="2:30">
      <c r="B13" t="s">
        <v>416</v>
      </c>
      <c r="C13" s="103" t="s">
        <v>553</v>
      </c>
      <c r="D13" s="103" t="s">
        <v>555</v>
      </c>
      <c r="E13" s="104">
        <v>6531.16</v>
      </c>
      <c r="F13" s="188">
        <v>7278.3699944829996</v>
      </c>
      <c r="G13" s="134" t="s">
        <v>1113</v>
      </c>
      <c r="H13" s="103" t="s">
        <v>570</v>
      </c>
      <c r="I13" s="103" t="s">
        <v>571</v>
      </c>
      <c r="J13" s="104">
        <v>47536198.969999999</v>
      </c>
      <c r="K13" s="458">
        <v>4</v>
      </c>
      <c r="M13" s="190">
        <f>SUMIF('12_Ajustes'!$C:$C,C13,'12_Ajustes'!$E:$E)</f>
        <v>0</v>
      </c>
      <c r="N13" s="190">
        <f>SUMIF('12_Ajustes'!$D:$D,C13,'12_Ajustes'!$F:$F)</f>
        <v>683.88</v>
      </c>
      <c r="P13" s="190">
        <f t="shared" ref="P13:P14" si="2">+E13+M13-N13</f>
        <v>5847.28</v>
      </c>
      <c r="Q13" s="402">
        <f t="shared" ref="Q13:Q14" si="3">+F13*P13</f>
        <v>42558667.30134055</v>
      </c>
      <c r="R13" s="190"/>
      <c r="AD13" t="e">
        <f>+VLOOKUP(D13,#REF!,6,0)</f>
        <v>#REF!</v>
      </c>
    </row>
    <row r="14" spans="2:30">
      <c r="B14" t="s">
        <v>416</v>
      </c>
      <c r="C14" s="103" t="s">
        <v>554</v>
      </c>
      <c r="D14" s="103" t="s">
        <v>556</v>
      </c>
      <c r="E14" s="104">
        <v>1834.34</v>
      </c>
      <c r="F14" s="188">
        <v>7278.3699944829996</v>
      </c>
      <c r="G14" s="134" t="s">
        <v>1113</v>
      </c>
      <c r="H14" s="103" t="s">
        <v>570</v>
      </c>
      <c r="I14" s="103" t="s">
        <v>571</v>
      </c>
      <c r="J14" s="104">
        <v>13351005.220000001</v>
      </c>
      <c r="K14" s="458">
        <v>4</v>
      </c>
      <c r="M14" s="190">
        <f>SUMIF('12_Ajustes'!$C:$C,C14,'12_Ajustes'!$E:$E)</f>
        <v>0</v>
      </c>
      <c r="N14" s="190">
        <f>SUMIF('12_Ajustes'!$D:$D,C14,'12_Ajustes'!$F:$F)</f>
        <v>0.99735463977198036</v>
      </c>
      <c r="P14" s="190">
        <f t="shared" si="2"/>
        <v>1833.3426453602278</v>
      </c>
      <c r="Q14" s="402">
        <f t="shared" si="3"/>
        <v>13343746.09959597</v>
      </c>
      <c r="R14" s="190"/>
      <c r="AD14" t="e">
        <f>+VLOOKUP(D14,#REF!,6,0)</f>
        <v>#REF!</v>
      </c>
    </row>
    <row r="15" spans="2:30">
      <c r="C15" s="103" t="s">
        <v>77</v>
      </c>
      <c r="D15" s="103" t="s">
        <v>78</v>
      </c>
      <c r="E15" s="104">
        <v>271.64</v>
      </c>
      <c r="F15" s="188">
        <v>7278.3699944829996</v>
      </c>
      <c r="G15" s="134" t="s">
        <v>1113</v>
      </c>
      <c r="H15" s="103" t="s">
        <v>570</v>
      </c>
      <c r="I15" s="103" t="s">
        <v>571</v>
      </c>
      <c r="J15" s="104">
        <v>1977096.43</v>
      </c>
      <c r="K15"/>
      <c r="M15" s="190">
        <f>SUMIF('12_Ajustes'!$C:$C,C15,'12_Ajustes'!$E:$E)</f>
        <v>0</v>
      </c>
      <c r="N15" s="190">
        <f>SUMIF('12_Ajustes'!$D:$D,C15,'12_Ajustes'!$F:$F)</f>
        <v>0</v>
      </c>
      <c r="R15" s="190"/>
      <c r="AD15" t="e">
        <f>+VLOOKUP(D15,#REF!,6,0)</f>
        <v>#REF!</v>
      </c>
    </row>
    <row r="16" spans="2:30">
      <c r="B16" t="s">
        <v>416</v>
      </c>
      <c r="C16" s="103" t="s">
        <v>83</v>
      </c>
      <c r="D16" s="103" t="s">
        <v>84</v>
      </c>
      <c r="E16" s="104">
        <v>271.64</v>
      </c>
      <c r="F16" s="188">
        <v>7278.3699944829996</v>
      </c>
      <c r="G16" s="134" t="s">
        <v>1113</v>
      </c>
      <c r="H16" s="103" t="s">
        <v>570</v>
      </c>
      <c r="I16" s="103" t="s">
        <v>571</v>
      </c>
      <c r="J16" s="104">
        <v>1977096.43</v>
      </c>
      <c r="K16" s="458">
        <v>6</v>
      </c>
      <c r="M16" s="190">
        <f>SUMIF('12_Ajustes'!$C:$C,C16,'12_Ajustes'!$E:$E)</f>
        <v>0</v>
      </c>
      <c r="N16" s="190">
        <f>SUMIF('12_Ajustes'!$D:$D,C16,'12_Ajustes'!$F:$F)</f>
        <v>0</v>
      </c>
      <c r="P16" s="190">
        <f>+E16+M16-N16</f>
        <v>271.64</v>
      </c>
      <c r="Q16" s="402">
        <f t="shared" ref="Q16" si="4">+F16*P16</f>
        <v>1977096.4253013618</v>
      </c>
      <c r="R16" s="190"/>
      <c r="AD16" t="e">
        <f>+VLOOKUP(D16,#REF!,6,0)</f>
        <v>#REF!</v>
      </c>
    </row>
    <row r="17" spans="2:30">
      <c r="C17" s="103" t="s">
        <v>127</v>
      </c>
      <c r="D17" s="103" t="s">
        <v>128</v>
      </c>
      <c r="E17" s="104">
        <v>1081276.8400000001</v>
      </c>
      <c r="F17" s="188">
        <v>7278.3699944829996</v>
      </c>
      <c r="G17" s="134" t="s">
        <v>1113</v>
      </c>
      <c r="H17" s="103" t="s">
        <v>570</v>
      </c>
      <c r="I17" s="103" t="s">
        <v>571</v>
      </c>
      <c r="J17" s="104">
        <v>7869932907.9899998</v>
      </c>
      <c r="K17"/>
      <c r="M17" s="190">
        <f>SUMIF('12_Ajustes'!$C:$C,C17,'12_Ajustes'!$E:$E)</f>
        <v>0</v>
      </c>
      <c r="N17" s="190">
        <f>SUMIF('12_Ajustes'!$D:$D,C17,'12_Ajustes'!$F:$F)</f>
        <v>0</v>
      </c>
      <c r="R17" s="190"/>
      <c r="AD17" t="e">
        <f>+VLOOKUP(D17,#REF!,6,0)</f>
        <v>#REF!</v>
      </c>
    </row>
    <row r="18" spans="2:30">
      <c r="C18" s="103" t="s">
        <v>129</v>
      </c>
      <c r="D18" s="103" t="s">
        <v>130</v>
      </c>
      <c r="E18" s="104">
        <v>1081276.8400000001</v>
      </c>
      <c r="F18" s="188">
        <v>7278.3699944829996</v>
      </c>
      <c r="G18" s="134" t="s">
        <v>1113</v>
      </c>
      <c r="H18" s="103" t="s">
        <v>570</v>
      </c>
      <c r="I18" s="103" t="s">
        <v>571</v>
      </c>
      <c r="J18" s="104">
        <v>7869932907.9899998</v>
      </c>
      <c r="K18"/>
      <c r="M18" s="190">
        <f>SUMIF('12_Ajustes'!$C:$C,C18,'12_Ajustes'!$E:$E)</f>
        <v>0</v>
      </c>
      <c r="N18" s="190">
        <f>SUMIF('12_Ajustes'!$D:$D,C18,'12_Ajustes'!$F:$F)</f>
        <v>0</v>
      </c>
      <c r="R18" s="190"/>
      <c r="AD18" t="e">
        <f>+VLOOKUP(D18,#REF!,6,0)</f>
        <v>#REF!</v>
      </c>
    </row>
    <row r="19" spans="2:30">
      <c r="B19" t="s">
        <v>416</v>
      </c>
      <c r="C19" s="103" t="s">
        <v>131</v>
      </c>
      <c r="D19" s="103" t="s">
        <v>132</v>
      </c>
      <c r="E19" s="104">
        <v>219549.26</v>
      </c>
      <c r="F19" s="188">
        <v>7278.3699944829996</v>
      </c>
      <c r="G19" s="134" t="s">
        <v>1113</v>
      </c>
      <c r="H19" s="103" t="s">
        <v>570</v>
      </c>
      <c r="I19" s="103" t="s">
        <v>571</v>
      </c>
      <c r="J19" s="104">
        <v>1597960746.29</v>
      </c>
      <c r="K19" s="458">
        <v>3</v>
      </c>
      <c r="M19" s="190">
        <f>SUMIF('12_Ajustes'!$C:$C,C19,'12_Ajustes'!$E:$E)</f>
        <v>0</v>
      </c>
      <c r="N19" s="190">
        <f>SUMIF('12_Ajustes'!$D:$D,C19,'12_Ajustes'!$F:$F)</f>
        <v>0</v>
      </c>
      <c r="P19" s="190">
        <f t="shared" ref="P19:P23" si="5">+E19+M19-N19</f>
        <v>219549.26</v>
      </c>
      <c r="Q19" s="402">
        <f t="shared" ref="Q19:Q23" si="6">+F19*P19</f>
        <v>1597960746.2949467</v>
      </c>
      <c r="R19" s="190"/>
      <c r="AD19" t="e">
        <f>+VLOOKUP(D19,#REF!,6,0)</f>
        <v>#REF!</v>
      </c>
    </row>
    <row r="20" spans="2:30">
      <c r="B20" t="s">
        <v>416</v>
      </c>
      <c r="C20" s="103" t="s">
        <v>133</v>
      </c>
      <c r="D20" s="103" t="s">
        <v>134</v>
      </c>
      <c r="E20" s="104">
        <v>219549.26</v>
      </c>
      <c r="F20" s="188">
        <v>7278.3699944829996</v>
      </c>
      <c r="G20" s="134" t="s">
        <v>1113</v>
      </c>
      <c r="H20" s="103" t="s">
        <v>570</v>
      </c>
      <c r="I20" s="103" t="s">
        <v>571</v>
      </c>
      <c r="J20" s="104">
        <v>1597960746.29</v>
      </c>
      <c r="K20" s="458">
        <v>3</v>
      </c>
      <c r="M20" s="190">
        <f>SUMIF('12_Ajustes'!$C:$C,C20,'12_Ajustes'!$E:$E)</f>
        <v>0</v>
      </c>
      <c r="N20" s="190">
        <f>SUMIF('12_Ajustes'!$D:$D,C20,'12_Ajustes'!$F:$F)</f>
        <v>0</v>
      </c>
      <c r="P20" s="190">
        <f t="shared" si="5"/>
        <v>219549.26</v>
      </c>
      <c r="Q20" s="402">
        <f t="shared" si="6"/>
        <v>1597960746.2949467</v>
      </c>
      <c r="R20" s="190"/>
      <c r="AD20" t="e">
        <f>+VLOOKUP(D20,#REF!,6,0)</f>
        <v>#REF!</v>
      </c>
    </row>
    <row r="21" spans="2:30">
      <c r="B21" t="s">
        <v>416</v>
      </c>
      <c r="C21" s="103" t="s">
        <v>135</v>
      </c>
      <c r="D21" s="103" t="s">
        <v>136</v>
      </c>
      <c r="E21" s="104">
        <v>219549.26</v>
      </c>
      <c r="F21" s="188">
        <v>7278.3699944829996</v>
      </c>
      <c r="G21" s="134" t="s">
        <v>1113</v>
      </c>
      <c r="H21" s="103" t="s">
        <v>570</v>
      </c>
      <c r="I21" s="103" t="s">
        <v>571</v>
      </c>
      <c r="J21" s="104">
        <v>1597960746.29</v>
      </c>
      <c r="K21" s="458">
        <v>3</v>
      </c>
      <c r="M21" s="190">
        <f>SUMIF('12_Ajustes'!$C:$C,C21,'12_Ajustes'!$E:$E)</f>
        <v>0</v>
      </c>
      <c r="N21" s="190">
        <f>SUMIF('12_Ajustes'!$D:$D,C21,'12_Ajustes'!$F:$F)</f>
        <v>0</v>
      </c>
      <c r="P21" s="190">
        <f t="shared" si="5"/>
        <v>219549.26</v>
      </c>
      <c r="Q21" s="402">
        <f t="shared" si="6"/>
        <v>1597960746.2949467</v>
      </c>
      <c r="R21" s="190"/>
      <c r="AD21" t="e">
        <f>+VLOOKUP(D21,#REF!,6,0)</f>
        <v>#REF!</v>
      </c>
    </row>
    <row r="22" spans="2:30">
      <c r="B22" t="s">
        <v>416</v>
      </c>
      <c r="C22" s="103" t="s">
        <v>137</v>
      </c>
      <c r="D22" s="103" t="s">
        <v>138</v>
      </c>
      <c r="E22" s="104">
        <v>219549.26</v>
      </c>
      <c r="F22" s="188">
        <v>7278.3699944829996</v>
      </c>
      <c r="G22" s="134" t="s">
        <v>1113</v>
      </c>
      <c r="H22" s="103" t="s">
        <v>570</v>
      </c>
      <c r="I22" s="103" t="s">
        <v>571</v>
      </c>
      <c r="J22" s="104">
        <v>1597960746.29</v>
      </c>
      <c r="K22" s="458">
        <v>3</v>
      </c>
      <c r="M22" s="190">
        <f>SUMIF('12_Ajustes'!$C:$C,C22,'12_Ajustes'!$E:$E)</f>
        <v>0</v>
      </c>
      <c r="N22" s="190">
        <f>SUMIF('12_Ajustes'!$D:$D,C22,'12_Ajustes'!$F:$F)</f>
        <v>0</v>
      </c>
      <c r="P22" s="190">
        <f t="shared" si="5"/>
        <v>219549.26</v>
      </c>
      <c r="Q22" s="402">
        <f t="shared" si="6"/>
        <v>1597960746.2949467</v>
      </c>
      <c r="R22" s="190"/>
      <c r="AD22" t="e">
        <f>+VLOOKUP(D22,#REF!,6,0)</f>
        <v>#REF!</v>
      </c>
    </row>
    <row r="23" spans="2:30">
      <c r="B23" t="s">
        <v>416</v>
      </c>
      <c r="C23" s="103" t="s">
        <v>578</v>
      </c>
      <c r="D23" s="103" t="s">
        <v>557</v>
      </c>
      <c r="E23" s="104">
        <v>203079.8</v>
      </c>
      <c r="F23" s="188">
        <v>7278.3699944829996</v>
      </c>
      <c r="G23" s="134" t="s">
        <v>1113</v>
      </c>
      <c r="H23" s="103" t="s">
        <v>570</v>
      </c>
      <c r="I23" s="103" t="s">
        <v>571</v>
      </c>
      <c r="J23" s="104">
        <v>1478089922.8099999</v>
      </c>
      <c r="K23" s="458">
        <v>3</v>
      </c>
      <c r="M23" s="190">
        <f>SUMIF('12_Ajustes'!$C:$C,C23,'12_Ajustes'!$E:$E)</f>
        <v>0</v>
      </c>
      <c r="N23" s="190">
        <f>SUMIF('12_Ajustes'!$D:$D,C23,'12_Ajustes'!$F:$F)</f>
        <v>0</v>
      </c>
      <c r="P23" s="190">
        <f t="shared" si="5"/>
        <v>203079.8</v>
      </c>
      <c r="Q23" s="402">
        <f t="shared" si="6"/>
        <v>1478089922.8056085</v>
      </c>
      <c r="R23" s="190"/>
      <c r="AD23" t="e">
        <f>+VLOOKUP(D23,#REF!,6,0)</f>
        <v>#REF!</v>
      </c>
    </row>
    <row r="24" spans="2:30">
      <c r="C24" s="103" t="s">
        <v>159</v>
      </c>
      <c r="D24" s="103" t="s">
        <v>160</v>
      </c>
      <c r="E24" s="104">
        <v>-8853.7000000000007</v>
      </c>
      <c r="F24" s="188">
        <v>7278.3699944829996</v>
      </c>
      <c r="G24" s="134" t="s">
        <v>1113</v>
      </c>
      <c r="H24" s="103" t="s">
        <v>570</v>
      </c>
      <c r="I24" s="103" t="s">
        <v>571</v>
      </c>
      <c r="J24" s="104">
        <v>-64440504.420000002</v>
      </c>
      <c r="K24"/>
      <c r="M24" s="190">
        <f>SUMIF('12_Ajustes'!$C:$C,C24,'12_Ajustes'!$E:$E)</f>
        <v>0</v>
      </c>
      <c r="N24" s="190">
        <f>SUMIF('12_Ajustes'!$D:$D,C24,'12_Ajustes'!$F:$F)</f>
        <v>0</v>
      </c>
      <c r="R24" s="190"/>
      <c r="AD24" t="e">
        <f>+VLOOKUP(D24,#REF!,6,0)</f>
        <v>#REF!</v>
      </c>
    </row>
    <row r="25" spans="2:30">
      <c r="C25" s="103" t="s">
        <v>161</v>
      </c>
      <c r="D25" s="103" t="s">
        <v>163</v>
      </c>
      <c r="E25" s="104">
        <v>-677</v>
      </c>
      <c r="F25" s="188">
        <v>7278.3699944829996</v>
      </c>
      <c r="G25" s="134" t="s">
        <v>1113</v>
      </c>
      <c r="H25" s="103" t="s">
        <v>570</v>
      </c>
      <c r="I25" s="103" t="s">
        <v>571</v>
      </c>
      <c r="J25" s="104">
        <v>-4927456.49</v>
      </c>
      <c r="K25"/>
      <c r="M25" s="190">
        <f>SUMIF('12_Ajustes'!$C:$C,C25,'12_Ajustes'!$E:$E)</f>
        <v>0</v>
      </c>
      <c r="N25" s="190">
        <f>SUMIF('12_Ajustes'!$D:$D,C25,'12_Ajustes'!$F:$F)</f>
        <v>0</v>
      </c>
      <c r="R25" s="190"/>
      <c r="AD25" t="e">
        <f>+VLOOKUP(D25,#REF!,6,0)</f>
        <v>#REF!</v>
      </c>
    </row>
    <row r="26" spans="2:30">
      <c r="B26" t="s">
        <v>420</v>
      </c>
      <c r="C26" s="103" t="s">
        <v>559</v>
      </c>
      <c r="D26" s="103" t="s">
        <v>558</v>
      </c>
      <c r="E26" s="104">
        <v>-677</v>
      </c>
      <c r="F26" s="188">
        <v>7278.3699944829996</v>
      </c>
      <c r="G26" s="134" t="s">
        <v>1113</v>
      </c>
      <c r="H26" s="103" t="s">
        <v>570</v>
      </c>
      <c r="I26" s="103" t="s">
        <v>571</v>
      </c>
      <c r="J26" s="104">
        <v>-4927456.49</v>
      </c>
      <c r="K26" s="458">
        <v>0</v>
      </c>
      <c r="M26" s="190">
        <f>SUMIF('12_Ajustes'!$C:$C,C26,'12_Ajustes'!$E:$E)</f>
        <v>677</v>
      </c>
      <c r="N26" s="190">
        <f>SUMIF('12_Ajustes'!$D:$D,C26,'12_Ajustes'!$F:$F)</f>
        <v>0</v>
      </c>
      <c r="P26" s="190">
        <f>+E26+M26-N26</f>
        <v>0</v>
      </c>
      <c r="Q26" s="402">
        <f t="shared" ref="Q26" si="7">+F26*P26</f>
        <v>0</v>
      </c>
      <c r="R26" s="190"/>
      <c r="AD26" t="e">
        <f>+VLOOKUP(D26,#REF!,6,0)</f>
        <v>#REF!</v>
      </c>
    </row>
    <row r="27" spans="2:30">
      <c r="C27" s="103" t="s">
        <v>188</v>
      </c>
      <c r="D27" s="103" t="s">
        <v>189</v>
      </c>
      <c r="E27" s="104">
        <v>-204.05</v>
      </c>
      <c r="F27" s="188">
        <v>7278.3699944829996</v>
      </c>
      <c r="G27" s="134" t="s">
        <v>1113</v>
      </c>
      <c r="H27" s="103" t="s">
        <v>570</v>
      </c>
      <c r="I27" s="103" t="s">
        <v>571</v>
      </c>
      <c r="J27" s="104">
        <v>-1485151.4</v>
      </c>
      <c r="K27"/>
      <c r="M27" s="190">
        <f>SUMIF('12_Ajustes'!$C:$C,C27,'12_Ajustes'!$E:$E)</f>
        <v>0</v>
      </c>
      <c r="N27" s="190">
        <f>SUMIF('12_Ajustes'!$D:$D,C27,'12_Ajustes'!$F:$F)</f>
        <v>0</v>
      </c>
      <c r="R27" s="190"/>
      <c r="AD27" t="e">
        <f>+VLOOKUP(D27,#REF!,6,0)</f>
        <v>#REF!</v>
      </c>
    </row>
    <row r="28" spans="2:30">
      <c r="B28" t="s">
        <v>420</v>
      </c>
      <c r="C28" s="103" t="s">
        <v>194</v>
      </c>
      <c r="D28" s="103" t="s">
        <v>195</v>
      </c>
      <c r="E28" s="104">
        <v>-204.05</v>
      </c>
      <c r="F28" s="188">
        <v>7278.3699944829996</v>
      </c>
      <c r="G28" s="134" t="s">
        <v>1113</v>
      </c>
      <c r="H28" s="103" t="s">
        <v>570</v>
      </c>
      <c r="I28" s="103" t="s">
        <v>571</v>
      </c>
      <c r="J28" s="104">
        <v>-1485151.4</v>
      </c>
      <c r="K28" s="458">
        <v>10</v>
      </c>
      <c r="M28" s="190">
        <f>SUMIF('12_Ajustes'!$C:$C,C28,'12_Ajustes'!$E:$E)</f>
        <v>0</v>
      </c>
      <c r="N28" s="190">
        <f>SUMIF('12_Ajustes'!$D:$D,C28,'12_Ajustes'!$F:$F)</f>
        <v>0</v>
      </c>
      <c r="P28" s="190">
        <f>+E28+M28-N28</f>
        <v>-204.05</v>
      </c>
      <c r="Q28" s="402">
        <f t="shared" ref="Q28" si="8">+F28*P28</f>
        <v>-1485151.397374256</v>
      </c>
      <c r="R28" s="190"/>
      <c r="AD28" t="e">
        <f>+VLOOKUP(D28,#REF!,6,0)</f>
        <v>#REF!</v>
      </c>
    </row>
    <row r="29" spans="2:30">
      <c r="C29" s="103" t="s">
        <v>196</v>
      </c>
      <c r="D29" s="103" t="s">
        <v>197</v>
      </c>
      <c r="E29" s="104">
        <v>-6500</v>
      </c>
      <c r="F29" s="188">
        <v>7278.3699944829996</v>
      </c>
      <c r="G29" s="134" t="s">
        <v>1113</v>
      </c>
      <c r="H29" s="103" t="s">
        <v>570</v>
      </c>
      <c r="I29" s="103" t="s">
        <v>571</v>
      </c>
      <c r="J29" s="104">
        <v>-47309404.960000001</v>
      </c>
      <c r="K29"/>
      <c r="M29" s="190">
        <f>SUMIF('12_Ajustes'!$C:$C,C29,'12_Ajustes'!$E:$E)</f>
        <v>0</v>
      </c>
      <c r="N29" s="190">
        <f>SUMIF('12_Ajustes'!$D:$D,C29,'12_Ajustes'!$F:$F)</f>
        <v>0</v>
      </c>
      <c r="R29" s="190"/>
      <c r="AD29" t="e">
        <f>+VLOOKUP(D29,#REF!,6,0)</f>
        <v>#REF!</v>
      </c>
    </row>
    <row r="30" spans="2:30">
      <c r="B30" t="s">
        <v>420</v>
      </c>
      <c r="C30" s="103" t="s">
        <v>200</v>
      </c>
      <c r="D30" s="103" t="s">
        <v>201</v>
      </c>
      <c r="E30" s="104">
        <v>-6500</v>
      </c>
      <c r="F30" s="188">
        <v>7278.3699944829996</v>
      </c>
      <c r="G30" s="134" t="s">
        <v>1113</v>
      </c>
      <c r="H30" s="103" t="s">
        <v>570</v>
      </c>
      <c r="I30" s="103" t="s">
        <v>571</v>
      </c>
      <c r="J30" s="104">
        <v>-47309404.960000001</v>
      </c>
      <c r="K30" s="458">
        <v>8</v>
      </c>
      <c r="M30" s="190">
        <f>SUMIF('12_Ajustes'!$C:$C,C30,'12_Ajustes'!$E:$E)</f>
        <v>0</v>
      </c>
      <c r="N30" s="190">
        <f>SUMIF('12_Ajustes'!$D:$D,C30,'12_Ajustes'!$F:$F)</f>
        <v>0</v>
      </c>
      <c r="P30" s="190">
        <f>+E30+M30-N30</f>
        <v>-6500</v>
      </c>
      <c r="Q30" s="402">
        <f t="shared" ref="Q30" si="9">+F30*P30</f>
        <v>-47309404.964139499</v>
      </c>
      <c r="R30" s="190"/>
      <c r="AD30" t="e">
        <f>+VLOOKUP(D30,#REF!,6,0)</f>
        <v>#REF!</v>
      </c>
    </row>
    <row r="31" spans="2:30">
      <c r="C31" s="103" t="s">
        <v>224</v>
      </c>
      <c r="D31" s="103" t="s">
        <v>225</v>
      </c>
      <c r="E31" s="104">
        <v>-1472.65</v>
      </c>
      <c r="F31" s="188">
        <v>7278.3699944829996</v>
      </c>
      <c r="G31" s="134" t="s">
        <v>1113</v>
      </c>
      <c r="H31" s="103" t="s">
        <v>570</v>
      </c>
      <c r="I31" s="103" t="s">
        <v>571</v>
      </c>
      <c r="J31" s="104">
        <v>-10718491.57</v>
      </c>
      <c r="K31"/>
      <c r="M31" s="190">
        <f>SUMIF('12_Ajustes'!$C:$C,C31,'12_Ajustes'!$E:$E)</f>
        <v>0</v>
      </c>
      <c r="N31" s="190">
        <f>SUMIF('12_Ajustes'!$D:$D,C31,'12_Ajustes'!$F:$F)</f>
        <v>0</v>
      </c>
      <c r="R31" s="190"/>
      <c r="AD31" t="e">
        <f>+VLOOKUP(D31,#REF!,6,0)</f>
        <v>#REF!</v>
      </c>
    </row>
    <row r="32" spans="2:30">
      <c r="B32" t="s">
        <v>420</v>
      </c>
      <c r="C32" s="103" t="s">
        <v>1114</v>
      </c>
      <c r="D32" s="103" t="s">
        <v>1115</v>
      </c>
      <c r="E32" s="104">
        <v>-6.88</v>
      </c>
      <c r="F32" s="188">
        <v>7278.3699944829996</v>
      </c>
      <c r="G32" s="134" t="s">
        <v>1113</v>
      </c>
      <c r="H32" s="103" t="s">
        <v>570</v>
      </c>
      <c r="I32" s="103" t="s">
        <v>571</v>
      </c>
      <c r="J32" s="104">
        <v>-50075.19</v>
      </c>
      <c r="K32" s="458" t="e">
        <v>#N/A</v>
      </c>
      <c r="M32" s="190">
        <f>SUMIF('12_Ajustes'!$C:$C,C32,'12_Ajustes'!$E:$E)</f>
        <v>6.88</v>
      </c>
      <c r="N32" s="190">
        <f>SUMIF('12_Ajustes'!$D:$D,C32,'12_Ajustes'!$F:$F)</f>
        <v>0</v>
      </c>
      <c r="P32" s="190">
        <f t="shared" ref="P32:P35" si="10">+E32+M32-N32</f>
        <v>0</v>
      </c>
      <c r="Q32" s="402">
        <f t="shared" ref="Q32:Q35" si="11">+F32*P32</f>
        <v>0</v>
      </c>
      <c r="R32" s="190"/>
      <c r="AD32" t="e">
        <f>+VLOOKUP(D32,#REF!,6,0)</f>
        <v>#REF!</v>
      </c>
    </row>
    <row r="33" spans="2:30">
      <c r="B33" t="s">
        <v>420</v>
      </c>
      <c r="C33" s="103" t="s">
        <v>228</v>
      </c>
      <c r="D33" s="103" t="s">
        <v>229</v>
      </c>
      <c r="E33" s="104">
        <v>-600</v>
      </c>
      <c r="F33" s="188">
        <v>7278.3699944829996</v>
      </c>
      <c r="G33" s="134" t="s">
        <v>1113</v>
      </c>
      <c r="H33" s="103" t="s">
        <v>570</v>
      </c>
      <c r="I33" s="103" t="s">
        <v>571</v>
      </c>
      <c r="J33" s="104">
        <v>-4367022</v>
      </c>
      <c r="K33" s="458">
        <v>9</v>
      </c>
      <c r="M33" s="190">
        <f>SUMIF('12_Ajustes'!$C:$C,C33,'12_Ajustes'!$E:$E)</f>
        <v>0</v>
      </c>
      <c r="N33" s="190">
        <f>SUMIF('12_Ajustes'!$D:$D,C33,'12_Ajustes'!$F:$F)</f>
        <v>0</v>
      </c>
      <c r="P33" s="190">
        <f t="shared" si="10"/>
        <v>-600</v>
      </c>
      <c r="Q33" s="402">
        <f t="shared" si="11"/>
        <v>-4367021.9966898002</v>
      </c>
      <c r="R33" s="190"/>
      <c r="AD33" t="e">
        <f>+VLOOKUP(D33,#REF!,6,0)</f>
        <v>#REF!</v>
      </c>
    </row>
    <row r="34" spans="2:30">
      <c r="B34" t="s">
        <v>420</v>
      </c>
      <c r="C34" s="103" t="s">
        <v>230</v>
      </c>
      <c r="D34" s="103" t="s">
        <v>231</v>
      </c>
      <c r="E34" s="104">
        <v>-787.08</v>
      </c>
      <c r="F34" s="188">
        <v>7278.3699944829996</v>
      </c>
      <c r="G34" s="134" t="s">
        <v>1113</v>
      </c>
      <c r="H34" s="103" t="s">
        <v>570</v>
      </c>
      <c r="I34" s="103" t="s">
        <v>571</v>
      </c>
      <c r="J34" s="104">
        <v>-5728659.46</v>
      </c>
      <c r="K34" s="458">
        <v>7</v>
      </c>
      <c r="M34" s="190">
        <f>SUMIF('12_Ajustes'!$C:$C,C34,'12_Ajustes'!$E:$E)</f>
        <v>0</v>
      </c>
      <c r="N34" s="190">
        <f>SUMIF('12_Ajustes'!$D:$D,C34,'12_Ajustes'!$F:$F)</f>
        <v>0</v>
      </c>
      <c r="P34" s="190">
        <f t="shared" si="10"/>
        <v>-787.08</v>
      </c>
      <c r="Q34" s="402">
        <f t="shared" si="11"/>
        <v>-5728659.4552576793</v>
      </c>
      <c r="R34" s="190"/>
      <c r="AD34" t="e">
        <f>+VLOOKUP(D34,#REF!,6,0)</f>
        <v>#REF!</v>
      </c>
    </row>
    <row r="35" spans="2:30">
      <c r="B35" t="s">
        <v>420</v>
      </c>
      <c r="C35" s="103" t="s">
        <v>232</v>
      </c>
      <c r="D35" s="103" t="s">
        <v>233</v>
      </c>
      <c r="E35" s="104">
        <v>-78.69</v>
      </c>
      <c r="F35" s="188">
        <v>7278.3699944829996</v>
      </c>
      <c r="G35" s="134" t="s">
        <v>1113</v>
      </c>
      <c r="H35" s="103" t="s">
        <v>570</v>
      </c>
      <c r="I35" s="103" t="s">
        <v>571</v>
      </c>
      <c r="J35" s="104">
        <v>-572734.93000000005</v>
      </c>
      <c r="K35" s="458">
        <v>7</v>
      </c>
      <c r="M35" s="190">
        <f>SUMIF('12_Ajustes'!$C:$C,C35,'12_Ajustes'!$E:$E)</f>
        <v>0</v>
      </c>
      <c r="N35" s="190">
        <f>SUMIF('12_Ajustes'!$D:$D,C35,'12_Ajustes'!$F:$F)</f>
        <v>0</v>
      </c>
      <c r="P35" s="190">
        <f t="shared" si="10"/>
        <v>-78.69</v>
      </c>
      <c r="Q35" s="402">
        <f t="shared" si="11"/>
        <v>-572734.93486586725</v>
      </c>
      <c r="R35" s="190">
        <f>P34+P35</f>
        <v>-865.77</v>
      </c>
      <c r="S35" s="141">
        <v>865.69000000000051</v>
      </c>
      <c r="T35" s="141">
        <f>+R35+S35</f>
        <v>-7.9999999999472493E-2</v>
      </c>
      <c r="AD35" t="e">
        <f>+VLOOKUP(D35,#REF!,6,0)</f>
        <v>#REF!</v>
      </c>
    </row>
    <row r="36" spans="2:30">
      <c r="C36" s="103" t="s">
        <v>238</v>
      </c>
      <c r="D36" s="103" t="s">
        <v>239</v>
      </c>
      <c r="E36" s="104">
        <v>-1175698.93</v>
      </c>
      <c r="F36" s="188">
        <v>7278.3699944829996</v>
      </c>
      <c r="G36" s="134" t="s">
        <v>1113</v>
      </c>
      <c r="H36" s="103" t="s">
        <v>570</v>
      </c>
      <c r="I36" s="103" t="s">
        <v>571</v>
      </c>
      <c r="J36" s="104">
        <v>-8557171814.6599998</v>
      </c>
      <c r="K36"/>
      <c r="M36" s="190">
        <f>SUMIF('12_Ajustes'!$C:$C,C36,'12_Ajustes'!$E:$E)</f>
        <v>0</v>
      </c>
      <c r="N36" s="190">
        <f>SUMIF('12_Ajustes'!$D:$D,C36,'12_Ajustes'!$F:$F)</f>
        <v>0</v>
      </c>
      <c r="R36" s="190"/>
      <c r="AD36" t="e">
        <f>+VLOOKUP(D36,#REF!,6,0)</f>
        <v>#REF!</v>
      </c>
    </row>
    <row r="37" spans="2:30">
      <c r="C37" s="103" t="s">
        <v>240</v>
      </c>
      <c r="D37" s="103" t="s">
        <v>241</v>
      </c>
      <c r="E37" s="104">
        <v>-1175698.93</v>
      </c>
      <c r="F37" s="188">
        <v>7278.3699944829996</v>
      </c>
      <c r="G37" s="134" t="s">
        <v>1113</v>
      </c>
      <c r="H37" s="103" t="s">
        <v>570</v>
      </c>
      <c r="I37" s="103" t="s">
        <v>571</v>
      </c>
      <c r="J37" s="104">
        <v>-8557171814.6599998</v>
      </c>
      <c r="K37"/>
      <c r="M37" s="190">
        <f>SUMIF('12_Ajustes'!$C:$C,C37,'12_Ajustes'!$E:$E)</f>
        <v>0</v>
      </c>
      <c r="N37" s="190">
        <f>SUMIF('12_Ajustes'!$D:$D,C37,'12_Ajustes'!$F:$F)</f>
        <v>0</v>
      </c>
      <c r="R37" s="190"/>
      <c r="AD37" t="e">
        <f>+VLOOKUP(D37,#REF!,6,0)</f>
        <v>#REF!</v>
      </c>
    </row>
    <row r="38" spans="2:30">
      <c r="B38" t="s">
        <v>422</v>
      </c>
      <c r="C38" s="103" t="s">
        <v>242</v>
      </c>
      <c r="D38" s="103" t="s">
        <v>243</v>
      </c>
      <c r="E38" s="104">
        <v>-1185988.3500000001</v>
      </c>
      <c r="F38" s="188">
        <v>7278.3699944829996</v>
      </c>
      <c r="G38" s="134" t="s">
        <v>1113</v>
      </c>
      <c r="H38" s="103" t="s">
        <v>570</v>
      </c>
      <c r="I38" s="103" t="s">
        <v>571</v>
      </c>
      <c r="J38" s="104">
        <v>-8632062020.4500008</v>
      </c>
      <c r="K38" s="458">
        <v>11</v>
      </c>
      <c r="M38" s="190">
        <f>SUMIF('12_Ajustes'!$C:$C,C38,'12_Ajustes'!$E:$E)</f>
        <v>0</v>
      </c>
      <c r="N38" s="190">
        <f>SUMIF('12_Ajustes'!$D:$D,C38,'12_Ajustes'!$F:$F)</f>
        <v>0</v>
      </c>
      <c r="P38" s="190">
        <f t="shared" ref="P38:P39" si="12">+E38+M38-N38</f>
        <v>-1185988.3500000001</v>
      </c>
      <c r="Q38" s="402">
        <f t="shared" ref="Q38:Q39" si="13">+F38*P38</f>
        <v>-8632062020.4464016</v>
      </c>
      <c r="R38" s="190"/>
      <c r="AD38" t="e">
        <f>+VLOOKUP(D38,#REF!,6,0)</f>
        <v>#REF!</v>
      </c>
    </row>
    <row r="39" spans="2:30">
      <c r="B39" t="s">
        <v>422</v>
      </c>
      <c r="C39" s="103" t="s">
        <v>244</v>
      </c>
      <c r="D39" s="103" t="s">
        <v>245</v>
      </c>
      <c r="E39" s="104">
        <v>10289.42</v>
      </c>
      <c r="F39" s="188">
        <v>7278.3699944829996</v>
      </c>
      <c r="G39" s="134" t="s">
        <v>1113</v>
      </c>
      <c r="H39" s="103" t="s">
        <v>570</v>
      </c>
      <c r="I39" s="103" t="s">
        <v>571</v>
      </c>
      <c r="J39" s="104">
        <v>74890205.790000007</v>
      </c>
      <c r="K39" s="458">
        <v>12</v>
      </c>
      <c r="M39" s="190">
        <f>SUMIF('12_Ajustes'!$C:$C,C39,'12_Ajustes'!$E:$E)</f>
        <v>0</v>
      </c>
      <c r="N39" s="190">
        <f>SUMIF('12_Ajustes'!$D:$D,C39,'12_Ajustes'!$F:$F)</f>
        <v>0</v>
      </c>
      <c r="P39" s="190">
        <f t="shared" si="12"/>
        <v>10289.42</v>
      </c>
      <c r="Q39" s="402">
        <f t="shared" si="13"/>
        <v>74890205.788633272</v>
      </c>
      <c r="R39" s="190"/>
      <c r="AD39" t="e">
        <f>+VLOOKUP(D39,#REF!,6,0)</f>
        <v>#REF!</v>
      </c>
    </row>
    <row r="40" spans="2:30">
      <c r="C40" s="103" t="s">
        <v>448</v>
      </c>
      <c r="D40" s="103"/>
      <c r="E40" s="104"/>
      <c r="F40" s="188">
        <v>7278.3699944829996</v>
      </c>
      <c r="G40" s="134"/>
      <c r="H40" s="103"/>
      <c r="I40" s="103"/>
      <c r="J40" s="104"/>
      <c r="K40"/>
      <c r="M40" s="190">
        <f>SUMIF('12_Ajustes'!$C:$C,C40,'12_Ajustes'!$E:$E)</f>
        <v>0</v>
      </c>
      <c r="N40" s="190">
        <f>SUMIF('12_Ajustes'!$D:$D,C40,'12_Ajustes'!$F:$F)</f>
        <v>0</v>
      </c>
      <c r="P40" s="190"/>
      <c r="Q40" s="402"/>
      <c r="R40" s="190"/>
      <c r="AD40" t="e">
        <f>+VLOOKUP(D40,#REF!,6,0)</f>
        <v>#REF!</v>
      </c>
    </row>
    <row r="41" spans="2:30">
      <c r="B41" t="s">
        <v>422</v>
      </c>
      <c r="C41" s="103" t="s">
        <v>248</v>
      </c>
      <c r="D41" s="103"/>
      <c r="E41" s="104"/>
      <c r="F41" s="188">
        <v>7278.3699944829996</v>
      </c>
      <c r="G41" s="134"/>
      <c r="H41" s="103"/>
      <c r="I41" s="103"/>
      <c r="J41" s="104"/>
      <c r="K41" s="458">
        <v>0</v>
      </c>
      <c r="M41" s="190">
        <f>SUMIF('12_Ajustes'!$C:$C,C41,'12_Ajustes'!$E:$E)</f>
        <v>0</v>
      </c>
      <c r="N41" s="190">
        <f>SUMIF('12_Ajustes'!$D:$D,C41,'12_Ajustes'!$F:$F)</f>
        <v>0</v>
      </c>
      <c r="P41" s="190">
        <f>-+P97</f>
        <v>-59856.442645360235</v>
      </c>
      <c r="Q41" s="402"/>
      <c r="R41" s="190"/>
      <c r="AD41" t="e">
        <f>+VLOOKUP(D41,#REF!,6,0)</f>
        <v>#REF!</v>
      </c>
    </row>
    <row r="42" spans="2:30">
      <c r="B42" t="s">
        <v>422</v>
      </c>
      <c r="C42" s="103" t="s">
        <v>582</v>
      </c>
      <c r="D42" s="103"/>
      <c r="E42" s="104"/>
      <c r="F42" s="188">
        <v>7278.3699944829996</v>
      </c>
      <c r="G42" s="134"/>
      <c r="H42" s="103"/>
      <c r="I42" s="103"/>
      <c r="J42" s="104"/>
      <c r="K42" s="458">
        <v>0</v>
      </c>
      <c r="M42" s="190">
        <f>SUMIF('12_Ajustes'!$C:$C,C42,'12_Ajustes'!$E:$E)</f>
        <v>10360.620000000001</v>
      </c>
      <c r="N42" s="190">
        <f>SUMIF('12_Ajustes'!$D:$D,C42,'12_Ajustes'!$F:$F)</f>
        <v>10360.620000000001</v>
      </c>
      <c r="P42" s="190">
        <f t="shared" ref="P42" si="14">+E42+M42-N42</f>
        <v>0</v>
      </c>
      <c r="Q42" s="402">
        <f t="shared" ref="Q42" si="15">+F42*P42</f>
        <v>0</v>
      </c>
      <c r="R42" s="190"/>
      <c r="AD42" t="e">
        <f>+VLOOKUP(D42,#REF!,6,0)</f>
        <v>#REF!</v>
      </c>
    </row>
    <row r="43" spans="2:30">
      <c r="C43" s="103" t="s">
        <v>250</v>
      </c>
      <c r="D43" s="103" t="s">
        <v>251</v>
      </c>
      <c r="E43" s="104">
        <v>-354492.88</v>
      </c>
      <c r="F43" s="188">
        <v>7278.3699944829996</v>
      </c>
      <c r="G43" s="134" t="s">
        <v>1113</v>
      </c>
      <c r="H43" s="103" t="s">
        <v>570</v>
      </c>
      <c r="I43" s="103" t="s">
        <v>571</v>
      </c>
      <c r="J43" s="104">
        <v>-2580130341.0500002</v>
      </c>
      <c r="K43"/>
      <c r="M43" s="190">
        <f>SUMIF('12_Ajustes'!$C:$C,C43,'12_Ajustes'!$E:$E)</f>
        <v>0</v>
      </c>
      <c r="N43" s="190">
        <f>SUMIF('12_Ajustes'!$D:$D,C43,'12_Ajustes'!$F:$F)</f>
        <v>0</v>
      </c>
      <c r="R43" s="190"/>
      <c r="AD43" t="e">
        <f>+VLOOKUP(D43,#REF!,6,0)</f>
        <v>#REF!</v>
      </c>
    </row>
    <row r="44" spans="2:30">
      <c r="B44" t="s">
        <v>438</v>
      </c>
      <c r="C44" s="103" t="s">
        <v>560</v>
      </c>
      <c r="D44" s="103" t="s">
        <v>561</v>
      </c>
      <c r="E44" s="104">
        <v>-244094.29</v>
      </c>
      <c r="F44" s="188">
        <v>7278.3699944829996</v>
      </c>
      <c r="G44" s="134" t="s">
        <v>1113</v>
      </c>
      <c r="H44" s="103" t="s">
        <v>570</v>
      </c>
      <c r="I44" s="103" t="s">
        <v>571</v>
      </c>
      <c r="J44" s="104">
        <v>-1776608556.1600001</v>
      </c>
      <c r="K44" s="458">
        <v>15</v>
      </c>
      <c r="M44" s="190">
        <f>SUMIF('12_Ajustes'!$C:$C,C44,'12_Ajustes'!$E:$E)</f>
        <v>210000</v>
      </c>
      <c r="N44" s="190">
        <f>SUMIF('12_Ajustes'!$D:$D,C44,'12_Ajustes'!$F:$F)</f>
        <v>0</v>
      </c>
      <c r="P44" s="190">
        <f>+E44+M44-N44</f>
        <v>-34094.290000000008</v>
      </c>
      <c r="Q44" s="402">
        <f t="shared" ref="Q44" si="16">+F44*P44</f>
        <v>-248150857.31920186</v>
      </c>
      <c r="R44" s="190"/>
      <c r="AD44" t="e">
        <f>+VLOOKUP(D44,#REF!,6,0)</f>
        <v>#REF!</v>
      </c>
    </row>
    <row r="45" spans="2:30">
      <c r="C45" s="103" t="s">
        <v>256</v>
      </c>
      <c r="D45" s="103" t="s">
        <v>257</v>
      </c>
      <c r="E45" s="104">
        <v>-103650.02</v>
      </c>
      <c r="F45" s="188">
        <v>7278.3699944829996</v>
      </c>
      <c r="G45" s="134" t="s">
        <v>1113</v>
      </c>
      <c r="H45" s="103" t="s">
        <v>570</v>
      </c>
      <c r="I45" s="103" t="s">
        <v>571</v>
      </c>
      <c r="J45" s="104">
        <v>-754403195.5</v>
      </c>
      <c r="K45"/>
      <c r="M45" s="190">
        <f>SUMIF('12_Ajustes'!$C:$C,C45,'12_Ajustes'!$E:$E)</f>
        <v>0</v>
      </c>
      <c r="N45" s="190">
        <f>SUMIF('12_Ajustes'!$D:$D,C45,'12_Ajustes'!$F:$F)</f>
        <v>0</v>
      </c>
      <c r="R45" s="190"/>
      <c r="AD45" t="e">
        <f>+VLOOKUP(D45,#REF!,6,0)</f>
        <v>#REF!</v>
      </c>
    </row>
    <row r="46" spans="2:30">
      <c r="B46" t="s">
        <v>438</v>
      </c>
      <c r="C46" s="103" t="s">
        <v>258</v>
      </c>
      <c r="D46" s="103" t="s">
        <v>259</v>
      </c>
      <c r="E46" s="104">
        <v>-103650.02</v>
      </c>
      <c r="F46" s="188">
        <v>7278.3699944829996</v>
      </c>
      <c r="G46" s="134" t="s">
        <v>1113</v>
      </c>
      <c r="H46" s="103" t="s">
        <v>570</v>
      </c>
      <c r="I46" s="103" t="s">
        <v>571</v>
      </c>
      <c r="J46" s="104">
        <v>-754403195.5</v>
      </c>
      <c r="K46" s="458">
        <v>13</v>
      </c>
      <c r="M46" s="190">
        <f>SUMIF('12_Ajustes'!$C:$C,C46,'12_Ajustes'!$E:$E)</f>
        <v>22410</v>
      </c>
      <c r="N46" s="190">
        <f>SUMIF('12_Ajustes'!$D:$D,C46,'12_Ajustes'!$F:$F)</f>
        <v>0</v>
      </c>
      <c r="P46" s="190">
        <f>+E46+M46-N46</f>
        <v>-81240.02</v>
      </c>
      <c r="Q46" s="402">
        <f t="shared" ref="Q46" si="17">+F46*P46</f>
        <v>-591294923.91919875</v>
      </c>
      <c r="R46" s="190">
        <v>81240</v>
      </c>
      <c r="S46" s="191">
        <f>+P46+R46</f>
        <v>-2.0000000004074536E-2</v>
      </c>
      <c r="AD46" t="e">
        <f>+VLOOKUP(D46,#REF!,6,0)</f>
        <v>#REF!</v>
      </c>
    </row>
    <row r="47" spans="2:30">
      <c r="C47" s="103" t="s">
        <v>260</v>
      </c>
      <c r="D47" s="103" t="s">
        <v>261</v>
      </c>
      <c r="E47" s="104">
        <v>-6748.57</v>
      </c>
      <c r="F47" s="188">
        <v>7278.3699944829996</v>
      </c>
      <c r="G47" s="134" t="s">
        <v>1113</v>
      </c>
      <c r="H47" s="103" t="s">
        <v>570</v>
      </c>
      <c r="I47" s="103" t="s">
        <v>571</v>
      </c>
      <c r="J47" s="104">
        <v>-49118589.390000001</v>
      </c>
      <c r="K47"/>
      <c r="M47" s="190">
        <f>SUMIF('12_Ajustes'!$C:$C,C47,'12_Ajustes'!$E:$E)</f>
        <v>0</v>
      </c>
      <c r="N47" s="190">
        <f>SUMIF('12_Ajustes'!$D:$D,C47,'12_Ajustes'!$F:$F)</f>
        <v>0</v>
      </c>
      <c r="R47" s="190"/>
      <c r="AD47" t="e">
        <f>+VLOOKUP(D47,#REF!,6,0)</f>
        <v>#REF!</v>
      </c>
    </row>
    <row r="48" spans="2:30">
      <c r="B48" t="s">
        <v>438</v>
      </c>
      <c r="C48" s="103" t="s">
        <v>262</v>
      </c>
      <c r="D48" s="103" t="s">
        <v>263</v>
      </c>
      <c r="E48" s="104">
        <v>-5300.54</v>
      </c>
      <c r="F48" s="188">
        <v>7278.3699944829996</v>
      </c>
      <c r="G48" s="134" t="s">
        <v>1113</v>
      </c>
      <c r="H48" s="103" t="s">
        <v>570</v>
      </c>
      <c r="I48" s="103" t="s">
        <v>571</v>
      </c>
      <c r="J48" s="104">
        <v>-38579291.289999999</v>
      </c>
      <c r="K48" s="458">
        <v>16</v>
      </c>
      <c r="M48" s="190">
        <f>SUMIF('12_Ajustes'!$C:$C,C48,'12_Ajustes'!$E:$E)</f>
        <v>0</v>
      </c>
      <c r="N48" s="190">
        <f>SUMIF('12_Ajustes'!$D:$D,C48,'12_Ajustes'!$F:$F)</f>
        <v>0</v>
      </c>
      <c r="P48" s="190">
        <f t="shared" ref="P48:P49" si="18">+E48+M48-N48</f>
        <v>-5300.54</v>
      </c>
      <c r="Q48" s="402">
        <f t="shared" ref="Q48:Q49" si="19">+F48*P48</f>
        <v>-38579291.290556915</v>
      </c>
      <c r="R48" s="190"/>
      <c r="AD48" t="e">
        <f>+VLOOKUP(D48,#REF!,6,0)</f>
        <v>#REF!</v>
      </c>
    </row>
    <row r="49" spans="2:30">
      <c r="B49" t="s">
        <v>438</v>
      </c>
      <c r="C49" s="103" t="s">
        <v>264</v>
      </c>
      <c r="D49" s="103" t="s">
        <v>265</v>
      </c>
      <c r="E49" s="104">
        <v>-1448.03</v>
      </c>
      <c r="F49" s="188">
        <v>7278.3699944829996</v>
      </c>
      <c r="G49" s="134" t="s">
        <v>1113</v>
      </c>
      <c r="H49" s="103" t="s">
        <v>570</v>
      </c>
      <c r="I49" s="103" t="s">
        <v>571</v>
      </c>
      <c r="J49" s="104">
        <v>-10539298.1</v>
      </c>
      <c r="K49" s="458">
        <v>14</v>
      </c>
      <c r="M49" s="190">
        <f>SUMIF('12_Ajustes'!$C:$C,C49,'12_Ajustes'!$E:$E)</f>
        <v>1442.18</v>
      </c>
      <c r="N49" s="190">
        <f>SUMIF('12_Ajustes'!$D:$D,C49,'12_Ajustes'!$F:$F)</f>
        <v>0</v>
      </c>
      <c r="P49" s="190">
        <f t="shared" si="18"/>
        <v>-5.8499999999999091</v>
      </c>
      <c r="Q49" s="402">
        <f t="shared" si="19"/>
        <v>-42578.464467724887</v>
      </c>
      <c r="R49" s="190"/>
      <c r="AD49" t="e">
        <f>+VLOOKUP(D49,#REF!,6,0)</f>
        <v>#REF!</v>
      </c>
    </row>
    <row r="50" spans="2:30">
      <c r="C50" s="103" t="s">
        <v>344</v>
      </c>
      <c r="D50" s="103" t="s">
        <v>345</v>
      </c>
      <c r="E50" s="104">
        <v>294635.46000000002</v>
      </c>
      <c r="F50" s="188">
        <v>7278.3699944829996</v>
      </c>
      <c r="G50" s="134" t="s">
        <v>1113</v>
      </c>
      <c r="H50" s="103" t="s">
        <v>570</v>
      </c>
      <c r="I50" s="103" t="s">
        <v>571</v>
      </c>
      <c r="J50" s="104">
        <v>2144465891.3699999</v>
      </c>
      <c r="K50"/>
      <c r="M50" s="190">
        <f>SUMIF('12_Ajustes'!$C:$C,C50,'12_Ajustes'!$E:$E)</f>
        <v>0</v>
      </c>
      <c r="N50" s="190">
        <f>SUMIF('12_Ajustes'!$D:$D,C50,'12_Ajustes'!$F:$F)</f>
        <v>0</v>
      </c>
      <c r="R50" s="190"/>
      <c r="AD50" t="e">
        <f>+VLOOKUP(D50,#REF!,6,0)</f>
        <v>#REF!</v>
      </c>
    </row>
    <row r="51" spans="2:30">
      <c r="C51" s="103" t="s">
        <v>346</v>
      </c>
      <c r="D51" s="103" t="s">
        <v>347</v>
      </c>
      <c r="E51" s="104">
        <v>3182.39</v>
      </c>
      <c r="F51" s="188">
        <v>7278.3699944829996</v>
      </c>
      <c r="G51" s="134" t="s">
        <v>1113</v>
      </c>
      <c r="H51" s="103" t="s">
        <v>570</v>
      </c>
      <c r="I51" s="103" t="s">
        <v>571</v>
      </c>
      <c r="J51" s="104">
        <v>23162611.890000001</v>
      </c>
      <c r="K51"/>
      <c r="M51" s="190">
        <f>SUMIF('12_Ajustes'!$C:$C,C51,'12_Ajustes'!$E:$E)</f>
        <v>0</v>
      </c>
      <c r="N51" s="190">
        <f>SUMIF('12_Ajustes'!$D:$D,C51,'12_Ajustes'!$F:$F)</f>
        <v>0</v>
      </c>
      <c r="R51" s="190"/>
      <c r="AD51" t="e">
        <f>+VLOOKUP(D51,#REF!,6,0)</f>
        <v>#REF!</v>
      </c>
    </row>
    <row r="52" spans="2:30">
      <c r="B52" t="s">
        <v>440</v>
      </c>
      <c r="C52" s="103" t="s">
        <v>579</v>
      </c>
      <c r="D52" s="103" t="s">
        <v>580</v>
      </c>
      <c r="E52" s="104">
        <v>17.89</v>
      </c>
      <c r="F52" s="188">
        <v>7278.3699944829996</v>
      </c>
      <c r="G52" s="134" t="s">
        <v>1113</v>
      </c>
      <c r="H52" s="103" t="s">
        <v>570</v>
      </c>
      <c r="I52" s="103" t="s">
        <v>571</v>
      </c>
      <c r="J52" s="104">
        <v>130210.04</v>
      </c>
      <c r="K52" s="458">
        <v>23</v>
      </c>
      <c r="M52" s="190">
        <f>SUMIF('12_Ajustes'!$C:$C,C52,'12_Ajustes'!$E:$E)</f>
        <v>0</v>
      </c>
      <c r="N52" s="190">
        <f>SUMIF('12_Ajustes'!$D:$D,C52,'12_Ajustes'!$F:$F)</f>
        <v>0</v>
      </c>
      <c r="P52" s="190">
        <f t="shared" ref="P52:P53" si="20">+E52+M52-N52</f>
        <v>17.89</v>
      </c>
      <c r="Q52" s="402">
        <f t="shared" ref="Q52:Q53" si="21">+F52*P52</f>
        <v>130210.03920130087</v>
      </c>
      <c r="R52" s="190">
        <v>18.104976163911147</v>
      </c>
      <c r="S52" s="191">
        <f>+P52-R52</f>
        <v>-0.21497616391114605</v>
      </c>
      <c r="AD52" t="e">
        <f>+VLOOKUP(D52,#REF!,6,0)</f>
        <v>#REF!</v>
      </c>
    </row>
    <row r="53" spans="2:30">
      <c r="B53" t="s">
        <v>440</v>
      </c>
      <c r="C53" s="103" t="s">
        <v>1116</v>
      </c>
      <c r="D53" s="103" t="s">
        <v>1117</v>
      </c>
      <c r="E53" s="104">
        <v>55</v>
      </c>
      <c r="F53" s="188">
        <v>7278.3699944829996</v>
      </c>
      <c r="G53" s="134" t="s">
        <v>1113</v>
      </c>
      <c r="H53" s="103" t="s">
        <v>570</v>
      </c>
      <c r="I53" s="103" t="s">
        <v>571</v>
      </c>
      <c r="J53" s="104">
        <v>400310.35</v>
      </c>
      <c r="K53" s="458">
        <v>25</v>
      </c>
      <c r="M53" s="190">
        <f>SUMIF('12_Ajustes'!$C:$C,C53,'12_Ajustes'!$E:$E)</f>
        <v>0.99735463977198036</v>
      </c>
      <c r="N53" s="190">
        <f>SUMIF('12_Ajustes'!$D:$D,C53,'12_Ajustes'!$F:$F)</f>
        <v>0</v>
      </c>
      <c r="P53" s="190">
        <f t="shared" si="20"/>
        <v>55.997354639771977</v>
      </c>
      <c r="Q53" s="402">
        <f t="shared" si="21"/>
        <v>407569.46578053973</v>
      </c>
      <c r="R53" s="190"/>
      <c r="AD53" t="e">
        <f>+VLOOKUP(D53,#REF!,6,0)</f>
        <v>#REF!</v>
      </c>
    </row>
    <row r="54" spans="2:30">
      <c r="C54" s="103" t="s">
        <v>348</v>
      </c>
      <c r="D54" s="103" t="s">
        <v>349</v>
      </c>
      <c r="E54" s="104">
        <v>3109.5</v>
      </c>
      <c r="F54" s="188">
        <v>7278.3699944829996</v>
      </c>
      <c r="G54" s="134" t="s">
        <v>1113</v>
      </c>
      <c r="H54" s="103" t="s">
        <v>570</v>
      </c>
      <c r="I54" s="103" t="s">
        <v>571</v>
      </c>
      <c r="J54" s="104">
        <v>22632091.5</v>
      </c>
      <c r="K54"/>
      <c r="M54" s="190">
        <f>SUMIF('12_Ajustes'!$C:$C,C54,'12_Ajustes'!$E:$E)</f>
        <v>0</v>
      </c>
      <c r="N54" s="190">
        <f>SUMIF('12_Ajustes'!$D:$D,C54,'12_Ajustes'!$F:$F)</f>
        <v>0</v>
      </c>
      <c r="R54" s="190"/>
      <c r="AD54" t="e">
        <f>+VLOOKUP(D54,#REF!,6,0)</f>
        <v>#REF!</v>
      </c>
    </row>
    <row r="55" spans="2:30">
      <c r="B55" t="s">
        <v>440</v>
      </c>
      <c r="C55" s="103" t="s">
        <v>350</v>
      </c>
      <c r="D55" s="103" t="s">
        <v>351</v>
      </c>
      <c r="E55" s="104">
        <v>3109.5</v>
      </c>
      <c r="F55" s="188">
        <v>7278.3699944829996</v>
      </c>
      <c r="G55" s="134" t="s">
        <v>1113</v>
      </c>
      <c r="H55" s="103" t="s">
        <v>570</v>
      </c>
      <c r="I55" s="103" t="s">
        <v>571</v>
      </c>
      <c r="J55" s="104">
        <v>22632091.5</v>
      </c>
      <c r="K55" s="458">
        <v>18</v>
      </c>
      <c r="M55" s="190">
        <f>SUMIF('12_Ajustes'!$C:$C,C55,'12_Ajustes'!$E:$E)</f>
        <v>0</v>
      </c>
      <c r="N55" s="190">
        <f>SUMIF('12_Ajustes'!$D:$D,C55,'12_Ajustes'!$F:$F)</f>
        <v>672.3</v>
      </c>
      <c r="P55" s="190">
        <f>+E55+M55-N55</f>
        <v>2437.1999999999998</v>
      </c>
      <c r="Q55" s="402">
        <f t="shared" ref="Q55" si="22">+F55*P55</f>
        <v>17738843.350553967</v>
      </c>
      <c r="R55" s="190">
        <v>2437.1998025930143</v>
      </c>
      <c r="S55" s="191">
        <f>+P55-R55</f>
        <v>1.9740698553505354E-4</v>
      </c>
      <c r="AD55" t="e">
        <f>+VLOOKUP(D55,#REF!,6,0)</f>
        <v>#REF!</v>
      </c>
    </row>
    <row r="56" spans="2:30">
      <c r="C56" s="103" t="s">
        <v>352</v>
      </c>
      <c r="D56" s="103" t="s">
        <v>353</v>
      </c>
      <c r="E56" s="104">
        <v>26778.63</v>
      </c>
      <c r="F56" s="188">
        <v>7278.3699944829996</v>
      </c>
      <c r="G56" s="134" t="s">
        <v>1113</v>
      </c>
      <c r="H56" s="103" t="s">
        <v>570</v>
      </c>
      <c r="I56" s="103" t="s">
        <v>571</v>
      </c>
      <c r="J56" s="104">
        <v>194904777.09</v>
      </c>
      <c r="K56"/>
      <c r="M56" s="190">
        <f>SUMIF('12_Ajustes'!$C:$C,C56,'12_Ajustes'!$E:$E)</f>
        <v>0</v>
      </c>
      <c r="N56" s="190">
        <f>SUMIF('12_Ajustes'!$D:$D,C56,'12_Ajustes'!$F:$F)</f>
        <v>0</v>
      </c>
      <c r="R56" s="190"/>
      <c r="AD56" t="e">
        <f>+VLOOKUP(D56,#REF!,6,0)</f>
        <v>#REF!</v>
      </c>
    </row>
    <row r="57" spans="2:30">
      <c r="B57" t="s">
        <v>440</v>
      </c>
      <c r="C57" s="103" t="s">
        <v>354</v>
      </c>
      <c r="D57" s="103" t="s">
        <v>355</v>
      </c>
      <c r="E57" s="104">
        <v>11788.04</v>
      </c>
      <c r="F57" s="188">
        <v>7278.3699944829996</v>
      </c>
      <c r="G57" s="134" t="s">
        <v>1113</v>
      </c>
      <c r="H57" s="103" t="s">
        <v>570</v>
      </c>
      <c r="I57" s="103" t="s">
        <v>571</v>
      </c>
      <c r="J57" s="104">
        <v>85797716.629999995</v>
      </c>
      <c r="K57" s="458">
        <v>17</v>
      </c>
      <c r="M57" s="190">
        <f>SUMIF('12_Ajustes'!$C:$C,C57,'12_Ajustes'!$E:$E)</f>
        <v>0</v>
      </c>
      <c r="N57" s="190">
        <f>SUMIF('12_Ajustes'!$D:$D,C57,'12_Ajustes'!$F:$F)</f>
        <v>2782.01</v>
      </c>
      <c r="P57" s="190">
        <f t="shared" ref="P57:P59" si="23">+E57+M57-N57</f>
        <v>9006.0300000000007</v>
      </c>
      <c r="Q57" s="402">
        <f t="shared" ref="Q57:Q59" si="24">+F57*P57</f>
        <v>65549218.521413736</v>
      </c>
      <c r="R57" s="190">
        <v>9006.2456024624971</v>
      </c>
      <c r="S57" s="191">
        <f>+P57-R57</f>
        <v>-0.21560246249646298</v>
      </c>
      <c r="AD57" t="e">
        <f>+VLOOKUP(D57,#REF!,6,0)</f>
        <v>#REF!</v>
      </c>
    </row>
    <row r="58" spans="2:30">
      <c r="B58" t="s">
        <v>440</v>
      </c>
      <c r="C58" s="103" t="s">
        <v>362</v>
      </c>
      <c r="D58" s="103" t="s">
        <v>363</v>
      </c>
      <c r="E58" s="104">
        <v>14904.65</v>
      </c>
      <c r="F58" s="188">
        <v>7278.3699944829996</v>
      </c>
      <c r="G58" s="134" t="s">
        <v>1113</v>
      </c>
      <c r="H58" s="103" t="s">
        <v>570</v>
      </c>
      <c r="I58" s="103" t="s">
        <v>571</v>
      </c>
      <c r="J58" s="104">
        <v>108481557.34</v>
      </c>
      <c r="K58" s="458">
        <v>19</v>
      </c>
      <c r="M58" s="190">
        <f>SUMIF('12_Ajustes'!$C:$C,C58,'12_Ajustes'!$E:$E)</f>
        <v>0</v>
      </c>
      <c r="N58" s="190">
        <f>SUMIF('12_Ajustes'!$D:$D,C58,'12_Ajustes'!$F:$F)</f>
        <v>8013.61</v>
      </c>
      <c r="P58" s="190">
        <f t="shared" si="23"/>
        <v>6891.04</v>
      </c>
      <c r="Q58" s="402">
        <f t="shared" si="24"/>
        <v>50155538.766782127</v>
      </c>
      <c r="R58" s="190"/>
      <c r="AD58" t="e">
        <f>+VLOOKUP(D58,#REF!,6,0)</f>
        <v>#REF!</v>
      </c>
    </row>
    <row r="59" spans="2:30">
      <c r="B59" t="s">
        <v>440</v>
      </c>
      <c r="C59" s="103" t="s">
        <v>364</v>
      </c>
      <c r="D59" s="103" t="s">
        <v>365</v>
      </c>
      <c r="E59" s="104">
        <v>85.94</v>
      </c>
      <c r="F59" s="188">
        <v>7278.3699944829996</v>
      </c>
      <c r="G59" s="134" t="s">
        <v>1113</v>
      </c>
      <c r="H59" s="103" t="s">
        <v>570</v>
      </c>
      <c r="I59" s="103" t="s">
        <v>571</v>
      </c>
      <c r="J59" s="104">
        <v>625503.12</v>
      </c>
      <c r="K59" s="458">
        <v>22</v>
      </c>
      <c r="M59" s="190">
        <f>SUMIF('12_Ajustes'!$C:$C,C59,'12_Ajustes'!$E:$E)</f>
        <v>0</v>
      </c>
      <c r="N59" s="190">
        <f>SUMIF('12_Ajustes'!$D:$D,C59,'12_Ajustes'!$F:$F)</f>
        <v>0</v>
      </c>
      <c r="P59" s="190">
        <f t="shared" si="23"/>
        <v>85.94</v>
      </c>
      <c r="Q59" s="402">
        <f t="shared" si="24"/>
        <v>625503.11732586892</v>
      </c>
      <c r="R59" s="190">
        <v>86.210285211231721</v>
      </c>
      <c r="S59" s="191">
        <f>+P59-R59</f>
        <v>-0.27028521123172311</v>
      </c>
      <c r="AD59" t="e">
        <f>+VLOOKUP(D59,#REF!,6,0)</f>
        <v>#REF!</v>
      </c>
    </row>
    <row r="60" spans="2:30">
      <c r="C60" s="103" t="s">
        <v>372</v>
      </c>
      <c r="D60" s="103" t="s">
        <v>373</v>
      </c>
      <c r="E60" s="104">
        <v>254438.74</v>
      </c>
      <c r="F60" s="188">
        <v>7278.3699944829996</v>
      </c>
      <c r="G60" s="134" t="s">
        <v>1113</v>
      </c>
      <c r="H60" s="103" t="s">
        <v>570</v>
      </c>
      <c r="I60" s="103" t="s">
        <v>571</v>
      </c>
      <c r="J60" s="104">
        <v>1851899290.6500001</v>
      </c>
      <c r="K60"/>
      <c r="M60" s="190">
        <f>SUMIF('12_Ajustes'!$C:$C,C60,'12_Ajustes'!$E:$E)</f>
        <v>0</v>
      </c>
      <c r="N60" s="190">
        <f>SUMIF('12_Ajustes'!$D:$D,C60,'12_Ajustes'!$F:$F)</f>
        <v>0</v>
      </c>
      <c r="R60" s="190"/>
      <c r="AD60" t="e">
        <f>+VLOOKUP(D60,#REF!,6,0)</f>
        <v>#REF!</v>
      </c>
    </row>
    <row r="61" spans="2:30">
      <c r="B61" t="s">
        <v>440</v>
      </c>
      <c r="C61" s="103" t="s">
        <v>562</v>
      </c>
      <c r="D61" s="103" t="s">
        <v>563</v>
      </c>
      <c r="E61" s="104">
        <v>244078.03</v>
      </c>
      <c r="F61" s="188">
        <v>7278.3699944829996</v>
      </c>
      <c r="G61" s="134" t="s">
        <v>1113</v>
      </c>
      <c r="H61" s="103" t="s">
        <v>570</v>
      </c>
      <c r="I61" s="103" t="s">
        <v>571</v>
      </c>
      <c r="J61" s="104">
        <v>1776490209.8599999</v>
      </c>
      <c r="K61" s="458">
        <v>21</v>
      </c>
      <c r="M61" s="190">
        <f>SUMIF('12_Ajustes'!$C:$C,C61,'12_Ajustes'!$E:$E)</f>
        <v>0</v>
      </c>
      <c r="N61" s="190">
        <f>SUMIF('12_Ajustes'!$D:$D,C61,'12_Ajustes'!$F:$F)</f>
        <v>209983.74</v>
      </c>
      <c r="P61" s="190">
        <f t="shared" ref="P61:P62" si="25">+E61+M61-N61</f>
        <v>34094.290000000008</v>
      </c>
      <c r="Q61" s="402">
        <f t="shared" ref="Q61:Q62" si="26">+F61*P61</f>
        <v>248150857.31920186</v>
      </c>
      <c r="R61" s="190"/>
      <c r="AD61" t="e">
        <f>+VLOOKUP(D61,#REF!,6,0)</f>
        <v>#REF!</v>
      </c>
    </row>
    <row r="62" spans="2:30">
      <c r="B62" t="s">
        <v>440</v>
      </c>
      <c r="C62" s="103" t="s">
        <v>1052</v>
      </c>
      <c r="D62" s="103" t="s">
        <v>1053</v>
      </c>
      <c r="E62" s="104">
        <v>10360.709999999999</v>
      </c>
      <c r="F62" s="188">
        <v>7278.3699944829996</v>
      </c>
      <c r="G62" s="134" t="s">
        <v>1113</v>
      </c>
      <c r="H62" s="103" t="s">
        <v>570</v>
      </c>
      <c r="I62" s="103" t="s">
        <v>571</v>
      </c>
      <c r="J62" s="104">
        <v>75409080.790000007</v>
      </c>
      <c r="K62" s="458">
        <v>0</v>
      </c>
      <c r="M62" s="190">
        <f>SUMIF('12_Ajustes'!$C:$C,C62,'12_Ajustes'!$E:$E)</f>
        <v>0</v>
      </c>
      <c r="N62" s="190">
        <f>SUMIF('12_Ajustes'!$D:$D,C62,'12_Ajustes'!$F:$F)</f>
        <v>10360.709999999999</v>
      </c>
      <c r="P62" s="190">
        <f t="shared" si="25"/>
        <v>0</v>
      </c>
      <c r="Q62" s="402">
        <f t="shared" si="26"/>
        <v>0</v>
      </c>
      <c r="R62" s="190"/>
      <c r="AD62" t="e">
        <f>+VLOOKUP(D62,#REF!,6,0)</f>
        <v>#REF!</v>
      </c>
    </row>
    <row r="63" spans="2:30">
      <c r="C63" s="103" t="s">
        <v>394</v>
      </c>
      <c r="D63" s="103" t="s">
        <v>395</v>
      </c>
      <c r="E63" s="104">
        <v>10235.700000000001</v>
      </c>
      <c r="F63" s="188">
        <v>7278.3699944829996</v>
      </c>
      <c r="G63" s="134" t="s">
        <v>1113</v>
      </c>
      <c r="H63" s="103" t="s">
        <v>570</v>
      </c>
      <c r="I63" s="103" t="s">
        <v>571</v>
      </c>
      <c r="J63" s="104">
        <v>74499211.75</v>
      </c>
      <c r="K63"/>
      <c r="M63" s="190">
        <f>SUMIF('12_Ajustes'!$C:$C,C63,'12_Ajustes'!$E:$E)</f>
        <v>0</v>
      </c>
      <c r="N63" s="190">
        <f>SUMIF('12_Ajustes'!$D:$D,C63,'12_Ajustes'!$F:$F)</f>
        <v>0</v>
      </c>
      <c r="R63" s="190"/>
      <c r="AD63" t="e">
        <f>+VLOOKUP(D63,#REF!,6,0)</f>
        <v>#REF!</v>
      </c>
    </row>
    <row r="64" spans="2:30">
      <c r="B64" t="s">
        <v>440</v>
      </c>
      <c r="C64" s="103" t="s">
        <v>396</v>
      </c>
      <c r="D64" s="103" t="s">
        <v>397</v>
      </c>
      <c r="E64" s="104">
        <v>10235.01</v>
      </c>
      <c r="F64" s="188">
        <v>7278.3699944829996</v>
      </c>
      <c r="G64" s="134" t="s">
        <v>1113</v>
      </c>
      <c r="H64" s="103" t="s">
        <v>570</v>
      </c>
      <c r="I64" s="103" t="s">
        <v>571</v>
      </c>
      <c r="J64" s="104">
        <v>74494189.680000007</v>
      </c>
      <c r="K64" s="458">
        <v>20</v>
      </c>
      <c r="M64" s="190">
        <f>SUMIF('12_Ajustes'!$C:$C,C64,'12_Ajustes'!$E:$E)</f>
        <v>0</v>
      </c>
      <c r="N64" s="190">
        <f>SUMIF('12_Ajustes'!$D:$D,C64,'12_Ajustes'!$F:$F)</f>
        <v>2039.95</v>
      </c>
      <c r="P64" s="190">
        <f t="shared" ref="P64:P65" si="27">+E64+M64-N64</f>
        <v>8195.06</v>
      </c>
      <c r="Q64" s="402">
        <f t="shared" ref="Q64:Q65" si="28">+F64*P64</f>
        <v>59646678.806987844</v>
      </c>
      <c r="R64" s="190">
        <v>8127.8543640458001</v>
      </c>
      <c r="S64" s="191">
        <f>+P64-R64</f>
        <v>67.205635954199352</v>
      </c>
      <c r="AD64" t="e">
        <f>+VLOOKUP(D64,#REF!,6,0)</f>
        <v>#REF!</v>
      </c>
    </row>
    <row r="65" spans="2:30">
      <c r="B65" t="s">
        <v>440</v>
      </c>
      <c r="C65" s="103" t="s">
        <v>402</v>
      </c>
      <c r="D65" s="103" t="s">
        <v>403</v>
      </c>
      <c r="E65" s="104">
        <v>0.69</v>
      </c>
      <c r="F65" s="188">
        <v>7278.3699944829996</v>
      </c>
      <c r="G65" s="134" t="s">
        <v>1113</v>
      </c>
      <c r="H65" s="103" t="s">
        <v>570</v>
      </c>
      <c r="I65" s="103" t="s">
        <v>571</v>
      </c>
      <c r="J65" s="104">
        <v>5022.08</v>
      </c>
      <c r="K65" s="458">
        <v>24</v>
      </c>
      <c r="M65" s="190">
        <f>SUMIF('12_Ajustes'!$C:$C,C65,'12_Ajustes'!$E:$E)</f>
        <v>0.12</v>
      </c>
      <c r="N65" s="190">
        <f>SUMIF('12_Ajustes'!$D:$D,C65,'12_Ajustes'!$F:$F)</f>
        <v>0</v>
      </c>
      <c r="P65" s="190">
        <f t="shared" si="27"/>
        <v>0.80999999999999994</v>
      </c>
      <c r="Q65" s="402">
        <f t="shared" si="28"/>
        <v>5895.4796955312295</v>
      </c>
      <c r="R65" s="190"/>
      <c r="AD65" t="e">
        <f>+VLOOKUP(D65,#REF!,6,0)</f>
        <v>#REF!</v>
      </c>
    </row>
    <row r="66" spans="2:30">
      <c r="C66" s="103" t="s">
        <v>560</v>
      </c>
      <c r="D66" s="103" t="s">
        <v>561</v>
      </c>
      <c r="E66" s="103" t="s">
        <v>581</v>
      </c>
      <c r="F66" s="103" t="s">
        <v>581</v>
      </c>
      <c r="G66" s="103"/>
      <c r="H66" s="103" t="s">
        <v>581</v>
      </c>
      <c r="I66" s="103" t="s">
        <v>581</v>
      </c>
      <c r="J66" s="103" t="s">
        <v>581</v>
      </c>
      <c r="K66"/>
      <c r="R66" s="190"/>
      <c r="AD66" t="e">
        <f>+VLOOKUP(D66,#REF!,6,0)</f>
        <v>#REF!</v>
      </c>
    </row>
    <row r="67" spans="2:30">
      <c r="C67" s="103" t="s">
        <v>258</v>
      </c>
      <c r="D67" s="103" t="s">
        <v>259</v>
      </c>
      <c r="E67" s="103" t="s">
        <v>581</v>
      </c>
      <c r="F67" s="103" t="s">
        <v>581</v>
      </c>
      <c r="G67" s="103"/>
      <c r="H67" s="103" t="s">
        <v>581</v>
      </c>
      <c r="I67" s="103" t="s">
        <v>581</v>
      </c>
      <c r="J67" s="103" t="s">
        <v>581</v>
      </c>
      <c r="K67"/>
      <c r="R67" s="190"/>
      <c r="AD67" t="e">
        <f>+VLOOKUP(D67,#REF!,6,0)</f>
        <v>#REF!</v>
      </c>
    </row>
    <row r="68" spans="2:30">
      <c r="C68" s="103" t="s">
        <v>262</v>
      </c>
      <c r="D68" s="103" t="s">
        <v>263</v>
      </c>
      <c r="E68" s="103" t="s">
        <v>581</v>
      </c>
      <c r="F68" s="103" t="s">
        <v>581</v>
      </c>
      <c r="G68" s="103"/>
      <c r="H68" s="103" t="s">
        <v>581</v>
      </c>
      <c r="I68" s="103" t="s">
        <v>581</v>
      </c>
      <c r="J68" s="103" t="s">
        <v>581</v>
      </c>
      <c r="K68"/>
      <c r="R68" s="190"/>
      <c r="AD68" t="e">
        <f>+VLOOKUP(D68,#REF!,6,0)</f>
        <v>#REF!</v>
      </c>
    </row>
    <row r="69" spans="2:30">
      <c r="C69" s="103" t="s">
        <v>264</v>
      </c>
      <c r="D69" s="103" t="s">
        <v>265</v>
      </c>
      <c r="E69" s="103" t="s">
        <v>581</v>
      </c>
      <c r="F69" s="103" t="s">
        <v>581</v>
      </c>
      <c r="G69" s="103"/>
      <c r="H69" s="103" t="s">
        <v>581</v>
      </c>
      <c r="I69" s="103" t="s">
        <v>581</v>
      </c>
      <c r="J69" s="103" t="s">
        <v>581</v>
      </c>
      <c r="K69"/>
      <c r="R69" s="190"/>
      <c r="AD69" t="e">
        <f>+VLOOKUP(D69,#REF!,6,0)</f>
        <v>#REF!</v>
      </c>
    </row>
    <row r="70" spans="2:30">
      <c r="C70" s="103" t="s">
        <v>579</v>
      </c>
      <c r="D70" s="103" t="s">
        <v>580</v>
      </c>
      <c r="E70" s="103" t="s">
        <v>581</v>
      </c>
      <c r="F70" s="103" t="s">
        <v>581</v>
      </c>
      <c r="G70" s="103"/>
      <c r="H70" s="103" t="s">
        <v>581</v>
      </c>
      <c r="I70" s="103" t="s">
        <v>581</v>
      </c>
      <c r="J70" s="103" t="s">
        <v>581</v>
      </c>
      <c r="K70"/>
      <c r="R70" s="190"/>
      <c r="AD70" t="e">
        <f>+VLOOKUP(D70,#REF!,6,0)</f>
        <v>#REF!</v>
      </c>
    </row>
    <row r="71" spans="2:30">
      <c r="C71" s="103" t="s">
        <v>1116</v>
      </c>
      <c r="D71" s="103" t="s">
        <v>1117</v>
      </c>
      <c r="E71" s="103" t="s">
        <v>581</v>
      </c>
      <c r="F71" s="103" t="s">
        <v>581</v>
      </c>
      <c r="G71" s="103"/>
      <c r="H71" s="103" t="s">
        <v>581</v>
      </c>
      <c r="I71" s="103" t="s">
        <v>581</v>
      </c>
      <c r="J71" s="103" t="s">
        <v>581</v>
      </c>
      <c r="K71"/>
      <c r="R71" s="190"/>
      <c r="AD71" t="e">
        <f>+VLOOKUP(D71,#REF!,6,0)</f>
        <v>#REF!</v>
      </c>
    </row>
    <row r="72" spans="2:30">
      <c r="C72" s="103" t="s">
        <v>350</v>
      </c>
      <c r="D72" s="103" t="s">
        <v>351</v>
      </c>
      <c r="E72" s="103" t="s">
        <v>581</v>
      </c>
      <c r="F72" s="103" t="s">
        <v>581</v>
      </c>
      <c r="G72" s="103"/>
      <c r="H72" s="103" t="s">
        <v>581</v>
      </c>
      <c r="I72" s="103" t="s">
        <v>581</v>
      </c>
      <c r="J72" s="103" t="s">
        <v>581</v>
      </c>
      <c r="K72"/>
      <c r="R72" s="190"/>
      <c r="AD72" t="e">
        <f>+VLOOKUP(D72,#REF!,6,0)</f>
        <v>#REF!</v>
      </c>
    </row>
    <row r="73" spans="2:30">
      <c r="C73" s="103" t="s">
        <v>354</v>
      </c>
      <c r="D73" s="103" t="s">
        <v>355</v>
      </c>
      <c r="E73" s="103" t="s">
        <v>581</v>
      </c>
      <c r="F73" s="103" t="s">
        <v>581</v>
      </c>
      <c r="G73" s="103"/>
      <c r="H73" s="103" t="s">
        <v>581</v>
      </c>
      <c r="I73" s="103" t="s">
        <v>581</v>
      </c>
      <c r="J73" s="103" t="s">
        <v>581</v>
      </c>
      <c r="K73"/>
      <c r="AD73" t="e">
        <f>+VLOOKUP(D73,#REF!,6,0)</f>
        <v>#REF!</v>
      </c>
    </row>
    <row r="74" spans="2:30">
      <c r="C74" s="103" t="s">
        <v>362</v>
      </c>
      <c r="D74" s="103" t="s">
        <v>363</v>
      </c>
      <c r="E74" s="103" t="s">
        <v>581</v>
      </c>
      <c r="F74" s="103" t="s">
        <v>581</v>
      </c>
      <c r="G74" s="103"/>
      <c r="H74" s="103" t="s">
        <v>581</v>
      </c>
      <c r="I74" s="103" t="s">
        <v>581</v>
      </c>
      <c r="J74" s="103" t="s">
        <v>581</v>
      </c>
      <c r="K74"/>
      <c r="AD74" t="e">
        <f>+VLOOKUP(D74,#REF!,6,0)</f>
        <v>#REF!</v>
      </c>
    </row>
    <row r="75" spans="2:30">
      <c r="C75" s="103" t="s">
        <v>364</v>
      </c>
      <c r="D75" s="103" t="s">
        <v>365</v>
      </c>
      <c r="E75" s="103" t="s">
        <v>581</v>
      </c>
      <c r="F75" s="103" t="s">
        <v>581</v>
      </c>
      <c r="G75" s="103"/>
      <c r="H75" s="103" t="s">
        <v>581</v>
      </c>
      <c r="I75" s="103" t="s">
        <v>581</v>
      </c>
      <c r="J75" s="103" t="s">
        <v>581</v>
      </c>
      <c r="K75"/>
      <c r="AD75" t="e">
        <f>+VLOOKUP(D75,#REF!,6,0)</f>
        <v>#REF!</v>
      </c>
    </row>
    <row r="76" spans="2:30">
      <c r="C76" s="103" t="s">
        <v>562</v>
      </c>
      <c r="D76" s="103" t="s">
        <v>563</v>
      </c>
      <c r="E76" s="103" t="s">
        <v>581</v>
      </c>
      <c r="F76" s="103" t="s">
        <v>581</v>
      </c>
      <c r="G76" s="103"/>
      <c r="H76" s="103" t="s">
        <v>581</v>
      </c>
      <c r="I76" s="103" t="s">
        <v>581</v>
      </c>
      <c r="J76" s="103" t="s">
        <v>581</v>
      </c>
      <c r="K76"/>
      <c r="AD76" t="e">
        <f>+VLOOKUP(D76,#REF!,6,0)</f>
        <v>#REF!</v>
      </c>
    </row>
    <row r="77" spans="2:30">
      <c r="C77" s="103" t="s">
        <v>1052</v>
      </c>
      <c r="D77" s="103" t="s">
        <v>1053</v>
      </c>
      <c r="E77" s="103" t="s">
        <v>581</v>
      </c>
      <c r="F77" s="103" t="s">
        <v>581</v>
      </c>
      <c r="G77" s="103"/>
      <c r="H77" s="103" t="s">
        <v>581</v>
      </c>
      <c r="I77" s="103" t="s">
        <v>581</v>
      </c>
      <c r="J77" s="103" t="s">
        <v>581</v>
      </c>
      <c r="K77"/>
      <c r="AD77" t="e">
        <f>+VLOOKUP(D77,#REF!,6,0)</f>
        <v>#REF!</v>
      </c>
    </row>
    <row r="78" spans="2:30">
      <c r="C78" s="103" t="s">
        <v>396</v>
      </c>
      <c r="D78" s="103" t="s">
        <v>397</v>
      </c>
      <c r="E78" s="103" t="s">
        <v>581</v>
      </c>
      <c r="F78" s="103" t="s">
        <v>581</v>
      </c>
      <c r="G78" s="103"/>
      <c r="H78" s="103" t="s">
        <v>581</v>
      </c>
      <c r="I78" s="103" t="s">
        <v>581</v>
      </c>
      <c r="J78" s="103" t="s">
        <v>581</v>
      </c>
      <c r="K78"/>
      <c r="AD78" t="e">
        <f>+VLOOKUP(D78,#REF!,6,0)</f>
        <v>#REF!</v>
      </c>
    </row>
    <row r="79" spans="2:30">
      <c r="C79" s="103" t="s">
        <v>402</v>
      </c>
      <c r="D79" s="103" t="s">
        <v>403</v>
      </c>
      <c r="E79" s="103" t="s">
        <v>581</v>
      </c>
      <c r="F79" s="103" t="s">
        <v>581</v>
      </c>
      <c r="G79" s="103"/>
      <c r="H79" s="103" t="s">
        <v>581</v>
      </c>
      <c r="I79" s="103" t="s">
        <v>581</v>
      </c>
      <c r="J79" s="103" t="s">
        <v>581</v>
      </c>
      <c r="K79"/>
      <c r="AD79" t="e">
        <f>+VLOOKUP(D79,#REF!,6,0)</f>
        <v>#REF!</v>
      </c>
    </row>
    <row r="80" spans="2:30">
      <c r="B80">
        <v>1</v>
      </c>
      <c r="C80" s="105" t="s">
        <v>412</v>
      </c>
      <c r="D80" s="105"/>
      <c r="E80" s="106">
        <v>1549334.95</v>
      </c>
      <c r="F80" s="105"/>
      <c r="G80" s="105"/>
      <c r="H80" s="105"/>
      <c r="I80" s="105"/>
      <c r="J80" s="106">
        <v>11276633011.48</v>
      </c>
      <c r="K80"/>
      <c r="M80" s="106">
        <f>SUM(M6:M79)</f>
        <v>244897.79735463977</v>
      </c>
      <c r="N80" s="106">
        <f>SUM(N6:N79)</f>
        <v>244897.81735463976</v>
      </c>
      <c r="P80" s="106">
        <f>SUM(P6:P79)</f>
        <v>-59856.442645360396</v>
      </c>
      <c r="Q80" s="139">
        <f>SUM(Q6:Q79)</f>
        <v>-2.4189548639697023E-6</v>
      </c>
    </row>
    <row r="81" spans="3:18">
      <c r="C81" s="105" t="s">
        <v>413</v>
      </c>
      <c r="D81" s="105"/>
      <c r="E81" s="106">
        <v>1549334.93</v>
      </c>
      <c r="F81" s="105"/>
      <c r="G81" s="105"/>
      <c r="H81" s="105"/>
      <c r="I81" s="105"/>
      <c r="J81" s="106">
        <v>11276632865.92</v>
      </c>
      <c r="K81"/>
      <c r="N81" s="141">
        <f>+M80-N80</f>
        <v>-1.9999999989522621E-2</v>
      </c>
    </row>
    <row r="88" spans="3:18">
      <c r="E88" t="s">
        <v>673</v>
      </c>
      <c r="P88" t="s">
        <v>673</v>
      </c>
    </row>
    <row r="89" spans="3:18">
      <c r="D89" t="s">
        <v>416</v>
      </c>
      <c r="E89" s="189">
        <f>SUMIF($B$6:$B$79,D89,$E$6:$E$79)</f>
        <v>1244410.07</v>
      </c>
      <c r="F89" s="141">
        <f>+E6</f>
        <v>1244410.07</v>
      </c>
      <c r="G89" s="141">
        <f>+E89-F89</f>
        <v>0</v>
      </c>
      <c r="J89" s="140">
        <f>SUMIF($B$6:$B$79,D89,$J$6:$J$79)</f>
        <v>9057276914.3099995</v>
      </c>
      <c r="O89" t="s">
        <v>416</v>
      </c>
      <c r="P89" s="189">
        <f>SUMIF($B$6:$B$79,O89,$P$6:$P$79)</f>
        <v>1243725.1926453603</v>
      </c>
      <c r="Q89" s="140">
        <f>SUMIF($B$6:$B$79,O89,$Q$6:$Q$79)</f>
        <v>9052292123.5325775</v>
      </c>
    </row>
    <row r="90" spans="3:18">
      <c r="D90" t="s">
        <v>420</v>
      </c>
      <c r="E90" s="189">
        <f>SUMIF($B$6:$B$79,D90,$E$6:$E$79)</f>
        <v>-8853.7000000000007</v>
      </c>
      <c r="F90" s="141">
        <f>+E24</f>
        <v>-8853.7000000000007</v>
      </c>
      <c r="G90" s="141">
        <f>+E90-F90</f>
        <v>0</v>
      </c>
      <c r="J90" s="140">
        <f>SUMIF($B$6:$B$79,D90,$J$6:$J$79)</f>
        <v>-64440504.43</v>
      </c>
      <c r="O90" t="s">
        <v>420</v>
      </c>
      <c r="P90" s="189">
        <f>SUMIF($B$6:$B$79,O90,$P$6:$P$79)</f>
        <v>-8169.82</v>
      </c>
      <c r="Q90" s="140">
        <f>SUMIF($B$6:$B$79,O90,$Q$6:$Q$79)</f>
        <v>-59462972.748327106</v>
      </c>
    </row>
    <row r="91" spans="3:18">
      <c r="D91" t="s">
        <v>422</v>
      </c>
      <c r="E91" s="189">
        <f>SUMIF($B$6:$B$79,D91,$E$6:$E$79)</f>
        <v>-1175698.9300000002</v>
      </c>
      <c r="F91" s="141">
        <f>+E36</f>
        <v>-1175698.93</v>
      </c>
      <c r="G91" s="141">
        <f>+E91-F91</f>
        <v>0</v>
      </c>
      <c r="J91" s="140">
        <f>SUMIF($B$6:$B$79,D91,$J$6:$J$79)</f>
        <v>-8557171814.6600008</v>
      </c>
      <c r="O91" t="s">
        <v>422</v>
      </c>
      <c r="P91" s="189">
        <f>SUMIF($B$6:$B$79,O91,$P$6:$P$79)</f>
        <v>-1235555.3726453604</v>
      </c>
      <c r="Q91" s="140">
        <f>SUMIF($B$6:$B$79,O91,$Q$6:$Q$79)</f>
        <v>-8557171814.6577682</v>
      </c>
    </row>
    <row r="92" spans="3:18">
      <c r="D92" s="197" t="s">
        <v>584</v>
      </c>
      <c r="E92" s="189">
        <f>SUM(E89:E91)</f>
        <v>59857.439999999944</v>
      </c>
      <c r="J92" s="140">
        <f>SUM(J89:J91)</f>
        <v>435664595.21999836</v>
      </c>
      <c r="O92" s="197" t="s">
        <v>584</v>
      </c>
      <c r="P92" s="189">
        <f>SUM(P89:P91)</f>
        <v>0</v>
      </c>
      <c r="Q92" s="140">
        <f>SUM(Q89:Q91)</f>
        <v>435657336.12648201</v>
      </c>
      <c r="R92" s="189">
        <f>+E92-P92</f>
        <v>59857.439999999944</v>
      </c>
    </row>
    <row r="93" spans="3:18">
      <c r="E93" s="189"/>
      <c r="J93" s="140"/>
      <c r="P93" s="189"/>
      <c r="Q93" s="140"/>
    </row>
    <row r="94" spans="3:18">
      <c r="E94" s="189"/>
      <c r="J94" s="140"/>
      <c r="P94" s="189"/>
      <c r="Q94" s="140"/>
    </row>
    <row r="95" spans="3:18">
      <c r="D95" t="s">
        <v>438</v>
      </c>
      <c r="E95" s="189">
        <f>SUMIF($B$6:$B$79,D95,$E$6:$E$79)</f>
        <v>-354492.88</v>
      </c>
      <c r="F95" s="141">
        <f>+E43</f>
        <v>-354492.88</v>
      </c>
      <c r="G95" s="141">
        <f>+E95-F95</f>
        <v>0</v>
      </c>
      <c r="J95" s="140">
        <f>SUMIF($B$6:$B$79,D95,$J$6:$J$79)</f>
        <v>-2580130341.0499997</v>
      </c>
      <c r="O95" t="s">
        <v>438</v>
      </c>
      <c r="P95" s="189">
        <f>SUMIF($B$6:$B$79,O95,$P$6:$P$79)</f>
        <v>-120640.70000000001</v>
      </c>
      <c r="Q95" s="140">
        <f>SUMIF($B$6:$B$79,O95,$Q$6:$Q$79)</f>
        <v>-878067650.99342525</v>
      </c>
    </row>
    <row r="96" spans="3:18">
      <c r="D96" t="s">
        <v>440</v>
      </c>
      <c r="E96" s="189">
        <f>SUMIF($B$6:$B$79,D96,$E$6:$E$79)</f>
        <v>294635.46000000002</v>
      </c>
      <c r="F96" s="141">
        <f>+E50</f>
        <v>294635.46000000002</v>
      </c>
      <c r="G96" s="141">
        <f>+E96-F96</f>
        <v>0</v>
      </c>
      <c r="J96" s="140">
        <f>SUMIF($B$6:$B$79,D96,$J$6:$J$79)</f>
        <v>2144465891.3899999</v>
      </c>
      <c r="O96" t="s">
        <v>440</v>
      </c>
      <c r="P96" s="189">
        <f>SUMIF($B$6:$B$79,O96,$P$6:$P$79)</f>
        <v>60784.257354639776</v>
      </c>
      <c r="Q96" s="140">
        <f>SUMIF($B$6:$B$79,O96,$Q$6:$Q$79)</f>
        <v>442410314.86694282</v>
      </c>
    </row>
    <row r="97" spans="4:17">
      <c r="D97" s="197" t="s">
        <v>584</v>
      </c>
      <c r="E97" s="189">
        <f>-E95-E96</f>
        <v>59857.419999999984</v>
      </c>
      <c r="J97" s="140">
        <f>-J95-J96</f>
        <v>435664449.65999985</v>
      </c>
      <c r="O97" s="197" t="s">
        <v>584</v>
      </c>
      <c r="P97" s="189">
        <f>-P95-P96</f>
        <v>59856.442645360235</v>
      </c>
      <c r="Q97" s="140">
        <f>-Q95-Q96</f>
        <v>435657336.12648243</v>
      </c>
    </row>
    <row r="98" spans="4:17">
      <c r="D98" s="152" t="s">
        <v>585</v>
      </c>
      <c r="E98" s="189">
        <f>+E92-E97</f>
        <v>1.9999999960418791E-2</v>
      </c>
      <c r="J98" s="140">
        <f>+J92-J97</f>
        <v>145.55999851226807</v>
      </c>
      <c r="K98" s="459">
        <f>+J98/E98</f>
        <v>7277.9999400170054</v>
      </c>
      <c r="O98" s="152" t="s">
        <v>585</v>
      </c>
      <c r="P98" s="189">
        <f>+P92-P97</f>
        <v>-59856.442645360235</v>
      </c>
      <c r="Q98" s="140">
        <f>+Q92-Q97</f>
        <v>0</v>
      </c>
    </row>
    <row r="99" spans="4:17">
      <c r="E99" s="189"/>
    </row>
  </sheetData>
  <autoFilter ref="B4:Q81" xr:uid="{2C3E62B9-08E1-4873-A87C-B28A2E8D6D1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7F7A-AFE2-4270-877E-B382C6CB89F5}">
  <sheetPr>
    <tabColor rgb="FF00B050"/>
  </sheetPr>
  <dimension ref="A1:S116"/>
  <sheetViews>
    <sheetView showGridLines="0" zoomScale="85" zoomScaleNormal="85" workbookViewId="0">
      <pane xSplit="4" ySplit="5" topLeftCell="F6" activePane="bottomRight" state="frozen"/>
      <selection activeCell="H229" sqref="H229"/>
      <selection pane="topRight" activeCell="H229" sqref="H229"/>
      <selection pane="bottomLeft" activeCell="H229" sqref="H229"/>
      <selection pane="bottomRight" activeCell="H229" sqref="H229"/>
    </sheetView>
  </sheetViews>
  <sheetFormatPr baseColWidth="10" defaultRowHeight="14.4"/>
  <cols>
    <col min="2" max="2" width="60.6640625" bestFit="1" customWidth="1"/>
    <col min="3" max="3" width="20.109375" bestFit="1" customWidth="1"/>
    <col min="4" max="4" width="12.88671875" bestFit="1" customWidth="1"/>
    <col min="5" max="5" width="16.33203125" bestFit="1" customWidth="1"/>
    <col min="6" max="6" width="11" bestFit="1" customWidth="1"/>
    <col min="7" max="7" width="16.88671875" bestFit="1" customWidth="1"/>
    <col min="8" max="8" width="11" bestFit="1" customWidth="1"/>
    <col min="9" max="9" width="16.33203125" bestFit="1" customWidth="1"/>
    <col min="14" max="14" width="15.6640625" bestFit="1" customWidth="1"/>
    <col min="15" max="16" width="12.88671875" bestFit="1" customWidth="1"/>
  </cols>
  <sheetData>
    <row r="1" spans="1:19">
      <c r="B1" s="101" t="s">
        <v>13</v>
      </c>
      <c r="C1" s="101" t="s">
        <v>14</v>
      </c>
      <c r="D1" s="101"/>
      <c r="E1" s="101"/>
      <c r="F1" s="101"/>
      <c r="G1" s="101"/>
      <c r="H1" s="101"/>
      <c r="I1" s="101"/>
    </row>
    <row r="2" spans="1:19">
      <c r="B2" s="101" t="s">
        <v>15</v>
      </c>
      <c r="C2" s="101" t="s">
        <v>16</v>
      </c>
      <c r="D2" s="101"/>
      <c r="E2" s="101"/>
      <c r="F2" s="101"/>
      <c r="G2" s="101"/>
      <c r="H2" s="101"/>
      <c r="I2" s="101"/>
    </row>
    <row r="3" spans="1:19" ht="27">
      <c r="B3" s="102" t="s">
        <v>17</v>
      </c>
      <c r="C3" s="102" t="s">
        <v>17</v>
      </c>
      <c r="D3" s="102" t="s">
        <v>19</v>
      </c>
      <c r="E3" s="102" t="s">
        <v>564</v>
      </c>
      <c r="F3" s="102" t="s">
        <v>564</v>
      </c>
      <c r="G3" s="102" t="s">
        <v>564</v>
      </c>
      <c r="H3" s="102" t="s">
        <v>564</v>
      </c>
      <c r="I3" s="102" t="s">
        <v>564</v>
      </c>
    </row>
    <row r="4" spans="1:19" ht="27">
      <c r="B4" s="102" t="s">
        <v>21</v>
      </c>
      <c r="C4" s="102" t="s">
        <v>22</v>
      </c>
      <c r="D4" s="102"/>
      <c r="E4" s="102" t="s">
        <v>565</v>
      </c>
      <c r="F4" s="102" t="s">
        <v>565</v>
      </c>
      <c r="G4" s="102" t="s">
        <v>415</v>
      </c>
      <c r="H4" s="102" t="s">
        <v>415</v>
      </c>
      <c r="I4" s="102" t="s">
        <v>19</v>
      </c>
      <c r="K4" s="187" t="s">
        <v>667</v>
      </c>
      <c r="L4" s="187" t="s">
        <v>667</v>
      </c>
      <c r="N4" s="102" t="s">
        <v>668</v>
      </c>
    </row>
    <row r="5" spans="1:19">
      <c r="B5" s="102"/>
      <c r="C5" s="102"/>
      <c r="D5" s="102"/>
      <c r="E5" s="102" t="s">
        <v>566</v>
      </c>
      <c r="F5" s="102" t="s">
        <v>567</v>
      </c>
      <c r="G5" s="102" t="s">
        <v>21</v>
      </c>
      <c r="H5" s="102" t="s">
        <v>568</v>
      </c>
      <c r="I5" s="102"/>
      <c r="K5" s="187" t="s">
        <v>19</v>
      </c>
      <c r="L5" s="187" t="s">
        <v>19</v>
      </c>
      <c r="N5" s="102" t="s">
        <v>19</v>
      </c>
    </row>
    <row r="6" spans="1:19">
      <c r="B6" s="103" t="s">
        <v>23</v>
      </c>
      <c r="C6" s="103" t="s">
        <v>24</v>
      </c>
      <c r="D6" s="104">
        <v>1216988.46</v>
      </c>
      <c r="E6" s="188">
        <v>7266.0477931559999</v>
      </c>
      <c r="F6" s="134" t="s">
        <v>669</v>
      </c>
      <c r="G6" s="103" t="s">
        <v>570</v>
      </c>
      <c r="H6" s="103" t="s">
        <v>571</v>
      </c>
      <c r="I6" s="104">
        <v>8842696314.0799999</v>
      </c>
      <c r="S6" t="e">
        <f>VLOOKUP(B6,#REF!,1,0)</f>
        <v>#REF!</v>
      </c>
    </row>
    <row r="7" spans="1:19" s="343" customFormat="1">
      <c r="A7" s="343" t="s">
        <v>416</v>
      </c>
      <c r="B7" s="344" t="s">
        <v>25</v>
      </c>
      <c r="C7" s="344" t="s">
        <v>26</v>
      </c>
      <c r="D7" s="186">
        <v>106035.62</v>
      </c>
      <c r="E7" s="345">
        <v>7266.0477931559999</v>
      </c>
      <c r="F7" s="346" t="s">
        <v>669</v>
      </c>
      <c r="G7" s="344" t="s">
        <v>570</v>
      </c>
      <c r="H7" s="344" t="s">
        <v>571</v>
      </c>
      <c r="I7" s="186">
        <v>770459882.70000005</v>
      </c>
      <c r="K7" s="347">
        <f>SUMIF('06_Ajustes'!$C:$C,B7,'06_Ajustes'!$E:$E)</f>
        <v>0</v>
      </c>
      <c r="L7" s="347">
        <f>SUMIF('06_Ajustes'!$D:$D,B7,'06_Ajustes'!$F:$F)</f>
        <v>0</v>
      </c>
      <c r="N7" s="347">
        <f t="shared" ref="N7:N9" si="0">+D7+K7-L7</f>
        <v>106035.62</v>
      </c>
      <c r="O7" s="348">
        <f>+'06_Bono'!AF124</f>
        <v>106035.62</v>
      </c>
      <c r="P7" s="349">
        <f>+N7-O7</f>
        <v>0</v>
      </c>
      <c r="S7" s="343" t="e">
        <f>VLOOKUP(B7,#REF!,1,0)</f>
        <v>#REF!</v>
      </c>
    </row>
    <row r="8" spans="1:19">
      <c r="B8" s="103" t="s">
        <v>572</v>
      </c>
      <c r="C8" s="103" t="s">
        <v>573</v>
      </c>
      <c r="D8" s="104">
        <v>1718.17</v>
      </c>
      <c r="E8" s="188">
        <v>7266.0477931559999</v>
      </c>
      <c r="F8" s="134" t="s">
        <v>669</v>
      </c>
      <c r="G8" s="103" t="s">
        <v>570</v>
      </c>
      <c r="H8" s="103" t="s">
        <v>571</v>
      </c>
      <c r="I8" s="104">
        <v>12484305.34</v>
      </c>
      <c r="S8" t="e">
        <f>VLOOKUP(B8,#REF!,1,0)</f>
        <v>#REF!</v>
      </c>
    </row>
    <row r="9" spans="1:19" s="336" customFormat="1">
      <c r="A9" s="336" t="s">
        <v>416</v>
      </c>
      <c r="B9" s="337" t="s">
        <v>574</v>
      </c>
      <c r="C9" s="337" t="s">
        <v>575</v>
      </c>
      <c r="D9" s="335">
        <v>1718.17</v>
      </c>
      <c r="E9" s="338">
        <v>7266.0477931559999</v>
      </c>
      <c r="F9" s="339" t="s">
        <v>669</v>
      </c>
      <c r="G9" s="337" t="s">
        <v>570</v>
      </c>
      <c r="H9" s="337" t="s">
        <v>571</v>
      </c>
      <c r="I9" s="335">
        <v>12484305.34</v>
      </c>
      <c r="K9" s="340">
        <f>SUMIF('06_Ajustes'!$C:$C,B9,'06_Ajustes'!$E:$E)</f>
        <v>0</v>
      </c>
      <c r="L9" s="340">
        <f>SUMIF('06_Ajustes'!$D:$D,B9,'06_Ajustes'!$F:$F)</f>
        <v>0</v>
      </c>
      <c r="N9" s="340">
        <f t="shared" si="0"/>
        <v>1718.17</v>
      </c>
      <c r="O9" s="341">
        <v>1718.17</v>
      </c>
      <c r="P9" s="342">
        <f>+N9-O9</f>
        <v>0</v>
      </c>
      <c r="S9" s="336" t="e">
        <f>VLOOKUP(B9,#REF!,1,0)</f>
        <v>#REF!</v>
      </c>
    </row>
    <row r="10" spans="1:19" s="328" customFormat="1">
      <c r="B10" s="329" t="s">
        <v>27</v>
      </c>
      <c r="C10" s="329" t="s">
        <v>28</v>
      </c>
      <c r="D10" s="330">
        <v>10336.56</v>
      </c>
      <c r="E10" s="331">
        <v>7266.0477931559999</v>
      </c>
      <c r="F10" s="332" t="s">
        <v>669</v>
      </c>
      <c r="G10" s="329" t="s">
        <v>570</v>
      </c>
      <c r="H10" s="329" t="s">
        <v>571</v>
      </c>
      <c r="I10" s="330">
        <v>75105938.980000004</v>
      </c>
      <c r="K10" s="333"/>
      <c r="L10" s="333"/>
      <c r="S10" s="328" t="e">
        <f>VLOOKUP(B10,#REF!,1,0)</f>
        <v>#REF!</v>
      </c>
    </row>
    <row r="11" spans="1:19" s="328" customFormat="1">
      <c r="B11" s="329" t="s">
        <v>29</v>
      </c>
      <c r="C11" s="329" t="s">
        <v>30</v>
      </c>
      <c r="D11" s="330">
        <v>10336.56</v>
      </c>
      <c r="E11" s="331">
        <v>7266.0477931559999</v>
      </c>
      <c r="F11" s="332" t="s">
        <v>669</v>
      </c>
      <c r="G11" s="329" t="s">
        <v>570</v>
      </c>
      <c r="H11" s="329" t="s">
        <v>571</v>
      </c>
      <c r="I11" s="330">
        <v>75105938.980000004</v>
      </c>
      <c r="K11" s="333"/>
      <c r="L11" s="333"/>
      <c r="S11" s="328" t="e">
        <f>VLOOKUP(B11,#REF!,1,0)</f>
        <v>#REF!</v>
      </c>
    </row>
    <row r="12" spans="1:19" s="328" customFormat="1">
      <c r="B12" s="329" t="s">
        <v>31</v>
      </c>
      <c r="C12" s="329" t="s">
        <v>32</v>
      </c>
      <c r="D12" s="330">
        <v>10336.56</v>
      </c>
      <c r="E12" s="331">
        <v>7266.0477931559999</v>
      </c>
      <c r="F12" s="332" t="s">
        <v>669</v>
      </c>
      <c r="G12" s="329" t="s">
        <v>570</v>
      </c>
      <c r="H12" s="329" t="s">
        <v>571</v>
      </c>
      <c r="I12" s="330">
        <v>75105938.980000004</v>
      </c>
      <c r="K12" s="333"/>
      <c r="L12" s="333"/>
      <c r="S12" s="328" t="e">
        <f>VLOOKUP(B12,#REF!,1,0)</f>
        <v>#REF!</v>
      </c>
    </row>
    <row r="13" spans="1:19" s="328" customFormat="1">
      <c r="A13" s="328" t="s">
        <v>416</v>
      </c>
      <c r="B13" s="329" t="s">
        <v>33</v>
      </c>
      <c r="C13" s="329" t="s">
        <v>34</v>
      </c>
      <c r="D13" s="330">
        <v>10336.56</v>
      </c>
      <c r="E13" s="331">
        <v>7266.0477931559999</v>
      </c>
      <c r="F13" s="332" t="s">
        <v>669</v>
      </c>
      <c r="G13" s="329" t="s">
        <v>570</v>
      </c>
      <c r="H13" s="329" t="s">
        <v>571</v>
      </c>
      <c r="I13" s="330">
        <v>75105938.980000004</v>
      </c>
      <c r="K13" s="333">
        <f>SUMIF('06_Ajustes'!$C:$C,B13,'06_Ajustes'!$E:$E)</f>
        <v>0</v>
      </c>
      <c r="L13" s="333">
        <f>SUMIF('06_Ajustes'!$D:$D,B13,'06_Ajustes'!$F:$F)</f>
        <v>0</v>
      </c>
      <c r="N13" s="333">
        <f t="shared" ref="N13" si="1">+D13+K13-L13</f>
        <v>10336.56</v>
      </c>
      <c r="O13" s="334">
        <v>10336.41</v>
      </c>
      <c r="P13" s="334">
        <f>+N13-O13</f>
        <v>0.1499999999996362</v>
      </c>
      <c r="S13" s="328" t="e">
        <f>VLOOKUP(B13,#REF!,1,0)</f>
        <v>#REF!</v>
      </c>
    </row>
    <row r="14" spans="1:19">
      <c r="B14" s="103" t="s">
        <v>67</v>
      </c>
      <c r="C14" s="103" t="s">
        <v>68</v>
      </c>
      <c r="D14" s="104">
        <v>17621.27</v>
      </c>
      <c r="E14" s="188">
        <v>7266.0477931559999</v>
      </c>
      <c r="F14" s="134" t="s">
        <v>669</v>
      </c>
      <c r="G14" s="103" t="s">
        <v>570</v>
      </c>
      <c r="H14" s="103" t="s">
        <v>571</v>
      </c>
      <c r="I14" s="104">
        <v>128036990</v>
      </c>
      <c r="K14" s="189"/>
      <c r="L14" s="189"/>
      <c r="S14" t="e">
        <f>VLOOKUP(B14,#REF!,1,0)</f>
        <v>#REF!</v>
      </c>
    </row>
    <row r="15" spans="1:19" s="336" customFormat="1">
      <c r="A15" s="336" t="s">
        <v>416</v>
      </c>
      <c r="B15" s="337" t="s">
        <v>553</v>
      </c>
      <c r="C15" s="337" t="s">
        <v>555</v>
      </c>
      <c r="D15" s="335">
        <v>16219.16</v>
      </c>
      <c r="E15" s="338">
        <v>7266.0477931559999</v>
      </c>
      <c r="F15" s="339" t="s">
        <v>669</v>
      </c>
      <c r="G15" s="337" t="s">
        <v>570</v>
      </c>
      <c r="H15" s="337" t="s">
        <v>571</v>
      </c>
      <c r="I15" s="335">
        <v>117849191.72</v>
      </c>
      <c r="K15" s="340">
        <f>SUMIF('06_Ajustes'!$C:$C,B15,'06_Ajustes'!$E:$E)</f>
        <v>0</v>
      </c>
      <c r="L15" s="340">
        <f>SUMIF('06_Ajustes'!$D:$D,B15,'06_Ajustes'!$F:$F)</f>
        <v>6303.0049762410545</v>
      </c>
      <c r="N15" s="340">
        <f t="shared" ref="N15:N16" si="2">+D15+K15-L15</f>
        <v>9916.1550237589454</v>
      </c>
      <c r="S15" s="336" t="e">
        <f>VLOOKUP(B15,#REF!,1,0)</f>
        <v>#REF!</v>
      </c>
    </row>
    <row r="16" spans="1:19" s="336" customFormat="1">
      <c r="A16" s="336" t="s">
        <v>416</v>
      </c>
      <c r="B16" s="337" t="s">
        <v>554</v>
      </c>
      <c r="C16" s="337" t="s">
        <v>556</v>
      </c>
      <c r="D16" s="335">
        <v>1291.28</v>
      </c>
      <c r="E16" s="338">
        <v>7266.0477931559999</v>
      </c>
      <c r="F16" s="339" t="s">
        <v>669</v>
      </c>
      <c r="G16" s="337" t="s">
        <v>570</v>
      </c>
      <c r="H16" s="337" t="s">
        <v>571</v>
      </c>
      <c r="I16" s="335">
        <v>9382502.1899999995</v>
      </c>
      <c r="K16" s="340">
        <f>SUMIF('06_Ajustes'!$C:$C,B16,'06_Ajustes'!$E:$E)</f>
        <v>0</v>
      </c>
      <c r="L16" s="340">
        <f>SUMIF('06_Ajustes'!$D:$D,B16,'06_Ajustes'!$F:$F)</f>
        <v>0</v>
      </c>
      <c r="N16" s="340">
        <f t="shared" si="2"/>
        <v>1291.28</v>
      </c>
      <c r="O16" s="342">
        <f>+N15+N16</f>
        <v>11207.435023758946</v>
      </c>
      <c r="S16" s="336" t="e">
        <f>VLOOKUP(B16,#REF!,1,0)</f>
        <v>#REF!</v>
      </c>
    </row>
    <row r="17" spans="1:19">
      <c r="B17" s="103" t="s">
        <v>77</v>
      </c>
      <c r="C17" s="103" t="s">
        <v>78</v>
      </c>
      <c r="D17" s="104">
        <v>110.83</v>
      </c>
      <c r="E17" s="188">
        <v>7266.0477931559999</v>
      </c>
      <c r="F17" s="134" t="s">
        <v>669</v>
      </c>
      <c r="G17" s="103" t="s">
        <v>570</v>
      </c>
      <c r="H17" s="103" t="s">
        <v>571</v>
      </c>
      <c r="I17" s="104">
        <v>805296.08</v>
      </c>
      <c r="K17" s="189"/>
      <c r="L17" s="189"/>
      <c r="S17" t="e">
        <f>VLOOKUP(B17,#REF!,1,0)</f>
        <v>#REF!</v>
      </c>
    </row>
    <row r="18" spans="1:19">
      <c r="A18" t="s">
        <v>416</v>
      </c>
      <c r="B18" s="103" t="s">
        <v>83</v>
      </c>
      <c r="C18" s="103" t="s">
        <v>84</v>
      </c>
      <c r="D18" s="104">
        <v>110.83</v>
      </c>
      <c r="E18" s="188">
        <v>7266.0477931559999</v>
      </c>
      <c r="F18" s="134" t="s">
        <v>669</v>
      </c>
      <c r="G18" s="103" t="s">
        <v>570</v>
      </c>
      <c r="H18" s="103" t="s">
        <v>571</v>
      </c>
      <c r="I18" s="104">
        <v>805296.08</v>
      </c>
      <c r="K18" s="190">
        <f>SUMIF('06_Ajustes'!$C:$C,B18,'06_Ajustes'!$E:$E)</f>
        <v>0</v>
      </c>
      <c r="L18" s="190">
        <f>SUMIF('06_Ajustes'!$D:$D,B18,'06_Ajustes'!$F:$F)</f>
        <v>0</v>
      </c>
      <c r="N18" s="190">
        <f t="shared" ref="N18" si="3">+D18+K18-L18</f>
        <v>110.83</v>
      </c>
      <c r="O18">
        <f>+'06_Bono'!AS124</f>
        <v>110.83000000000175</v>
      </c>
      <c r="P18" s="227">
        <f>+N18-O18</f>
        <v>-1.7479351299698465E-12</v>
      </c>
      <c r="S18" t="e">
        <f>VLOOKUP(B18,#REF!,1,0)</f>
        <v>#REF!</v>
      </c>
    </row>
    <row r="19" spans="1:19" s="320" customFormat="1">
      <c r="B19" s="321" t="s">
        <v>127</v>
      </c>
      <c r="C19" s="321" t="s">
        <v>128</v>
      </c>
      <c r="D19" s="322">
        <v>1081276.8400000001</v>
      </c>
      <c r="E19" s="323">
        <v>7266.0477931559999</v>
      </c>
      <c r="F19" s="324" t="s">
        <v>669</v>
      </c>
      <c r="G19" s="321" t="s">
        <v>570</v>
      </c>
      <c r="H19" s="321" t="s">
        <v>571</v>
      </c>
      <c r="I19" s="322">
        <v>7856609197.0699997</v>
      </c>
      <c r="K19" s="325"/>
      <c r="L19" s="325"/>
      <c r="S19" s="320" t="e">
        <f>VLOOKUP(B19,#REF!,1,0)</f>
        <v>#REF!</v>
      </c>
    </row>
    <row r="20" spans="1:19" s="320" customFormat="1">
      <c r="B20" s="321" t="s">
        <v>129</v>
      </c>
      <c r="C20" s="321" t="s">
        <v>130</v>
      </c>
      <c r="D20" s="322">
        <v>1081276.8400000001</v>
      </c>
      <c r="E20" s="323">
        <v>7266.0477931559999</v>
      </c>
      <c r="F20" s="324" t="s">
        <v>669</v>
      </c>
      <c r="G20" s="321" t="s">
        <v>570</v>
      </c>
      <c r="H20" s="321" t="s">
        <v>571</v>
      </c>
      <c r="I20" s="322">
        <v>7856609197.0699997</v>
      </c>
      <c r="K20" s="325"/>
      <c r="L20" s="325"/>
      <c r="S20" s="320" t="e">
        <f>VLOOKUP(B20,#REF!,1,0)</f>
        <v>#REF!</v>
      </c>
    </row>
    <row r="21" spans="1:19" s="320" customFormat="1">
      <c r="A21" s="320" t="s">
        <v>416</v>
      </c>
      <c r="B21" s="321" t="s">
        <v>131</v>
      </c>
      <c r="C21" s="321" t="s">
        <v>132</v>
      </c>
      <c r="D21" s="322">
        <v>219549.26</v>
      </c>
      <c r="E21" s="323">
        <v>7266.0477931559999</v>
      </c>
      <c r="F21" s="324" t="s">
        <v>669</v>
      </c>
      <c r="G21" s="321" t="s">
        <v>570</v>
      </c>
      <c r="H21" s="321" t="s">
        <v>571</v>
      </c>
      <c r="I21" s="322">
        <v>1595255416.1099999</v>
      </c>
      <c r="K21" s="325">
        <f>SUMIF('06_Ajustes'!$C:$C,B21,'06_Ajustes'!$E:$E)</f>
        <v>0</v>
      </c>
      <c r="L21" s="325">
        <f>SUMIF('06_Ajustes'!$D:$D,B21,'06_Ajustes'!$F:$F)</f>
        <v>0</v>
      </c>
      <c r="N21" s="325">
        <f t="shared" ref="N21:N25" si="4">+D21+K21-L21</f>
        <v>219549.26</v>
      </c>
      <c r="S21" s="320" t="e">
        <f>VLOOKUP(B21,#REF!,1,0)</f>
        <v>#REF!</v>
      </c>
    </row>
    <row r="22" spans="1:19" s="320" customFormat="1">
      <c r="A22" s="320" t="s">
        <v>416</v>
      </c>
      <c r="B22" s="321" t="s">
        <v>133</v>
      </c>
      <c r="C22" s="321" t="s">
        <v>134</v>
      </c>
      <c r="D22" s="322">
        <v>219549.26</v>
      </c>
      <c r="E22" s="323">
        <v>7266.0477931559999</v>
      </c>
      <c r="F22" s="324" t="s">
        <v>669</v>
      </c>
      <c r="G22" s="321" t="s">
        <v>570</v>
      </c>
      <c r="H22" s="321" t="s">
        <v>571</v>
      </c>
      <c r="I22" s="322">
        <v>1595255416.1099999</v>
      </c>
      <c r="K22" s="325">
        <f>SUMIF('06_Ajustes'!$C:$C,B22,'06_Ajustes'!$E:$E)</f>
        <v>0</v>
      </c>
      <c r="L22" s="325">
        <f>SUMIF('06_Ajustes'!$D:$D,B22,'06_Ajustes'!$F:$F)</f>
        <v>0</v>
      </c>
      <c r="N22" s="325">
        <f t="shared" si="4"/>
        <v>219549.26</v>
      </c>
      <c r="S22" s="320" t="e">
        <f>VLOOKUP(B22,#REF!,1,0)</f>
        <v>#REF!</v>
      </c>
    </row>
    <row r="23" spans="1:19" s="320" customFormat="1">
      <c r="A23" s="320" t="s">
        <v>416</v>
      </c>
      <c r="B23" s="321" t="s">
        <v>135</v>
      </c>
      <c r="C23" s="321" t="s">
        <v>136</v>
      </c>
      <c r="D23" s="322">
        <v>219549.26</v>
      </c>
      <c r="E23" s="323">
        <v>7266.0477931559999</v>
      </c>
      <c r="F23" s="324" t="s">
        <v>669</v>
      </c>
      <c r="G23" s="321" t="s">
        <v>570</v>
      </c>
      <c r="H23" s="321" t="s">
        <v>571</v>
      </c>
      <c r="I23" s="322">
        <v>1595255416.1099999</v>
      </c>
      <c r="K23" s="325">
        <f>SUMIF('06_Ajustes'!$C:$C,B23,'06_Ajustes'!$E:$E)</f>
        <v>0</v>
      </c>
      <c r="L23" s="325">
        <f>SUMIF('06_Ajustes'!$D:$D,B23,'06_Ajustes'!$F:$F)</f>
        <v>0</v>
      </c>
      <c r="N23" s="325">
        <f t="shared" si="4"/>
        <v>219549.26</v>
      </c>
      <c r="S23" s="320" t="e">
        <f>VLOOKUP(B23,#REF!,1,0)</f>
        <v>#REF!</v>
      </c>
    </row>
    <row r="24" spans="1:19" s="320" customFormat="1">
      <c r="A24" s="320" t="s">
        <v>416</v>
      </c>
      <c r="B24" s="321" t="s">
        <v>137</v>
      </c>
      <c r="C24" s="321" t="s">
        <v>138</v>
      </c>
      <c r="D24" s="322">
        <v>219549.26</v>
      </c>
      <c r="E24" s="323">
        <v>7266.0477931559999</v>
      </c>
      <c r="F24" s="324" t="s">
        <v>669</v>
      </c>
      <c r="G24" s="321" t="s">
        <v>570</v>
      </c>
      <c r="H24" s="321" t="s">
        <v>571</v>
      </c>
      <c r="I24" s="322">
        <v>1595255416.1099999</v>
      </c>
      <c r="K24" s="325">
        <f>SUMIF('06_Ajustes'!$C:$C,B24,'06_Ajustes'!$E:$E)</f>
        <v>0</v>
      </c>
      <c r="L24" s="325">
        <f>SUMIF('06_Ajustes'!$D:$D,B24,'06_Ajustes'!$F:$F)</f>
        <v>0</v>
      </c>
      <c r="N24" s="325">
        <f t="shared" si="4"/>
        <v>219549.26</v>
      </c>
      <c r="S24" s="320" t="e">
        <f>VLOOKUP(B24,#REF!,1,0)</f>
        <v>#REF!</v>
      </c>
    </row>
    <row r="25" spans="1:19" s="320" customFormat="1">
      <c r="A25" s="320" t="s">
        <v>416</v>
      </c>
      <c r="B25" s="321" t="s">
        <v>578</v>
      </c>
      <c r="C25" s="321" t="s">
        <v>557</v>
      </c>
      <c r="D25" s="322">
        <v>203079.8</v>
      </c>
      <c r="E25" s="323">
        <v>7266.0477931559999</v>
      </c>
      <c r="F25" s="324" t="s">
        <v>669</v>
      </c>
      <c r="G25" s="321" t="s">
        <v>570</v>
      </c>
      <c r="H25" s="321" t="s">
        <v>571</v>
      </c>
      <c r="I25" s="322">
        <v>1475587532.6199999</v>
      </c>
      <c r="K25" s="325">
        <f>SUMIF('06_Ajustes'!$C:$C,B25,'06_Ajustes'!$E:$E)</f>
        <v>0</v>
      </c>
      <c r="L25" s="325">
        <f>SUMIF('06_Ajustes'!$D:$D,B25,'06_Ajustes'!$F:$F)</f>
        <v>0</v>
      </c>
      <c r="N25" s="325">
        <f t="shared" si="4"/>
        <v>203079.8</v>
      </c>
      <c r="O25" s="326">
        <f>SUM(N21:N25)</f>
        <v>1081276.8400000001</v>
      </c>
      <c r="P25" s="326">
        <v>1081276.8400000001</v>
      </c>
      <c r="Q25" s="327">
        <f>+O25-P25</f>
        <v>0</v>
      </c>
      <c r="S25" s="320" t="e">
        <f>VLOOKUP(B25,#REF!,1,0)</f>
        <v>#REF!</v>
      </c>
    </row>
    <row r="26" spans="1:19">
      <c r="B26" s="103" t="s">
        <v>159</v>
      </c>
      <c r="C26" s="103" t="s">
        <v>160</v>
      </c>
      <c r="D26" s="104">
        <v>-14266.69</v>
      </c>
      <c r="E26" s="188">
        <v>7266.0477931559999</v>
      </c>
      <c r="F26" s="134" t="s">
        <v>669</v>
      </c>
      <c r="G26" s="103" t="s">
        <v>570</v>
      </c>
      <c r="H26" s="103" t="s">
        <v>571</v>
      </c>
      <c r="I26" s="104">
        <v>-103662451.39</v>
      </c>
      <c r="K26" s="189"/>
      <c r="L26" s="189"/>
      <c r="S26" t="e">
        <f>VLOOKUP(B26,#REF!,1,0)</f>
        <v>#REF!</v>
      </c>
    </row>
    <row r="27" spans="1:19">
      <c r="B27" s="103" t="s">
        <v>161</v>
      </c>
      <c r="C27" s="103" t="s">
        <v>163</v>
      </c>
      <c r="D27" s="104">
        <v>-6303</v>
      </c>
      <c r="E27" s="188">
        <v>7266.0477931559999</v>
      </c>
      <c r="F27" s="134" t="s">
        <v>669</v>
      </c>
      <c r="G27" s="103" t="s">
        <v>570</v>
      </c>
      <c r="H27" s="103" t="s">
        <v>571</v>
      </c>
      <c r="I27" s="104">
        <v>-45797899.240000002</v>
      </c>
      <c r="K27" s="189"/>
      <c r="L27" s="189"/>
      <c r="S27" t="e">
        <f>VLOOKUP(B27,#REF!,1,0)</f>
        <v>#REF!</v>
      </c>
    </row>
    <row r="28" spans="1:19" s="358" customFormat="1">
      <c r="A28" s="358" t="s">
        <v>420</v>
      </c>
      <c r="B28" s="359" t="s">
        <v>559</v>
      </c>
      <c r="C28" s="359" t="s">
        <v>558</v>
      </c>
      <c r="D28" s="357">
        <v>-6303</v>
      </c>
      <c r="E28" s="360">
        <v>7266.0477931559999</v>
      </c>
      <c r="F28" s="361" t="s">
        <v>669</v>
      </c>
      <c r="G28" s="359" t="s">
        <v>570</v>
      </c>
      <c r="H28" s="359" t="s">
        <v>571</v>
      </c>
      <c r="I28" s="357">
        <v>-45797899.240000002</v>
      </c>
      <c r="K28" s="362">
        <f>SUMIF('06_Ajustes'!$C:$C,B28,'06_Ajustes'!$E:$E)</f>
        <v>6303.0049762410545</v>
      </c>
      <c r="L28" s="362">
        <f>SUMIF('06_Ajustes'!$D:$D,B28,'06_Ajustes'!$F:$F)</f>
        <v>0</v>
      </c>
      <c r="N28" s="362">
        <f t="shared" ref="N28" si="5">+D28+K28-L28</f>
        <v>4.9762410544644808E-3</v>
      </c>
      <c r="O28" s="363"/>
      <c r="S28" s="358" t="e">
        <f>VLOOKUP(B28,#REF!,1,0)</f>
        <v>#REF!</v>
      </c>
    </row>
    <row r="29" spans="1:19">
      <c r="B29" s="103" t="s">
        <v>188</v>
      </c>
      <c r="C29" s="103" t="s">
        <v>189</v>
      </c>
      <c r="D29" s="104">
        <v>-7.61</v>
      </c>
      <c r="E29" s="188">
        <v>7266.0477931559999</v>
      </c>
      <c r="F29" s="134" t="s">
        <v>669</v>
      </c>
      <c r="G29" s="103" t="s">
        <v>570</v>
      </c>
      <c r="H29" s="103" t="s">
        <v>571</v>
      </c>
      <c r="I29" s="104">
        <v>-55294.62</v>
      </c>
      <c r="K29" s="189"/>
      <c r="L29" s="189"/>
      <c r="S29" t="e">
        <f>VLOOKUP(B29,#REF!,1,0)</f>
        <v>#REF!</v>
      </c>
    </row>
    <row r="30" spans="1:19">
      <c r="A30" t="s">
        <v>420</v>
      </c>
      <c r="B30" s="103" t="s">
        <v>194</v>
      </c>
      <c r="C30" s="103" t="s">
        <v>195</v>
      </c>
      <c r="D30" s="104">
        <v>-7.61</v>
      </c>
      <c r="E30" s="188">
        <v>7266.0477931559999</v>
      </c>
      <c r="F30" s="134" t="s">
        <v>669</v>
      </c>
      <c r="G30" s="103" t="s">
        <v>570</v>
      </c>
      <c r="H30" s="103" t="s">
        <v>571</v>
      </c>
      <c r="I30" s="104">
        <v>-55294.62</v>
      </c>
      <c r="K30" s="190">
        <f>SUMIF('06_Ajustes'!$C:$C,B30,'06_Ajustes'!$E:$E)</f>
        <v>0</v>
      </c>
      <c r="L30" s="190">
        <f>SUMIF('06_Ajustes'!$D:$D,B30,'06_Ajustes'!$F:$F)</f>
        <v>0</v>
      </c>
      <c r="N30" s="190">
        <f t="shared" ref="N30" si="6">+D30+K30-L30</f>
        <v>-7.61</v>
      </c>
      <c r="O30" t="s">
        <v>670</v>
      </c>
      <c r="S30" t="e">
        <f>VLOOKUP(B30,#REF!,1,0)</f>
        <v>#REF!</v>
      </c>
    </row>
    <row r="31" spans="1:19">
      <c r="B31" s="103" t="s">
        <v>196</v>
      </c>
      <c r="C31" s="103" t="s">
        <v>197</v>
      </c>
      <c r="D31" s="104">
        <v>-6500.01</v>
      </c>
      <c r="E31" s="188">
        <v>7266.0477931559999</v>
      </c>
      <c r="F31" s="134" t="s">
        <v>669</v>
      </c>
      <c r="G31" s="103" t="s">
        <v>570</v>
      </c>
      <c r="H31" s="103" t="s">
        <v>571</v>
      </c>
      <c r="I31" s="104">
        <v>-47229383.32</v>
      </c>
      <c r="K31" s="189"/>
      <c r="L31" s="189"/>
      <c r="S31" t="e">
        <f>VLOOKUP(B31,#REF!,1,0)</f>
        <v>#REF!</v>
      </c>
    </row>
    <row r="32" spans="1:19" s="358" customFormat="1">
      <c r="A32" s="358" t="s">
        <v>420</v>
      </c>
      <c r="B32" s="359" t="s">
        <v>198</v>
      </c>
      <c r="C32" s="359" t="s">
        <v>199</v>
      </c>
      <c r="D32" s="357">
        <v>-0.01</v>
      </c>
      <c r="E32" s="360">
        <v>7266.0477931559999</v>
      </c>
      <c r="F32" s="361" t="s">
        <v>669</v>
      </c>
      <c r="G32" s="359" t="s">
        <v>570</v>
      </c>
      <c r="H32" s="359" t="s">
        <v>571</v>
      </c>
      <c r="I32" s="357">
        <v>-72.66</v>
      </c>
      <c r="K32" s="362">
        <f>SUMIF('06_Ajustes'!$C:$C,B32,'06_Ajustes'!$E:$E)</f>
        <v>0</v>
      </c>
      <c r="L32" s="362">
        <f>SUMIF('06_Ajustes'!$D:$D,B32,'06_Ajustes'!$F:$F)</f>
        <v>0</v>
      </c>
      <c r="N32" s="362">
        <f t="shared" ref="N32:N33" si="7">+D32+K32-L32</f>
        <v>-0.01</v>
      </c>
      <c r="S32" s="358" t="e">
        <f>VLOOKUP(B32,#REF!,1,0)</f>
        <v>#REF!</v>
      </c>
    </row>
    <row r="33" spans="1:19" s="358" customFormat="1">
      <c r="A33" s="358" t="s">
        <v>420</v>
      </c>
      <c r="B33" s="359" t="s">
        <v>200</v>
      </c>
      <c r="C33" s="359" t="s">
        <v>201</v>
      </c>
      <c r="D33" s="357">
        <v>-6500</v>
      </c>
      <c r="E33" s="360">
        <v>7266.0477931559999</v>
      </c>
      <c r="F33" s="361" t="s">
        <v>669</v>
      </c>
      <c r="G33" s="359" t="s">
        <v>570</v>
      </c>
      <c r="H33" s="359" t="s">
        <v>571</v>
      </c>
      <c r="I33" s="357">
        <v>-47229310.659999996</v>
      </c>
      <c r="K33" s="362">
        <f>SUMIF('06_Ajustes'!$C:$C,B33,'06_Ajustes'!$E:$E)</f>
        <v>0</v>
      </c>
      <c r="L33" s="362">
        <f>SUMIF('06_Ajustes'!$D:$D,B33,'06_Ajustes'!$F:$F)</f>
        <v>0</v>
      </c>
      <c r="N33" s="362">
        <f t="shared" si="7"/>
        <v>-6500</v>
      </c>
      <c r="O33" s="362">
        <v>6500</v>
      </c>
      <c r="P33" s="362">
        <f>+N33+O33</f>
        <v>0</v>
      </c>
      <c r="S33" s="358" t="e">
        <f>VLOOKUP(B33,#REF!,1,0)</f>
        <v>#REF!</v>
      </c>
    </row>
    <row r="34" spans="1:19">
      <c r="B34" s="103" t="s">
        <v>218</v>
      </c>
      <c r="C34" s="103" t="s">
        <v>219</v>
      </c>
      <c r="D34" s="104">
        <v>-39.89</v>
      </c>
      <c r="E34" s="188">
        <v>7266.0477931559999</v>
      </c>
      <c r="F34" s="134" t="s">
        <v>669</v>
      </c>
      <c r="G34" s="103" t="s">
        <v>570</v>
      </c>
      <c r="H34" s="103" t="s">
        <v>571</v>
      </c>
      <c r="I34" s="104">
        <v>-289842.65000000002</v>
      </c>
      <c r="K34" s="189"/>
      <c r="L34" s="189"/>
      <c r="S34" t="e">
        <f>VLOOKUP(B34,#REF!,1,0)</f>
        <v>#REF!</v>
      </c>
    </row>
    <row r="35" spans="1:19">
      <c r="A35" t="s">
        <v>420</v>
      </c>
      <c r="B35" s="103" t="s">
        <v>222</v>
      </c>
      <c r="C35" s="103" t="s">
        <v>223</v>
      </c>
      <c r="D35" s="104">
        <v>-39.89</v>
      </c>
      <c r="E35" s="188">
        <v>7266.0477931559999</v>
      </c>
      <c r="F35" s="134" t="s">
        <v>669</v>
      </c>
      <c r="G35" s="103" t="s">
        <v>570</v>
      </c>
      <c r="H35" s="103" t="s">
        <v>571</v>
      </c>
      <c r="I35" s="104">
        <v>-289842.65000000002</v>
      </c>
      <c r="K35" s="190">
        <f>SUMIF('06_Ajustes'!$C:$C,B35,'06_Ajustes'!$E:$E)</f>
        <v>0</v>
      </c>
      <c r="L35" s="190">
        <f>SUMIF('06_Ajustes'!$D:$D,B35,'06_Ajustes'!$F:$F)</f>
        <v>0</v>
      </c>
      <c r="N35" s="190">
        <f t="shared" ref="N35" si="8">+D35+K35-L35</f>
        <v>-39.89</v>
      </c>
      <c r="O35" t="s">
        <v>670</v>
      </c>
      <c r="P35" s="191">
        <f>+N30+N35</f>
        <v>-47.5</v>
      </c>
      <c r="Q35" s="227">
        <f>+'06_Bono'!AY124</f>
        <v>47.498571428572177</v>
      </c>
      <c r="S35" t="e">
        <f>VLOOKUP(B35,#REF!,1,0)</f>
        <v>#REF!</v>
      </c>
    </row>
    <row r="36" spans="1:19">
      <c r="B36" s="103" t="s">
        <v>224</v>
      </c>
      <c r="C36" s="103" t="s">
        <v>225</v>
      </c>
      <c r="D36" s="104">
        <v>-1416.18</v>
      </c>
      <c r="E36" s="188">
        <v>7266.0477931559999</v>
      </c>
      <c r="F36" s="134" t="s">
        <v>669</v>
      </c>
      <c r="G36" s="103" t="s">
        <v>570</v>
      </c>
      <c r="H36" s="103" t="s">
        <v>571</v>
      </c>
      <c r="I36" s="104">
        <v>-10290031.560000001</v>
      </c>
      <c r="K36" s="189"/>
      <c r="L36" s="189"/>
      <c r="S36" t="e">
        <f>VLOOKUP(B36,#REF!,1,0)</f>
        <v>#REF!</v>
      </c>
    </row>
    <row r="37" spans="1:19">
      <c r="A37" t="s">
        <v>420</v>
      </c>
      <c r="B37" s="103" t="s">
        <v>228</v>
      </c>
      <c r="C37" s="103" t="s">
        <v>229</v>
      </c>
      <c r="D37" s="104">
        <v>-600</v>
      </c>
      <c r="E37" s="188">
        <v>7266.0477931559999</v>
      </c>
      <c r="F37" s="134" t="s">
        <v>669</v>
      </c>
      <c r="G37" s="103" t="s">
        <v>570</v>
      </c>
      <c r="H37" s="103" t="s">
        <v>571</v>
      </c>
      <c r="I37" s="104">
        <v>-4359628.68</v>
      </c>
      <c r="K37" s="190">
        <f>SUMIF('06_Ajustes'!$C:$C,B37,'06_Ajustes'!$E:$E)</f>
        <v>0</v>
      </c>
      <c r="L37" s="190">
        <f>SUMIF('06_Ajustes'!$D:$D,B37,'06_Ajustes'!$F:$F)</f>
        <v>0</v>
      </c>
      <c r="N37" s="190">
        <f t="shared" ref="N37:N39" si="9">+D37+K37-L37</f>
        <v>-600</v>
      </c>
      <c r="S37" t="e">
        <f>VLOOKUP(B37,#REF!,1,0)</f>
        <v>#REF!</v>
      </c>
    </row>
    <row r="38" spans="1:19" s="350" customFormat="1">
      <c r="A38" s="350" t="s">
        <v>420</v>
      </c>
      <c r="B38" s="351" t="s">
        <v>230</v>
      </c>
      <c r="C38" s="351" t="s">
        <v>231</v>
      </c>
      <c r="D38" s="352">
        <v>-741.99</v>
      </c>
      <c r="E38" s="353">
        <v>7266.0477931559999</v>
      </c>
      <c r="F38" s="354" t="s">
        <v>669</v>
      </c>
      <c r="G38" s="351" t="s">
        <v>570</v>
      </c>
      <c r="H38" s="351" t="s">
        <v>571</v>
      </c>
      <c r="I38" s="352">
        <v>-5391334.7999999998</v>
      </c>
      <c r="K38" s="355">
        <f>SUMIF('06_Ajustes'!$C:$C,B38,'06_Ajustes'!$E:$E)</f>
        <v>0</v>
      </c>
      <c r="L38" s="355">
        <f>SUMIF('06_Ajustes'!$D:$D,B38,'06_Ajustes'!$F:$F)</f>
        <v>24.69</v>
      </c>
      <c r="N38" s="355">
        <f t="shared" si="9"/>
        <v>-766.68000000000006</v>
      </c>
      <c r="S38" s="350" t="e">
        <f>VLOOKUP(B38,#REF!,1,0)</f>
        <v>#REF!</v>
      </c>
    </row>
    <row r="39" spans="1:19" s="350" customFormat="1">
      <c r="A39" s="350" t="s">
        <v>420</v>
      </c>
      <c r="B39" s="351" t="s">
        <v>232</v>
      </c>
      <c r="C39" s="351" t="s">
        <v>233</v>
      </c>
      <c r="D39" s="352">
        <v>-74.19</v>
      </c>
      <c r="E39" s="353">
        <v>7266.0477931559999</v>
      </c>
      <c r="F39" s="354" t="s">
        <v>669</v>
      </c>
      <c r="G39" s="351" t="s">
        <v>570</v>
      </c>
      <c r="H39" s="351" t="s">
        <v>571</v>
      </c>
      <c r="I39" s="352">
        <v>-539068.09</v>
      </c>
      <c r="K39" s="355">
        <f>SUMIF('06_Ajustes'!$C:$C,B39,'06_Ajustes'!$E:$E)</f>
        <v>0</v>
      </c>
      <c r="L39" s="355">
        <f>SUMIF('06_Ajustes'!$D:$D,B39,'06_Ajustes'!$F:$F)</f>
        <v>2.4690000000000003</v>
      </c>
      <c r="N39" s="355">
        <f t="shared" si="9"/>
        <v>-76.658999999999992</v>
      </c>
      <c r="O39" s="356">
        <f>+N38+N39</f>
        <v>-843.33900000000006</v>
      </c>
      <c r="P39" s="350">
        <v>816.19</v>
      </c>
      <c r="S39" s="350" t="e">
        <f>VLOOKUP(B39,#REF!,1,0)</f>
        <v>#REF!</v>
      </c>
    </row>
    <row r="40" spans="1:19">
      <c r="B40" s="103" t="s">
        <v>238</v>
      </c>
      <c r="C40" s="103" t="s">
        <v>239</v>
      </c>
      <c r="D40" s="104">
        <v>-1175698.93</v>
      </c>
      <c r="E40" s="188">
        <v>7266.0477931559999</v>
      </c>
      <c r="F40" s="134" t="s">
        <v>669</v>
      </c>
      <c r="G40" s="103" t="s">
        <v>570</v>
      </c>
      <c r="H40" s="103" t="s">
        <v>571</v>
      </c>
      <c r="I40" s="104">
        <v>-8542684615.7399998</v>
      </c>
      <c r="K40" s="189"/>
      <c r="L40" s="189"/>
      <c r="S40" t="e">
        <f>VLOOKUP(B40,#REF!,1,0)</f>
        <v>#REF!</v>
      </c>
    </row>
    <row r="41" spans="1:19">
      <c r="B41" s="103" t="s">
        <v>240</v>
      </c>
      <c r="C41" s="103" t="s">
        <v>241</v>
      </c>
      <c r="D41" s="104">
        <v>-1175698.93</v>
      </c>
      <c r="E41" s="188">
        <v>7266.0477931559999</v>
      </c>
      <c r="F41" s="134" t="s">
        <v>669</v>
      </c>
      <c r="G41" s="103" t="s">
        <v>570</v>
      </c>
      <c r="H41" s="103" t="s">
        <v>571</v>
      </c>
      <c r="I41" s="104">
        <v>-8542684615.7399998</v>
      </c>
      <c r="K41" s="189"/>
      <c r="L41" s="189"/>
      <c r="S41" t="e">
        <f>VLOOKUP(B41,#REF!,1,0)</f>
        <v>#REF!</v>
      </c>
    </row>
    <row r="42" spans="1:19">
      <c r="A42" t="s">
        <v>422</v>
      </c>
      <c r="B42" s="103" t="s">
        <v>242</v>
      </c>
      <c r="C42" s="143" t="s">
        <v>243</v>
      </c>
      <c r="D42" s="104">
        <v>-1175698.93</v>
      </c>
      <c r="E42" s="188">
        <v>7266.0477931559999</v>
      </c>
      <c r="F42" s="134" t="s">
        <v>669</v>
      </c>
      <c r="G42" s="103" t="s">
        <v>570</v>
      </c>
      <c r="H42" s="103" t="s">
        <v>571</v>
      </c>
      <c r="I42" s="104">
        <v>-8542684615.7399998</v>
      </c>
      <c r="K42" s="190">
        <f>SUMIF('06_Ajustes'!$C:$C,B42,'06_Ajustes'!$E:$E)</f>
        <v>0</v>
      </c>
      <c r="L42" s="190">
        <f>SUMIF('06_Ajustes'!$D:$D,B42,'06_Ajustes'!$F:$F)</f>
        <v>0</v>
      </c>
      <c r="N42" s="190">
        <f t="shared" ref="N42" si="10">+D42+K42-L42</f>
        <v>-1175698.93</v>
      </c>
      <c r="S42" t="e">
        <f>VLOOKUP(B42,#REF!,1,0)</f>
        <v>#REF!</v>
      </c>
    </row>
    <row r="43" spans="1:19">
      <c r="A43" s="192"/>
      <c r="B43" s="193" t="s">
        <v>448</v>
      </c>
      <c r="C43" s="103"/>
      <c r="D43" s="104"/>
      <c r="E43" s="188"/>
      <c r="F43" s="134"/>
      <c r="G43" s="103"/>
      <c r="H43" s="103"/>
      <c r="I43" s="104"/>
      <c r="K43" s="189"/>
      <c r="L43" s="189"/>
      <c r="N43" s="189"/>
      <c r="S43" t="e">
        <f>VLOOKUP(B43,#REF!,1,0)</f>
        <v>#REF!</v>
      </c>
    </row>
    <row r="44" spans="1:19">
      <c r="A44" s="192" t="s">
        <v>422</v>
      </c>
      <c r="B44" s="194" t="s">
        <v>248</v>
      </c>
      <c r="C44" s="143"/>
      <c r="D44" s="104"/>
      <c r="E44" s="188"/>
      <c r="F44" s="134"/>
      <c r="G44" s="103"/>
      <c r="H44" s="103"/>
      <c r="I44" s="104"/>
      <c r="K44" s="190">
        <f>SUMIF('06_Ajustes'!$C:$C,B44,'06_Ajustes'!$E:$E)</f>
        <v>0</v>
      </c>
      <c r="L44" s="190">
        <f>SUMIF('06_Ajustes'!$D:$D,B44,'06_Ajustes'!$F:$F)</f>
        <v>0</v>
      </c>
      <c r="N44" s="189">
        <f>-+N99</f>
        <v>-26995.681000000004</v>
      </c>
      <c r="S44" t="e">
        <f>VLOOKUP(B44,#REF!,1,0)</f>
        <v>#REF!</v>
      </c>
    </row>
    <row r="45" spans="1:19">
      <c r="A45" s="192" t="s">
        <v>422</v>
      </c>
      <c r="B45" s="195" t="s">
        <v>582</v>
      </c>
      <c r="C45" s="143"/>
      <c r="D45" s="104"/>
      <c r="E45" s="188"/>
      <c r="F45" s="134"/>
      <c r="G45" s="103"/>
      <c r="H45" s="103"/>
      <c r="I45" s="104"/>
      <c r="K45" s="190">
        <f>SUMIF('06_Ajustes'!$C:$C,B45,'06_Ajustes'!$E:$E)</f>
        <v>10360.620000000001</v>
      </c>
      <c r="L45" s="190">
        <f>SUMIF('06_Ajustes'!$D:$D,B45,'06_Ajustes'!$F:$F)</f>
        <v>10360.620000000001</v>
      </c>
      <c r="N45" s="189">
        <f t="shared" ref="N45" si="11">+D45+K45-L45</f>
        <v>0</v>
      </c>
      <c r="S45" t="e">
        <f>VLOOKUP(B45,#REF!,1,0)</f>
        <v>#REF!</v>
      </c>
    </row>
    <row r="46" spans="1:19">
      <c r="B46" s="103" t="s">
        <v>250</v>
      </c>
      <c r="C46" s="103" t="s">
        <v>251</v>
      </c>
      <c r="D46" s="104">
        <v>-299831.34000000003</v>
      </c>
      <c r="E46" s="188">
        <v>7266.0477931559999</v>
      </c>
      <c r="F46" s="134" t="s">
        <v>669</v>
      </c>
      <c r="G46" s="103" t="s">
        <v>570</v>
      </c>
      <c r="H46" s="103" t="s">
        <v>571</v>
      </c>
      <c r="I46" s="104">
        <v>-2178588846.3299999</v>
      </c>
      <c r="K46" s="189"/>
      <c r="L46" s="189"/>
      <c r="S46" t="e">
        <f>VLOOKUP(B46,#REF!,1,0)</f>
        <v>#REF!</v>
      </c>
    </row>
    <row r="47" spans="1:19" s="151" customFormat="1">
      <c r="A47" s="151" t="s">
        <v>438</v>
      </c>
      <c r="B47" s="143" t="s">
        <v>560</v>
      </c>
      <c r="C47" s="143" t="s">
        <v>561</v>
      </c>
      <c r="D47" s="150">
        <v>-244094.29</v>
      </c>
      <c r="E47" s="315">
        <v>7266.0477931559999</v>
      </c>
      <c r="F47" s="316" t="s">
        <v>669</v>
      </c>
      <c r="G47" s="143" t="s">
        <v>570</v>
      </c>
      <c r="H47" s="143" t="s">
        <v>571</v>
      </c>
      <c r="I47" s="150">
        <v>-1773600777.1800001</v>
      </c>
      <c r="K47" s="271">
        <f>SUMIF('06_Ajustes'!$C:$C,B47,'06_Ajustes'!$E:$E)</f>
        <v>210000</v>
      </c>
      <c r="L47" s="271">
        <f>SUMIF('06_Ajustes'!$D:$D,B47,'06_Ajustes'!$F:$F)</f>
        <v>0</v>
      </c>
      <c r="N47" s="271">
        <f t="shared" ref="N47" si="12">+D47+K47-L47</f>
        <v>-34094.290000000008</v>
      </c>
      <c r="S47" s="151" t="e">
        <f>VLOOKUP(B47,#REF!,1,0)</f>
        <v>#REF!</v>
      </c>
    </row>
    <row r="48" spans="1:19">
      <c r="B48" s="103" t="s">
        <v>256</v>
      </c>
      <c r="C48" s="103" t="s">
        <v>257</v>
      </c>
      <c r="D48" s="104">
        <v>-63030.02</v>
      </c>
      <c r="E48" s="188">
        <v>7266.0477931559999</v>
      </c>
      <c r="F48" s="134" t="s">
        <v>669</v>
      </c>
      <c r="G48" s="103" t="s">
        <v>570</v>
      </c>
      <c r="H48" s="103" t="s">
        <v>571</v>
      </c>
      <c r="I48" s="104">
        <v>-457979137.72000003</v>
      </c>
      <c r="K48" s="189"/>
      <c r="L48" s="189"/>
      <c r="S48" t="e">
        <f>VLOOKUP(B48,#REF!,1,0)</f>
        <v>#REF!</v>
      </c>
    </row>
    <row r="49" spans="1:19" s="151" customFormat="1">
      <c r="A49" s="151" t="s">
        <v>438</v>
      </c>
      <c r="B49" s="143" t="s">
        <v>258</v>
      </c>
      <c r="C49" s="143" t="s">
        <v>259</v>
      </c>
      <c r="D49" s="150">
        <v>-63030.02</v>
      </c>
      <c r="E49" s="315">
        <v>7266.0477931559999</v>
      </c>
      <c r="F49" s="316" t="s">
        <v>669</v>
      </c>
      <c r="G49" s="143" t="s">
        <v>570</v>
      </c>
      <c r="H49" s="143" t="s">
        <v>571</v>
      </c>
      <c r="I49" s="150">
        <v>-457979137.72000003</v>
      </c>
      <c r="K49" s="271">
        <f>SUMIF('06_Ajustes'!$C:$C,B49,'06_Ajustes'!$E:$E)</f>
        <v>22410</v>
      </c>
      <c r="L49" s="271">
        <f>SUMIF('06_Ajustes'!$D:$D,B49,'06_Ajustes'!$F:$F)</f>
        <v>0</v>
      </c>
      <c r="N49" s="271">
        <f t="shared" ref="N49" si="13">+D49+K49-L49</f>
        <v>-40620.019999999997</v>
      </c>
      <c r="O49" s="364">
        <v>40620</v>
      </c>
      <c r="P49" s="272">
        <f>+N49+O49</f>
        <v>-1.9999999996798579E-2</v>
      </c>
      <c r="S49" s="151" t="e">
        <f>VLOOKUP(B49,#REF!,1,0)</f>
        <v>#REF!</v>
      </c>
    </row>
    <row r="50" spans="1:19">
      <c r="B50" s="103" t="s">
        <v>260</v>
      </c>
      <c r="C50" s="103" t="s">
        <v>261</v>
      </c>
      <c r="D50" s="104">
        <v>7292.97</v>
      </c>
      <c r="E50" s="188">
        <v>7266.0477931559999</v>
      </c>
      <c r="F50" s="134" t="s">
        <v>669</v>
      </c>
      <c r="G50" s="103" t="s">
        <v>570</v>
      </c>
      <c r="H50" s="103" t="s">
        <v>571</v>
      </c>
      <c r="I50" s="104">
        <v>52991068.57</v>
      </c>
      <c r="K50" s="189"/>
      <c r="L50" s="189"/>
      <c r="S50" t="e">
        <f>VLOOKUP(B50,#REF!,1,0)</f>
        <v>#REF!</v>
      </c>
    </row>
    <row r="51" spans="1:19" s="151" customFormat="1">
      <c r="A51" s="151" t="s">
        <v>438</v>
      </c>
      <c r="B51" s="143" t="s">
        <v>262</v>
      </c>
      <c r="C51" s="143" t="s">
        <v>263</v>
      </c>
      <c r="D51" s="150">
        <v>-1619.71</v>
      </c>
      <c r="E51" s="315">
        <v>7266.0477931559999</v>
      </c>
      <c r="F51" s="316" t="s">
        <v>669</v>
      </c>
      <c r="G51" s="143" t="s">
        <v>570</v>
      </c>
      <c r="H51" s="143" t="s">
        <v>571</v>
      </c>
      <c r="I51" s="150">
        <v>-11768890.27</v>
      </c>
      <c r="K51" s="271">
        <f>SUMIF('06_Ajustes'!$C:$C,B51,'06_Ajustes'!$E:$E)</f>
        <v>0</v>
      </c>
      <c r="L51" s="271">
        <f>SUMIF('06_Ajustes'!$D:$D,B51,'06_Ajustes'!$F:$F)</f>
        <v>0</v>
      </c>
      <c r="N51" s="271">
        <f t="shared" ref="N51:N54" si="14">+D51+K51-L51</f>
        <v>-1619.71</v>
      </c>
      <c r="S51" s="151" t="e">
        <f>VLOOKUP(B51,#REF!,1,0)</f>
        <v>#REF!</v>
      </c>
    </row>
    <row r="52" spans="1:19" s="151" customFormat="1">
      <c r="A52" s="151" t="s">
        <v>438</v>
      </c>
      <c r="B52" s="143" t="s">
        <v>264</v>
      </c>
      <c r="C52" s="143" t="s">
        <v>265</v>
      </c>
      <c r="D52" s="150">
        <v>-1448.03</v>
      </c>
      <c r="E52" s="315">
        <v>7266.0477931559999</v>
      </c>
      <c r="F52" s="316" t="s">
        <v>669</v>
      </c>
      <c r="G52" s="143" t="s">
        <v>570</v>
      </c>
      <c r="H52" s="143" t="s">
        <v>571</v>
      </c>
      <c r="I52" s="150">
        <v>-10521455.189999999</v>
      </c>
      <c r="K52" s="271">
        <f>SUMIF('06_Ajustes'!$C:$C,B52,'06_Ajustes'!$E:$E)</f>
        <v>1442.18</v>
      </c>
      <c r="L52" s="271">
        <f>SUMIF('06_Ajustes'!$D:$D,B52,'06_Ajustes'!$F:$F)</f>
        <v>0</v>
      </c>
      <c r="N52" s="271">
        <f t="shared" si="14"/>
        <v>-5.8499999999999091</v>
      </c>
      <c r="S52" s="151" t="e">
        <f>VLOOKUP(B52,#REF!,1,0)</f>
        <v>#REF!</v>
      </c>
    </row>
    <row r="53" spans="1:19" s="151" customFormat="1">
      <c r="A53" s="151" t="s">
        <v>438</v>
      </c>
      <c r="B53" s="143" t="s">
        <v>671</v>
      </c>
      <c r="C53" s="143" t="s">
        <v>672</v>
      </c>
      <c r="D53" s="150">
        <v>10360.709999999999</v>
      </c>
      <c r="E53" s="315">
        <v>7266.0477931559999</v>
      </c>
      <c r="F53" s="316" t="s">
        <v>669</v>
      </c>
      <c r="G53" s="143" t="s">
        <v>570</v>
      </c>
      <c r="H53" s="143" t="s">
        <v>571</v>
      </c>
      <c r="I53" s="150">
        <v>75281414.030000001</v>
      </c>
      <c r="K53" s="271">
        <f>SUMIF('06_Ajustes'!$C:$C,B53,'06_Ajustes'!$E:$E)</f>
        <v>0</v>
      </c>
      <c r="L53" s="271">
        <f>SUMIF('06_Ajustes'!$D:$D,B53,'06_Ajustes'!$F:$F)</f>
        <v>10360.709999999999</v>
      </c>
      <c r="N53" s="271">
        <f t="shared" si="14"/>
        <v>0</v>
      </c>
      <c r="S53" s="151" t="e">
        <f>VLOOKUP(B53,#REF!,1,0)</f>
        <v>#REF!</v>
      </c>
    </row>
    <row r="54" spans="1:19" s="151" customFormat="1">
      <c r="A54" s="151" t="s">
        <v>438</v>
      </c>
      <c r="B54" s="143" t="s">
        <v>1046</v>
      </c>
      <c r="C54" s="143">
        <v>4.3E+18</v>
      </c>
      <c r="D54" s="150"/>
      <c r="E54" s="315"/>
      <c r="F54" s="316"/>
      <c r="G54" s="143"/>
      <c r="H54" s="143"/>
      <c r="I54" s="150"/>
      <c r="K54" s="271"/>
      <c r="L54" s="271">
        <f>SUMIF('06_Ajustes'!$D:$D,B54,'06_Ajustes'!$F:$F)</f>
        <v>0</v>
      </c>
      <c r="N54" s="271">
        <f t="shared" si="14"/>
        <v>0</v>
      </c>
    </row>
    <row r="55" spans="1:19">
      <c r="B55" s="103" t="s">
        <v>344</v>
      </c>
      <c r="C55" s="103" t="s">
        <v>345</v>
      </c>
      <c r="D55" s="104">
        <v>272808.52</v>
      </c>
      <c r="E55" s="188">
        <v>7266.0477931559999</v>
      </c>
      <c r="F55" s="134" t="s">
        <v>669</v>
      </c>
      <c r="G55" s="103" t="s">
        <v>570</v>
      </c>
      <c r="H55" s="103" t="s">
        <v>571</v>
      </c>
      <c r="I55" s="104">
        <v>1982239744.7</v>
      </c>
      <c r="K55" s="189"/>
      <c r="L55" s="189"/>
      <c r="S55" t="e">
        <f>VLOOKUP(B55,#REF!,1,0)</f>
        <v>#REF!</v>
      </c>
    </row>
    <row r="56" spans="1:19">
      <c r="B56" s="103" t="s">
        <v>346</v>
      </c>
      <c r="C56" s="103" t="s">
        <v>347</v>
      </c>
      <c r="D56" s="104">
        <v>1908.79</v>
      </c>
      <c r="E56" s="188">
        <v>7266.0477931559999</v>
      </c>
      <c r="F56" s="134" t="s">
        <v>669</v>
      </c>
      <c r="G56" s="103" t="s">
        <v>570</v>
      </c>
      <c r="H56" s="103" t="s">
        <v>571</v>
      </c>
      <c r="I56" s="104">
        <v>13869359.369999999</v>
      </c>
      <c r="K56" s="189"/>
      <c r="L56" s="189"/>
      <c r="S56" t="e">
        <f>VLOOKUP(B56,#REF!,1,0)</f>
        <v>#REF!</v>
      </c>
    </row>
    <row r="57" spans="1:19" s="151" customFormat="1">
      <c r="A57" s="151" t="s">
        <v>440</v>
      </c>
      <c r="B57" s="143" t="s">
        <v>579</v>
      </c>
      <c r="C57" s="143" t="s">
        <v>580</v>
      </c>
      <c r="D57" s="150">
        <v>17.89</v>
      </c>
      <c r="E57" s="315">
        <v>7266.0477931559999</v>
      </c>
      <c r="F57" s="316" t="s">
        <v>669</v>
      </c>
      <c r="G57" s="143" t="s">
        <v>570</v>
      </c>
      <c r="H57" s="143" t="s">
        <v>571</v>
      </c>
      <c r="I57" s="150">
        <v>129989.6</v>
      </c>
      <c r="K57" s="271">
        <f>SUMIF('06_Ajustes'!$C:$C,B57,'06_Ajustes'!$E:$E)</f>
        <v>0</v>
      </c>
      <c r="L57" s="271">
        <f>SUMIF('06_Ajustes'!$D:$D,B57,'06_Ajustes'!$F:$F)</f>
        <v>0</v>
      </c>
      <c r="N57" s="271">
        <f t="shared" ref="N57" si="15">+D57+K57-L57</f>
        <v>17.89</v>
      </c>
      <c r="O57" s="364">
        <v>16.459069239919224</v>
      </c>
      <c r="P57" s="272">
        <f>+N57-O57</f>
        <v>1.430930760080777</v>
      </c>
      <c r="S57" s="151" t="e">
        <f>VLOOKUP(B57,#REF!,1,0)</f>
        <v>#REF!</v>
      </c>
    </row>
    <row r="58" spans="1:19">
      <c r="B58" s="103" t="s">
        <v>348</v>
      </c>
      <c r="C58" s="103" t="s">
        <v>349</v>
      </c>
      <c r="D58" s="104">
        <v>1890.9</v>
      </c>
      <c r="E58" s="188">
        <v>7266.0477931559999</v>
      </c>
      <c r="F58" s="134" t="s">
        <v>669</v>
      </c>
      <c r="G58" s="103" t="s">
        <v>570</v>
      </c>
      <c r="H58" s="103" t="s">
        <v>571</v>
      </c>
      <c r="I58" s="104">
        <v>13739369.77</v>
      </c>
      <c r="K58" s="189"/>
      <c r="L58" s="189"/>
      <c r="S58" t="e">
        <f>VLOOKUP(B58,#REF!,1,0)</f>
        <v>#REF!</v>
      </c>
    </row>
    <row r="59" spans="1:19" s="151" customFormat="1">
      <c r="A59" s="151" t="s">
        <v>440</v>
      </c>
      <c r="B59" s="143" t="s">
        <v>350</v>
      </c>
      <c r="C59" s="143" t="s">
        <v>351</v>
      </c>
      <c r="D59" s="150">
        <v>1890.9</v>
      </c>
      <c r="E59" s="315">
        <v>7266.0477931559999</v>
      </c>
      <c r="F59" s="316" t="s">
        <v>669</v>
      </c>
      <c r="G59" s="143" t="s">
        <v>570</v>
      </c>
      <c r="H59" s="143" t="s">
        <v>571</v>
      </c>
      <c r="I59" s="150">
        <v>13739369.77</v>
      </c>
      <c r="K59" s="271">
        <f>SUMIF('06_Ajustes'!$C:$C,B59,'06_Ajustes'!$E:$E)</f>
        <v>0</v>
      </c>
      <c r="L59" s="271">
        <f>SUMIF('06_Ajustes'!$D:$D,B59,'06_Ajustes'!$F:$F)</f>
        <v>672.3</v>
      </c>
      <c r="N59" s="271">
        <f t="shared" ref="N59" si="16">+D59+K59-L59</f>
        <v>1218.6000000000001</v>
      </c>
      <c r="O59" s="364">
        <v>1218.5999886409686</v>
      </c>
      <c r="P59" s="272">
        <f>+N59-O59</f>
        <v>1.1359031532265362E-5</v>
      </c>
      <c r="S59" s="151" t="e">
        <f>VLOOKUP(B59,#REF!,1,0)</f>
        <v>#REF!</v>
      </c>
    </row>
    <row r="60" spans="1:19">
      <c r="B60" s="103" t="s">
        <v>352</v>
      </c>
      <c r="C60" s="103" t="s">
        <v>353</v>
      </c>
      <c r="D60" s="104">
        <v>20307.02</v>
      </c>
      <c r="E60" s="188">
        <v>7266.0477931559999</v>
      </c>
      <c r="F60" s="134" t="s">
        <v>669</v>
      </c>
      <c r="G60" s="103" t="s">
        <v>570</v>
      </c>
      <c r="H60" s="103" t="s">
        <v>571</v>
      </c>
      <c r="I60" s="104">
        <v>147551777.86000001</v>
      </c>
      <c r="K60" s="189"/>
      <c r="L60" s="189"/>
      <c r="S60" t="e">
        <f>VLOOKUP(B60,#REF!,1,0)</f>
        <v>#REF!</v>
      </c>
    </row>
    <row r="61" spans="1:19" s="151" customFormat="1">
      <c r="A61" s="151" t="s">
        <v>440</v>
      </c>
      <c r="B61" s="143" t="s">
        <v>354</v>
      </c>
      <c r="C61" s="143" t="s">
        <v>355</v>
      </c>
      <c r="D61" s="150">
        <v>7094.85</v>
      </c>
      <c r="E61" s="315">
        <v>7266.0477931559999</v>
      </c>
      <c r="F61" s="316" t="s">
        <v>669</v>
      </c>
      <c r="G61" s="143" t="s">
        <v>570</v>
      </c>
      <c r="H61" s="143" t="s">
        <v>571</v>
      </c>
      <c r="I61" s="150">
        <v>51551519.189999998</v>
      </c>
      <c r="K61" s="271">
        <f>SUMIF('06_Ajustes'!$C:$C,B61,'06_Ajustes'!$E:$E)</f>
        <v>24.69</v>
      </c>
      <c r="L61" s="271">
        <f>SUMIF('06_Ajustes'!$D:$D,B61,'06_Ajustes'!$F:$F)</f>
        <v>2782.01</v>
      </c>
      <c r="N61" s="271">
        <f t="shared" ref="N61:N64" si="17">+D61+K61-L61</f>
        <v>4337.53</v>
      </c>
      <c r="S61" s="151" t="e">
        <f>VLOOKUP(B61,#REF!,1,0)</f>
        <v>#REF!</v>
      </c>
    </row>
    <row r="62" spans="1:19" s="151" customFormat="1">
      <c r="A62" s="151" t="s">
        <v>440</v>
      </c>
      <c r="B62" s="143" t="s">
        <v>356</v>
      </c>
      <c r="C62" s="143" t="s">
        <v>357</v>
      </c>
      <c r="D62" s="150">
        <v>-0.01</v>
      </c>
      <c r="E62" s="315">
        <v>7266.0477931559999</v>
      </c>
      <c r="F62" s="316" t="s">
        <v>669</v>
      </c>
      <c r="G62" s="143" t="s">
        <v>570</v>
      </c>
      <c r="H62" s="143" t="s">
        <v>571</v>
      </c>
      <c r="I62" s="150">
        <v>-72.66</v>
      </c>
      <c r="K62" s="271">
        <f>SUMIF('06_Ajustes'!$C:$C,B62,'06_Ajustes'!$E:$E)</f>
        <v>2.4690000000000003</v>
      </c>
      <c r="L62" s="271">
        <f>SUMIF('06_Ajustes'!$D:$D,B62,'06_Ajustes'!$F:$F)</f>
        <v>-0.01</v>
      </c>
      <c r="N62" s="271">
        <f t="shared" si="17"/>
        <v>2.4690000000000003</v>
      </c>
      <c r="S62" s="151" t="e">
        <f>VLOOKUP(B62,#REF!,1,0)</f>
        <v>#REF!</v>
      </c>
    </row>
    <row r="63" spans="1:19" s="151" customFormat="1">
      <c r="A63" s="151" t="s">
        <v>440</v>
      </c>
      <c r="B63" s="143" t="s">
        <v>362</v>
      </c>
      <c r="C63" s="143" t="s">
        <v>363</v>
      </c>
      <c r="D63" s="150">
        <v>13186.48</v>
      </c>
      <c r="E63" s="315">
        <v>7266.0477931559999</v>
      </c>
      <c r="F63" s="316" t="s">
        <v>669</v>
      </c>
      <c r="G63" s="143" t="s">
        <v>570</v>
      </c>
      <c r="H63" s="143" t="s">
        <v>571</v>
      </c>
      <c r="I63" s="150">
        <v>95813593.900000006</v>
      </c>
      <c r="K63" s="271">
        <f>SUMIF('06_Ajustes'!$C:$C,B63,'06_Ajustes'!$E:$E)</f>
        <v>0</v>
      </c>
      <c r="L63" s="271">
        <f>SUMIF('06_Ajustes'!$D:$D,B63,'06_Ajustes'!$F:$F)</f>
        <v>8013.61</v>
      </c>
      <c r="N63" s="271">
        <f t="shared" si="17"/>
        <v>5172.87</v>
      </c>
      <c r="S63" s="151" t="e">
        <f>VLOOKUP(B63,#REF!,1,0)</f>
        <v>#REF!</v>
      </c>
    </row>
    <row r="64" spans="1:19" s="151" customFormat="1">
      <c r="A64" s="151" t="s">
        <v>440</v>
      </c>
      <c r="B64" s="143" t="s">
        <v>364</v>
      </c>
      <c r="C64" s="143" t="s">
        <v>365</v>
      </c>
      <c r="D64" s="150">
        <v>25.7</v>
      </c>
      <c r="E64" s="315">
        <v>7266.0477931559999</v>
      </c>
      <c r="F64" s="316" t="s">
        <v>669</v>
      </c>
      <c r="G64" s="143" t="s">
        <v>570</v>
      </c>
      <c r="H64" s="143" t="s">
        <v>571</v>
      </c>
      <c r="I64" s="150">
        <v>186737.43</v>
      </c>
      <c r="K64" s="271">
        <f>SUMIF('06_Ajustes'!$C:$C,B64,'06_Ajustes'!$E:$E)</f>
        <v>0</v>
      </c>
      <c r="L64" s="271">
        <f>SUMIF('06_Ajustes'!$D:$D,B64,'06_Ajustes'!$F:$F)</f>
        <v>0</v>
      </c>
      <c r="N64" s="271">
        <f t="shared" si="17"/>
        <v>25.7</v>
      </c>
      <c r="O64" s="364">
        <v>22.850448476908365</v>
      </c>
      <c r="P64" s="272">
        <f>+N64-O64</f>
        <v>2.849551523091634</v>
      </c>
      <c r="Q64" s="365"/>
      <c r="S64" s="151" t="e">
        <f>VLOOKUP(B64,#REF!,1,0)</f>
        <v>#REF!</v>
      </c>
    </row>
    <row r="65" spans="1:19">
      <c r="B65" s="103" t="s">
        <v>372</v>
      </c>
      <c r="C65" s="103" t="s">
        <v>373</v>
      </c>
      <c r="D65" s="104">
        <v>244078.03</v>
      </c>
      <c r="E65" s="188">
        <v>7266.0477931559999</v>
      </c>
      <c r="F65" s="134" t="s">
        <v>669</v>
      </c>
      <c r="G65" s="103" t="s">
        <v>570</v>
      </c>
      <c r="H65" s="103" t="s">
        <v>571</v>
      </c>
      <c r="I65" s="104">
        <v>1773482631.24</v>
      </c>
      <c r="K65" s="189"/>
      <c r="L65" s="189"/>
      <c r="S65" t="e">
        <f>VLOOKUP(B65,#REF!,1,0)</f>
        <v>#REF!</v>
      </c>
    </row>
    <row r="66" spans="1:19" s="151" customFormat="1">
      <c r="A66" s="151" t="s">
        <v>440</v>
      </c>
      <c r="B66" s="143" t="s">
        <v>562</v>
      </c>
      <c r="C66" s="143" t="s">
        <v>563</v>
      </c>
      <c r="D66" s="150">
        <v>244078.03</v>
      </c>
      <c r="E66" s="315">
        <v>7266.0477931559999</v>
      </c>
      <c r="F66" s="316" t="s">
        <v>669</v>
      </c>
      <c r="G66" s="143" t="s">
        <v>570</v>
      </c>
      <c r="H66" s="143" t="s">
        <v>571</v>
      </c>
      <c r="I66" s="150">
        <v>1773482631.24</v>
      </c>
      <c r="K66" s="271">
        <f>SUMIF('06_Ajustes'!$C:$C,B66,'06_Ajustes'!$E:$E)</f>
        <v>0</v>
      </c>
      <c r="L66" s="271">
        <f>SUMIF('06_Ajustes'!$D:$D,B66,'06_Ajustes'!$F:$F)</f>
        <v>209983.74</v>
      </c>
      <c r="N66" s="271">
        <f t="shared" ref="N66" si="18">+D66+K66-L66</f>
        <v>34094.290000000008</v>
      </c>
      <c r="S66" s="151" t="e">
        <f>VLOOKUP(B66,#REF!,1,0)</f>
        <v>#REF!</v>
      </c>
    </row>
    <row r="67" spans="1:19">
      <c r="B67" s="103" t="s">
        <v>394</v>
      </c>
      <c r="C67" s="103" t="s">
        <v>395</v>
      </c>
      <c r="D67" s="104">
        <v>6514.68</v>
      </c>
      <c r="E67" s="188">
        <v>7266.0477931559999</v>
      </c>
      <c r="F67" s="134" t="s">
        <v>669</v>
      </c>
      <c r="G67" s="103" t="s">
        <v>570</v>
      </c>
      <c r="H67" s="103" t="s">
        <v>571</v>
      </c>
      <c r="I67" s="104">
        <v>47335976.240000002</v>
      </c>
      <c r="K67" s="189"/>
      <c r="L67" s="189"/>
      <c r="S67" t="e">
        <f>VLOOKUP(B67,#REF!,1,0)</f>
        <v>#REF!</v>
      </c>
    </row>
    <row r="68" spans="1:19" s="151" customFormat="1">
      <c r="A68" s="151" t="s">
        <v>440</v>
      </c>
      <c r="B68" s="143" t="s">
        <v>396</v>
      </c>
      <c r="C68" s="143" t="s">
        <v>397</v>
      </c>
      <c r="D68" s="150">
        <v>6514.7</v>
      </c>
      <c r="E68" s="315">
        <v>7266.0477931559999</v>
      </c>
      <c r="F68" s="316" t="s">
        <v>669</v>
      </c>
      <c r="G68" s="143" t="s">
        <v>570</v>
      </c>
      <c r="H68" s="143" t="s">
        <v>571</v>
      </c>
      <c r="I68" s="150">
        <v>47336121.560000002</v>
      </c>
      <c r="K68" s="271">
        <f>SUMIF('06_Ajustes'!$C:$C,B68,'06_Ajustes'!$E:$E)</f>
        <v>0</v>
      </c>
      <c r="L68" s="271">
        <f>SUMIF('06_Ajustes'!$D:$D,B68,'06_Ajustes'!$F:$F)</f>
        <v>2039.95</v>
      </c>
      <c r="N68" s="271">
        <f t="shared" ref="N68:N82" si="19">+D68+K68-L68</f>
        <v>4474.75</v>
      </c>
      <c r="O68" s="364">
        <v>4469.8915949515085</v>
      </c>
      <c r="P68" s="272">
        <f>+N68-O68</f>
        <v>4.8584050484914769</v>
      </c>
      <c r="S68" s="151" t="e">
        <f>VLOOKUP(B68,#REF!,1,0)</f>
        <v>#REF!</v>
      </c>
    </row>
    <row r="69" spans="1:19" s="151" customFormat="1">
      <c r="A69" s="151" t="s">
        <v>440</v>
      </c>
      <c r="B69" s="143" t="s">
        <v>402</v>
      </c>
      <c r="C69" s="143" t="s">
        <v>403</v>
      </c>
      <c r="D69" s="150">
        <v>-0.02</v>
      </c>
      <c r="E69" s="315">
        <v>7266.0477931559999</v>
      </c>
      <c r="F69" s="316" t="s">
        <v>669</v>
      </c>
      <c r="G69" s="143" t="s">
        <v>570</v>
      </c>
      <c r="H69" s="143" t="s">
        <v>571</v>
      </c>
      <c r="I69" s="150">
        <v>-145.32</v>
      </c>
      <c r="K69" s="271">
        <f>SUMIF('06_Ajustes'!$C:$C,B69,'06_Ajustes'!$E:$E)</f>
        <v>0.11</v>
      </c>
      <c r="L69" s="271">
        <f>SUMIF('06_Ajustes'!$D:$D,B69,'06_Ajustes'!$F:$F)</f>
        <v>0</v>
      </c>
      <c r="N69" s="271">
        <f t="shared" si="19"/>
        <v>0.09</v>
      </c>
      <c r="S69" s="151" t="e">
        <f>VLOOKUP(B69,#REF!,1,0)</f>
        <v>#REF!</v>
      </c>
    </row>
    <row r="70" spans="1:19">
      <c r="B70" s="103" t="s">
        <v>560</v>
      </c>
      <c r="C70" s="103" t="s">
        <v>561</v>
      </c>
      <c r="D70" s="103">
        <v>0</v>
      </c>
      <c r="E70" s="103" t="s">
        <v>581</v>
      </c>
      <c r="F70" s="103"/>
      <c r="G70" s="103" t="s">
        <v>581</v>
      </c>
      <c r="H70" s="103" t="s">
        <v>581</v>
      </c>
      <c r="I70" s="103" t="s">
        <v>581</v>
      </c>
      <c r="K70" s="189"/>
      <c r="L70" s="189"/>
      <c r="N70" s="189">
        <f t="shared" si="19"/>
        <v>0</v>
      </c>
    </row>
    <row r="71" spans="1:19">
      <c r="B71" s="103" t="s">
        <v>258</v>
      </c>
      <c r="C71" s="103" t="s">
        <v>259</v>
      </c>
      <c r="D71" s="103">
        <v>0</v>
      </c>
      <c r="E71" s="103" t="s">
        <v>581</v>
      </c>
      <c r="F71" s="103"/>
      <c r="G71" s="103" t="s">
        <v>581</v>
      </c>
      <c r="H71" s="103" t="s">
        <v>581</v>
      </c>
      <c r="I71" s="103" t="s">
        <v>581</v>
      </c>
      <c r="K71" s="189"/>
      <c r="L71" s="189"/>
      <c r="N71" s="189">
        <f t="shared" si="19"/>
        <v>0</v>
      </c>
    </row>
    <row r="72" spans="1:19">
      <c r="B72" s="103" t="s">
        <v>262</v>
      </c>
      <c r="C72" s="103" t="s">
        <v>263</v>
      </c>
      <c r="D72" s="103">
        <v>0</v>
      </c>
      <c r="E72" s="103" t="s">
        <v>581</v>
      </c>
      <c r="F72" s="103"/>
      <c r="G72" s="103" t="s">
        <v>581</v>
      </c>
      <c r="H72" s="103" t="s">
        <v>581</v>
      </c>
      <c r="I72" s="103" t="s">
        <v>581</v>
      </c>
      <c r="K72" s="189"/>
      <c r="L72" s="189"/>
      <c r="N72" s="189">
        <f t="shared" si="19"/>
        <v>0</v>
      </c>
    </row>
    <row r="73" spans="1:19">
      <c r="B73" s="103" t="s">
        <v>264</v>
      </c>
      <c r="C73" s="103" t="s">
        <v>265</v>
      </c>
      <c r="D73" s="103">
        <v>0</v>
      </c>
      <c r="E73" s="103" t="s">
        <v>581</v>
      </c>
      <c r="F73" s="103"/>
      <c r="G73" s="103" t="s">
        <v>581</v>
      </c>
      <c r="H73" s="103" t="s">
        <v>581</v>
      </c>
      <c r="I73" s="103" t="s">
        <v>581</v>
      </c>
      <c r="K73" s="189"/>
      <c r="L73" s="189"/>
      <c r="N73" s="189">
        <f t="shared" si="19"/>
        <v>0</v>
      </c>
    </row>
    <row r="74" spans="1:19">
      <c r="B74" s="103" t="s">
        <v>671</v>
      </c>
      <c r="C74" s="103" t="s">
        <v>672</v>
      </c>
      <c r="D74" s="103">
        <v>0</v>
      </c>
      <c r="E74" s="103" t="s">
        <v>581</v>
      </c>
      <c r="F74" s="103"/>
      <c r="G74" s="103" t="s">
        <v>581</v>
      </c>
      <c r="H74" s="103" t="s">
        <v>581</v>
      </c>
      <c r="I74" s="103" t="s">
        <v>581</v>
      </c>
      <c r="K74" s="189"/>
      <c r="L74" s="189"/>
      <c r="N74" s="189">
        <f t="shared" si="19"/>
        <v>0</v>
      </c>
    </row>
    <row r="75" spans="1:19">
      <c r="B75" s="103" t="s">
        <v>579</v>
      </c>
      <c r="C75" s="103" t="s">
        <v>580</v>
      </c>
      <c r="D75" s="103">
        <v>0</v>
      </c>
      <c r="E75" s="103" t="s">
        <v>581</v>
      </c>
      <c r="F75" s="103"/>
      <c r="G75" s="103" t="s">
        <v>581</v>
      </c>
      <c r="H75" s="103" t="s">
        <v>581</v>
      </c>
      <c r="I75" s="103" t="s">
        <v>581</v>
      </c>
      <c r="K75" s="189"/>
      <c r="L75" s="189"/>
      <c r="N75" s="189">
        <f t="shared" si="19"/>
        <v>0</v>
      </c>
    </row>
    <row r="76" spans="1:19">
      <c r="B76" s="103" t="s">
        <v>350</v>
      </c>
      <c r="C76" s="103" t="s">
        <v>351</v>
      </c>
      <c r="D76" s="103">
        <v>0</v>
      </c>
      <c r="E76" s="103" t="s">
        <v>581</v>
      </c>
      <c r="F76" s="103"/>
      <c r="G76" s="103" t="s">
        <v>581</v>
      </c>
      <c r="H76" s="103" t="s">
        <v>581</v>
      </c>
      <c r="I76" s="103" t="s">
        <v>581</v>
      </c>
      <c r="K76" s="189"/>
      <c r="L76" s="189"/>
      <c r="N76" s="189">
        <f t="shared" si="19"/>
        <v>0</v>
      </c>
    </row>
    <row r="77" spans="1:19">
      <c r="B77" s="103" t="s">
        <v>354</v>
      </c>
      <c r="C77" s="103" t="s">
        <v>355</v>
      </c>
      <c r="D77" s="103">
        <v>0</v>
      </c>
      <c r="E77" s="103" t="s">
        <v>581</v>
      </c>
      <c r="F77" s="103"/>
      <c r="G77" s="103" t="s">
        <v>581</v>
      </c>
      <c r="H77" s="103" t="s">
        <v>581</v>
      </c>
      <c r="I77" s="103" t="s">
        <v>581</v>
      </c>
      <c r="K77" s="189"/>
      <c r="L77" s="189"/>
      <c r="N77" s="189">
        <f t="shared" si="19"/>
        <v>0</v>
      </c>
    </row>
    <row r="78" spans="1:19">
      <c r="B78" s="103" t="s">
        <v>356</v>
      </c>
      <c r="C78" s="103" t="s">
        <v>357</v>
      </c>
      <c r="D78" s="103">
        <v>0</v>
      </c>
      <c r="E78" s="103" t="s">
        <v>581</v>
      </c>
      <c r="F78" s="103"/>
      <c r="G78" s="103" t="s">
        <v>581</v>
      </c>
      <c r="H78" s="103" t="s">
        <v>581</v>
      </c>
      <c r="I78" s="103" t="s">
        <v>581</v>
      </c>
      <c r="K78" s="189"/>
      <c r="L78" s="189"/>
      <c r="N78" s="189">
        <f t="shared" si="19"/>
        <v>0</v>
      </c>
    </row>
    <row r="79" spans="1:19">
      <c r="B79" s="103" t="s">
        <v>362</v>
      </c>
      <c r="C79" s="103" t="s">
        <v>363</v>
      </c>
      <c r="D79" s="103">
        <v>0</v>
      </c>
      <c r="E79" s="103" t="s">
        <v>581</v>
      </c>
      <c r="F79" s="103"/>
      <c r="G79" s="103" t="s">
        <v>581</v>
      </c>
      <c r="H79" s="103" t="s">
        <v>581</v>
      </c>
      <c r="I79" s="103" t="s">
        <v>581</v>
      </c>
      <c r="K79" s="189"/>
      <c r="L79" s="189"/>
      <c r="N79" s="189">
        <f t="shared" si="19"/>
        <v>0</v>
      </c>
    </row>
    <row r="80" spans="1:19">
      <c r="B80" s="103" t="s">
        <v>364</v>
      </c>
      <c r="C80" s="103" t="s">
        <v>365</v>
      </c>
      <c r="D80" s="103">
        <v>0</v>
      </c>
      <c r="E80" s="103" t="s">
        <v>581</v>
      </c>
      <c r="F80" s="103"/>
      <c r="G80" s="103" t="s">
        <v>581</v>
      </c>
      <c r="H80" s="103" t="s">
        <v>581</v>
      </c>
      <c r="I80" s="103" t="s">
        <v>581</v>
      </c>
      <c r="K80" s="189"/>
      <c r="L80" s="189"/>
      <c r="N80" s="189">
        <f t="shared" si="19"/>
        <v>0</v>
      </c>
    </row>
    <row r="81" spans="2:14">
      <c r="B81" s="103" t="s">
        <v>562</v>
      </c>
      <c r="C81" s="103" t="s">
        <v>563</v>
      </c>
      <c r="D81" s="103">
        <v>0</v>
      </c>
      <c r="E81" s="103" t="s">
        <v>581</v>
      </c>
      <c r="F81" s="103"/>
      <c r="G81" s="103" t="s">
        <v>581</v>
      </c>
      <c r="H81" s="103" t="s">
        <v>581</v>
      </c>
      <c r="I81" s="103" t="s">
        <v>581</v>
      </c>
      <c r="K81" s="189"/>
      <c r="L81" s="189"/>
      <c r="N81" s="189">
        <f t="shared" si="19"/>
        <v>0</v>
      </c>
    </row>
    <row r="82" spans="2:14">
      <c r="B82" s="103" t="s">
        <v>396</v>
      </c>
      <c r="C82" s="103" t="s">
        <v>397</v>
      </c>
      <c r="D82" s="103">
        <v>0</v>
      </c>
      <c r="E82" s="103" t="s">
        <v>581</v>
      </c>
      <c r="F82" s="103"/>
      <c r="G82" s="103" t="s">
        <v>581</v>
      </c>
      <c r="H82" s="103" t="s">
        <v>581</v>
      </c>
      <c r="I82" s="103" t="s">
        <v>581</v>
      </c>
      <c r="K82" s="189"/>
      <c r="L82" s="189"/>
      <c r="N82" s="189">
        <f t="shared" si="19"/>
        <v>0</v>
      </c>
    </row>
    <row r="83" spans="2:14">
      <c r="B83" s="103" t="s">
        <v>402</v>
      </c>
      <c r="C83" s="103" t="s">
        <v>403</v>
      </c>
      <c r="D83" s="103">
        <v>0</v>
      </c>
      <c r="E83" s="103" t="s">
        <v>581</v>
      </c>
      <c r="F83" s="103"/>
      <c r="G83" s="103" t="s">
        <v>581</v>
      </c>
      <c r="H83" s="103" t="s">
        <v>581</v>
      </c>
      <c r="I83" s="103" t="s">
        <v>581</v>
      </c>
    </row>
    <row r="84" spans="2:14">
      <c r="B84" s="105" t="s">
        <v>412</v>
      </c>
      <c r="C84" s="105"/>
      <c r="D84" s="106">
        <v>1500157.72</v>
      </c>
      <c r="E84" s="105"/>
      <c r="F84" s="105"/>
      <c r="G84" s="105"/>
      <c r="H84" s="105"/>
      <c r="I84" s="106">
        <v>10900217690.790001</v>
      </c>
      <c r="K84" s="106">
        <f>SUM(K6:K83)</f>
        <v>250543.07397624105</v>
      </c>
      <c r="L84" s="106">
        <f>SUM(L6:L83)</f>
        <v>250543.09397624107</v>
      </c>
      <c r="N84" s="106">
        <f>SUM(N6:N83)</f>
        <v>-26995.680999999688</v>
      </c>
    </row>
    <row r="85" spans="2:14">
      <c r="B85" s="105" t="s">
        <v>413</v>
      </c>
      <c r="C85" s="105"/>
      <c r="D85" s="106">
        <v>1500157.7</v>
      </c>
      <c r="E85" s="105"/>
      <c r="F85" s="105"/>
      <c r="G85" s="105"/>
      <c r="H85" s="105"/>
      <c r="I85" s="106">
        <v>10900217545.469999</v>
      </c>
      <c r="L85" s="141">
        <f>+K84-L84</f>
        <v>-2.0000000018626451E-2</v>
      </c>
    </row>
    <row r="86" spans="2:14">
      <c r="B86" s="318" t="s">
        <v>1044</v>
      </c>
      <c r="C86" s="317"/>
      <c r="D86" s="319">
        <v>-27.19</v>
      </c>
    </row>
    <row r="87" spans="2:14">
      <c r="D87" s="3">
        <f>+SUBTOTAL(9,D18:D86)</f>
        <v>2839249.4499999997</v>
      </c>
    </row>
    <row r="90" spans="2:14">
      <c r="D90" s="196" t="s">
        <v>673</v>
      </c>
      <c r="N90" s="3" t="s">
        <v>674</v>
      </c>
    </row>
    <row r="91" spans="2:14">
      <c r="C91" t="s">
        <v>416</v>
      </c>
      <c r="D91" s="189">
        <f>SUMIF($A$6:$A$84,C91,$D$6:$D$84)</f>
        <v>1216988.46</v>
      </c>
      <c r="N91" s="189">
        <f>SUMIF($A$6:$A$84,C91,$N$6:$N$84)</f>
        <v>1210685.455023759</v>
      </c>
    </row>
    <row r="92" spans="2:14">
      <c r="C92" t="s">
        <v>420</v>
      </c>
      <c r="D92" s="189">
        <f>SUMIF($A$6:$A$84,C92,$D$6:$D$84)</f>
        <v>-14266.689999999999</v>
      </c>
      <c r="N92" s="189">
        <f>SUMIF($A$6:$A$84,C92,$N$6:$N$84)</f>
        <v>-7990.8440237589457</v>
      </c>
    </row>
    <row r="93" spans="2:14">
      <c r="C93" t="s">
        <v>422</v>
      </c>
      <c r="D93" s="189">
        <f>SUMIF($A$6:$A$84,C93,$D$6:$D$84)</f>
        <v>-1175698.93</v>
      </c>
      <c r="N93" s="189">
        <f>SUMIF($A$6:$A$84,C93,$N$6:$N$84)</f>
        <v>-1202694.611</v>
      </c>
    </row>
    <row r="94" spans="2:14">
      <c r="C94" s="197" t="s">
        <v>584</v>
      </c>
      <c r="D94" s="189">
        <f>SUM(D91:D93)</f>
        <v>27022.840000000084</v>
      </c>
      <c r="N94" s="189">
        <f>SUM(N91:N93)</f>
        <v>0</v>
      </c>
    </row>
    <row r="95" spans="2:14">
      <c r="D95" s="189"/>
    </row>
    <row r="96" spans="2:14">
      <c r="D96" s="189"/>
    </row>
    <row r="97" spans="2:14">
      <c r="C97" t="s">
        <v>438</v>
      </c>
      <c r="D97" s="189">
        <f>SUMIF($A$6:$A$84,C97,$D$6:$D$84)</f>
        <v>-299831.34000000003</v>
      </c>
      <c r="N97" s="189">
        <f>SUMIF($A$6:$A$84,C97,$N$6:$N$84)</f>
        <v>-76339.87000000001</v>
      </c>
    </row>
    <row r="98" spans="2:14">
      <c r="C98" t="s">
        <v>440</v>
      </c>
      <c r="D98" s="189">
        <f>SUMIF($A$6:$A$84,C98,$D$6:$D$84)</f>
        <v>272808.52</v>
      </c>
      <c r="N98" s="189">
        <f>SUMIF($A$6:$A$84,C98,$N$6:$N$84)</f>
        <v>49344.189000000006</v>
      </c>
    </row>
    <row r="99" spans="2:14">
      <c r="C99" s="197" t="s">
        <v>584</v>
      </c>
      <c r="D99" s="189">
        <f>-D97-D98</f>
        <v>27022.820000000007</v>
      </c>
      <c r="N99" s="189">
        <f>-N97-N98</f>
        <v>26995.681000000004</v>
      </c>
    </row>
    <row r="100" spans="2:14">
      <c r="C100" s="152" t="s">
        <v>585</v>
      </c>
      <c r="D100" s="189">
        <f>+D94-D99</f>
        <v>2.0000000076834112E-2</v>
      </c>
      <c r="N100" s="198">
        <f>+N94-N99</f>
        <v>-26995.681000000004</v>
      </c>
    </row>
    <row r="111" spans="2:14">
      <c r="B111" s="101" t="s">
        <v>707</v>
      </c>
      <c r="C111" s="101" t="s">
        <v>708</v>
      </c>
      <c r="D111" s="101"/>
      <c r="E111" s="101"/>
      <c r="F111" s="101"/>
      <c r="G111" s="101"/>
      <c r="H111" s="101"/>
      <c r="I111" s="101"/>
      <c r="J111" s="101"/>
      <c r="K111" s="101"/>
    </row>
    <row r="112" spans="2:14" ht="27">
      <c r="B112" s="102" t="s">
        <v>709</v>
      </c>
      <c r="C112" s="102" t="s">
        <v>17</v>
      </c>
      <c r="D112" s="102" t="s">
        <v>709</v>
      </c>
      <c r="E112" s="102" t="s">
        <v>709</v>
      </c>
      <c r="F112" s="102" t="s">
        <v>710</v>
      </c>
      <c r="G112" s="102" t="s">
        <v>19</v>
      </c>
      <c r="H112" s="102" t="s">
        <v>19</v>
      </c>
      <c r="I112" s="102" t="s">
        <v>711</v>
      </c>
      <c r="J112" s="102" t="s">
        <v>415</v>
      </c>
      <c r="K112" s="102" t="s">
        <v>17</v>
      </c>
    </row>
    <row r="113" spans="2:11">
      <c r="B113" s="102" t="s">
        <v>567</v>
      </c>
      <c r="C113" s="102" t="s">
        <v>712</v>
      </c>
      <c r="D113" s="102" t="s">
        <v>713</v>
      </c>
      <c r="E113" s="102" t="s">
        <v>714</v>
      </c>
      <c r="F113" s="102"/>
      <c r="G113" s="102" t="s">
        <v>715</v>
      </c>
      <c r="H113" s="102" t="s">
        <v>716</v>
      </c>
      <c r="I113" s="102"/>
      <c r="J113" s="102" t="s">
        <v>568</v>
      </c>
      <c r="K113" s="102" t="s">
        <v>717</v>
      </c>
    </row>
    <row r="114" spans="2:11">
      <c r="B114" s="103" t="s">
        <v>718</v>
      </c>
      <c r="C114" s="103" t="s">
        <v>581</v>
      </c>
      <c r="D114" s="103" t="s">
        <v>581</v>
      </c>
      <c r="E114" s="103" t="s">
        <v>581</v>
      </c>
      <c r="F114" s="103" t="s">
        <v>581</v>
      </c>
      <c r="G114" s="104">
        <v>-1124503.76</v>
      </c>
      <c r="H114" s="103" t="s">
        <v>581</v>
      </c>
      <c r="I114" s="103" t="s">
        <v>581</v>
      </c>
      <c r="J114" s="103" t="s">
        <v>719</v>
      </c>
      <c r="K114" s="103" t="s">
        <v>720</v>
      </c>
    </row>
    <row r="115" spans="2:11">
      <c r="B115" s="134" t="s">
        <v>721</v>
      </c>
      <c r="C115" s="103" t="s">
        <v>581</v>
      </c>
      <c r="D115" s="252">
        <v>562</v>
      </c>
      <c r="E115" s="103" t="s">
        <v>722</v>
      </c>
      <c r="F115" s="104">
        <v>-51195.17</v>
      </c>
      <c r="G115" s="104">
        <v>-1175698.93</v>
      </c>
      <c r="H115" s="104">
        <v>-51195.17</v>
      </c>
      <c r="I115" s="252">
        <v>4</v>
      </c>
      <c r="J115" s="103" t="s">
        <v>719</v>
      </c>
      <c r="K115" s="103" t="s">
        <v>720</v>
      </c>
    </row>
    <row r="116" spans="2:11">
      <c r="B116" s="105" t="s">
        <v>723</v>
      </c>
      <c r="C116" s="105"/>
      <c r="D116" s="105"/>
      <c r="E116" s="105"/>
      <c r="F116" s="105"/>
      <c r="G116" s="106">
        <v>-1175698.93</v>
      </c>
      <c r="H116" s="106">
        <v>-51195.17</v>
      </c>
      <c r="I116" s="105"/>
      <c r="J116" s="105"/>
      <c r="K116" s="10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4082-A57E-44EA-95DF-D6E9F33D228C}">
  <sheetPr>
    <tabColor rgb="FFFFFF00"/>
  </sheetPr>
  <dimension ref="B1:V118"/>
  <sheetViews>
    <sheetView showGridLines="0" zoomScale="85" zoomScaleNormal="85" workbookViewId="0">
      <pane xSplit="5" ySplit="4" topLeftCell="F5" activePane="bottomRight" state="frozen"/>
      <selection activeCell="H229" sqref="H229"/>
      <selection pane="topRight" activeCell="H229" sqref="H229"/>
      <selection pane="bottomLeft" activeCell="H229" sqref="H229"/>
      <selection pane="bottomRight" activeCell="D5" sqref="D5"/>
    </sheetView>
  </sheetViews>
  <sheetFormatPr baseColWidth="10" defaultRowHeight="14.4"/>
  <cols>
    <col min="3" max="3" width="60.6640625" bestFit="1" customWidth="1"/>
    <col min="4" max="4" width="20.109375" bestFit="1" customWidth="1"/>
    <col min="5" max="5" width="12.88671875" bestFit="1" customWidth="1"/>
    <col min="6" max="6" width="16.33203125" bestFit="1" customWidth="1"/>
    <col min="7" max="7" width="11" bestFit="1" customWidth="1"/>
    <col min="8" max="8" width="13.44140625" bestFit="1" customWidth="1"/>
    <col min="9" max="9" width="11" bestFit="1" customWidth="1"/>
    <col min="10" max="10" width="16.33203125" bestFit="1" customWidth="1"/>
    <col min="13" max="13" width="14" customWidth="1"/>
    <col min="14" max="14" width="13.44140625" bestFit="1" customWidth="1"/>
    <col min="16" max="17" width="15.88671875" bestFit="1" customWidth="1"/>
    <col min="18" max="18" width="12.88671875" bestFit="1" customWidth="1"/>
    <col min="19" max="19" width="12.6640625" bestFit="1" customWidth="1"/>
  </cols>
  <sheetData>
    <row r="1" spans="2:22">
      <c r="C1" s="101" t="s">
        <v>15</v>
      </c>
      <c r="D1" s="101" t="s">
        <v>16</v>
      </c>
      <c r="E1" s="101"/>
      <c r="F1" s="101"/>
      <c r="G1" s="101"/>
      <c r="H1" s="101"/>
      <c r="I1" s="101"/>
      <c r="J1" s="101"/>
    </row>
    <row r="2" spans="2:22" ht="27">
      <c r="C2" s="102" t="s">
        <v>17</v>
      </c>
      <c r="D2" s="102" t="s">
        <v>17</v>
      </c>
      <c r="E2" s="102" t="s">
        <v>19</v>
      </c>
      <c r="F2" s="102" t="s">
        <v>564</v>
      </c>
      <c r="G2" s="102" t="s">
        <v>564</v>
      </c>
      <c r="H2" s="102" t="s">
        <v>564</v>
      </c>
      <c r="I2" s="102" t="s">
        <v>564</v>
      </c>
      <c r="J2" s="102" t="s">
        <v>564</v>
      </c>
    </row>
    <row r="3" spans="2:22" ht="27">
      <c r="C3" s="102" t="s">
        <v>21</v>
      </c>
      <c r="D3" s="102" t="s">
        <v>22</v>
      </c>
      <c r="E3" s="102"/>
      <c r="F3" s="102" t="s">
        <v>565</v>
      </c>
      <c r="G3" s="102" t="s">
        <v>565</v>
      </c>
      <c r="H3" s="102" t="s">
        <v>415</v>
      </c>
      <c r="I3" s="102" t="s">
        <v>415</v>
      </c>
      <c r="J3" s="102" t="s">
        <v>19</v>
      </c>
      <c r="M3" s="187" t="s">
        <v>667</v>
      </c>
      <c r="N3" s="187" t="s">
        <v>667</v>
      </c>
      <c r="P3" s="187" t="s">
        <v>668</v>
      </c>
      <c r="Q3" s="187" t="s">
        <v>668</v>
      </c>
    </row>
    <row r="4" spans="2:22">
      <c r="C4" s="102"/>
      <c r="D4" s="102"/>
      <c r="E4" s="102"/>
      <c r="F4" s="102" t="s">
        <v>566</v>
      </c>
      <c r="G4" s="102" t="s">
        <v>567</v>
      </c>
      <c r="H4" s="102" t="s">
        <v>21</v>
      </c>
      <c r="I4" s="102" t="s">
        <v>568</v>
      </c>
      <c r="J4" s="102"/>
      <c r="M4" s="187" t="s">
        <v>19</v>
      </c>
      <c r="N4" s="187" t="s">
        <v>19</v>
      </c>
      <c r="P4" s="187" t="s">
        <v>1047</v>
      </c>
      <c r="Q4" s="187" t="s">
        <v>1048</v>
      </c>
    </row>
    <row r="5" spans="2:22">
      <c r="C5" s="103" t="s">
        <v>23</v>
      </c>
      <c r="D5" s="103" t="s">
        <v>24</v>
      </c>
      <c r="E5" s="104">
        <v>1235104.3799999999</v>
      </c>
      <c r="F5" s="188">
        <v>7295.6808110461998</v>
      </c>
      <c r="G5" s="134" t="s">
        <v>1049</v>
      </c>
      <c r="H5" s="103" t="s">
        <v>570</v>
      </c>
      <c r="I5" s="103" t="s">
        <v>571</v>
      </c>
      <c r="J5" s="104">
        <v>9010927324.8099995</v>
      </c>
    </row>
    <row r="6" spans="2:22">
      <c r="B6" t="s">
        <v>416</v>
      </c>
      <c r="C6" s="103" t="s">
        <v>25</v>
      </c>
      <c r="D6" s="103" t="s">
        <v>26</v>
      </c>
      <c r="E6" s="104">
        <v>133401.29999999999</v>
      </c>
      <c r="F6" s="188">
        <v>7295.6808110461998</v>
      </c>
      <c r="G6" s="134" t="s">
        <v>1049</v>
      </c>
      <c r="H6" s="103" t="s">
        <v>570</v>
      </c>
      <c r="I6" s="103" t="s">
        <v>571</v>
      </c>
      <c r="J6" s="104">
        <v>973253304.58000004</v>
      </c>
      <c r="M6" s="403">
        <f>SUMIF('09_Ajustes'!$C:$C,C6,'09_Ajustes'!$E:$E)</f>
        <v>0</v>
      </c>
      <c r="N6" s="403">
        <f>SUMIF('09_Ajustes'!$D:$D,C6,'09_Ajustes'!$F:$F)</f>
        <v>0</v>
      </c>
      <c r="P6" s="190">
        <f>+E6+M6-N6</f>
        <v>133401.29999999999</v>
      </c>
      <c r="Q6" s="402">
        <f>+F6*P6</f>
        <v>973253304.57861733</v>
      </c>
      <c r="R6" s="191">
        <v>133401.29999999999</v>
      </c>
      <c r="S6" s="191">
        <f>+P6-R6</f>
        <v>0</v>
      </c>
      <c r="V6" t="e">
        <f>VLOOKUP(C6,#REF!,1,0)</f>
        <v>#REF!</v>
      </c>
    </row>
    <row r="7" spans="2:22">
      <c r="C7" s="103" t="s">
        <v>572</v>
      </c>
      <c r="D7" s="103" t="s">
        <v>573</v>
      </c>
      <c r="E7" s="104">
        <v>859.09</v>
      </c>
      <c r="F7" s="188">
        <v>7295.6808110461998</v>
      </c>
      <c r="G7" s="134" t="s">
        <v>1049</v>
      </c>
      <c r="H7" s="103" t="s">
        <v>570</v>
      </c>
      <c r="I7" s="103" t="s">
        <v>571</v>
      </c>
      <c r="J7" s="104">
        <v>6267646.4299999997</v>
      </c>
      <c r="M7" s="403">
        <f>SUMIF('09_Ajustes'!$C:$C,C7,'09_Ajustes'!$E:$E)</f>
        <v>0</v>
      </c>
      <c r="N7" s="403">
        <f>SUMIF('09_Ajustes'!$D:$D,C7,'09_Ajustes'!$F:$F)</f>
        <v>0</v>
      </c>
    </row>
    <row r="8" spans="2:22">
      <c r="B8" t="s">
        <v>416</v>
      </c>
      <c r="C8" s="103" t="s">
        <v>574</v>
      </c>
      <c r="D8" s="103" t="s">
        <v>575</v>
      </c>
      <c r="E8" s="104">
        <v>859.09</v>
      </c>
      <c r="F8" s="188">
        <v>7295.6808110461998</v>
      </c>
      <c r="G8" s="134" t="s">
        <v>1049</v>
      </c>
      <c r="H8" s="103" t="s">
        <v>570</v>
      </c>
      <c r="I8" s="103" t="s">
        <v>571</v>
      </c>
      <c r="J8" s="104">
        <v>6267646.4299999997</v>
      </c>
      <c r="M8" s="403">
        <f>SUMIF('09_Ajustes'!$C:$C,C8,'09_Ajustes'!$E:$E)</f>
        <v>0</v>
      </c>
      <c r="N8" s="403">
        <f>SUMIF('09_Ajustes'!$D:$D,C8,'09_Ajustes'!$F:$F)</f>
        <v>0</v>
      </c>
      <c r="P8" s="190">
        <f>+E8+M8-N8</f>
        <v>859.09</v>
      </c>
      <c r="Q8" s="402">
        <f>+F8*P8</f>
        <v>6267646.4279616801</v>
      </c>
      <c r="R8" s="227">
        <v>859.08999999999969</v>
      </c>
      <c r="S8" s="191">
        <f>+P8-R8</f>
        <v>0</v>
      </c>
      <c r="V8" t="e">
        <f>VLOOKUP(C8,#REF!,1,0)</f>
        <v>#REF!</v>
      </c>
    </row>
    <row r="9" spans="2:22">
      <c r="C9" s="103" t="s">
        <v>27</v>
      </c>
      <c r="D9" s="103" t="s">
        <v>28</v>
      </c>
      <c r="E9" s="104">
        <v>1532.48</v>
      </c>
      <c r="F9" s="188">
        <v>7295.6808110461998</v>
      </c>
      <c r="G9" s="134" t="s">
        <v>1049</v>
      </c>
      <c r="H9" s="103" t="s">
        <v>570</v>
      </c>
      <c r="I9" s="103" t="s">
        <v>571</v>
      </c>
      <c r="J9" s="104">
        <v>11180484.93</v>
      </c>
      <c r="M9" s="403">
        <f>SUMIF('09_Ajustes'!$C:$C,C9,'09_Ajustes'!$E:$E)</f>
        <v>0</v>
      </c>
      <c r="N9" s="403">
        <f>SUMIF('09_Ajustes'!$D:$D,C9,'09_Ajustes'!$F:$F)</f>
        <v>0</v>
      </c>
    </row>
    <row r="10" spans="2:22">
      <c r="C10" s="103" t="s">
        <v>29</v>
      </c>
      <c r="D10" s="103" t="s">
        <v>30</v>
      </c>
      <c r="E10" s="104">
        <v>1532.48</v>
      </c>
      <c r="F10" s="188">
        <v>7295.6808110461998</v>
      </c>
      <c r="G10" s="134" t="s">
        <v>1049</v>
      </c>
      <c r="H10" s="103" t="s">
        <v>570</v>
      </c>
      <c r="I10" s="103" t="s">
        <v>571</v>
      </c>
      <c r="J10" s="104">
        <v>11180484.93</v>
      </c>
      <c r="M10" s="403">
        <f>SUMIF('09_Ajustes'!$C:$C,C10,'09_Ajustes'!$E:$E)</f>
        <v>0</v>
      </c>
      <c r="N10" s="403">
        <f>SUMIF('09_Ajustes'!$D:$D,C10,'09_Ajustes'!$F:$F)</f>
        <v>0</v>
      </c>
    </row>
    <row r="11" spans="2:22">
      <c r="C11" s="103" t="s">
        <v>31</v>
      </c>
      <c r="D11" s="103" t="s">
        <v>32</v>
      </c>
      <c r="E11" s="104">
        <v>1532.48</v>
      </c>
      <c r="F11" s="188">
        <v>7295.6808110461998</v>
      </c>
      <c r="G11" s="134" t="s">
        <v>1049</v>
      </c>
      <c r="H11" s="103" t="s">
        <v>570</v>
      </c>
      <c r="I11" s="103" t="s">
        <v>571</v>
      </c>
      <c r="J11" s="104">
        <v>11180484.93</v>
      </c>
      <c r="M11" s="403">
        <f>SUMIF('09_Ajustes'!$C:$C,C11,'09_Ajustes'!$E:$E)</f>
        <v>0</v>
      </c>
      <c r="N11" s="403">
        <f>SUMIF('09_Ajustes'!$D:$D,C11,'09_Ajustes'!$F:$F)</f>
        <v>0</v>
      </c>
    </row>
    <row r="12" spans="2:22">
      <c r="B12" t="s">
        <v>416</v>
      </c>
      <c r="C12" s="103" t="s">
        <v>1050</v>
      </c>
      <c r="D12" s="103" t="s">
        <v>34</v>
      </c>
      <c r="E12" s="104">
        <v>1532.48</v>
      </c>
      <c r="F12" s="188">
        <v>7295.6808110461998</v>
      </c>
      <c r="G12" s="134" t="s">
        <v>1049</v>
      </c>
      <c r="H12" s="103" t="s">
        <v>570</v>
      </c>
      <c r="I12" s="103" t="s">
        <v>571</v>
      </c>
      <c r="J12" s="104">
        <v>11180484.93</v>
      </c>
      <c r="M12" s="403">
        <f>SUMIF('09_Ajustes'!$C:$C,C12,'09_Ajustes'!$E:$E)</f>
        <v>0</v>
      </c>
      <c r="N12" s="403">
        <f>SUMIF('09_Ajustes'!$D:$D,C12,'09_Ajustes'!$F:$F)</f>
        <v>0</v>
      </c>
      <c r="P12" s="190">
        <f>+E12+M12-N12</f>
        <v>1532.48</v>
      </c>
      <c r="Q12" s="402">
        <f>+F12*P12</f>
        <v>11180484.92931208</v>
      </c>
      <c r="R12" s="227">
        <v>1531.69</v>
      </c>
      <c r="S12" s="191">
        <f>+P12-R12</f>
        <v>0.78999999999996362</v>
      </c>
      <c r="V12" t="e">
        <f>VLOOKUP(C12,#REF!,1,0)</f>
        <v>#REF!</v>
      </c>
    </row>
    <row r="13" spans="2:22">
      <c r="C13" s="103" t="s">
        <v>67</v>
      </c>
      <c r="D13" s="103" t="s">
        <v>68</v>
      </c>
      <c r="E13" s="104">
        <v>18034.669999999998</v>
      </c>
      <c r="F13" s="188">
        <v>7295.6808110461998</v>
      </c>
      <c r="G13" s="134" t="s">
        <v>1049</v>
      </c>
      <c r="H13" s="103" t="s">
        <v>570</v>
      </c>
      <c r="I13" s="103" t="s">
        <v>571</v>
      </c>
      <c r="J13" s="104">
        <v>131575195.84999999</v>
      </c>
      <c r="M13" s="403">
        <f>SUMIF('09_Ajustes'!$C:$C,C13,'09_Ajustes'!$E:$E)</f>
        <v>0</v>
      </c>
      <c r="N13" s="403">
        <f>SUMIF('09_Ajustes'!$D:$D,C13,'09_Ajustes'!$F:$F)</f>
        <v>0</v>
      </c>
    </row>
    <row r="14" spans="2:22">
      <c r="B14" t="s">
        <v>416</v>
      </c>
      <c r="C14" s="103" t="s">
        <v>553</v>
      </c>
      <c r="D14" s="103" t="s">
        <v>555</v>
      </c>
      <c r="E14" s="104">
        <v>16219.16</v>
      </c>
      <c r="F14" s="188">
        <v>7295.6808110461998</v>
      </c>
      <c r="G14" s="134" t="s">
        <v>1049</v>
      </c>
      <c r="H14" s="103" t="s">
        <v>570</v>
      </c>
      <c r="I14" s="103" t="s">
        <v>571</v>
      </c>
      <c r="J14" s="104">
        <v>118329814.38</v>
      </c>
      <c r="M14" s="403">
        <f>SUMIF('09_Ajustes'!$C:$C,C14,'09_Ajustes'!$E:$E)</f>
        <v>0</v>
      </c>
      <c r="N14" s="403">
        <f>SUMIF('09_Ajustes'!$D:$D,C14,'09_Ajustes'!$F:$F)</f>
        <v>8334</v>
      </c>
      <c r="P14" s="190">
        <f t="shared" ref="P14:P15" si="0">+E14+M14-N14</f>
        <v>7885.16</v>
      </c>
      <c r="Q14" s="402">
        <f t="shared" ref="Q14:Q15" si="1">+F14*P14</f>
        <v>57527610.50402905</v>
      </c>
      <c r="V14" t="e">
        <f>VLOOKUP(C14,#REF!,1,0)</f>
        <v>#REF!</v>
      </c>
    </row>
    <row r="15" spans="2:22">
      <c r="B15" t="s">
        <v>416</v>
      </c>
      <c r="C15" s="103" t="s">
        <v>554</v>
      </c>
      <c r="D15" s="103" t="s">
        <v>556</v>
      </c>
      <c r="E15" s="104">
        <v>1581.52</v>
      </c>
      <c r="F15" s="188">
        <v>7295.6808110461998</v>
      </c>
      <c r="G15" s="134" t="s">
        <v>1049</v>
      </c>
      <c r="H15" s="103" t="s">
        <v>570</v>
      </c>
      <c r="I15" s="103" t="s">
        <v>571</v>
      </c>
      <c r="J15" s="104">
        <v>11538265.119999999</v>
      </c>
      <c r="M15" s="403">
        <f>SUMIF('09_Ajustes'!$C:$C,C15,'09_Ajustes'!$E:$E)</f>
        <v>5.0197905000000134</v>
      </c>
      <c r="N15" s="403">
        <f>SUMIF('09_Ajustes'!$D:$D,C15,'09_Ajustes'!$F:$F)</f>
        <v>35.50046993090028</v>
      </c>
      <c r="P15" s="190">
        <f t="shared" si="0"/>
        <v>1551.0393205690998</v>
      </c>
      <c r="Q15" s="402">
        <f t="shared" si="1"/>
        <v>11315887.808254117</v>
      </c>
      <c r="V15" t="e">
        <f>VLOOKUP(C15,#REF!,1,0)</f>
        <v>#REF!</v>
      </c>
    </row>
    <row r="16" spans="2:22">
      <c r="C16" s="103" t="s">
        <v>77</v>
      </c>
      <c r="D16" s="103" t="s">
        <v>78</v>
      </c>
      <c r="E16" s="104">
        <v>233.99</v>
      </c>
      <c r="F16" s="188">
        <v>7295.6808110461998</v>
      </c>
      <c r="G16" s="134" t="s">
        <v>1049</v>
      </c>
      <c r="H16" s="103" t="s">
        <v>570</v>
      </c>
      <c r="I16" s="103" t="s">
        <v>571</v>
      </c>
      <c r="J16" s="104">
        <v>1707116.35</v>
      </c>
      <c r="M16" s="403">
        <f>SUMIF('09_Ajustes'!$C:$C,C16,'09_Ajustes'!$E:$E)</f>
        <v>0</v>
      </c>
      <c r="N16" s="403">
        <f>SUMIF('09_Ajustes'!$D:$D,C16,'09_Ajustes'!$F:$F)</f>
        <v>0</v>
      </c>
    </row>
    <row r="17" spans="2:22">
      <c r="B17" t="s">
        <v>416</v>
      </c>
      <c r="C17" s="103" t="s">
        <v>83</v>
      </c>
      <c r="D17" s="103" t="s">
        <v>84</v>
      </c>
      <c r="E17" s="104">
        <v>233.99</v>
      </c>
      <c r="F17" s="188">
        <v>7295.6808110461998</v>
      </c>
      <c r="G17" s="134" t="s">
        <v>1049</v>
      </c>
      <c r="H17" s="103" t="s">
        <v>570</v>
      </c>
      <c r="I17" s="103" t="s">
        <v>571</v>
      </c>
      <c r="J17" s="104">
        <v>1707116.35</v>
      </c>
      <c r="M17" s="403">
        <f>SUMIF('09_Ajustes'!$C:$C,C17,'09_Ajustes'!$E:$E)</f>
        <v>0</v>
      </c>
      <c r="N17" s="403">
        <f>SUMIF('09_Ajustes'!$D:$D,C17,'09_Ajustes'!$F:$F)</f>
        <v>0</v>
      </c>
      <c r="P17" s="190">
        <f>+E17+M17-N17</f>
        <v>233.99</v>
      </c>
      <c r="Q17" s="402">
        <f>+F17*P17</f>
        <v>1707116.3529767003</v>
      </c>
      <c r="V17" t="e">
        <f>VLOOKUP(C17,#REF!,1,0)</f>
        <v>#REF!</v>
      </c>
    </row>
    <row r="18" spans="2:22">
      <c r="C18" s="103" t="s">
        <v>127</v>
      </c>
      <c r="D18" s="103" t="s">
        <v>128</v>
      </c>
      <c r="E18" s="104">
        <v>1081276.8400000001</v>
      </c>
      <c r="F18" s="188">
        <v>7295.6808110461998</v>
      </c>
      <c r="G18" s="134" t="s">
        <v>1049</v>
      </c>
      <c r="H18" s="103" t="s">
        <v>570</v>
      </c>
      <c r="I18" s="103" t="s">
        <v>571</v>
      </c>
      <c r="J18" s="104">
        <v>7888650693.0200005</v>
      </c>
      <c r="M18" s="403">
        <f>SUMIF('09_Ajustes'!$C:$C,C18,'09_Ajustes'!$E:$E)</f>
        <v>0</v>
      </c>
      <c r="N18" s="403">
        <f>SUMIF('09_Ajustes'!$D:$D,C18,'09_Ajustes'!$F:$F)</f>
        <v>0</v>
      </c>
    </row>
    <row r="19" spans="2:22">
      <c r="C19" s="103" t="s">
        <v>129</v>
      </c>
      <c r="D19" s="103" t="s">
        <v>130</v>
      </c>
      <c r="E19" s="104">
        <v>1081276.8400000001</v>
      </c>
      <c r="F19" s="188">
        <v>7295.6808110461998</v>
      </c>
      <c r="G19" s="134" t="s">
        <v>1049</v>
      </c>
      <c r="H19" s="103" t="s">
        <v>570</v>
      </c>
      <c r="I19" s="103" t="s">
        <v>571</v>
      </c>
      <c r="J19" s="104">
        <v>7888650693.0200005</v>
      </c>
      <c r="M19" s="403">
        <f>SUMIF('09_Ajustes'!$C:$C,C19,'09_Ajustes'!$E:$E)</f>
        <v>0</v>
      </c>
      <c r="N19" s="403">
        <f>SUMIF('09_Ajustes'!$D:$D,C19,'09_Ajustes'!$F:$F)</f>
        <v>0</v>
      </c>
    </row>
    <row r="20" spans="2:22">
      <c r="B20" t="s">
        <v>416</v>
      </c>
      <c r="C20" s="103" t="s">
        <v>131</v>
      </c>
      <c r="D20" s="103" t="s">
        <v>132</v>
      </c>
      <c r="E20" s="104">
        <v>219549.26</v>
      </c>
      <c r="F20" s="188">
        <v>7295.6808110461998</v>
      </c>
      <c r="G20" s="134" t="s">
        <v>1049</v>
      </c>
      <c r="H20" s="103" t="s">
        <v>570</v>
      </c>
      <c r="I20" s="103" t="s">
        <v>571</v>
      </c>
      <c r="J20" s="104">
        <v>1601761323.26</v>
      </c>
      <c r="M20" s="403">
        <f>SUMIF('09_Ajustes'!$C:$C,C20,'09_Ajustes'!$E:$E)</f>
        <v>0</v>
      </c>
      <c r="N20" s="403">
        <f>SUMIF('09_Ajustes'!$D:$D,C20,'09_Ajustes'!$F:$F)</f>
        <v>0</v>
      </c>
      <c r="P20" s="190">
        <f t="shared" ref="P20:P24" si="2">+E20+M20-N20</f>
        <v>219549.26</v>
      </c>
      <c r="Q20" s="402">
        <f t="shared" ref="Q20:Q24" si="3">+F20*P20</f>
        <v>1601761323.2613931</v>
      </c>
      <c r="V20" t="e">
        <f>VLOOKUP(C20,#REF!,1,0)</f>
        <v>#REF!</v>
      </c>
    </row>
    <row r="21" spans="2:22">
      <c r="B21" t="s">
        <v>416</v>
      </c>
      <c r="C21" s="103" t="s">
        <v>133</v>
      </c>
      <c r="D21" s="103" t="s">
        <v>134</v>
      </c>
      <c r="E21" s="104">
        <v>219549.26</v>
      </c>
      <c r="F21" s="188">
        <v>7295.6808110461998</v>
      </c>
      <c r="G21" s="134" t="s">
        <v>1049</v>
      </c>
      <c r="H21" s="103" t="s">
        <v>570</v>
      </c>
      <c r="I21" s="103" t="s">
        <v>571</v>
      </c>
      <c r="J21" s="104">
        <v>1601761323.26</v>
      </c>
      <c r="M21" s="403">
        <f>SUMIF('09_Ajustes'!$C:$C,C21,'09_Ajustes'!$E:$E)</f>
        <v>0</v>
      </c>
      <c r="N21" s="403">
        <f>SUMIF('09_Ajustes'!$D:$D,C21,'09_Ajustes'!$F:$F)</f>
        <v>0</v>
      </c>
      <c r="P21" s="190">
        <f t="shared" si="2"/>
        <v>219549.26</v>
      </c>
      <c r="Q21" s="402">
        <f t="shared" si="3"/>
        <v>1601761323.2613931</v>
      </c>
      <c r="V21" t="e">
        <f>VLOOKUP(C21,#REF!,1,0)</f>
        <v>#REF!</v>
      </c>
    </row>
    <row r="22" spans="2:22">
      <c r="B22" t="s">
        <v>416</v>
      </c>
      <c r="C22" s="103" t="s">
        <v>135</v>
      </c>
      <c r="D22" s="103" t="s">
        <v>136</v>
      </c>
      <c r="E22" s="104">
        <v>219549.26</v>
      </c>
      <c r="F22" s="188">
        <v>7295.6808110461998</v>
      </c>
      <c r="G22" s="134" t="s">
        <v>1049</v>
      </c>
      <c r="H22" s="103" t="s">
        <v>570</v>
      </c>
      <c r="I22" s="103" t="s">
        <v>571</v>
      </c>
      <c r="J22" s="104">
        <v>1601761323.26</v>
      </c>
      <c r="M22" s="403">
        <f>SUMIF('09_Ajustes'!$C:$C,C22,'09_Ajustes'!$E:$E)</f>
        <v>0</v>
      </c>
      <c r="N22" s="403">
        <f>SUMIF('09_Ajustes'!$D:$D,C22,'09_Ajustes'!$F:$F)</f>
        <v>0</v>
      </c>
      <c r="P22" s="190">
        <f t="shared" si="2"/>
        <v>219549.26</v>
      </c>
      <c r="Q22" s="402">
        <f t="shared" si="3"/>
        <v>1601761323.2613931</v>
      </c>
      <c r="V22" t="e">
        <f>VLOOKUP(C22,#REF!,1,0)</f>
        <v>#REF!</v>
      </c>
    </row>
    <row r="23" spans="2:22">
      <c r="B23" t="s">
        <v>416</v>
      </c>
      <c r="C23" s="103" t="s">
        <v>137</v>
      </c>
      <c r="D23" s="103" t="s">
        <v>138</v>
      </c>
      <c r="E23" s="104">
        <v>219549.26</v>
      </c>
      <c r="F23" s="188">
        <v>7295.6808110461998</v>
      </c>
      <c r="G23" s="134" t="s">
        <v>1049</v>
      </c>
      <c r="H23" s="103" t="s">
        <v>570</v>
      </c>
      <c r="I23" s="103" t="s">
        <v>571</v>
      </c>
      <c r="J23" s="104">
        <v>1601761323.26</v>
      </c>
      <c r="M23" s="403">
        <f>SUMIF('09_Ajustes'!$C:$C,C23,'09_Ajustes'!$E:$E)</f>
        <v>0</v>
      </c>
      <c r="N23" s="403">
        <f>SUMIF('09_Ajustes'!$D:$D,C23,'09_Ajustes'!$F:$F)</f>
        <v>0</v>
      </c>
      <c r="P23" s="190">
        <f t="shared" si="2"/>
        <v>219549.26</v>
      </c>
      <c r="Q23" s="402">
        <f t="shared" si="3"/>
        <v>1601761323.2613931</v>
      </c>
      <c r="V23" t="e">
        <f>VLOOKUP(C23,#REF!,1,0)</f>
        <v>#REF!</v>
      </c>
    </row>
    <row r="24" spans="2:22">
      <c r="B24" t="s">
        <v>416</v>
      </c>
      <c r="C24" s="103" t="s">
        <v>578</v>
      </c>
      <c r="D24" s="103" t="s">
        <v>557</v>
      </c>
      <c r="E24" s="104">
        <v>203079.8</v>
      </c>
      <c r="F24" s="188">
        <v>7295.6808110461998</v>
      </c>
      <c r="G24" s="134" t="s">
        <v>1049</v>
      </c>
      <c r="H24" s="103" t="s">
        <v>570</v>
      </c>
      <c r="I24" s="103" t="s">
        <v>571</v>
      </c>
      <c r="J24" s="104">
        <v>1481605399.97</v>
      </c>
      <c r="M24" s="403">
        <f>SUMIF('09_Ajustes'!$C:$C,C24,'09_Ajustes'!$E:$E)</f>
        <v>0</v>
      </c>
      <c r="N24" s="403">
        <f>SUMIF('09_Ajustes'!$D:$D,C24,'09_Ajustes'!$F:$F)</f>
        <v>0</v>
      </c>
      <c r="P24" s="190">
        <f t="shared" si="2"/>
        <v>203079.8</v>
      </c>
      <c r="Q24" s="402">
        <f t="shared" si="3"/>
        <v>1481605399.9710999</v>
      </c>
      <c r="R24" s="227">
        <f>SUM(P20:P24)</f>
        <v>1081276.8400000001</v>
      </c>
      <c r="V24" t="e">
        <f>VLOOKUP(C24,#REF!,1,0)</f>
        <v>#REF!</v>
      </c>
    </row>
    <row r="25" spans="2:22">
      <c r="C25" s="103" t="s">
        <v>159</v>
      </c>
      <c r="D25" s="103" t="s">
        <v>160</v>
      </c>
      <c r="E25" s="104">
        <v>-16378.22</v>
      </c>
      <c r="F25" s="188">
        <v>7295.6808110461998</v>
      </c>
      <c r="G25" s="134" t="s">
        <v>1049</v>
      </c>
      <c r="H25" s="103" t="s">
        <v>570</v>
      </c>
      <c r="I25" s="103" t="s">
        <v>571</v>
      </c>
      <c r="J25" s="104">
        <v>-119490265.37</v>
      </c>
      <c r="M25" s="403">
        <f>SUMIF('09_Ajustes'!$C:$C,C25,'09_Ajustes'!$E:$E)</f>
        <v>0</v>
      </c>
      <c r="N25" s="403">
        <f>SUMIF('09_Ajustes'!$D:$D,C25,'09_Ajustes'!$F:$F)</f>
        <v>0</v>
      </c>
    </row>
    <row r="26" spans="2:22">
      <c r="C26" s="103" t="s">
        <v>161</v>
      </c>
      <c r="D26" s="103" t="s">
        <v>163</v>
      </c>
      <c r="E26" s="104">
        <v>-21366.99</v>
      </c>
      <c r="F26" s="188">
        <v>7295.6808110461998</v>
      </c>
      <c r="G26" s="134" t="s">
        <v>1049</v>
      </c>
      <c r="H26" s="103" t="s">
        <v>570</v>
      </c>
      <c r="I26" s="103" t="s">
        <v>571</v>
      </c>
      <c r="J26" s="104">
        <v>-155886738.93000001</v>
      </c>
      <c r="M26" s="403">
        <f>SUMIF('09_Ajustes'!$C:$C,C26,'09_Ajustes'!$E:$E)</f>
        <v>0</v>
      </c>
      <c r="N26" s="403">
        <f>SUMIF('09_Ajustes'!$D:$D,C26,'09_Ajustes'!$F:$F)</f>
        <v>0</v>
      </c>
    </row>
    <row r="27" spans="2:22">
      <c r="B27" t="s">
        <v>420</v>
      </c>
      <c r="C27" s="103" t="s">
        <v>559</v>
      </c>
      <c r="D27" s="103" t="s">
        <v>558</v>
      </c>
      <c r="E27" s="104">
        <v>-8334</v>
      </c>
      <c r="F27" s="188">
        <v>7295.6808110461998</v>
      </c>
      <c r="G27" s="134" t="s">
        <v>1049</v>
      </c>
      <c r="H27" s="103" t="s">
        <v>570</v>
      </c>
      <c r="I27" s="103" t="s">
        <v>571</v>
      </c>
      <c r="J27" s="104">
        <v>-60802203.880000003</v>
      </c>
      <c r="M27" s="403">
        <f>SUMIF('09_Ajustes'!$C:$C,C27,'09_Ajustes'!$E:$E)</f>
        <v>8521.4869485551862</v>
      </c>
      <c r="N27" s="403">
        <f>SUMIF('09_Ajustes'!$D:$D,C27,'09_Ajustes'!$F:$F)</f>
        <v>187.48694855518633</v>
      </c>
      <c r="P27" s="190">
        <f>+E27+M27-N27</f>
        <v>0</v>
      </c>
      <c r="Q27" s="402">
        <f t="shared" ref="Q27:Q28" si="4">+F27*P27</f>
        <v>0</v>
      </c>
      <c r="V27" t="e">
        <f>VLOOKUP(C27,#REF!,1,0)</f>
        <v>#REF!</v>
      </c>
    </row>
    <row r="28" spans="2:22">
      <c r="B28" t="s">
        <v>420</v>
      </c>
      <c r="C28" s="103" t="s">
        <v>164</v>
      </c>
      <c r="D28" s="103" t="s">
        <v>165</v>
      </c>
      <c r="E28" s="104">
        <v>-13032.99</v>
      </c>
      <c r="F28" s="188">
        <v>7295.6808110461998</v>
      </c>
      <c r="G28" s="134" t="s">
        <v>1049</v>
      </c>
      <c r="H28" s="103" t="s">
        <v>570</v>
      </c>
      <c r="I28" s="103" t="s">
        <v>571</v>
      </c>
      <c r="J28" s="104">
        <v>-95084535.049999997</v>
      </c>
      <c r="M28" s="403">
        <f>SUMIF('09_Ajustes'!$C:$C,C28,'09_Ajustes'!$E:$E)</f>
        <v>13032.99</v>
      </c>
      <c r="N28" s="403">
        <f>SUMIF('09_Ajustes'!$D:$D,C28,'09_Ajustes'!$F:$F)</f>
        <v>0</v>
      </c>
      <c r="P28" s="190">
        <f t="shared" ref="P28" si="5">+E28+M28-N28</f>
        <v>0</v>
      </c>
      <c r="Q28" s="402">
        <f t="shared" si="4"/>
        <v>0</v>
      </c>
      <c r="R28" t="s">
        <v>670</v>
      </c>
      <c r="S28" t="s">
        <v>1051</v>
      </c>
      <c r="V28" t="e">
        <f>VLOOKUP(C28,#REF!,1,0)</f>
        <v>#REF!</v>
      </c>
    </row>
    <row r="29" spans="2:22">
      <c r="C29" s="103" t="s">
        <v>188</v>
      </c>
      <c r="D29" s="103" t="s">
        <v>189</v>
      </c>
      <c r="E29" s="104">
        <v>-172.85</v>
      </c>
      <c r="F29" s="188">
        <v>7295.6808110461998</v>
      </c>
      <c r="G29" s="134" t="s">
        <v>1049</v>
      </c>
      <c r="H29" s="103" t="s">
        <v>570</v>
      </c>
      <c r="I29" s="103" t="s">
        <v>571</v>
      </c>
      <c r="J29" s="104">
        <v>-1261058.43</v>
      </c>
      <c r="M29" s="403">
        <f>SUMIF('09_Ajustes'!$C:$C,C29,'09_Ajustes'!$E:$E)</f>
        <v>0</v>
      </c>
      <c r="N29" s="403">
        <f>SUMIF('09_Ajustes'!$D:$D,C29,'09_Ajustes'!$F:$F)</f>
        <v>0</v>
      </c>
    </row>
    <row r="30" spans="2:22">
      <c r="B30" t="s">
        <v>420</v>
      </c>
      <c r="C30" s="103" t="s">
        <v>194</v>
      </c>
      <c r="D30" s="103" t="s">
        <v>195</v>
      </c>
      <c r="E30" s="104">
        <v>-172.85</v>
      </c>
      <c r="F30" s="188">
        <v>7295.6808110461998</v>
      </c>
      <c r="G30" s="134" t="s">
        <v>1049</v>
      </c>
      <c r="H30" s="103" t="s">
        <v>570</v>
      </c>
      <c r="I30" s="103" t="s">
        <v>571</v>
      </c>
      <c r="J30" s="104">
        <v>-1261058.43</v>
      </c>
      <c r="M30" s="403">
        <f>SUMIF('09_Ajustes'!$C:$C,C30,'09_Ajustes'!$E:$E)</f>
        <v>0</v>
      </c>
      <c r="N30" s="403">
        <f>SUMIF('09_Ajustes'!$D:$D,C30,'09_Ajustes'!$F:$F)</f>
        <v>0</v>
      </c>
      <c r="P30" s="190">
        <f>+E30+M30-N30</f>
        <v>-172.85</v>
      </c>
      <c r="Q30" s="402">
        <f>+F30*P30</f>
        <v>-1261058.4281893356</v>
      </c>
      <c r="V30" t="e">
        <f>VLOOKUP(C30,#REF!,1,0)</f>
        <v>#REF!</v>
      </c>
    </row>
    <row r="31" spans="2:22">
      <c r="C31" s="103" t="s">
        <v>196</v>
      </c>
      <c r="D31" s="103" t="s">
        <v>197</v>
      </c>
      <c r="E31" s="104">
        <v>-6500.03</v>
      </c>
      <c r="F31" s="188">
        <v>7295.6808110461998</v>
      </c>
      <c r="G31" s="134" t="s">
        <v>1049</v>
      </c>
      <c r="H31" s="103" t="s">
        <v>570</v>
      </c>
      <c r="I31" s="103" t="s">
        <v>571</v>
      </c>
      <c r="J31" s="104">
        <v>-47422144.140000001</v>
      </c>
      <c r="M31" s="403">
        <f>SUMIF('09_Ajustes'!$C:$C,C31,'09_Ajustes'!$E:$E)</f>
        <v>0</v>
      </c>
      <c r="N31" s="403">
        <f>SUMIF('09_Ajustes'!$D:$D,C31,'09_Ajustes'!$F:$F)</f>
        <v>0</v>
      </c>
    </row>
    <row r="32" spans="2:22">
      <c r="B32" t="s">
        <v>420</v>
      </c>
      <c r="C32" s="103" t="s">
        <v>198</v>
      </c>
      <c r="D32" s="103" t="s">
        <v>199</v>
      </c>
      <c r="E32" s="104">
        <v>-0.03</v>
      </c>
      <c r="F32" s="188">
        <v>7295.6808110461998</v>
      </c>
      <c r="G32" s="134" t="s">
        <v>1049</v>
      </c>
      <c r="H32" s="103" t="s">
        <v>570</v>
      </c>
      <c r="I32" s="103" t="s">
        <v>571</v>
      </c>
      <c r="J32" s="104">
        <v>-218.87</v>
      </c>
      <c r="M32" s="403">
        <f>SUMIF('09_Ajustes'!$C:$C,C32,'09_Ajustes'!$E:$E)</f>
        <v>0</v>
      </c>
      <c r="N32" s="403">
        <f>SUMIF('09_Ajustes'!$D:$D,C32,'09_Ajustes'!$F:$F)</f>
        <v>0</v>
      </c>
      <c r="P32" s="190">
        <f t="shared" ref="P32:P33" si="6">+E32+M32-N32</f>
        <v>-0.03</v>
      </c>
      <c r="Q32" s="402">
        <f t="shared" ref="Q32:Q33" si="7">+F32*P32</f>
        <v>-218.87042433138598</v>
      </c>
      <c r="V32" t="e">
        <f>VLOOKUP(C32,#REF!,1,0)</f>
        <v>#REF!</v>
      </c>
    </row>
    <row r="33" spans="2:22">
      <c r="B33" t="s">
        <v>420</v>
      </c>
      <c r="C33" s="103" t="s">
        <v>200</v>
      </c>
      <c r="D33" s="103" t="s">
        <v>201</v>
      </c>
      <c r="E33" s="104">
        <v>-6500</v>
      </c>
      <c r="F33" s="188">
        <v>7295.6808110461998</v>
      </c>
      <c r="G33" s="134" t="s">
        <v>1049</v>
      </c>
      <c r="H33" s="103" t="s">
        <v>570</v>
      </c>
      <c r="I33" s="103" t="s">
        <v>571</v>
      </c>
      <c r="J33" s="104">
        <v>-47421925.270000003</v>
      </c>
      <c r="M33" s="403">
        <f>SUMIF('09_Ajustes'!$C:$C,C33,'09_Ajustes'!$E:$E)</f>
        <v>0</v>
      </c>
      <c r="N33" s="403">
        <f>SUMIF('09_Ajustes'!$D:$D,C33,'09_Ajustes'!$F:$F)</f>
        <v>0</v>
      </c>
      <c r="P33" s="190">
        <f t="shared" si="6"/>
        <v>-6500</v>
      </c>
      <c r="Q33" s="402">
        <f t="shared" si="7"/>
        <v>-47421925.271800302</v>
      </c>
      <c r="V33" t="e">
        <f>VLOOKUP(C33,#REF!,1,0)</f>
        <v>#REF!</v>
      </c>
    </row>
    <row r="34" spans="2:22">
      <c r="C34" s="103" t="s">
        <v>218</v>
      </c>
      <c r="D34" s="103" t="s">
        <v>219</v>
      </c>
      <c r="E34" s="104">
        <v>13032.99</v>
      </c>
      <c r="F34" s="188">
        <v>7295.6808110461998</v>
      </c>
      <c r="G34" s="134" t="s">
        <v>1049</v>
      </c>
      <c r="H34" s="103" t="s">
        <v>570</v>
      </c>
      <c r="I34" s="103" t="s">
        <v>571</v>
      </c>
      <c r="J34" s="104">
        <v>95084535.049999997</v>
      </c>
      <c r="M34" s="403">
        <f>SUMIF('09_Ajustes'!$C:$C,C34,'09_Ajustes'!$E:$E)</f>
        <v>0</v>
      </c>
      <c r="N34" s="403">
        <f>SUMIF('09_Ajustes'!$D:$D,C34,'09_Ajustes'!$F:$F)</f>
        <v>0</v>
      </c>
    </row>
    <row r="35" spans="2:22">
      <c r="B35" t="s">
        <v>420</v>
      </c>
      <c r="C35" s="103" t="s">
        <v>222</v>
      </c>
      <c r="D35" s="103" t="s">
        <v>223</v>
      </c>
      <c r="E35" s="104">
        <v>13032.99</v>
      </c>
      <c r="F35" s="188">
        <v>7295.6808110461998</v>
      </c>
      <c r="G35" s="134" t="s">
        <v>1049</v>
      </c>
      <c r="H35" s="103" t="s">
        <v>570</v>
      </c>
      <c r="I35" s="103" t="s">
        <v>571</v>
      </c>
      <c r="J35" s="104">
        <v>95084535.049999997</v>
      </c>
      <c r="M35" s="403">
        <f>SUMIF('09_Ajustes'!$C:$C,C35,'09_Ajustes'!$E:$E)</f>
        <v>0</v>
      </c>
      <c r="N35" s="403">
        <f>SUMIF('09_Ajustes'!$D:$D,C35,'09_Ajustes'!$F:$F)</f>
        <v>13032.99</v>
      </c>
      <c r="P35" s="190">
        <f>+E35+M35-N35</f>
        <v>0</v>
      </c>
      <c r="Q35" s="402">
        <f>+F35*P35</f>
        <v>0</v>
      </c>
      <c r="R35" t="s">
        <v>670</v>
      </c>
      <c r="S35" t="s">
        <v>1051</v>
      </c>
      <c r="V35" t="e">
        <f>VLOOKUP(C35,#REF!,1,0)</f>
        <v>#REF!</v>
      </c>
    </row>
    <row r="36" spans="2:22">
      <c r="C36" s="103" t="s">
        <v>224</v>
      </c>
      <c r="D36" s="103" t="s">
        <v>225</v>
      </c>
      <c r="E36" s="104">
        <v>-1371.34</v>
      </c>
      <c r="F36" s="188">
        <v>7295.6808110461998</v>
      </c>
      <c r="G36" s="134" t="s">
        <v>1049</v>
      </c>
      <c r="H36" s="103" t="s">
        <v>570</v>
      </c>
      <c r="I36" s="103" t="s">
        <v>571</v>
      </c>
      <c r="J36" s="104">
        <v>-10004858.92</v>
      </c>
      <c r="M36" s="403">
        <f>SUMIF('09_Ajustes'!$C:$C,C36,'09_Ajustes'!$E:$E)</f>
        <v>0</v>
      </c>
      <c r="N36" s="403">
        <f>SUMIF('09_Ajustes'!$D:$D,C36,'09_Ajustes'!$F:$F)</f>
        <v>0</v>
      </c>
    </row>
    <row r="37" spans="2:22">
      <c r="B37" t="s">
        <v>420</v>
      </c>
      <c r="C37" s="103" t="s">
        <v>228</v>
      </c>
      <c r="D37" s="103" t="s">
        <v>229</v>
      </c>
      <c r="E37" s="104">
        <v>-600</v>
      </c>
      <c r="F37" s="188">
        <v>7295.6808110461998</v>
      </c>
      <c r="G37" s="134" t="s">
        <v>1049</v>
      </c>
      <c r="H37" s="103" t="s">
        <v>570</v>
      </c>
      <c r="I37" s="103" t="s">
        <v>571</v>
      </c>
      <c r="J37" s="104">
        <v>-4377408.49</v>
      </c>
      <c r="M37" s="403">
        <f>SUMIF('09_Ajustes'!$C:$C,C37,'09_Ajustes'!$E:$E)</f>
        <v>0</v>
      </c>
      <c r="N37" s="403">
        <f>SUMIF('09_Ajustes'!$D:$D,C37,'09_Ajustes'!$F:$F)</f>
        <v>0</v>
      </c>
      <c r="P37" s="190">
        <f t="shared" ref="P37:P39" si="8">+E37+M37-N37</f>
        <v>-600</v>
      </c>
      <c r="Q37" s="402">
        <f t="shared" ref="Q37:Q39" si="9">+F37*P37</f>
        <v>-4377408.4866277203</v>
      </c>
      <c r="V37" t="e">
        <f>VLOOKUP(C37,#REF!,1,0)</f>
        <v>#REF!</v>
      </c>
    </row>
    <row r="38" spans="2:22">
      <c r="B38" t="s">
        <v>420</v>
      </c>
      <c r="C38" s="103" t="s">
        <v>230</v>
      </c>
      <c r="D38" s="103" t="s">
        <v>231</v>
      </c>
      <c r="E38" s="104">
        <v>-701.23</v>
      </c>
      <c r="F38" s="188">
        <v>7295.6808110461998</v>
      </c>
      <c r="G38" s="134" t="s">
        <v>1049</v>
      </c>
      <c r="H38" s="103" t="s">
        <v>570</v>
      </c>
      <c r="I38" s="103" t="s">
        <v>571</v>
      </c>
      <c r="J38" s="104">
        <v>-5115950.26</v>
      </c>
      <c r="M38" s="403">
        <f>SUMIF('09_Ajustes'!$C:$C,C38,'09_Ajustes'!$E:$E)</f>
        <v>0</v>
      </c>
      <c r="N38" s="403">
        <f>SUMIF('09_Ajustes'!$D:$D,C38,'09_Ajustes'!$F:$F)</f>
        <v>50.197905000000105</v>
      </c>
      <c r="P38" s="190">
        <f t="shared" si="8"/>
        <v>-751.42790500000012</v>
      </c>
      <c r="Q38" s="402">
        <f t="shared" si="9"/>
        <v>-5482178.1473931475</v>
      </c>
      <c r="V38" t="e">
        <f>VLOOKUP(C38,#REF!,1,0)</f>
        <v>#REF!</v>
      </c>
    </row>
    <row r="39" spans="2:22">
      <c r="B39" t="s">
        <v>420</v>
      </c>
      <c r="C39" s="103" t="s">
        <v>232</v>
      </c>
      <c r="D39" s="103" t="s">
        <v>233</v>
      </c>
      <c r="E39" s="104">
        <v>-70.11</v>
      </c>
      <c r="F39" s="188">
        <v>7295.6808110461998</v>
      </c>
      <c r="G39" s="134" t="s">
        <v>1049</v>
      </c>
      <c r="H39" s="103" t="s">
        <v>570</v>
      </c>
      <c r="I39" s="103" t="s">
        <v>571</v>
      </c>
      <c r="J39" s="104">
        <v>-511500.18</v>
      </c>
      <c r="M39" s="403">
        <f>SUMIF('09_Ajustes'!$C:$C,C39,'09_Ajustes'!$E:$E)</f>
        <v>0</v>
      </c>
      <c r="N39" s="403">
        <f>SUMIF('09_Ajustes'!$D:$D,C39,'09_Ajustes'!$F:$F)</f>
        <v>5.0197905000000134</v>
      </c>
      <c r="P39" s="190">
        <f t="shared" si="8"/>
        <v>-75.129790500000013</v>
      </c>
      <c r="Q39" s="402">
        <f t="shared" si="9"/>
        <v>-548122.97088877112</v>
      </c>
      <c r="R39" s="191">
        <f>+P38+P39</f>
        <v>-826.55769550000014</v>
      </c>
      <c r="S39" s="141">
        <v>826.56999999999971</v>
      </c>
      <c r="T39" s="141">
        <f>+R39+S39</f>
        <v>1.2304499999572727E-2</v>
      </c>
      <c r="V39" t="e">
        <f>VLOOKUP(C39,#REF!,1,0)</f>
        <v>#REF!</v>
      </c>
    </row>
    <row r="40" spans="2:22">
      <c r="C40" s="103" t="s">
        <v>238</v>
      </c>
      <c r="D40" s="103" t="s">
        <v>239</v>
      </c>
      <c r="E40" s="104">
        <v>-1175698.93</v>
      </c>
      <c r="F40" s="188">
        <v>7295.6808110461998</v>
      </c>
      <c r="G40" s="134" t="s">
        <v>1049</v>
      </c>
      <c r="H40" s="103" t="s">
        <v>570</v>
      </c>
      <c r="I40" s="103" t="s">
        <v>571</v>
      </c>
      <c r="J40" s="104">
        <v>-8577524123.1700001</v>
      </c>
      <c r="M40" s="403">
        <f>SUMIF('09_Ajustes'!$C:$C,C40,'09_Ajustes'!$E:$E)</f>
        <v>0</v>
      </c>
      <c r="N40" s="403">
        <f>SUMIF('09_Ajustes'!$D:$D,C40,'09_Ajustes'!$F:$F)</f>
        <v>0</v>
      </c>
    </row>
    <row r="41" spans="2:22">
      <c r="C41" s="103" t="s">
        <v>240</v>
      </c>
      <c r="D41" s="103" t="s">
        <v>241</v>
      </c>
      <c r="E41" s="104">
        <v>-1175698.93</v>
      </c>
      <c r="F41" s="188">
        <v>7295.6808110461998</v>
      </c>
      <c r="G41" s="134" t="s">
        <v>1049</v>
      </c>
      <c r="H41" s="103" t="s">
        <v>570</v>
      </c>
      <c r="I41" s="103" t="s">
        <v>571</v>
      </c>
      <c r="J41" s="104">
        <v>-8577524123.1700001</v>
      </c>
      <c r="M41" s="403">
        <f>SUMIF('09_Ajustes'!$C:$C,C41,'09_Ajustes'!$E:$E)</f>
        <v>0</v>
      </c>
      <c r="N41" s="403">
        <f>SUMIF('09_Ajustes'!$D:$D,C41,'09_Ajustes'!$F:$F)</f>
        <v>0</v>
      </c>
    </row>
    <row r="42" spans="2:22">
      <c r="B42" t="s">
        <v>422</v>
      </c>
      <c r="C42" s="103" t="s">
        <v>242</v>
      </c>
      <c r="D42" s="103" t="s">
        <v>243</v>
      </c>
      <c r="E42" s="104">
        <v>-1185988.3500000001</v>
      </c>
      <c r="F42" s="188">
        <v>7295.6808110461998</v>
      </c>
      <c r="G42" s="134" t="s">
        <v>1049</v>
      </c>
      <c r="H42" s="103" t="s">
        <v>570</v>
      </c>
      <c r="I42" s="103" t="s">
        <v>571</v>
      </c>
      <c r="J42" s="104">
        <v>-8652592447.2199993</v>
      </c>
      <c r="M42" s="403">
        <f>SUMIF('09_Ajustes'!$C:$C,C42,'09_Ajustes'!$E:$E)</f>
        <v>0</v>
      </c>
      <c r="N42" s="403">
        <f>SUMIF('09_Ajustes'!$D:$D,C42,'09_Ajustes'!$F:$F)</f>
        <v>0</v>
      </c>
      <c r="P42" s="190">
        <f t="shared" ref="P42:P43" si="10">+E42+M42-N42</f>
        <v>-1185988.3500000001</v>
      </c>
      <c r="Q42" s="402">
        <f t="shared" ref="Q42:Q45" si="11">+F42*P42</f>
        <v>-8652592447.2193451</v>
      </c>
      <c r="V42" t="e">
        <f>VLOOKUP(C42,#REF!,1,0)</f>
        <v>#REF!</v>
      </c>
    </row>
    <row r="43" spans="2:22" s="151" customFormat="1">
      <c r="B43" s="151" t="s">
        <v>422</v>
      </c>
      <c r="C43" s="143" t="s">
        <v>244</v>
      </c>
      <c r="D43" s="143" t="s">
        <v>245</v>
      </c>
      <c r="E43" s="150">
        <v>10289.42</v>
      </c>
      <c r="F43" s="315">
        <v>7295.6808110461998</v>
      </c>
      <c r="G43" s="316" t="s">
        <v>1049</v>
      </c>
      <c r="H43" s="143" t="s">
        <v>570</v>
      </c>
      <c r="I43" s="143" t="s">
        <v>571</v>
      </c>
      <c r="J43" s="150">
        <v>75068324.049999997</v>
      </c>
      <c r="M43" s="456">
        <f>SUMIF('09_Ajustes'!$C:$C,C43,'09_Ajustes'!$E:$E)</f>
        <v>0</v>
      </c>
      <c r="N43" s="456">
        <f>SUMIF('09_Ajustes'!$D:$D,C43,'09_Ajustes'!$F:$F)</f>
        <v>0</v>
      </c>
      <c r="P43" s="271">
        <f t="shared" si="10"/>
        <v>10289.42</v>
      </c>
      <c r="Q43" s="273">
        <f t="shared" si="11"/>
        <v>75068324.050794989</v>
      </c>
      <c r="V43" s="151" t="e">
        <f>VLOOKUP(C43,#REF!,1,0)</f>
        <v>#REF!</v>
      </c>
    </row>
    <row r="44" spans="2:22">
      <c r="C44" s="103" t="s">
        <v>448</v>
      </c>
      <c r="D44" s="103"/>
      <c r="E44" s="104"/>
      <c r="F44" s="188">
        <v>7295.6808110461998</v>
      </c>
      <c r="G44" s="134"/>
      <c r="H44" s="103"/>
      <c r="I44" s="103"/>
      <c r="J44" s="104"/>
      <c r="M44" s="403">
        <f>SUMIF('09_Ajustes'!$C:$C,C44,'09_Ajustes'!$E:$E)</f>
        <v>0</v>
      </c>
      <c r="N44" s="403">
        <f>SUMIF('09_Ajustes'!$D:$D,C44,'09_Ajustes'!$F:$F)</f>
        <v>0</v>
      </c>
      <c r="P44" s="190"/>
      <c r="Q44" s="402"/>
    </row>
    <row r="45" spans="2:22">
      <c r="B45" t="s">
        <v>422</v>
      </c>
      <c r="C45" s="24" t="s">
        <v>248</v>
      </c>
      <c r="D45" s="103"/>
      <c r="E45" s="104"/>
      <c r="F45" s="188">
        <v>7295.6808110461998</v>
      </c>
      <c r="G45" s="134"/>
      <c r="H45" s="103"/>
      <c r="I45" s="103"/>
      <c r="J45" s="104"/>
      <c r="M45" s="403">
        <f>SUMIF('09_Ajustes'!$C:$C,C45,'09_Ajustes'!$E:$E)</f>
        <v>0</v>
      </c>
      <c r="N45" s="403">
        <f>SUMIF('09_Ajustes'!$D:$D,C45,'09_Ajustes'!$F:$F)</f>
        <v>0</v>
      </c>
      <c r="P45" s="190">
        <f>-+P101</f>
        <v>-42941.53162506911</v>
      </c>
      <c r="Q45" s="402">
        <f t="shared" si="11"/>
        <v>-313287708.27395022</v>
      </c>
      <c r="V45" t="e">
        <f>VLOOKUP(C45,#REF!,1,0)</f>
        <v>#REF!</v>
      </c>
    </row>
    <row r="46" spans="2:22">
      <c r="B46" t="s">
        <v>422</v>
      </c>
      <c r="C46" s="109" t="s">
        <v>582</v>
      </c>
      <c r="D46" s="103"/>
      <c r="E46" s="104"/>
      <c r="F46" s="188">
        <v>7295.6808110461998</v>
      </c>
      <c r="G46" s="134"/>
      <c r="H46" s="103"/>
      <c r="I46" s="103"/>
      <c r="J46" s="104"/>
      <c r="M46" s="403">
        <f>SUMIF('09_Ajustes'!$C:$C,C46,'09_Ajustes'!$E:$E)</f>
        <v>10360.620000000001</v>
      </c>
      <c r="N46" s="403">
        <f>SUMIF('09_Ajustes'!$D:$D,C46,'09_Ajustes'!$F:$F)</f>
        <v>10360.620000000001</v>
      </c>
      <c r="P46" s="190">
        <f t="shared" ref="P46" si="12">+E46+M46-N46</f>
        <v>0</v>
      </c>
      <c r="Q46" s="402">
        <f t="shared" ref="Q46" si="13">+F46*P46</f>
        <v>0</v>
      </c>
      <c r="V46" t="e">
        <f>VLOOKUP(C46,#REF!,1,0)</f>
        <v>#REF!</v>
      </c>
    </row>
    <row r="47" spans="2:22">
      <c r="C47" s="103" t="s">
        <v>250</v>
      </c>
      <c r="D47" s="103" t="s">
        <v>251</v>
      </c>
      <c r="E47" s="104">
        <v>-332061.26</v>
      </c>
      <c r="F47" s="188">
        <v>7295.6808110461998</v>
      </c>
      <c r="G47" s="134" t="s">
        <v>1049</v>
      </c>
      <c r="H47" s="103" t="s">
        <v>570</v>
      </c>
      <c r="I47" s="103" t="s">
        <v>571</v>
      </c>
      <c r="J47" s="104">
        <v>-2422612962.6700001</v>
      </c>
      <c r="M47" s="403">
        <f>SUMIF('09_Ajustes'!$C:$C,C47,'09_Ajustes'!$E:$E)</f>
        <v>0</v>
      </c>
      <c r="N47" s="403">
        <f>SUMIF('09_Ajustes'!$D:$D,C47,'09_Ajustes'!$F:$F)</f>
        <v>0</v>
      </c>
    </row>
    <row r="48" spans="2:22">
      <c r="B48" t="s">
        <v>438</v>
      </c>
      <c r="C48" s="103" t="s">
        <v>560</v>
      </c>
      <c r="D48" s="103" t="s">
        <v>561</v>
      </c>
      <c r="E48" s="104">
        <v>-244094.29</v>
      </c>
      <c r="F48" s="188">
        <v>7295.6808110461998</v>
      </c>
      <c r="G48" s="134" t="s">
        <v>1049</v>
      </c>
      <c r="H48" s="103" t="s">
        <v>570</v>
      </c>
      <c r="I48" s="103" t="s">
        <v>571</v>
      </c>
      <c r="J48" s="104">
        <v>-1780834027.6400001</v>
      </c>
      <c r="M48" s="403">
        <f>SUMIF('09_Ajustes'!$C:$C,C48,'09_Ajustes'!$E:$E)</f>
        <v>210000</v>
      </c>
      <c r="N48" s="403">
        <f>SUMIF('09_Ajustes'!$D:$D,C48,'09_Ajustes'!$F:$F)</f>
        <v>0</v>
      </c>
      <c r="P48" s="190">
        <f>+E48+M48-N48</f>
        <v>-34094.290000000008</v>
      </c>
      <c r="Q48" s="402">
        <f>+F48*P48</f>
        <v>-248741057.31924438</v>
      </c>
      <c r="V48" t="e">
        <f>VLOOKUP(C48,#REF!,1,0)</f>
        <v>#REF!</v>
      </c>
    </row>
    <row r="49" spans="2:22">
      <c r="C49" s="103" t="s">
        <v>256</v>
      </c>
      <c r="D49" s="103" t="s">
        <v>257</v>
      </c>
      <c r="E49" s="104">
        <v>-83340.02</v>
      </c>
      <c r="F49" s="188">
        <v>7295.6808110461998</v>
      </c>
      <c r="G49" s="134" t="s">
        <v>1049</v>
      </c>
      <c r="H49" s="103" t="s">
        <v>570</v>
      </c>
      <c r="I49" s="103" t="s">
        <v>571</v>
      </c>
      <c r="J49" s="104">
        <v>-608022184.71000004</v>
      </c>
      <c r="M49" s="403">
        <f>SUMIF('09_Ajustes'!$C:$C,C49,'09_Ajustes'!$E:$E)</f>
        <v>0</v>
      </c>
      <c r="N49" s="403">
        <f>SUMIF('09_Ajustes'!$D:$D,C49,'09_Ajustes'!$F:$F)</f>
        <v>0</v>
      </c>
    </row>
    <row r="50" spans="2:22">
      <c r="B50" t="s">
        <v>438</v>
      </c>
      <c r="C50" s="103" t="s">
        <v>258</v>
      </c>
      <c r="D50" s="103" t="s">
        <v>259</v>
      </c>
      <c r="E50" s="104">
        <v>-83340.02</v>
      </c>
      <c r="F50" s="188">
        <v>7295.6808110461998</v>
      </c>
      <c r="G50" s="134" t="s">
        <v>1049</v>
      </c>
      <c r="H50" s="103" t="s">
        <v>570</v>
      </c>
      <c r="I50" s="103" t="s">
        <v>571</v>
      </c>
      <c r="J50" s="104">
        <v>-608022184.71000004</v>
      </c>
      <c r="M50" s="403">
        <f>SUMIF('09_Ajustes'!$C:$C,C50,'09_Ajustes'!$E:$E)</f>
        <v>22410</v>
      </c>
      <c r="N50" s="403">
        <f>SUMIF('09_Ajustes'!$D:$D,C50,'09_Ajustes'!$F:$F)</f>
        <v>0</v>
      </c>
      <c r="P50" s="190">
        <f>+E50+M50-N50</f>
        <v>-60930.020000000004</v>
      </c>
      <c r="Q50" s="402">
        <f>+F50*P50</f>
        <v>-444525977.73066121</v>
      </c>
      <c r="R50" s="227">
        <v>60930</v>
      </c>
      <c r="S50" s="191">
        <f>+P50+R50</f>
        <v>-2.0000000004074536E-2</v>
      </c>
      <c r="V50" t="e">
        <f>VLOOKUP(C50,#REF!,1,0)</f>
        <v>#REF!</v>
      </c>
    </row>
    <row r="51" spans="2:22">
      <c r="C51" s="103" t="s">
        <v>260</v>
      </c>
      <c r="D51" s="103" t="s">
        <v>261</v>
      </c>
      <c r="E51" s="104">
        <v>-4626.95</v>
      </c>
      <c r="F51" s="188">
        <v>7295.6808110461998</v>
      </c>
      <c r="G51" s="134" t="s">
        <v>1049</v>
      </c>
      <c r="H51" s="103" t="s">
        <v>570</v>
      </c>
      <c r="I51" s="103" t="s">
        <v>571</v>
      </c>
      <c r="J51" s="104">
        <v>-33756750.329999998</v>
      </c>
      <c r="M51" s="403">
        <f>SUMIF('09_Ajustes'!$C:$C,C51,'09_Ajustes'!$E:$E)</f>
        <v>0</v>
      </c>
      <c r="N51" s="403">
        <f>SUMIF('09_Ajustes'!$D:$D,C51,'09_Ajustes'!$F:$F)</f>
        <v>0</v>
      </c>
    </row>
    <row r="52" spans="2:22">
      <c r="B52" t="s">
        <v>438</v>
      </c>
      <c r="C52" s="103" t="s">
        <v>262</v>
      </c>
      <c r="D52" s="103" t="s">
        <v>263</v>
      </c>
      <c r="E52" s="104">
        <v>-3178.92</v>
      </c>
      <c r="F52" s="188">
        <v>7295.6808110461998</v>
      </c>
      <c r="G52" s="134" t="s">
        <v>1049</v>
      </c>
      <c r="H52" s="103" t="s">
        <v>570</v>
      </c>
      <c r="I52" s="103" t="s">
        <v>571</v>
      </c>
      <c r="J52" s="104">
        <v>-23192385.640000001</v>
      </c>
      <c r="M52" s="403">
        <f>SUMIF('09_Ajustes'!$C:$C,C52,'09_Ajustes'!$E:$E)</f>
        <v>0</v>
      </c>
      <c r="N52" s="403">
        <f>SUMIF('09_Ajustes'!$D:$D,C52,'09_Ajustes'!$F:$F)</f>
        <v>0</v>
      </c>
      <c r="P52" s="190">
        <f t="shared" ref="P52:P53" si="14">+E52+M52-N52</f>
        <v>-3178.92</v>
      </c>
      <c r="Q52" s="402">
        <f t="shared" ref="Q52:Q53" si="15">+F52*P52</f>
        <v>-23192385.643850986</v>
      </c>
      <c r="V52" t="e">
        <f>VLOOKUP(C52,#REF!,1,0)</f>
        <v>#REF!</v>
      </c>
    </row>
    <row r="53" spans="2:22">
      <c r="B53" t="s">
        <v>438</v>
      </c>
      <c r="C53" s="103" t="s">
        <v>264</v>
      </c>
      <c r="D53" s="103" t="s">
        <v>265</v>
      </c>
      <c r="E53" s="104">
        <v>-1448.03</v>
      </c>
      <c r="F53" s="188">
        <v>7295.6808110461998</v>
      </c>
      <c r="G53" s="134" t="s">
        <v>1049</v>
      </c>
      <c r="H53" s="103" t="s">
        <v>570</v>
      </c>
      <c r="I53" s="103" t="s">
        <v>571</v>
      </c>
      <c r="J53" s="104">
        <v>-10564364.68</v>
      </c>
      <c r="M53" s="403">
        <f>SUMIF('09_Ajustes'!$C:$C,C53,'09_Ajustes'!$E:$E)</f>
        <v>1442.18</v>
      </c>
      <c r="N53" s="403">
        <f>SUMIF('09_Ajustes'!$D:$D,C53,'09_Ajustes'!$F:$F)</f>
        <v>0</v>
      </c>
      <c r="P53" s="190">
        <f t="shared" si="14"/>
        <v>-5.8499999999999091</v>
      </c>
      <c r="Q53" s="402">
        <f t="shared" si="15"/>
        <v>-42679.732744619607</v>
      </c>
      <c r="V53" t="e">
        <f>VLOOKUP(C53,#REF!,1,0)</f>
        <v>#REF!</v>
      </c>
    </row>
    <row r="54" spans="2:22">
      <c r="C54" s="103" t="s">
        <v>344</v>
      </c>
      <c r="D54" s="103" t="s">
        <v>345</v>
      </c>
      <c r="E54" s="104">
        <v>289034.05</v>
      </c>
      <c r="F54" s="188">
        <v>7295.6808110461998</v>
      </c>
      <c r="G54" s="134" t="s">
        <v>1049</v>
      </c>
      <c r="H54" s="103" t="s">
        <v>570</v>
      </c>
      <c r="I54" s="103" t="s">
        <v>571</v>
      </c>
      <c r="J54" s="104">
        <v>2108700172.3199999</v>
      </c>
      <c r="M54" s="403">
        <f>SUMIF('09_Ajustes'!$C:$C,C54,'09_Ajustes'!$E:$E)</f>
        <v>0</v>
      </c>
      <c r="N54" s="403">
        <f>SUMIF('09_Ajustes'!$D:$D,C54,'09_Ajustes'!$F:$F)</f>
        <v>0</v>
      </c>
    </row>
    <row r="55" spans="2:22">
      <c r="C55" s="103" t="s">
        <v>346</v>
      </c>
      <c r="D55" s="103" t="s">
        <v>347</v>
      </c>
      <c r="E55" s="104">
        <v>2518.09</v>
      </c>
      <c r="F55" s="188">
        <v>7295.6808110461998</v>
      </c>
      <c r="G55" s="134" t="s">
        <v>1049</v>
      </c>
      <c r="H55" s="103" t="s">
        <v>570</v>
      </c>
      <c r="I55" s="103" t="s">
        <v>571</v>
      </c>
      <c r="J55" s="104">
        <v>18371180.890000001</v>
      </c>
      <c r="M55" s="403">
        <f>SUMIF('09_Ajustes'!$C:$C,C55,'09_Ajustes'!$E:$E)</f>
        <v>0</v>
      </c>
      <c r="N55" s="403">
        <f>SUMIF('09_Ajustes'!$D:$D,C55,'09_Ajustes'!$F:$F)</f>
        <v>0</v>
      </c>
    </row>
    <row r="56" spans="2:22">
      <c r="B56" t="s">
        <v>440</v>
      </c>
      <c r="C56" s="103" t="s">
        <v>579</v>
      </c>
      <c r="D56" s="103" t="s">
        <v>580</v>
      </c>
      <c r="E56" s="104">
        <v>17.89</v>
      </c>
      <c r="F56" s="188">
        <v>7295.6808110461998</v>
      </c>
      <c r="G56" s="134" t="s">
        <v>1049</v>
      </c>
      <c r="H56" s="103" t="s">
        <v>570</v>
      </c>
      <c r="I56" s="103" t="s">
        <v>571</v>
      </c>
      <c r="J56" s="104">
        <v>130519.73</v>
      </c>
      <c r="M56" s="403">
        <f>SUMIF('09_Ajustes'!$C:$C,C56,'09_Ajustes'!$E:$E)</f>
        <v>0</v>
      </c>
      <c r="N56" s="403">
        <f>SUMIF('09_Ajustes'!$D:$D,C56,'09_Ajustes'!$F:$F)</f>
        <v>0</v>
      </c>
      <c r="P56" s="190">
        <f>+E56+M56-N56</f>
        <v>17.89</v>
      </c>
      <c r="Q56" s="402">
        <f>+F56*P56</f>
        <v>130519.72970961651</v>
      </c>
      <c r="R56" s="227">
        <v>18.104976163911147</v>
      </c>
      <c r="S56" s="191">
        <f>+P56-R56</f>
        <v>-0.21497616391114605</v>
      </c>
      <c r="V56" t="e">
        <f>VLOOKUP(C56,#REF!,1,0)</f>
        <v>#REF!</v>
      </c>
    </row>
    <row r="57" spans="2:22">
      <c r="C57" s="103" t="s">
        <v>348</v>
      </c>
      <c r="D57" s="103" t="s">
        <v>349</v>
      </c>
      <c r="E57" s="104">
        <v>2500.1999999999998</v>
      </c>
      <c r="F57" s="188">
        <v>7295.6808110461998</v>
      </c>
      <c r="G57" s="134" t="s">
        <v>1049</v>
      </c>
      <c r="H57" s="103" t="s">
        <v>570</v>
      </c>
      <c r="I57" s="103" t="s">
        <v>571</v>
      </c>
      <c r="J57" s="104">
        <v>18240661.16</v>
      </c>
      <c r="M57" s="403">
        <f>SUMIF('09_Ajustes'!$C:$C,C57,'09_Ajustes'!$E:$E)</f>
        <v>0</v>
      </c>
      <c r="N57" s="403">
        <f>SUMIF('09_Ajustes'!$D:$D,C57,'09_Ajustes'!$F:$F)</f>
        <v>0</v>
      </c>
    </row>
    <row r="58" spans="2:22">
      <c r="B58" t="s">
        <v>440</v>
      </c>
      <c r="C58" s="103" t="s">
        <v>350</v>
      </c>
      <c r="D58" s="103" t="s">
        <v>351</v>
      </c>
      <c r="E58" s="104">
        <v>2500.1999999999998</v>
      </c>
      <c r="F58" s="188">
        <v>7295.6808110461998</v>
      </c>
      <c r="G58" s="134" t="s">
        <v>1049</v>
      </c>
      <c r="H58" s="103" t="s">
        <v>570</v>
      </c>
      <c r="I58" s="103" t="s">
        <v>571</v>
      </c>
      <c r="J58" s="104">
        <v>18240661.16</v>
      </c>
      <c r="M58" s="403">
        <f>SUMIF('09_Ajustes'!$C:$C,C58,'09_Ajustes'!$E:$E)</f>
        <v>0</v>
      </c>
      <c r="N58" s="403">
        <f>SUMIF('09_Ajustes'!$D:$D,C58,'09_Ajustes'!$F:$F)</f>
        <v>672.3</v>
      </c>
      <c r="P58" s="190">
        <f>+E58+M58-N58</f>
        <v>1827.8999999999999</v>
      </c>
      <c r="Q58" s="402">
        <f>+F58*P58</f>
        <v>13335774.954511348</v>
      </c>
      <c r="V58" t="e">
        <f>VLOOKUP(C58,#REF!,1,0)</f>
        <v>#REF!</v>
      </c>
    </row>
    <row r="59" spans="2:22">
      <c r="C59" s="103" t="s">
        <v>352</v>
      </c>
      <c r="D59" s="103" t="s">
        <v>353</v>
      </c>
      <c r="E59" s="104">
        <v>23485.4</v>
      </c>
      <c r="F59" s="188">
        <v>7295.6808110461998</v>
      </c>
      <c r="G59" s="134" t="s">
        <v>1049</v>
      </c>
      <c r="H59" s="103" t="s">
        <v>570</v>
      </c>
      <c r="I59" s="103" t="s">
        <v>571</v>
      </c>
      <c r="J59" s="104">
        <v>171341982.12</v>
      </c>
      <c r="M59" s="403">
        <f>SUMIF('09_Ajustes'!$C:$C,C59,'09_Ajustes'!$E:$E)</f>
        <v>0</v>
      </c>
      <c r="N59" s="403">
        <f>SUMIF('09_Ajustes'!$D:$D,C59,'09_Ajustes'!$F:$F)</f>
        <v>0</v>
      </c>
    </row>
    <row r="60" spans="2:22">
      <c r="B60" t="s">
        <v>440</v>
      </c>
      <c r="C60" s="103" t="s">
        <v>354</v>
      </c>
      <c r="D60" s="103" t="s">
        <v>355</v>
      </c>
      <c r="E60" s="104">
        <v>9387.91</v>
      </c>
      <c r="F60" s="188">
        <v>7295.6808110461998</v>
      </c>
      <c r="G60" s="134" t="s">
        <v>1049</v>
      </c>
      <c r="H60" s="103" t="s">
        <v>570</v>
      </c>
      <c r="I60" s="103" t="s">
        <v>571</v>
      </c>
      <c r="J60" s="104">
        <v>68491194.840000004</v>
      </c>
      <c r="M60" s="403">
        <f>SUMIF('09_Ajustes'!$C:$C,C60,'09_Ajustes'!$E:$E)</f>
        <v>50.197905000000105</v>
      </c>
      <c r="N60" s="403">
        <f>SUMIF('09_Ajustes'!$D:$D,C60,'09_Ajustes'!$F:$F)</f>
        <v>2782.01</v>
      </c>
      <c r="P60" s="190">
        <f t="shared" ref="P60:P63" si="16">+E60+M60-N60</f>
        <v>6656.0979050000005</v>
      </c>
      <c r="Q60" s="402">
        <f t="shared" ref="Q60:Q63" si="17">+F60*P60</f>
        <v>48560765.761953317</v>
      </c>
      <c r="R60" s="227">
        <v>6656.4091593218627</v>
      </c>
      <c r="S60" s="191">
        <f>+P60-R60</f>
        <v>-0.31125432186217949</v>
      </c>
      <c r="V60" t="e">
        <f>VLOOKUP(C60,#REF!,1,0)</f>
        <v>#REF!</v>
      </c>
    </row>
    <row r="61" spans="2:22">
      <c r="B61" t="s">
        <v>440</v>
      </c>
      <c r="C61" s="103" t="s">
        <v>356</v>
      </c>
      <c r="D61" s="103" t="s">
        <v>357</v>
      </c>
      <c r="E61" s="104">
        <v>-0.01</v>
      </c>
      <c r="F61" s="188">
        <v>7295.6808110461998</v>
      </c>
      <c r="G61" s="134" t="s">
        <v>1049</v>
      </c>
      <c r="H61" s="103" t="s">
        <v>570</v>
      </c>
      <c r="I61" s="103" t="s">
        <v>571</v>
      </c>
      <c r="J61" s="104">
        <v>-72.959999999999994</v>
      </c>
      <c r="M61" s="403">
        <f>SUMIF('09_Ajustes'!$C:$C,C61,'09_Ajustes'!$E:$E)</f>
        <v>0</v>
      </c>
      <c r="N61" s="403">
        <f>SUMIF('09_Ajustes'!$D:$D,C61,'09_Ajustes'!$F:$F)</f>
        <v>-0.01</v>
      </c>
      <c r="P61" s="190">
        <f t="shared" si="16"/>
        <v>0</v>
      </c>
      <c r="Q61" s="402">
        <f t="shared" si="17"/>
        <v>0</v>
      </c>
      <c r="V61" t="e">
        <f>VLOOKUP(C61,#REF!,1,0)</f>
        <v>#REF!</v>
      </c>
    </row>
    <row r="62" spans="2:22">
      <c r="B62" t="s">
        <v>440</v>
      </c>
      <c r="C62" s="103" t="s">
        <v>362</v>
      </c>
      <c r="D62" s="103" t="s">
        <v>363</v>
      </c>
      <c r="E62" s="104">
        <v>14045.56</v>
      </c>
      <c r="F62" s="188">
        <v>7295.6808110461998</v>
      </c>
      <c r="G62" s="134" t="s">
        <v>1049</v>
      </c>
      <c r="H62" s="103" t="s">
        <v>570</v>
      </c>
      <c r="I62" s="103" t="s">
        <v>571</v>
      </c>
      <c r="J62" s="104">
        <v>102471922.56999999</v>
      </c>
      <c r="M62" s="403">
        <f>SUMIF('09_Ajustes'!$C:$C,C62,'09_Ajustes'!$E:$E)</f>
        <v>0</v>
      </c>
      <c r="N62" s="403">
        <f>SUMIF('09_Ajustes'!$D:$D,C62,'09_Ajustes'!$F:$F)</f>
        <v>8013.61</v>
      </c>
      <c r="P62" s="190">
        <f t="shared" si="16"/>
        <v>6031.95</v>
      </c>
      <c r="Q62" s="402">
        <f t="shared" si="17"/>
        <v>44007181.868190125</v>
      </c>
      <c r="V62" t="e">
        <f>VLOOKUP(C62,#REF!,1,0)</f>
        <v>#REF!</v>
      </c>
    </row>
    <row r="63" spans="2:22">
      <c r="B63" t="s">
        <v>440</v>
      </c>
      <c r="C63" s="103" t="s">
        <v>364</v>
      </c>
      <c r="D63" s="103" t="s">
        <v>365</v>
      </c>
      <c r="E63" s="104">
        <v>51.94</v>
      </c>
      <c r="F63" s="188">
        <v>7295.6808110461998</v>
      </c>
      <c r="G63" s="134" t="s">
        <v>1049</v>
      </c>
      <c r="H63" s="103" t="s">
        <v>570</v>
      </c>
      <c r="I63" s="103" t="s">
        <v>571</v>
      </c>
      <c r="J63" s="104">
        <v>378937.66</v>
      </c>
      <c r="M63" s="403">
        <f>SUMIF('09_Ajustes'!$C:$C,C63,'09_Ajustes'!$E:$E)</f>
        <v>0</v>
      </c>
      <c r="N63" s="403">
        <f>SUMIF('09_Ajustes'!$D:$D,C63,'09_Ajustes'!$F:$F)</f>
        <v>0</v>
      </c>
      <c r="P63" s="190">
        <f t="shared" si="16"/>
        <v>51.94</v>
      </c>
      <c r="Q63" s="402">
        <f t="shared" si="17"/>
        <v>378937.66132573958</v>
      </c>
      <c r="R63" s="227">
        <v>51.990314880315779</v>
      </c>
      <c r="S63" s="191">
        <f>+P63-R63</f>
        <v>-5.0314880315781352E-2</v>
      </c>
      <c r="V63" t="e">
        <f>VLOOKUP(C63,#REF!,1,0)</f>
        <v>#REF!</v>
      </c>
    </row>
    <row r="64" spans="2:22">
      <c r="C64" s="103" t="s">
        <v>372</v>
      </c>
      <c r="D64" s="103" t="s">
        <v>373</v>
      </c>
      <c r="E64" s="104">
        <v>254438.74</v>
      </c>
      <c r="F64" s="188">
        <v>7295.6808110461998</v>
      </c>
      <c r="G64" s="134" t="s">
        <v>1049</v>
      </c>
      <c r="H64" s="103" t="s">
        <v>570</v>
      </c>
      <c r="I64" s="103" t="s">
        <v>571</v>
      </c>
      <c r="J64" s="104">
        <v>1856303833</v>
      </c>
      <c r="M64" s="403">
        <f>SUMIF('09_Ajustes'!$C:$C,C64,'09_Ajustes'!$E:$E)</f>
        <v>0</v>
      </c>
      <c r="N64" s="403">
        <f>SUMIF('09_Ajustes'!$D:$D,C64,'09_Ajustes'!$F:$F)</f>
        <v>0</v>
      </c>
    </row>
    <row r="65" spans="2:22">
      <c r="B65" t="s">
        <v>440</v>
      </c>
      <c r="C65" s="103" t="s">
        <v>562</v>
      </c>
      <c r="D65" s="103" t="s">
        <v>563</v>
      </c>
      <c r="E65" s="104">
        <v>244078.03</v>
      </c>
      <c r="F65" s="188">
        <v>7295.6808110461998</v>
      </c>
      <c r="G65" s="134" t="s">
        <v>1049</v>
      </c>
      <c r="H65" s="103" t="s">
        <v>570</v>
      </c>
      <c r="I65" s="103" t="s">
        <v>571</v>
      </c>
      <c r="J65" s="104">
        <v>1780715399.8699999</v>
      </c>
      <c r="M65" s="403">
        <f>SUMIF('09_Ajustes'!$C:$C,C65,'09_Ajustes'!$E:$E)</f>
        <v>0</v>
      </c>
      <c r="N65" s="403">
        <f>SUMIF('09_Ajustes'!$D:$D,C65,'09_Ajustes'!$F:$F)</f>
        <v>209983.74</v>
      </c>
      <c r="P65" s="190">
        <f t="shared" ref="P65:P66" si="18">+E65+M65-N65</f>
        <v>34094.290000000008</v>
      </c>
      <c r="Q65" s="402">
        <f t="shared" ref="Q65:Q66" si="19">+F65*P65</f>
        <v>248741057.31924438</v>
      </c>
      <c r="V65" t="e">
        <f>VLOOKUP(C65,#REF!,1,0)</f>
        <v>#REF!</v>
      </c>
    </row>
    <row r="66" spans="2:22" s="151" customFormat="1">
      <c r="B66" s="151" t="s">
        <v>440</v>
      </c>
      <c r="C66" s="143" t="s">
        <v>1052</v>
      </c>
      <c r="D66" s="143" t="s">
        <v>1053</v>
      </c>
      <c r="E66" s="150">
        <v>10360.709999999999</v>
      </c>
      <c r="F66" s="315">
        <v>7295.6808110461998</v>
      </c>
      <c r="G66" s="316" t="s">
        <v>1049</v>
      </c>
      <c r="H66" s="143" t="s">
        <v>570</v>
      </c>
      <c r="I66" s="143" t="s">
        <v>571</v>
      </c>
      <c r="J66" s="150">
        <v>75588433.140000001</v>
      </c>
      <c r="M66" s="456">
        <f>SUMIF('09_Ajustes'!$C:$C,C66,'09_Ajustes'!$E:$E)</f>
        <v>0</v>
      </c>
      <c r="N66" s="456">
        <f>SUMIF('09_Ajustes'!$D:$D,C66,'09_Ajustes'!$F:$F)</f>
        <v>10360.709999999999</v>
      </c>
      <c r="P66" s="271">
        <f t="shared" si="18"/>
        <v>0</v>
      </c>
      <c r="Q66" s="273">
        <f t="shared" si="19"/>
        <v>0</v>
      </c>
      <c r="V66" s="151" t="e">
        <f>VLOOKUP(C66,#REF!,1,0)</f>
        <v>#REF!</v>
      </c>
    </row>
    <row r="67" spans="2:22">
      <c r="C67" s="103" t="s">
        <v>394</v>
      </c>
      <c r="D67" s="103" t="s">
        <v>395</v>
      </c>
      <c r="E67" s="104">
        <v>8591.82</v>
      </c>
      <c r="F67" s="188">
        <v>7295.6808110461998</v>
      </c>
      <c r="G67" s="134" t="s">
        <v>1049</v>
      </c>
      <c r="H67" s="103" t="s">
        <v>570</v>
      </c>
      <c r="I67" s="103" t="s">
        <v>571</v>
      </c>
      <c r="J67" s="104">
        <v>62683176.310000002</v>
      </c>
      <c r="M67" s="403">
        <f>SUMIF('09_Ajustes'!$C:$C,C67,'09_Ajustes'!$E:$E)</f>
        <v>0</v>
      </c>
      <c r="N67" s="403">
        <f>SUMIF('09_Ajustes'!$D:$D,C67,'09_Ajustes'!$F:$F)</f>
        <v>0</v>
      </c>
    </row>
    <row r="68" spans="2:22">
      <c r="B68" t="s">
        <v>440</v>
      </c>
      <c r="C68" s="103" t="s">
        <v>396</v>
      </c>
      <c r="D68" s="103" t="s">
        <v>397</v>
      </c>
      <c r="E68" s="104">
        <v>8591.84</v>
      </c>
      <c r="F68" s="188">
        <v>7295.6808110461998</v>
      </c>
      <c r="G68" s="134" t="s">
        <v>1049</v>
      </c>
      <c r="H68" s="103" t="s">
        <v>570</v>
      </c>
      <c r="I68" s="103" t="s">
        <v>571</v>
      </c>
      <c r="J68" s="104">
        <v>62683322.219999999</v>
      </c>
      <c r="M68" s="403">
        <f>SUMIF('09_Ajustes'!$C:$C,C68,'09_Ajustes'!$E:$E)</f>
        <v>0</v>
      </c>
      <c r="N68" s="403">
        <f>SUMIF('09_Ajustes'!$D:$D,C68,'09_Ajustes'!$F:$F)</f>
        <v>2039.95</v>
      </c>
      <c r="P68" s="190">
        <f t="shared" ref="P68:P70" si="20">+E68+M68-N68</f>
        <v>6551.89</v>
      </c>
      <c r="Q68" s="402">
        <f t="shared" ref="Q68:Q70" si="21">+F68*P68</f>
        <v>47800498.149085492</v>
      </c>
      <c r="R68" s="227">
        <v>6511.7420517117207</v>
      </c>
      <c r="S68" s="191">
        <f>+P68-R68</f>
        <v>40.147948288279622</v>
      </c>
      <c r="V68" t="e">
        <f>VLOOKUP(C68,#REF!,1,0)</f>
        <v>#REF!</v>
      </c>
    </row>
    <row r="69" spans="2:22">
      <c r="B69" t="s">
        <v>440</v>
      </c>
      <c r="C69" s="103" t="s">
        <v>1054</v>
      </c>
      <c r="D69" s="103"/>
      <c r="E69" s="104"/>
      <c r="F69" s="188">
        <v>7295.6808110461998</v>
      </c>
      <c r="G69" s="134"/>
      <c r="H69" s="103"/>
      <c r="I69" s="103"/>
      <c r="J69" s="104"/>
      <c r="M69" s="403">
        <f>SUMIF('09_Ajustes'!$C:$C,C69,'09_Ajustes'!$E:$E)</f>
        <v>35.50046993090028</v>
      </c>
      <c r="N69" s="403">
        <f>SUMIF('09_Ajustes'!$D:$D,C69,'09_Ajustes'!$F:$F)</f>
        <v>0</v>
      </c>
      <c r="P69" s="190">
        <f t="shared" si="20"/>
        <v>35.50046993090028</v>
      </c>
      <c r="Q69" s="402">
        <f t="shared" si="21"/>
        <v>259000.09725799179</v>
      </c>
      <c r="V69" t="e">
        <f>VLOOKUP(C69,#REF!,1,0)</f>
        <v>#REF!</v>
      </c>
    </row>
    <row r="70" spans="2:22">
      <c r="B70" t="s">
        <v>440</v>
      </c>
      <c r="C70" s="103" t="s">
        <v>402</v>
      </c>
      <c r="D70" s="103" t="s">
        <v>403</v>
      </c>
      <c r="E70" s="104">
        <v>-0.02</v>
      </c>
      <c r="F70" s="188">
        <v>7295.6808110461998</v>
      </c>
      <c r="G70" s="134" t="s">
        <v>1049</v>
      </c>
      <c r="H70" s="103" t="s">
        <v>570</v>
      </c>
      <c r="I70" s="103" t="s">
        <v>571</v>
      </c>
      <c r="J70" s="104">
        <v>-145.91</v>
      </c>
      <c r="M70" s="403">
        <f>SUMIF('09_Ajustes'!$C:$C,C70,'09_Ajustes'!$E:$E)</f>
        <v>0.11</v>
      </c>
      <c r="N70" s="403">
        <f>SUMIF('09_Ajustes'!$D:$D,C70,'09_Ajustes'!$F:$F)</f>
        <v>0</v>
      </c>
      <c r="P70" s="190">
        <f t="shared" si="20"/>
        <v>0.09</v>
      </c>
      <c r="Q70" s="402">
        <f t="shared" si="21"/>
        <v>656.61127299415796</v>
      </c>
      <c r="V70" t="e">
        <f>VLOOKUP(C70,#REF!,1,0)</f>
        <v>#REF!</v>
      </c>
    </row>
    <row r="71" spans="2:22">
      <c r="C71" s="103" t="s">
        <v>560</v>
      </c>
      <c r="D71" s="103" t="s">
        <v>561</v>
      </c>
      <c r="E71" s="103" t="s">
        <v>581</v>
      </c>
      <c r="F71" s="103" t="s">
        <v>581</v>
      </c>
      <c r="G71" s="103"/>
      <c r="H71" s="103" t="s">
        <v>581</v>
      </c>
      <c r="I71" s="103" t="s">
        <v>581</v>
      </c>
      <c r="J71" s="103" t="s">
        <v>581</v>
      </c>
    </row>
    <row r="72" spans="2:22">
      <c r="C72" s="103" t="s">
        <v>258</v>
      </c>
      <c r="D72" s="103" t="s">
        <v>259</v>
      </c>
      <c r="E72" s="103" t="s">
        <v>581</v>
      </c>
      <c r="F72" s="103" t="s">
        <v>581</v>
      </c>
      <c r="G72" s="103"/>
      <c r="H72" s="103" t="s">
        <v>581</v>
      </c>
      <c r="I72" s="103" t="s">
        <v>581</v>
      </c>
      <c r="J72" s="103" t="s">
        <v>581</v>
      </c>
    </row>
    <row r="73" spans="2:22">
      <c r="C73" s="103" t="s">
        <v>262</v>
      </c>
      <c r="D73" s="103" t="s">
        <v>263</v>
      </c>
      <c r="E73" s="103" t="s">
        <v>581</v>
      </c>
      <c r="F73" s="103" t="s">
        <v>581</v>
      </c>
      <c r="G73" s="103"/>
      <c r="H73" s="103" t="s">
        <v>581</v>
      </c>
      <c r="I73" s="103" t="s">
        <v>581</v>
      </c>
      <c r="J73" s="103" t="s">
        <v>581</v>
      </c>
    </row>
    <row r="74" spans="2:22">
      <c r="C74" s="103" t="s">
        <v>264</v>
      </c>
      <c r="D74" s="103" t="s">
        <v>265</v>
      </c>
      <c r="E74" s="103" t="s">
        <v>581</v>
      </c>
      <c r="F74" s="103" t="s">
        <v>581</v>
      </c>
      <c r="G74" s="103"/>
      <c r="H74" s="103" t="s">
        <v>581</v>
      </c>
      <c r="I74" s="103" t="s">
        <v>581</v>
      </c>
      <c r="J74" s="103" t="s">
        <v>581</v>
      </c>
    </row>
    <row r="75" spans="2:22">
      <c r="C75" s="103" t="s">
        <v>579</v>
      </c>
      <c r="D75" s="103" t="s">
        <v>580</v>
      </c>
      <c r="E75" s="103" t="s">
        <v>581</v>
      </c>
      <c r="F75" s="103" t="s">
        <v>581</v>
      </c>
      <c r="G75" s="103"/>
      <c r="H75" s="103" t="s">
        <v>581</v>
      </c>
      <c r="I75" s="103" t="s">
        <v>581</v>
      </c>
      <c r="J75" s="103" t="s">
        <v>581</v>
      </c>
    </row>
    <row r="76" spans="2:22">
      <c r="C76" s="103" t="s">
        <v>350</v>
      </c>
      <c r="D76" s="103" t="s">
        <v>351</v>
      </c>
      <c r="E76" s="103" t="s">
        <v>581</v>
      </c>
      <c r="F76" s="103" t="s">
        <v>581</v>
      </c>
      <c r="G76" s="103"/>
      <c r="H76" s="103" t="s">
        <v>581</v>
      </c>
      <c r="I76" s="103" t="s">
        <v>581</v>
      </c>
      <c r="J76" s="103" t="s">
        <v>581</v>
      </c>
    </row>
    <row r="77" spans="2:22">
      <c r="C77" s="103" t="s">
        <v>354</v>
      </c>
      <c r="D77" s="103" t="s">
        <v>355</v>
      </c>
      <c r="E77" s="103" t="s">
        <v>581</v>
      </c>
      <c r="F77" s="103" t="s">
        <v>581</v>
      </c>
      <c r="G77" s="103"/>
      <c r="H77" s="103" t="s">
        <v>581</v>
      </c>
      <c r="I77" s="103" t="s">
        <v>581</v>
      </c>
      <c r="J77" s="103" t="s">
        <v>581</v>
      </c>
    </row>
    <row r="78" spans="2:22">
      <c r="C78" s="103" t="s">
        <v>356</v>
      </c>
      <c r="D78" s="103" t="s">
        <v>357</v>
      </c>
      <c r="E78" s="103" t="s">
        <v>581</v>
      </c>
      <c r="F78" s="103" t="s">
        <v>581</v>
      </c>
      <c r="G78" s="103"/>
      <c r="H78" s="103" t="s">
        <v>581</v>
      </c>
      <c r="I78" s="103" t="s">
        <v>581</v>
      </c>
      <c r="J78" s="103" t="s">
        <v>581</v>
      </c>
    </row>
    <row r="79" spans="2:22">
      <c r="C79" s="103" t="s">
        <v>362</v>
      </c>
      <c r="D79" s="103" t="s">
        <v>363</v>
      </c>
      <c r="E79" s="103" t="s">
        <v>581</v>
      </c>
      <c r="F79" s="103" t="s">
        <v>581</v>
      </c>
      <c r="G79" s="103"/>
      <c r="H79" s="103" t="s">
        <v>581</v>
      </c>
      <c r="I79" s="103" t="s">
        <v>581</v>
      </c>
      <c r="J79" s="103" t="s">
        <v>581</v>
      </c>
    </row>
    <row r="80" spans="2:22">
      <c r="C80" s="103" t="s">
        <v>364</v>
      </c>
      <c r="D80" s="103" t="s">
        <v>365</v>
      </c>
      <c r="E80" s="103" t="s">
        <v>581</v>
      </c>
      <c r="F80" s="103" t="s">
        <v>581</v>
      </c>
      <c r="G80" s="103"/>
      <c r="H80" s="103" t="s">
        <v>581</v>
      </c>
      <c r="I80" s="103" t="s">
        <v>581</v>
      </c>
      <c r="J80" s="103" t="s">
        <v>581</v>
      </c>
    </row>
    <row r="81" spans="3:17">
      <c r="C81" s="103" t="s">
        <v>562</v>
      </c>
      <c r="D81" s="103" t="s">
        <v>563</v>
      </c>
      <c r="E81" s="103" t="s">
        <v>581</v>
      </c>
      <c r="F81" s="103" t="s">
        <v>581</v>
      </c>
      <c r="G81" s="103"/>
      <c r="H81" s="103" t="s">
        <v>581</v>
      </c>
      <c r="I81" s="103" t="s">
        <v>581</v>
      </c>
      <c r="J81" s="103" t="s">
        <v>581</v>
      </c>
    </row>
    <row r="82" spans="3:17">
      <c r="C82" s="103" t="s">
        <v>1052</v>
      </c>
      <c r="D82" s="103" t="s">
        <v>1053</v>
      </c>
      <c r="E82" s="103" t="s">
        <v>581</v>
      </c>
      <c r="F82" s="103" t="s">
        <v>581</v>
      </c>
      <c r="G82" s="103"/>
      <c r="H82" s="103" t="s">
        <v>581</v>
      </c>
      <c r="I82" s="103" t="s">
        <v>581</v>
      </c>
      <c r="J82" s="103" t="s">
        <v>581</v>
      </c>
    </row>
    <row r="83" spans="3:17">
      <c r="C83" s="103" t="s">
        <v>396</v>
      </c>
      <c r="D83" s="103" t="s">
        <v>397</v>
      </c>
      <c r="E83" s="103" t="s">
        <v>581</v>
      </c>
      <c r="F83" s="103" t="s">
        <v>581</v>
      </c>
      <c r="G83" s="103"/>
      <c r="H83" s="103" t="s">
        <v>581</v>
      </c>
      <c r="I83" s="103" t="s">
        <v>581</v>
      </c>
      <c r="J83" s="103" t="s">
        <v>581</v>
      </c>
    </row>
    <row r="84" spans="3:17">
      <c r="C84" s="103" t="s">
        <v>402</v>
      </c>
      <c r="D84" s="103" t="s">
        <v>403</v>
      </c>
      <c r="E84" s="103" t="s">
        <v>581</v>
      </c>
      <c r="F84" s="103" t="s">
        <v>581</v>
      </c>
      <c r="G84" s="103"/>
      <c r="H84" s="103" t="s">
        <v>581</v>
      </c>
      <c r="I84" s="103" t="s">
        <v>581</v>
      </c>
      <c r="J84" s="103" t="s">
        <v>581</v>
      </c>
    </row>
    <row r="85" spans="3:17">
      <c r="C85" s="105" t="s">
        <v>412</v>
      </c>
      <c r="D85" s="105"/>
      <c r="E85" s="106">
        <v>1547460.87</v>
      </c>
      <c r="F85" s="105"/>
      <c r="G85" s="105"/>
      <c r="H85" s="105"/>
      <c r="I85" s="105"/>
      <c r="J85" s="106">
        <v>11289780575.1</v>
      </c>
      <c r="M85" s="106">
        <f>SUM(M5:M84)</f>
        <v>265858.10511398606</v>
      </c>
      <c r="N85" s="106">
        <f>SUM(N5:N84)</f>
        <v>265858.12511398608</v>
      </c>
      <c r="P85" s="106">
        <f>SUM(P5:P84)</f>
        <v>-42941.531625069409</v>
      </c>
      <c r="Q85" s="106">
        <f>SUM(Q5:Q84)</f>
        <v>-313287708.27395123</v>
      </c>
    </row>
    <row r="86" spans="3:17">
      <c r="C86" s="105" t="s">
        <v>413</v>
      </c>
      <c r="D86" s="105"/>
      <c r="E86" s="106">
        <v>1547460.85</v>
      </c>
      <c r="F86" s="105"/>
      <c r="G86" s="105"/>
      <c r="H86" s="105"/>
      <c r="I86" s="105"/>
      <c r="J86" s="106">
        <v>11289780429.190001</v>
      </c>
      <c r="N86" s="141">
        <f>+M85-N85</f>
        <v>-2.0000000018626451E-2</v>
      </c>
    </row>
    <row r="92" spans="3:17">
      <c r="E92" t="s">
        <v>673</v>
      </c>
      <c r="P92" t="s">
        <v>674</v>
      </c>
    </row>
    <row r="93" spans="3:17">
      <c r="D93" t="s">
        <v>416</v>
      </c>
      <c r="E93" s="189">
        <f>SUMIF($B$5:$B$84,D93,$E$5:$E$84)</f>
        <v>1235104.3800000001</v>
      </c>
      <c r="F93" s="141">
        <f>+E5</f>
        <v>1235104.3799999999</v>
      </c>
      <c r="G93" s="141">
        <f>+E93-F93</f>
        <v>0</v>
      </c>
      <c r="O93" t="s">
        <v>416</v>
      </c>
      <c r="P93" s="189">
        <f>SUMIF($B$5:$B$84,O93,$P$5:$P$84)</f>
        <v>1226739.8993205691</v>
      </c>
    </row>
    <row r="94" spans="3:17">
      <c r="D94" t="s">
        <v>420</v>
      </c>
      <c r="E94" s="189">
        <f>SUMIF($B$5:$B$84,D94,$E$5:$E$84)</f>
        <v>-16378.219999999996</v>
      </c>
      <c r="F94" s="141">
        <f>+E25</f>
        <v>-16378.22</v>
      </c>
      <c r="G94" s="141">
        <f t="shared" ref="G94:G95" si="22">+E94-F94</f>
        <v>0</v>
      </c>
      <c r="O94" t="s">
        <v>420</v>
      </c>
      <c r="P94" s="189">
        <f>SUMIF($B$5:$B$84,O94,$P$5:$P$84)</f>
        <v>-8099.4376955000007</v>
      </c>
    </row>
    <row r="95" spans="3:17">
      <c r="D95" t="s">
        <v>422</v>
      </c>
      <c r="E95" s="189">
        <f>SUMIF($B$5:$B$84,D95,$E$5:$E$84)</f>
        <v>-1175698.9300000002</v>
      </c>
      <c r="F95" s="141">
        <f>+E40</f>
        <v>-1175698.93</v>
      </c>
      <c r="G95" s="141">
        <f t="shared" si="22"/>
        <v>0</v>
      </c>
      <c r="O95" t="s">
        <v>422</v>
      </c>
      <c r="P95" s="189">
        <f>SUMIF($B$5:$B$84,O95,$P$5:$P$84)</f>
        <v>-1218640.4616250694</v>
      </c>
    </row>
    <row r="96" spans="3:17">
      <c r="D96" s="197" t="s">
        <v>584</v>
      </c>
      <c r="E96" s="189">
        <f>SUM(E93:E95)</f>
        <v>43027.229999999981</v>
      </c>
      <c r="O96" s="197" t="s">
        <v>584</v>
      </c>
      <c r="P96" s="189">
        <f>SUM(P93:P95)</f>
        <v>0</v>
      </c>
    </row>
    <row r="97" spans="3:16">
      <c r="E97" s="189"/>
    </row>
    <row r="98" spans="3:16">
      <c r="E98" s="189"/>
    </row>
    <row r="99" spans="3:16">
      <c r="D99" t="s">
        <v>438</v>
      </c>
      <c r="E99" s="189">
        <f>SUMIF($B$5:$B$84,D99,$E$5:$E$84)</f>
        <v>-332061.26</v>
      </c>
      <c r="F99" s="141">
        <f>+E47</f>
        <v>-332061.26</v>
      </c>
      <c r="G99" s="141">
        <f t="shared" ref="G99:G100" si="23">+E99-F99</f>
        <v>0</v>
      </c>
      <c r="O99" t="s">
        <v>438</v>
      </c>
      <c r="P99" s="189">
        <f>SUMIF($B$5:$B$84,O99,$P$5:$P$84)</f>
        <v>-98209.080000000016</v>
      </c>
    </row>
    <row r="100" spans="3:16">
      <c r="D100" t="s">
        <v>440</v>
      </c>
      <c r="E100" s="189">
        <f>SUMIF($B$5:$B$84,D100,$E$5:$E$84)</f>
        <v>289034.05000000005</v>
      </c>
      <c r="F100" s="141">
        <f>+E54</f>
        <v>289034.05</v>
      </c>
      <c r="G100" s="141">
        <f t="shared" si="23"/>
        <v>0</v>
      </c>
      <c r="O100" t="s">
        <v>440</v>
      </c>
      <c r="P100" s="189">
        <f>SUMIF($B$5:$B$84,O100,$P$5:$P$84)</f>
        <v>55267.548374930906</v>
      </c>
    </row>
    <row r="101" spans="3:16">
      <c r="D101" s="197" t="s">
        <v>584</v>
      </c>
      <c r="E101" s="189">
        <f>-E99-E100</f>
        <v>43027.209999999963</v>
      </c>
      <c r="O101" s="197" t="s">
        <v>584</v>
      </c>
      <c r="P101" s="189">
        <f>-P99-P100</f>
        <v>42941.53162506911</v>
      </c>
    </row>
    <row r="102" spans="3:16">
      <c r="D102" s="152" t="s">
        <v>585</v>
      </c>
      <c r="E102" s="189">
        <f>+E96-E101</f>
        <v>2.0000000018626451E-2</v>
      </c>
      <c r="O102" s="152" t="s">
        <v>585</v>
      </c>
      <c r="P102" s="189">
        <f>+P96-P101</f>
        <v>-42941.53162506911</v>
      </c>
    </row>
    <row r="103" spans="3:16">
      <c r="E103" s="189"/>
    </row>
    <row r="112" spans="3:16">
      <c r="C112" s="101" t="s">
        <v>707</v>
      </c>
      <c r="D112" s="101" t="s">
        <v>708</v>
      </c>
      <c r="E112" s="101"/>
      <c r="F112" s="101"/>
      <c r="G112" s="101"/>
      <c r="H112" s="101"/>
      <c r="I112" s="101"/>
      <c r="J112" s="101"/>
      <c r="K112" s="101"/>
      <c r="L112" s="101"/>
    </row>
    <row r="113" spans="3:12" ht="27">
      <c r="C113" s="102" t="s">
        <v>709</v>
      </c>
      <c r="D113" s="102" t="s">
        <v>17</v>
      </c>
      <c r="E113" s="102" t="s">
        <v>709</v>
      </c>
      <c r="F113" s="102" t="s">
        <v>709</v>
      </c>
      <c r="G113" s="102" t="s">
        <v>710</v>
      </c>
      <c r="H113" s="102" t="s">
        <v>19</v>
      </c>
      <c r="I113" s="102" t="s">
        <v>19</v>
      </c>
      <c r="J113" s="102" t="s">
        <v>711</v>
      </c>
      <c r="K113" s="102" t="s">
        <v>415</v>
      </c>
      <c r="L113" s="102" t="s">
        <v>17</v>
      </c>
    </row>
    <row r="114" spans="3:12">
      <c r="C114" s="102" t="s">
        <v>567</v>
      </c>
      <c r="D114" s="102" t="s">
        <v>712</v>
      </c>
      <c r="E114" s="102" t="s">
        <v>713</v>
      </c>
      <c r="F114" s="102" t="s">
        <v>714</v>
      </c>
      <c r="G114" s="102"/>
      <c r="H114" s="102" t="s">
        <v>715</v>
      </c>
      <c r="I114" s="102" t="s">
        <v>716</v>
      </c>
      <c r="J114" s="102"/>
      <c r="K114" s="102" t="s">
        <v>568</v>
      </c>
      <c r="L114" s="102" t="s">
        <v>717</v>
      </c>
    </row>
    <row r="115" spans="3:12">
      <c r="C115" s="103" t="s">
        <v>718</v>
      </c>
      <c r="D115" s="103" t="s">
        <v>581</v>
      </c>
      <c r="E115" s="103" t="s">
        <v>581</v>
      </c>
      <c r="F115" s="103" t="s">
        <v>581</v>
      </c>
      <c r="G115" s="103" t="s">
        <v>581</v>
      </c>
      <c r="H115" s="104">
        <v>-1175698.93</v>
      </c>
      <c r="I115" s="103" t="s">
        <v>581</v>
      </c>
      <c r="J115" s="103" t="s">
        <v>581</v>
      </c>
      <c r="K115" s="103" t="s">
        <v>719</v>
      </c>
      <c r="L115" s="103" t="s">
        <v>720</v>
      </c>
    </row>
    <row r="116" spans="3:12">
      <c r="C116" s="134" t="s">
        <v>1102</v>
      </c>
      <c r="D116" s="103" t="s">
        <v>581</v>
      </c>
      <c r="E116" s="252">
        <v>747</v>
      </c>
      <c r="F116" s="103" t="s">
        <v>722</v>
      </c>
      <c r="G116" s="104">
        <v>-5144.71</v>
      </c>
      <c r="H116" s="104">
        <v>-1180843.6399999999</v>
      </c>
      <c r="I116" s="104">
        <v>-5144.71</v>
      </c>
      <c r="J116" s="252">
        <v>4</v>
      </c>
      <c r="K116" s="103" t="s">
        <v>719</v>
      </c>
      <c r="L116" s="103" t="s">
        <v>720</v>
      </c>
    </row>
    <row r="117" spans="3:12">
      <c r="C117" s="134" t="s">
        <v>1102</v>
      </c>
      <c r="D117" s="103" t="s">
        <v>581</v>
      </c>
      <c r="E117" s="252">
        <v>751</v>
      </c>
      <c r="F117" s="103" t="s">
        <v>722</v>
      </c>
      <c r="G117" s="104">
        <v>-5144.71</v>
      </c>
      <c r="H117" s="104">
        <v>-1185988.3500000001</v>
      </c>
      <c r="I117" s="104">
        <v>-10289.42</v>
      </c>
      <c r="J117" s="252">
        <v>4</v>
      </c>
      <c r="K117" s="103" t="s">
        <v>719</v>
      </c>
      <c r="L117" s="103" t="s">
        <v>720</v>
      </c>
    </row>
    <row r="118" spans="3:12">
      <c r="C118" s="105" t="s">
        <v>723</v>
      </c>
      <c r="D118" s="105"/>
      <c r="E118" s="105"/>
      <c r="F118" s="105"/>
      <c r="G118" s="105"/>
      <c r="H118" s="106">
        <v>-1185988.3500000001</v>
      </c>
      <c r="I118" s="106">
        <v>-10289.42</v>
      </c>
      <c r="J118" s="105"/>
      <c r="K118" s="105"/>
      <c r="L118" s="10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9794-A75D-488B-8D6D-784AF05845F4}">
  <dimension ref="A1:F17"/>
  <sheetViews>
    <sheetView workbookViewId="0">
      <selection activeCell="C10" sqref="C10"/>
    </sheetView>
  </sheetViews>
  <sheetFormatPr baseColWidth="10" defaultColWidth="8.88671875" defaultRowHeight="14.4"/>
  <cols>
    <col min="1" max="1" width="45.33203125" customWidth="1"/>
    <col min="2" max="2" width="26.33203125" customWidth="1"/>
    <col min="3" max="3" width="20" customWidth="1"/>
    <col min="4" max="4" width="28" customWidth="1"/>
    <col min="5" max="5" width="22" customWidth="1"/>
    <col min="6" max="6" width="14.6640625" customWidth="1"/>
    <col min="256" max="256" width="15" customWidth="1"/>
    <col min="257" max="257" width="29" customWidth="1"/>
    <col min="258" max="258" width="15" customWidth="1"/>
    <col min="259" max="259" width="20" customWidth="1"/>
    <col min="260" max="260" width="28" customWidth="1"/>
    <col min="261" max="261" width="22" customWidth="1"/>
    <col min="512" max="512" width="15" customWidth="1"/>
    <col min="513" max="513" width="29" customWidth="1"/>
    <col min="514" max="514" width="15" customWidth="1"/>
    <col min="515" max="515" width="20" customWidth="1"/>
    <col min="516" max="516" width="28" customWidth="1"/>
    <col min="517" max="517" width="22" customWidth="1"/>
    <col min="768" max="768" width="15" customWidth="1"/>
    <col min="769" max="769" width="29" customWidth="1"/>
    <col min="770" max="770" width="15" customWidth="1"/>
    <col min="771" max="771" width="20" customWidth="1"/>
    <col min="772" max="772" width="28" customWidth="1"/>
    <col min="773" max="773" width="22" customWidth="1"/>
    <col min="1024" max="1024" width="15" customWidth="1"/>
    <col min="1025" max="1025" width="29" customWidth="1"/>
    <col min="1026" max="1026" width="15" customWidth="1"/>
    <col min="1027" max="1027" width="20" customWidth="1"/>
    <col min="1028" max="1028" width="28" customWidth="1"/>
    <col min="1029" max="1029" width="22" customWidth="1"/>
    <col min="1280" max="1280" width="15" customWidth="1"/>
    <col min="1281" max="1281" width="29" customWidth="1"/>
    <col min="1282" max="1282" width="15" customWidth="1"/>
    <col min="1283" max="1283" width="20" customWidth="1"/>
    <col min="1284" max="1284" width="28" customWidth="1"/>
    <col min="1285" max="1285" width="22" customWidth="1"/>
    <col min="1536" max="1536" width="15" customWidth="1"/>
    <col min="1537" max="1537" width="29" customWidth="1"/>
    <col min="1538" max="1538" width="15" customWidth="1"/>
    <col min="1539" max="1539" width="20" customWidth="1"/>
    <col min="1540" max="1540" width="28" customWidth="1"/>
    <col min="1541" max="1541" width="22" customWidth="1"/>
    <col min="1792" max="1792" width="15" customWidth="1"/>
    <col min="1793" max="1793" width="29" customWidth="1"/>
    <col min="1794" max="1794" width="15" customWidth="1"/>
    <col min="1795" max="1795" width="20" customWidth="1"/>
    <col min="1796" max="1796" width="28" customWidth="1"/>
    <col min="1797" max="1797" width="22" customWidth="1"/>
    <col min="2048" max="2048" width="15" customWidth="1"/>
    <col min="2049" max="2049" width="29" customWidth="1"/>
    <col min="2050" max="2050" width="15" customWidth="1"/>
    <col min="2051" max="2051" width="20" customWidth="1"/>
    <col min="2052" max="2052" width="28" customWidth="1"/>
    <col min="2053" max="2053" width="22" customWidth="1"/>
    <col min="2304" max="2304" width="15" customWidth="1"/>
    <col min="2305" max="2305" width="29" customWidth="1"/>
    <col min="2306" max="2306" width="15" customWidth="1"/>
    <col min="2307" max="2307" width="20" customWidth="1"/>
    <col min="2308" max="2308" width="28" customWidth="1"/>
    <col min="2309" max="2309" width="22" customWidth="1"/>
    <col min="2560" max="2560" width="15" customWidth="1"/>
    <col min="2561" max="2561" width="29" customWidth="1"/>
    <col min="2562" max="2562" width="15" customWidth="1"/>
    <col min="2563" max="2563" width="20" customWidth="1"/>
    <col min="2564" max="2564" width="28" customWidth="1"/>
    <col min="2565" max="2565" width="22" customWidth="1"/>
    <col min="2816" max="2816" width="15" customWidth="1"/>
    <col min="2817" max="2817" width="29" customWidth="1"/>
    <col min="2818" max="2818" width="15" customWidth="1"/>
    <col min="2819" max="2819" width="20" customWidth="1"/>
    <col min="2820" max="2820" width="28" customWidth="1"/>
    <col min="2821" max="2821" width="22" customWidth="1"/>
    <col min="3072" max="3072" width="15" customWidth="1"/>
    <col min="3073" max="3073" width="29" customWidth="1"/>
    <col min="3074" max="3074" width="15" customWidth="1"/>
    <col min="3075" max="3075" width="20" customWidth="1"/>
    <col min="3076" max="3076" width="28" customWidth="1"/>
    <col min="3077" max="3077" width="22" customWidth="1"/>
    <col min="3328" max="3328" width="15" customWidth="1"/>
    <col min="3329" max="3329" width="29" customWidth="1"/>
    <col min="3330" max="3330" width="15" customWidth="1"/>
    <col min="3331" max="3331" width="20" customWidth="1"/>
    <col min="3332" max="3332" width="28" customWidth="1"/>
    <col min="3333" max="3333" width="22" customWidth="1"/>
    <col min="3584" max="3584" width="15" customWidth="1"/>
    <col min="3585" max="3585" width="29" customWidth="1"/>
    <col min="3586" max="3586" width="15" customWidth="1"/>
    <col min="3587" max="3587" width="20" customWidth="1"/>
    <col min="3588" max="3588" width="28" customWidth="1"/>
    <col min="3589" max="3589" width="22" customWidth="1"/>
    <col min="3840" max="3840" width="15" customWidth="1"/>
    <col min="3841" max="3841" width="29" customWidth="1"/>
    <col min="3842" max="3842" width="15" customWidth="1"/>
    <col min="3843" max="3843" width="20" customWidth="1"/>
    <col min="3844" max="3844" width="28" customWidth="1"/>
    <col min="3845" max="3845" width="22" customWidth="1"/>
    <col min="4096" max="4096" width="15" customWidth="1"/>
    <col min="4097" max="4097" width="29" customWidth="1"/>
    <col min="4098" max="4098" width="15" customWidth="1"/>
    <col min="4099" max="4099" width="20" customWidth="1"/>
    <col min="4100" max="4100" width="28" customWidth="1"/>
    <col min="4101" max="4101" width="22" customWidth="1"/>
    <col min="4352" max="4352" width="15" customWidth="1"/>
    <col min="4353" max="4353" width="29" customWidth="1"/>
    <col min="4354" max="4354" width="15" customWidth="1"/>
    <col min="4355" max="4355" width="20" customWidth="1"/>
    <col min="4356" max="4356" width="28" customWidth="1"/>
    <col min="4357" max="4357" width="22" customWidth="1"/>
    <col min="4608" max="4608" width="15" customWidth="1"/>
    <col min="4609" max="4609" width="29" customWidth="1"/>
    <col min="4610" max="4610" width="15" customWidth="1"/>
    <col min="4611" max="4611" width="20" customWidth="1"/>
    <col min="4612" max="4612" width="28" customWidth="1"/>
    <col min="4613" max="4613" width="22" customWidth="1"/>
    <col min="4864" max="4864" width="15" customWidth="1"/>
    <col min="4865" max="4865" width="29" customWidth="1"/>
    <col min="4866" max="4866" width="15" customWidth="1"/>
    <col min="4867" max="4867" width="20" customWidth="1"/>
    <col min="4868" max="4868" width="28" customWidth="1"/>
    <col min="4869" max="4869" width="22" customWidth="1"/>
    <col min="5120" max="5120" width="15" customWidth="1"/>
    <col min="5121" max="5121" width="29" customWidth="1"/>
    <col min="5122" max="5122" width="15" customWidth="1"/>
    <col min="5123" max="5123" width="20" customWidth="1"/>
    <col min="5124" max="5124" width="28" customWidth="1"/>
    <col min="5125" max="5125" width="22" customWidth="1"/>
    <col min="5376" max="5376" width="15" customWidth="1"/>
    <col min="5377" max="5377" width="29" customWidth="1"/>
    <col min="5378" max="5378" width="15" customWidth="1"/>
    <col min="5379" max="5379" width="20" customWidth="1"/>
    <col min="5380" max="5380" width="28" customWidth="1"/>
    <col min="5381" max="5381" width="22" customWidth="1"/>
    <col min="5632" max="5632" width="15" customWidth="1"/>
    <col min="5633" max="5633" width="29" customWidth="1"/>
    <col min="5634" max="5634" width="15" customWidth="1"/>
    <col min="5635" max="5635" width="20" customWidth="1"/>
    <col min="5636" max="5636" width="28" customWidth="1"/>
    <col min="5637" max="5637" width="22" customWidth="1"/>
    <col min="5888" max="5888" width="15" customWidth="1"/>
    <col min="5889" max="5889" width="29" customWidth="1"/>
    <col min="5890" max="5890" width="15" customWidth="1"/>
    <col min="5891" max="5891" width="20" customWidth="1"/>
    <col min="5892" max="5892" width="28" customWidth="1"/>
    <col min="5893" max="5893" width="22" customWidth="1"/>
    <col min="6144" max="6144" width="15" customWidth="1"/>
    <col min="6145" max="6145" width="29" customWidth="1"/>
    <col min="6146" max="6146" width="15" customWidth="1"/>
    <col min="6147" max="6147" width="20" customWidth="1"/>
    <col min="6148" max="6148" width="28" customWidth="1"/>
    <col min="6149" max="6149" width="22" customWidth="1"/>
    <col min="6400" max="6400" width="15" customWidth="1"/>
    <col min="6401" max="6401" width="29" customWidth="1"/>
    <col min="6402" max="6402" width="15" customWidth="1"/>
    <col min="6403" max="6403" width="20" customWidth="1"/>
    <col min="6404" max="6404" width="28" customWidth="1"/>
    <col min="6405" max="6405" width="22" customWidth="1"/>
    <col min="6656" max="6656" width="15" customWidth="1"/>
    <col min="6657" max="6657" width="29" customWidth="1"/>
    <col min="6658" max="6658" width="15" customWidth="1"/>
    <col min="6659" max="6659" width="20" customWidth="1"/>
    <col min="6660" max="6660" width="28" customWidth="1"/>
    <col min="6661" max="6661" width="22" customWidth="1"/>
    <col min="6912" max="6912" width="15" customWidth="1"/>
    <col min="6913" max="6913" width="29" customWidth="1"/>
    <col min="6914" max="6914" width="15" customWidth="1"/>
    <col min="6915" max="6915" width="20" customWidth="1"/>
    <col min="6916" max="6916" width="28" customWidth="1"/>
    <col min="6917" max="6917" width="22" customWidth="1"/>
    <col min="7168" max="7168" width="15" customWidth="1"/>
    <col min="7169" max="7169" width="29" customWidth="1"/>
    <col min="7170" max="7170" width="15" customWidth="1"/>
    <col min="7171" max="7171" width="20" customWidth="1"/>
    <col min="7172" max="7172" width="28" customWidth="1"/>
    <col min="7173" max="7173" width="22" customWidth="1"/>
    <col min="7424" max="7424" width="15" customWidth="1"/>
    <col min="7425" max="7425" width="29" customWidth="1"/>
    <col min="7426" max="7426" width="15" customWidth="1"/>
    <col min="7427" max="7427" width="20" customWidth="1"/>
    <col min="7428" max="7428" width="28" customWidth="1"/>
    <col min="7429" max="7429" width="22" customWidth="1"/>
    <col min="7680" max="7680" width="15" customWidth="1"/>
    <col min="7681" max="7681" width="29" customWidth="1"/>
    <col min="7682" max="7682" width="15" customWidth="1"/>
    <col min="7683" max="7683" width="20" customWidth="1"/>
    <col min="7684" max="7684" width="28" customWidth="1"/>
    <col min="7685" max="7685" width="22" customWidth="1"/>
    <col min="7936" max="7936" width="15" customWidth="1"/>
    <col min="7937" max="7937" width="29" customWidth="1"/>
    <col min="7938" max="7938" width="15" customWidth="1"/>
    <col min="7939" max="7939" width="20" customWidth="1"/>
    <col min="7940" max="7940" width="28" customWidth="1"/>
    <col min="7941" max="7941" width="22" customWidth="1"/>
    <col min="8192" max="8192" width="15" customWidth="1"/>
    <col min="8193" max="8193" width="29" customWidth="1"/>
    <col min="8194" max="8194" width="15" customWidth="1"/>
    <col min="8195" max="8195" width="20" customWidth="1"/>
    <col min="8196" max="8196" width="28" customWidth="1"/>
    <col min="8197" max="8197" width="22" customWidth="1"/>
    <col min="8448" max="8448" width="15" customWidth="1"/>
    <col min="8449" max="8449" width="29" customWidth="1"/>
    <col min="8450" max="8450" width="15" customWidth="1"/>
    <col min="8451" max="8451" width="20" customWidth="1"/>
    <col min="8452" max="8452" width="28" customWidth="1"/>
    <col min="8453" max="8453" width="22" customWidth="1"/>
    <col min="8704" max="8704" width="15" customWidth="1"/>
    <col min="8705" max="8705" width="29" customWidth="1"/>
    <col min="8706" max="8706" width="15" customWidth="1"/>
    <col min="8707" max="8707" width="20" customWidth="1"/>
    <col min="8708" max="8708" width="28" customWidth="1"/>
    <col min="8709" max="8709" width="22" customWidth="1"/>
    <col min="8960" max="8960" width="15" customWidth="1"/>
    <col min="8961" max="8961" width="29" customWidth="1"/>
    <col min="8962" max="8962" width="15" customWidth="1"/>
    <col min="8963" max="8963" width="20" customWidth="1"/>
    <col min="8964" max="8964" width="28" customWidth="1"/>
    <col min="8965" max="8965" width="22" customWidth="1"/>
    <col min="9216" max="9216" width="15" customWidth="1"/>
    <col min="9217" max="9217" width="29" customWidth="1"/>
    <col min="9218" max="9218" width="15" customWidth="1"/>
    <col min="9219" max="9219" width="20" customWidth="1"/>
    <col min="9220" max="9220" width="28" customWidth="1"/>
    <col min="9221" max="9221" width="22" customWidth="1"/>
    <col min="9472" max="9472" width="15" customWidth="1"/>
    <col min="9473" max="9473" width="29" customWidth="1"/>
    <col min="9474" max="9474" width="15" customWidth="1"/>
    <col min="9475" max="9475" width="20" customWidth="1"/>
    <col min="9476" max="9476" width="28" customWidth="1"/>
    <col min="9477" max="9477" width="22" customWidth="1"/>
    <col min="9728" max="9728" width="15" customWidth="1"/>
    <col min="9729" max="9729" width="29" customWidth="1"/>
    <col min="9730" max="9730" width="15" customWidth="1"/>
    <col min="9731" max="9731" width="20" customWidth="1"/>
    <col min="9732" max="9732" width="28" customWidth="1"/>
    <col min="9733" max="9733" width="22" customWidth="1"/>
    <col min="9984" max="9984" width="15" customWidth="1"/>
    <col min="9985" max="9985" width="29" customWidth="1"/>
    <col min="9986" max="9986" width="15" customWidth="1"/>
    <col min="9987" max="9987" width="20" customWidth="1"/>
    <col min="9988" max="9988" width="28" customWidth="1"/>
    <col min="9989" max="9989" width="22" customWidth="1"/>
    <col min="10240" max="10240" width="15" customWidth="1"/>
    <col min="10241" max="10241" width="29" customWidth="1"/>
    <col min="10242" max="10242" width="15" customWidth="1"/>
    <col min="10243" max="10243" width="20" customWidth="1"/>
    <col min="10244" max="10244" width="28" customWidth="1"/>
    <col min="10245" max="10245" width="22" customWidth="1"/>
    <col min="10496" max="10496" width="15" customWidth="1"/>
    <col min="10497" max="10497" width="29" customWidth="1"/>
    <col min="10498" max="10498" width="15" customWidth="1"/>
    <col min="10499" max="10499" width="20" customWidth="1"/>
    <col min="10500" max="10500" width="28" customWidth="1"/>
    <col min="10501" max="10501" width="22" customWidth="1"/>
    <col min="10752" max="10752" width="15" customWidth="1"/>
    <col min="10753" max="10753" width="29" customWidth="1"/>
    <col min="10754" max="10754" width="15" customWidth="1"/>
    <col min="10755" max="10755" width="20" customWidth="1"/>
    <col min="10756" max="10756" width="28" customWidth="1"/>
    <col min="10757" max="10757" width="22" customWidth="1"/>
    <col min="11008" max="11008" width="15" customWidth="1"/>
    <col min="11009" max="11009" width="29" customWidth="1"/>
    <col min="11010" max="11010" width="15" customWidth="1"/>
    <col min="11011" max="11011" width="20" customWidth="1"/>
    <col min="11012" max="11012" width="28" customWidth="1"/>
    <col min="11013" max="11013" width="22" customWidth="1"/>
    <col min="11264" max="11264" width="15" customWidth="1"/>
    <col min="11265" max="11265" width="29" customWidth="1"/>
    <col min="11266" max="11266" width="15" customWidth="1"/>
    <col min="11267" max="11267" width="20" customWidth="1"/>
    <col min="11268" max="11268" width="28" customWidth="1"/>
    <col min="11269" max="11269" width="22" customWidth="1"/>
    <col min="11520" max="11520" width="15" customWidth="1"/>
    <col min="11521" max="11521" width="29" customWidth="1"/>
    <col min="11522" max="11522" width="15" customWidth="1"/>
    <col min="11523" max="11523" width="20" customWidth="1"/>
    <col min="11524" max="11524" width="28" customWidth="1"/>
    <col min="11525" max="11525" width="22" customWidth="1"/>
    <col min="11776" max="11776" width="15" customWidth="1"/>
    <col min="11777" max="11777" width="29" customWidth="1"/>
    <col min="11778" max="11778" width="15" customWidth="1"/>
    <col min="11779" max="11779" width="20" customWidth="1"/>
    <col min="11780" max="11780" width="28" customWidth="1"/>
    <col min="11781" max="11781" width="22" customWidth="1"/>
    <col min="12032" max="12032" width="15" customWidth="1"/>
    <col min="12033" max="12033" width="29" customWidth="1"/>
    <col min="12034" max="12034" width="15" customWidth="1"/>
    <col min="12035" max="12035" width="20" customWidth="1"/>
    <col min="12036" max="12036" width="28" customWidth="1"/>
    <col min="12037" max="12037" width="22" customWidth="1"/>
    <col min="12288" max="12288" width="15" customWidth="1"/>
    <col min="12289" max="12289" width="29" customWidth="1"/>
    <col min="12290" max="12290" width="15" customWidth="1"/>
    <col min="12291" max="12291" width="20" customWidth="1"/>
    <col min="12292" max="12292" width="28" customWidth="1"/>
    <col min="12293" max="12293" width="22" customWidth="1"/>
    <col min="12544" max="12544" width="15" customWidth="1"/>
    <col min="12545" max="12545" width="29" customWidth="1"/>
    <col min="12546" max="12546" width="15" customWidth="1"/>
    <col min="12547" max="12547" width="20" customWidth="1"/>
    <col min="12548" max="12548" width="28" customWidth="1"/>
    <col min="12549" max="12549" width="22" customWidth="1"/>
    <col min="12800" max="12800" width="15" customWidth="1"/>
    <col min="12801" max="12801" width="29" customWidth="1"/>
    <col min="12802" max="12802" width="15" customWidth="1"/>
    <col min="12803" max="12803" width="20" customWidth="1"/>
    <col min="12804" max="12804" width="28" customWidth="1"/>
    <col min="12805" max="12805" width="22" customWidth="1"/>
    <col min="13056" max="13056" width="15" customWidth="1"/>
    <col min="13057" max="13057" width="29" customWidth="1"/>
    <col min="13058" max="13058" width="15" customWidth="1"/>
    <col min="13059" max="13059" width="20" customWidth="1"/>
    <col min="13060" max="13060" width="28" customWidth="1"/>
    <col min="13061" max="13061" width="22" customWidth="1"/>
    <col min="13312" max="13312" width="15" customWidth="1"/>
    <col min="13313" max="13313" width="29" customWidth="1"/>
    <col min="13314" max="13314" width="15" customWidth="1"/>
    <col min="13315" max="13315" width="20" customWidth="1"/>
    <col min="13316" max="13316" width="28" customWidth="1"/>
    <col min="13317" max="13317" width="22" customWidth="1"/>
    <col min="13568" max="13568" width="15" customWidth="1"/>
    <col min="13569" max="13569" width="29" customWidth="1"/>
    <col min="13570" max="13570" width="15" customWidth="1"/>
    <col min="13571" max="13571" width="20" customWidth="1"/>
    <col min="13572" max="13572" width="28" customWidth="1"/>
    <col min="13573" max="13573" width="22" customWidth="1"/>
    <col min="13824" max="13824" width="15" customWidth="1"/>
    <col min="13825" max="13825" width="29" customWidth="1"/>
    <col min="13826" max="13826" width="15" customWidth="1"/>
    <col min="13827" max="13827" width="20" customWidth="1"/>
    <col min="13828" max="13828" width="28" customWidth="1"/>
    <col min="13829" max="13829" width="22" customWidth="1"/>
    <col min="14080" max="14080" width="15" customWidth="1"/>
    <col min="14081" max="14081" width="29" customWidth="1"/>
    <col min="14082" max="14082" width="15" customWidth="1"/>
    <col min="14083" max="14083" width="20" customWidth="1"/>
    <col min="14084" max="14084" width="28" customWidth="1"/>
    <col min="14085" max="14085" width="22" customWidth="1"/>
    <col min="14336" max="14336" width="15" customWidth="1"/>
    <col min="14337" max="14337" width="29" customWidth="1"/>
    <col min="14338" max="14338" width="15" customWidth="1"/>
    <col min="14339" max="14339" width="20" customWidth="1"/>
    <col min="14340" max="14340" width="28" customWidth="1"/>
    <col min="14341" max="14341" width="22" customWidth="1"/>
    <col min="14592" max="14592" width="15" customWidth="1"/>
    <col min="14593" max="14593" width="29" customWidth="1"/>
    <col min="14594" max="14594" width="15" customWidth="1"/>
    <col min="14595" max="14595" width="20" customWidth="1"/>
    <col min="14596" max="14596" width="28" customWidth="1"/>
    <col min="14597" max="14597" width="22" customWidth="1"/>
    <col min="14848" max="14848" width="15" customWidth="1"/>
    <col min="14849" max="14849" width="29" customWidth="1"/>
    <col min="14850" max="14850" width="15" customWidth="1"/>
    <col min="14851" max="14851" width="20" customWidth="1"/>
    <col min="14852" max="14852" width="28" customWidth="1"/>
    <col min="14853" max="14853" width="22" customWidth="1"/>
    <col min="15104" max="15104" width="15" customWidth="1"/>
    <col min="15105" max="15105" width="29" customWidth="1"/>
    <col min="15106" max="15106" width="15" customWidth="1"/>
    <col min="15107" max="15107" width="20" customWidth="1"/>
    <col min="15108" max="15108" width="28" customWidth="1"/>
    <col min="15109" max="15109" width="22" customWidth="1"/>
    <col min="15360" max="15360" width="15" customWidth="1"/>
    <col min="15361" max="15361" width="29" customWidth="1"/>
    <col min="15362" max="15362" width="15" customWidth="1"/>
    <col min="15363" max="15363" width="20" customWidth="1"/>
    <col min="15364" max="15364" width="28" customWidth="1"/>
    <col min="15365" max="15365" width="22" customWidth="1"/>
    <col min="15616" max="15616" width="15" customWidth="1"/>
    <col min="15617" max="15617" width="29" customWidth="1"/>
    <col min="15618" max="15618" width="15" customWidth="1"/>
    <col min="15619" max="15619" width="20" customWidth="1"/>
    <col min="15620" max="15620" width="28" customWidth="1"/>
    <col min="15621" max="15621" width="22" customWidth="1"/>
    <col min="15872" max="15872" width="15" customWidth="1"/>
    <col min="15873" max="15873" width="29" customWidth="1"/>
    <col min="15874" max="15874" width="15" customWidth="1"/>
    <col min="15875" max="15875" width="20" customWidth="1"/>
    <col min="15876" max="15876" width="28" customWidth="1"/>
    <col min="15877" max="15877" width="22" customWidth="1"/>
    <col min="16128" max="16128" width="15" customWidth="1"/>
    <col min="16129" max="16129" width="29" customWidth="1"/>
    <col min="16130" max="16130" width="15" customWidth="1"/>
    <col min="16131" max="16131" width="20" customWidth="1"/>
    <col min="16132" max="16132" width="28" customWidth="1"/>
    <col min="16133" max="16133" width="22" customWidth="1"/>
  </cols>
  <sheetData>
    <row r="1" spans="1:6" ht="15.6">
      <c r="A1" s="405" t="s">
        <v>1068</v>
      </c>
      <c r="B1" s="405"/>
      <c r="C1" s="405"/>
      <c r="D1" s="405"/>
      <c r="E1" s="405"/>
    </row>
    <row r="2" spans="1:6" ht="27">
      <c r="A2" s="520" t="s">
        <v>2057</v>
      </c>
      <c r="B2" s="520" t="s">
        <v>2058</v>
      </c>
      <c r="C2" s="520" t="s">
        <v>1070</v>
      </c>
      <c r="D2" s="520" t="s">
        <v>1071</v>
      </c>
      <c r="E2" s="520" t="s">
        <v>1072</v>
      </c>
      <c r="F2" s="520" t="s">
        <v>1073</v>
      </c>
    </row>
    <row r="3" spans="1:6">
      <c r="A3" s="103" t="s">
        <v>696</v>
      </c>
      <c r="B3" s="776" t="s">
        <v>2059</v>
      </c>
      <c r="C3" s="104">
        <v>183158631434.41</v>
      </c>
      <c r="D3" s="406">
        <v>155176.25403996001</v>
      </c>
      <c r="E3" s="188">
        <v>1180326.413778</v>
      </c>
      <c r="F3">
        <v>628</v>
      </c>
    </row>
    <row r="4" spans="1:6">
      <c r="A4" s="103" t="s">
        <v>699</v>
      </c>
      <c r="B4" s="776"/>
      <c r="C4" s="104">
        <v>24298842.699999999</v>
      </c>
      <c r="D4" s="406">
        <v>223472.07991541</v>
      </c>
      <c r="E4" s="188">
        <v>108.733237</v>
      </c>
      <c r="F4">
        <v>343</v>
      </c>
    </row>
    <row r="5" spans="1:6" s="151" customFormat="1">
      <c r="A5" s="143" t="s">
        <v>702</v>
      </c>
      <c r="B5" s="776"/>
      <c r="C5" s="150">
        <v>1241365.1100000001</v>
      </c>
      <c r="D5" s="501">
        <v>1174</v>
      </c>
      <c r="E5" s="315">
        <v>1057.3808429999999</v>
      </c>
      <c r="F5" s="151">
        <v>47</v>
      </c>
    </row>
    <row r="6" spans="1:6">
      <c r="A6" s="103" t="s">
        <v>704</v>
      </c>
      <c r="B6" s="776"/>
      <c r="C6" s="104">
        <v>1519684.1</v>
      </c>
      <c r="D6" s="406">
        <v>1539</v>
      </c>
      <c r="E6" s="188">
        <v>987.44905800000004</v>
      </c>
      <c r="F6">
        <v>49</v>
      </c>
    </row>
    <row r="7" spans="1:6">
      <c r="A7" s="521" t="s">
        <v>2060</v>
      </c>
      <c r="B7" s="777"/>
      <c r="C7" s="522">
        <v>5149394902.1199999</v>
      </c>
      <c r="D7" s="523">
        <v>50057.231386090003</v>
      </c>
      <c r="E7" s="524">
        <v>102870.15001700001</v>
      </c>
      <c r="F7" s="525">
        <v>35</v>
      </c>
    </row>
    <row r="8" spans="1:6">
      <c r="A8" s="526" t="s">
        <v>696</v>
      </c>
      <c r="B8" s="778" t="s">
        <v>2061</v>
      </c>
      <c r="C8" s="527">
        <v>206455988229.78</v>
      </c>
      <c r="D8" s="528">
        <v>174073.99229369001</v>
      </c>
      <c r="E8" s="529">
        <v>1186024.3193679999</v>
      </c>
      <c r="F8" s="530">
        <v>668</v>
      </c>
    </row>
    <row r="9" spans="1:6">
      <c r="A9" s="103" t="s">
        <v>699</v>
      </c>
      <c r="B9" s="779"/>
      <c r="C9" s="104">
        <v>26674562.760000002</v>
      </c>
      <c r="D9" s="406">
        <v>244663.57573628999</v>
      </c>
      <c r="E9" s="188">
        <v>109.025476</v>
      </c>
      <c r="F9" s="252">
        <v>356</v>
      </c>
    </row>
    <row r="10" spans="1:6" s="151" customFormat="1">
      <c r="A10" s="143" t="s">
        <v>702</v>
      </c>
      <c r="B10" s="779"/>
      <c r="C10" s="150">
        <v>1247272.55</v>
      </c>
      <c r="D10" s="501">
        <v>1174</v>
      </c>
      <c r="E10" s="315">
        <v>1062.412734</v>
      </c>
      <c r="F10" s="502">
        <v>47</v>
      </c>
    </row>
    <row r="11" spans="1:6">
      <c r="A11" s="103" t="s">
        <v>704</v>
      </c>
      <c r="B11" s="779"/>
      <c r="C11" s="104">
        <v>1558348.94</v>
      </c>
      <c r="D11" s="406">
        <v>1579</v>
      </c>
      <c r="E11" s="188">
        <v>986.92143099999998</v>
      </c>
      <c r="F11" s="252">
        <v>50</v>
      </c>
    </row>
    <row r="12" spans="1:6">
      <c r="A12" s="521" t="s">
        <v>2060</v>
      </c>
      <c r="B12" s="780"/>
      <c r="C12" s="522">
        <v>6226055824.8400002</v>
      </c>
      <c r="D12" s="523">
        <v>60099.793659490002</v>
      </c>
      <c r="E12" s="524">
        <v>103595.294522</v>
      </c>
      <c r="F12" s="531">
        <v>45</v>
      </c>
    </row>
    <row r="13" spans="1:6">
      <c r="A13" s="526" t="s">
        <v>696</v>
      </c>
      <c r="B13" s="778" t="s">
        <v>2062</v>
      </c>
      <c r="C13" s="527">
        <v>239605505035.06</v>
      </c>
      <c r="D13" s="528">
        <v>201057.56770158999</v>
      </c>
      <c r="E13" s="529">
        <v>1191725.8712230001</v>
      </c>
      <c r="F13" s="530">
        <v>697</v>
      </c>
    </row>
    <row r="14" spans="1:6">
      <c r="A14" s="103" t="s">
        <v>699</v>
      </c>
      <c r="B14" s="779"/>
      <c r="C14" s="104">
        <v>26480377.280000001</v>
      </c>
      <c r="D14" s="406">
        <v>242235.32886462999</v>
      </c>
      <c r="E14" s="188">
        <v>109.316743</v>
      </c>
      <c r="F14" s="252">
        <v>369</v>
      </c>
    </row>
    <row r="15" spans="1:6" s="151" customFormat="1">
      <c r="A15" s="143" t="s">
        <v>702</v>
      </c>
      <c r="B15" s="779"/>
      <c r="C15" s="150">
        <v>1252694.56</v>
      </c>
      <c r="D15" s="501">
        <v>1174</v>
      </c>
      <c r="E15" s="315">
        <v>1067.0311409999999</v>
      </c>
      <c r="F15" s="502">
        <v>47</v>
      </c>
    </row>
    <row r="16" spans="1:6">
      <c r="A16" s="103" t="s">
        <v>704</v>
      </c>
      <c r="B16" s="779"/>
      <c r="C16" s="104">
        <v>1596627.46</v>
      </c>
      <c r="D16" s="406">
        <v>1619</v>
      </c>
      <c r="E16" s="188">
        <v>986.18125999999995</v>
      </c>
      <c r="F16" s="252">
        <v>53</v>
      </c>
    </row>
    <row r="17" spans="1:6">
      <c r="A17" s="521" t="s">
        <v>2060</v>
      </c>
      <c r="B17" s="780"/>
      <c r="C17" s="522">
        <v>8324201956.1800003</v>
      </c>
      <c r="D17" s="523">
        <v>79786.449518640002</v>
      </c>
      <c r="E17" s="524">
        <v>104331.02370600001</v>
      </c>
      <c r="F17" s="531">
        <v>49</v>
      </c>
    </row>
  </sheetData>
  <mergeCells count="3">
    <mergeCell ref="B3:B7"/>
    <mergeCell ref="B8:B12"/>
    <mergeCell ref="B13:B17"/>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4.xml"/><Relationship Id="rId1" Type="http://schemas.openxmlformats.org/package/2006/relationships/digital-signature/signature" Target="sig1.xml"/><Relationship Id="rId4"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aQtRm6SvUQ5mT08SIPusooLl4bPMkULz6vUh3gs/opI=</DigestValue>
    </Reference>
    <Reference Type="http://www.w3.org/2000/09/xmldsig#Object" URI="#idOfficeObject">
      <DigestMethod Algorithm="http://www.w3.org/2001/04/xmlenc#sha256"/>
      <DigestValue>iLC/ZYOYs/zFB7rclMgA/iibKAsOC0kMN8G9TXz6cVE=</DigestValue>
    </Reference>
    <Reference Type="http://uri.etsi.org/01903#SignedProperties" URI="#idSignedProperties">
      <Transforms>
        <Transform Algorithm="http://www.w3.org/TR/2001/REC-xml-c14n-20010315"/>
      </Transforms>
      <DigestMethod Algorithm="http://www.w3.org/2001/04/xmlenc#sha256"/>
      <DigestValue>sRdzFmNGBqWTnXFUh4MHNQHmup/qsUijlc9N40yxitM=</DigestValue>
    </Reference>
  </SignedInfo>
  <SignatureValue>awuVitbqNTHL3HqKjNVRbxjb5+fw4lrrAN9ZXZtQZTr2X0C6yZcCQA46c1iaBtgLLDBftYbpOePu
GxgSAjd9g6AT91CdVss7pLcy+RMgCarqtC82v2sp9VgrG1DSDbEij4AsrzzF5xjCV9GOJa9QePTS
gnz2HDWdTMNSQlBvxr9z5pHAhzwaMSQj7Gkqqn25bP2xd6OzH8FWrCTlSenSKeFTGPUEhY9i0VpC
tjdAcGUOvro2xFS1oVrMYrRAAHe1xQ3YMY634FPidaa7rt9JiysFr0rniSyq/EgBxM5n/xhO0bA4
laFiNMuF7hnljDoV6wCMalzm7JCpIcPt3FYPrg==</SignatureValue>
  <KeyInfo>
    <X509Data>
      <X509Certificate>MIIIhjCCBm6gAwIBAgIIGXo/Au81eRcwDQYJKoZIhvcNAQELBQAwWjEaMBgGA1UEAwwRQ0EtRE9DVU1FTlRBIFMuQS4xFjAUBgNVBAUTDVJVQzgwMDUwMTcyLTExFzAVBgNVBAoMDkRPQ1VNRU5UQSBTLkEuMQswCQYDVQQGEwJQWTAeFw0yMzA5MDYxOTQzMDBaFw0yNTA5MDUxOTQzMDBaMIGvMR4wHAYDVQQDDBVBTkRSRUEgUkFNSVJFWiBBUkFOREExEjAQBgNVBAUTCUNJMzUyNjY4MzEPMA0GA1UEKgwGQU5EUkVBMRcwFQYDVQQEDA5SQU1JUkVaIEFSQU5EQTELMAkGA1UECwwCRjIxNTAzBgNVBAoMLENFUlRJRklDQURPIENVQUxJRklDQURPIERFIEZJUk1BIEVMRUNUUk9OSUNBMQswCQYDVQQGEwJQWTCCASIwDQYJKoZIhvcNAQEBBQADggEPADCCAQoCggEBAMIdPHmculwj4929jswgRpPVYOF6LZffLZHHJbCJb2jRfS1+IhziJ00QzavC7LHm2AHZI2a8+uKEX76rq8OWPpUy5r0FlFDo8NxQSySoMoiaE+jB6tANK4D0QGF8Enodu7pEuhnjPWCW8cZFZVbVBUIr6ew8nQZbFJpjpmGwE+ATPedEJI2f0R8qw5bNi8JYkekUEFzK/2H01FRDCumGfJnHmQxvEdhFuULmjU/HGTLijzH+pwW9NsgdUtTMrY4ovBB8DDdQEad8z/9MTMttdYr7QPD3XHVKfPthPNtMzMeK7l3H6rKl9DgUAAqAckEglGNMRLB2lQ/+wmwAb6L9cJUCAwEAAaOCA/gwggP0MAwGA1UdEwEB/wQCMAAwHwYDVR0jBBgwFoAUoT2FK83YLJYfOQIMn1M7WNiVC3swgZQGCCsGAQUFBwEBBIGHMIGEMFUGCCsGAQUFBzAChklodHRwczovL3d3dy5kaWdpdG8uY29tLnB5L3VwbG9hZHMvY2VydGlmaWNhZG8tZG9jdW1lbnRhLXNhLTE1MzUxMTc3NzEuY3J0MCsGCCsGAQUFBzABhh9odHRwczovL3d3dy5kaWdpdG8uY29tLnB5L29jc3AvMFsGA1UdEQRUMFKBJGFuZHJlYS5yYW1pcmV6QHJlZ2lvbmFsZm9uZG9z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OLq6GfHeDZFBZlLOUlWPLSHkD4nMA4GA1UdDwEB/wQEAwIF4DANBgkqhkiG9w0BAQsFAAOCAgEAfouoH6Ko+ZDvhlylI9P0Ss/epZV+4Ri81072LEklOkEeMZN/igjOoTuTX8qF5FJlDtx9za61MJ2MmTpBqEEEUWqEVwXWyUlTQAL4LkqD1Sr9xpYmJXmBnF4s681ur3mTJlxjSqtIYVPSbFqud/owLgCT5mrGjybnaK9sdwl/C1SPymsAh4cXothQyk/mqrd/7BKyO5SRUQAnk+uI9CgGLpGIGA6dGgdIxaIO3RpryN5hsOWyqie+ofEziqOexJ9XbnbiAvWdots5MGovci0vkSvEjWRMO8Iib4Ik8dFpAwVo4qv0ZJSYfFMNIE3G2eOGAX8xeVSQ5DYTuEF0mGlTFxJhCndpN7wXeT/t91fC0Cl3HJg4LlgDy8B7kEm+/nPDZBxepe+uGc/WiTmEeqww39FsUUYk5HOopC8k6OhpeNqOY9unbtJ2S4MFsXlt9UG0gYJmaOf14w5nxF48cFHH+yjQrjj8FZ0Q4uVEtgF2hOmZq9ReCdqt2BnQWn6xe/V2DEIdoz9Py+HP3m2gMkIhsl/znbqnOYDM7mudVnT80Jogz2G8AU7r/GTbQ/a5+Qxg6HNGUEPaKpRQchUghvOS8okWFrzNzvWAkIK5lpTZJ2h/tFee/KaQ+VB7KaZF8hlUD9bAD5TeM26mwUT30FPswtyNJVu0XJ3vc9Hu7SCTJr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oHJA4QOpeBcZKFtQ3FC13ErlqXoy9SvznauvuIu8qLM=</DigestValue>
      </Reference>
      <Reference URI="/xl/calcChain.xml?ContentType=application/vnd.openxmlformats-officedocument.spreadsheetml.calcChain+xml">
        <DigestMethod Algorithm="http://www.w3.org/2001/04/xmlenc#sha256"/>
        <DigestValue>gKvv7evjrcYGc20pS+fQ6AFfcdoKCoMU4tsoJXdwda0=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drawing1.xml?ContentType=application/vnd.openxmlformats-officedocument.drawing+xml">
        <DigestMethod Algorithm="http://www.w3.org/2001/04/xmlenc#sha256"/>
        <DigestValue>9kH6hp15WsIiXhsVPvnm4YKphj5CPQYRwceJR6tnyTA=</DigestValue>
      </Reference>
      <Reference URI="/xl/drawings/drawing2.xml?ContentType=application/vnd.openxmlformats-officedocument.drawing+xml">
        <DigestMethod Algorithm="http://www.w3.org/2001/04/xmlenc#sha256"/>
        <DigestValue>mwx2YKJmSzDxdeH9qeEoP7k7LkPJDOJqA3XVRzC/qfY=</DigestValue>
      </Reference>
      <Reference URI="/xl/drawings/drawing3.xml?ContentType=application/vnd.openxmlformats-officedocument.drawing+xml">
        <DigestMethod Algorithm="http://www.w3.org/2001/04/xmlenc#sha256"/>
        <DigestValue>gQH0Gv4BRZWjVclUtMUbuEacfwcujuVHzHt1TxAki0c=</DigestValue>
      </Reference>
      <Reference URI="/xl/drawings/drawing4.xml?ContentType=application/vnd.openxmlformats-officedocument.drawing+xml">
        <DigestMethod Algorithm="http://www.w3.org/2001/04/xmlenc#sha256"/>
        <DigestValue>V+7qvKjMWFJyDLfrAHOauShHII25GcJeFFRUg3cRoOA=</DigestValue>
      </Reference>
      <Reference URI="/xl/drawings/drawing5.xml?ContentType=application/vnd.openxmlformats-officedocument.drawing+xml">
        <DigestMethod Algorithm="http://www.w3.org/2001/04/xmlenc#sha256"/>
        <DigestValue>ib5QbuB2TPQM8efpR9LrBcNI5nCKGPaUsJK1MC+vggQ=</DigestValue>
      </Reference>
      <Reference URI="/xl/drawings/drawing6.xml?ContentType=application/vnd.openxmlformats-officedocument.drawing+xml">
        <DigestMethod Algorithm="http://www.w3.org/2001/04/xmlenc#sha256"/>
        <DigestValue>S1aOuX+rUlSAhMxNE5U1Gt58USXll7gHQhxeHnQMlt0=</DigestValue>
      </Reference>
      <Reference URI="/xl/drawings/drawing7.xml?ContentType=application/vnd.openxmlformats-officedocument.drawing+xml">
        <DigestMethod Algorithm="http://www.w3.org/2001/04/xmlenc#sha256"/>
        <DigestValue>0duJc4hLhZMXtechKsUI5KZo1/NFpYoyHThY40v/irc=</DigestValue>
      </Reference>
      <Reference URI="/xl/drawings/drawing8.xml?ContentType=application/vnd.openxmlformats-officedocument.drawing+xml">
        <DigestMethod Algorithm="http://www.w3.org/2001/04/xmlenc#sha256"/>
        <DigestValue>SKPK/2acX9Mkb+9kx/VmG4gyXbFlEoX3AjzODhBkKYY=</DigestValue>
      </Reference>
      <Reference URI="/xl/media/image1.png?ContentType=image/png">
        <DigestMethod Algorithm="http://www.w3.org/2001/04/xmlenc#sha256"/>
        <DigestValue>I8qtjCP5YO34U5BP/CYE7MvNDVRce13XGoNAtrQjpGY=</DigestValue>
      </Reference>
      <Reference URI="/xl/media/image2.png?ContentType=image/png">
        <DigestMethod Algorithm="http://www.w3.org/2001/04/xmlenc#sha256"/>
        <DigestValue>wJocRfdKl3dKHsYuySEJwVJEvnPfOvhHdA8CGqEdF8Y=</DigestValue>
      </Reference>
      <Reference URI="/xl/media/image3.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NBJPJtVU2y8g6Bxm9ZLxOiT5LaEsLL5XEhfNiaaWt20=</DigestValue>
      </Reference>
      <Reference URI="/xl/printerSettings/printerSettings11.bin?ContentType=application/vnd.openxmlformats-officedocument.spreadsheetml.printerSettings">
        <DigestMethod Algorithm="http://www.w3.org/2001/04/xmlenc#sha256"/>
        <DigestValue>GyyR84UYFfbFvVrs+ip9vPggIMAXC0nxkmeUVNsGxCc=</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+CD8yXTcV7R0UPktSQ1iysCJtCvCSVF2j80e6m46HpQ=</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nrwW2aOzrJ6w3s+3W+h5IvHukzB/6FZNl1merJBqyjs=</DigestValue>
      </Reference>
      <Reference URI="/xl/printerSettings/printerSettings17.bin?ContentType=application/vnd.openxmlformats-officedocument.spreadsheetml.printerSettings">
        <DigestMethod Algorithm="http://www.w3.org/2001/04/xmlenc#sha256"/>
        <DigestValue>HeMXh0BvJ5EJgLU/vDhAs8Wted+7ofJnylrfXHCWHDg=</DigestValue>
      </Reference>
      <Reference URI="/xl/printerSettings/printerSettings18.bin?ContentType=application/vnd.openxmlformats-officedocument.spreadsheetml.printerSettings">
        <DigestMethod Algorithm="http://www.w3.org/2001/04/xmlenc#sha256"/>
        <DigestValue>HeMXh0BvJ5EJgLU/vDhAs8Wted+7ofJnylrfXHCWHDg=</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4o/vZIzikMkkVXj/76roxpKuScO++VmO6fU+Hep2uUs=</DigestValue>
      </Reference>
      <Reference URI="/xl/printerSettings/printerSettings23.bin?ContentType=application/vnd.openxmlformats-officedocument.spreadsheetml.printerSettings">
        <DigestMethod Algorithm="http://www.w3.org/2001/04/xmlenc#sha256"/>
        <DigestValue>YE8L7X0odkmvBfLuwq0TSw4LKk7AsP9RKU8hniCLgyE=</DigestValue>
      </Reference>
      <Reference URI="/xl/printerSettings/printerSettings24.bin?ContentType=application/vnd.openxmlformats-officedocument.spreadsheetml.printerSettings">
        <DigestMethod Algorithm="http://www.w3.org/2001/04/xmlenc#sha256"/>
        <DigestValue>TRrCOIAvgyay9+dOHANtMRhI4Mlj24DaFIyKQoKcdPw=</DigestValue>
      </Reference>
      <Reference URI="/xl/printerSettings/printerSettings25.bin?ContentType=application/vnd.openxmlformats-officedocument.spreadsheetml.printerSettings">
        <DigestMethod Algorithm="http://www.w3.org/2001/04/xmlenc#sha256"/>
        <DigestValue>82lw6sm57LAZKDcAOrer8Dq0JuSR9K7a6PanFoORimg=</DigestValue>
      </Reference>
      <Reference URI="/xl/printerSettings/printerSettings26.bin?ContentType=application/vnd.openxmlformats-officedocument.spreadsheetml.printerSettings">
        <DigestMethod Algorithm="http://www.w3.org/2001/04/xmlenc#sha256"/>
        <DigestValue>TRrCOIAvgyay9+dOHANtMRhI4Mlj24DaFIyKQoKcdPw=</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YE8L7X0odkmvBfLuwq0TSw4LKk7AsP9RKU8hniCLgyE=</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30.bin?ContentType=application/vnd.openxmlformats-officedocument.spreadsheetml.printerSettings">
        <DigestMethod Algorithm="http://www.w3.org/2001/04/xmlenc#sha256"/>
        <DigestValue>eagKw4vkJta//EAXFo8pt3rkLlJe7nsQidLS/ebqtjQ=</DigestValue>
      </Reference>
      <Reference URI="/xl/printerSettings/printerSettings31.bin?ContentType=application/vnd.openxmlformats-officedocument.spreadsheetml.printerSettings">
        <DigestMethod Algorithm="http://www.w3.org/2001/04/xmlenc#sha256"/>
        <DigestValue>lRoAe/mTaTGs/ie48E4RHaNSrD83b2F7kdeF2aA9Dmk=</DigestValue>
      </Reference>
      <Reference URI="/xl/printerSettings/printerSettings32.bin?ContentType=application/vnd.openxmlformats-officedocument.spreadsheetml.printerSettings">
        <DigestMethod Algorithm="http://www.w3.org/2001/04/xmlenc#sha256"/>
        <DigestValue>ac9+76J3bY16n3i4+EMNoHk+nUDEd9kwJxHKn507iMs=</DigestValue>
      </Reference>
      <Reference URI="/xl/printerSettings/printerSettings33.bin?ContentType=application/vnd.openxmlformats-officedocument.spreadsheetml.printerSettings">
        <DigestMethod Algorithm="http://www.w3.org/2001/04/xmlenc#sha256"/>
        <DigestValue>ZVxXhJn6XmjT/m1Dw2UhwYZPVXYMSYE+DUFTlsgHV4s=</DigestValue>
      </Reference>
      <Reference URI="/xl/printerSettings/printerSettings34.bin?ContentType=application/vnd.openxmlformats-officedocument.spreadsheetml.printerSettings">
        <DigestMethod Algorithm="http://www.w3.org/2001/04/xmlenc#sha256"/>
        <DigestValue>GyyR84UYFfbFvVrs+ip9vPggIMAXC0nxkmeUVNsGxCc=</DigestValue>
      </Reference>
      <Reference URI="/xl/printerSettings/printerSettings35.bin?ContentType=application/vnd.openxmlformats-officedocument.spreadsheetml.printerSettings">
        <DigestMethod Algorithm="http://www.w3.org/2001/04/xmlenc#sha256"/>
        <DigestValue>GyyR84UYFfbFvVrs+ip9vPggIMAXC0nxkmeUVNsGxCc=</DigestValue>
      </Reference>
      <Reference URI="/xl/printerSettings/printerSettings36.bin?ContentType=application/vnd.openxmlformats-officedocument.spreadsheetml.printerSettings">
        <DigestMethod Algorithm="http://www.w3.org/2001/04/xmlenc#sha256"/>
        <DigestValue>eagKw4vkJta//EAXFo8pt3rkLlJe7nsQidLS/ebqtjQ=</DigestValue>
      </Reference>
      <Reference URI="/xl/printerSettings/printerSettings37.bin?ContentType=application/vnd.openxmlformats-officedocument.spreadsheetml.printerSettings">
        <DigestMethod Algorithm="http://www.w3.org/2001/04/xmlenc#sha256"/>
        <DigestValue>nrwW2aOzrJ6w3s+3W+h5IvHukzB/6FZNl1merJBqyjs=</DigestValue>
      </Reference>
      <Reference URI="/xl/printerSettings/printerSettings38.bin?ContentType=application/vnd.openxmlformats-officedocument.spreadsheetml.printerSettings">
        <DigestMethod Algorithm="http://www.w3.org/2001/04/xmlenc#sha256"/>
        <DigestValue>HeMXh0BvJ5EJgLU/vDhAs8Wted+7ofJnylrfXHCWHDg=</DigestValue>
      </Reference>
      <Reference URI="/xl/printerSettings/printerSettings39.bin?ContentType=application/vnd.openxmlformats-officedocument.spreadsheetml.printerSettings">
        <DigestMethod Algorithm="http://www.w3.org/2001/04/xmlenc#sha256"/>
        <DigestValue>rB+hHz7fOU40/GO+qFynUE9fMS/9Of875SrSefqAzz8=</DigestValue>
      </Reference>
      <Reference URI="/xl/printerSettings/printerSettings4.bin?ContentType=application/vnd.openxmlformats-officedocument.spreadsheetml.printerSettings">
        <DigestMethod Algorithm="http://www.w3.org/2001/04/xmlenc#sha256"/>
        <DigestValue>+CD8yXTcV7R0UPktSQ1iysCJtCvCSVF2j80e6m46HpQ=</DigestValue>
      </Reference>
      <Reference URI="/xl/printerSettings/printerSettings40.bin?ContentType=application/vnd.openxmlformats-officedocument.spreadsheetml.printerSettings">
        <DigestMethod Algorithm="http://www.w3.org/2001/04/xmlenc#sha256"/>
        <DigestValue>TRrCOIAvgyay9+dOHANtMRhI4Mlj24DaFIyKQoKcdPw=</DigestValue>
      </Reference>
      <Reference URI="/xl/printerSettings/printerSettings41.bin?ContentType=application/vnd.openxmlformats-officedocument.spreadsheetml.printerSettings">
        <DigestMethod Algorithm="http://www.w3.org/2001/04/xmlenc#sha256"/>
        <DigestValue>hqnMLvZ6XBY2fH1KhK00vJXWuxlSZRWkoKrdKDrIF2Q=</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+CD8yXTcV7R0UPktSQ1iysCJtCvCSVF2j80e6m46HpQ=</DigestValue>
      </Reference>
      <Reference URI="/xl/printerSettings/printerSettings44.bin?ContentType=application/vnd.openxmlformats-officedocument.spreadsheetml.printerSettings">
        <DigestMethod Algorithm="http://www.w3.org/2001/04/xmlenc#sha256"/>
        <DigestValue>eagKw4vkJta//EAXFo8pt3rkLlJe7nsQidLS/ebqtjQ=</DigestValue>
      </Reference>
      <Reference URI="/xl/printerSettings/printerSettings45.bin?ContentType=application/vnd.openxmlformats-officedocument.spreadsheetml.printerSettings">
        <DigestMethod Algorithm="http://www.w3.org/2001/04/xmlenc#sha256"/>
        <DigestValue>lRoAe/mTaTGs/ie48E4RHaNSrD83b2F7kdeF2aA9Dmk=</DigestValue>
      </Reference>
      <Reference URI="/xl/printerSettings/printerSettings46.bin?ContentType=application/vnd.openxmlformats-officedocument.spreadsheetml.printerSettings">
        <DigestMethod Algorithm="http://www.w3.org/2001/04/xmlenc#sha256"/>
        <DigestValue>/z3eQ+UMsWmlY2C9s9J0Bb/IJ4Aa5mz2cuFsuGoDp0A=</DigestValue>
      </Reference>
      <Reference URI="/xl/printerSettings/printerSettings47.bin?ContentType=application/vnd.openxmlformats-officedocument.spreadsheetml.printerSettings">
        <DigestMethod Algorithm="http://www.w3.org/2001/04/xmlenc#sha256"/>
        <DigestValue>ZVxXhJn6XmjT/m1Dw2UhwYZPVXYMSYE+DUFTlsgHV4s=</DigestValue>
      </Reference>
      <Reference URI="/xl/printerSettings/printerSettings48.bin?ContentType=application/vnd.openxmlformats-officedocument.spreadsheetml.printerSettings">
        <DigestMethod Algorithm="http://www.w3.org/2001/04/xmlenc#sha256"/>
        <DigestValue>GyyR84UYFfbFvVrs+ip9vPggIMAXC0nxkmeUVNsGxCc=</DigestValue>
      </Reference>
      <Reference URI="/xl/printerSettings/printerSettings49.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n+WwWUZa9Fai/cSCJeDgPhkXwltJ1mTPo5WnViX8kLg=</DigestValue>
      </Reference>
      <Reference URI="/xl/printerSettings/printerSettings50.bin?ContentType=application/vnd.openxmlformats-officedocument.spreadsheetml.printerSettings">
        <DigestMethod Algorithm="http://www.w3.org/2001/04/xmlenc#sha256"/>
        <DigestValue>nrwW2aOzrJ6w3s+3W+h5IvHukzB/6FZNl1merJBqyjs=</DigestValue>
      </Reference>
      <Reference URI="/xl/printerSettings/printerSettings51.bin?ContentType=application/vnd.openxmlformats-officedocument.spreadsheetml.printerSettings">
        <DigestMethod Algorithm="http://www.w3.org/2001/04/xmlenc#sha256"/>
        <DigestValue>HeMXh0BvJ5EJgLU/vDhAs8Wted+7ofJnylrfXHCWHDg=</DigestValue>
      </Reference>
      <Reference URI="/xl/printerSettings/printerSettings52.bin?ContentType=application/vnd.openxmlformats-officedocument.spreadsheetml.printerSettings">
        <DigestMethod Algorithm="http://www.w3.org/2001/04/xmlenc#sha256"/>
        <DigestValue>r+Ts9buIAjs9t2UqcW4YuC3w7ycr7jDCBK5QhfnpWCk=</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TaA6KX/SRWPpmiasS8KGCRFI/mFTpQlGqiM07LbibG8=</DigestValue>
      </Reference>
      <Reference URI="/xl/printerSettings/printerSettings55.bin?ContentType=application/vnd.openxmlformats-officedocument.spreadsheetml.printerSettings">
        <DigestMethod Algorithm="http://www.w3.org/2001/04/xmlenc#sha256"/>
        <DigestValue>26i86mx3+o6f0sdgsWNXqDG9meVelc/0JagdDMBnILU=</DigestValue>
      </Reference>
      <Reference URI="/xl/printerSettings/printerSettings6.bin?ContentType=application/vnd.openxmlformats-officedocument.spreadsheetml.printerSettings">
        <DigestMethod Algorithm="http://www.w3.org/2001/04/xmlenc#sha256"/>
        <DigestValue>+CD8yXTcV7R0UPktSQ1iysCJtCvCSVF2j80e6m46HpQ=</DigestValue>
      </Reference>
      <Reference URI="/xl/printerSettings/printerSettings7.bin?ContentType=application/vnd.openxmlformats-officedocument.spreadsheetml.printerSettings">
        <DigestMethod Algorithm="http://www.w3.org/2001/04/xmlenc#sha256"/>
        <DigestValue>vgaglTYY8ldDI3np+fkDPkAMI9Om5H1Khp+orjrXFAQ=</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NBJPJtVU2y8g6Bxm9ZLxOiT5LaEsLL5XEhfNiaaWt20=</DigestValue>
      </Reference>
      <Reference URI="/xl/sharedStrings.xml?ContentType=application/vnd.openxmlformats-officedocument.spreadsheetml.sharedStrings+xml">
        <DigestMethod Algorithm="http://www.w3.org/2001/04/xmlenc#sha256"/>
        <DigestValue>qjx5eeL4wN8MGBSxepMgdw+GYKWAboin8QdWiwmuZEc=</DigestValue>
      </Reference>
      <Reference URI="/xl/styles.xml?ContentType=application/vnd.openxmlformats-officedocument.spreadsheetml.styles+xml">
        <DigestMethod Algorithm="http://www.w3.org/2001/04/xmlenc#sha256"/>
        <DigestValue>O2OIPngHjw3YXAn99I+IpJtxstUZWZXDOtIe/nijR5Q=</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R2EderPchTndsW6S5SDU5+NJ5mDxpAfEp5oa3PnaHKs=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6Y7qHRFPKPYd8EHo/i52tF5Ns47pSQIiPkIcu6vJaBM=</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lZ9s+/jAST2EhzfzoOkt7O9/7rpUYqed7MqgNyU5550=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C5HhkE2pZPaTeqiYySXkgmertcoiX7jCgrlJzci+vpA=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fZiNI3lQ2uVhO8KS93tu9IWdpkawbFP+dBmHqydQors=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s5Bbq+N71EKPlfw1ZuE5eiFWiZF0vMqrnAl3iJG3hms=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FXuv0zWK12QQCkPEmgCjgdq1vbPWb9I2mvNk4wnBYk8=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weT06mleIqgDjB3Gvg48Te1uvluDJK08spNuBnEU3XU=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3Cc/3n15RHHozOj5RKqSgCplaIyL/TzyYT7w8nATJWE=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lhca+K+U1/9MfbB6fMItRzhkS2s2pek71ojyuf+kLYM=</DigestValue>
      </Reference>
      <Reference URI="/xl/worksheets/sheet10.xml?ContentType=application/vnd.openxmlformats-officedocument.spreadsheetml.worksheet+xml">
        <DigestMethod Algorithm="http://www.w3.org/2001/04/xmlenc#sha256"/>
        <DigestValue>JivnDQICEZmxT2tr6F3n8nF9iyT/QCHcRGLGG9v9Rdw=</DigestValue>
      </Reference>
      <Reference URI="/xl/worksheets/sheet11.xml?ContentType=application/vnd.openxmlformats-officedocument.spreadsheetml.worksheet+xml">
        <DigestMethod Algorithm="http://www.w3.org/2001/04/xmlenc#sha256"/>
        <DigestValue>dItwC/hUIWPynG/OYeOGRyGi6Z3G3SL3UTQgBxU4rkg=</DigestValue>
      </Reference>
      <Reference URI="/xl/worksheets/sheet12.xml?ContentType=application/vnd.openxmlformats-officedocument.spreadsheetml.worksheet+xml">
        <DigestMethod Algorithm="http://www.w3.org/2001/04/xmlenc#sha256"/>
        <DigestValue>nExopFGs2oGlM6tYN64/Ua7GBd1ALznT4oEnUUH2eWw=</DigestValue>
      </Reference>
      <Reference URI="/xl/worksheets/sheet13.xml?ContentType=application/vnd.openxmlformats-officedocument.spreadsheetml.worksheet+xml">
        <DigestMethod Algorithm="http://www.w3.org/2001/04/xmlenc#sha256"/>
        <DigestValue>VgPml/U3KpdGzc66iywIXIS8m8tPa5efP/eKxd22isk=</DigestValue>
      </Reference>
      <Reference URI="/xl/worksheets/sheet14.xml?ContentType=application/vnd.openxmlformats-officedocument.spreadsheetml.worksheet+xml">
        <DigestMethod Algorithm="http://www.w3.org/2001/04/xmlenc#sha256"/>
        <DigestValue>WvcPiK9d9D36YVjAAhjswABvyQcbxx7VK/iwXpEYR1I=</DigestValue>
      </Reference>
      <Reference URI="/xl/worksheets/sheet15.xml?ContentType=application/vnd.openxmlformats-officedocument.spreadsheetml.worksheet+xml">
        <DigestMethod Algorithm="http://www.w3.org/2001/04/xmlenc#sha256"/>
        <DigestValue>bSMTMsg/fLwCIsU/wXkOHcOvl+0Tk3uS5QDHarz2qzk=</DigestValue>
      </Reference>
      <Reference URI="/xl/worksheets/sheet16.xml?ContentType=application/vnd.openxmlformats-officedocument.spreadsheetml.worksheet+xml">
        <DigestMethod Algorithm="http://www.w3.org/2001/04/xmlenc#sha256"/>
        <DigestValue>4BR6Y9yu1RLAv0uFdpAZDU4ZjE42X2es/Oz0Kcy5sIs=</DigestValue>
      </Reference>
      <Reference URI="/xl/worksheets/sheet17.xml?ContentType=application/vnd.openxmlformats-officedocument.spreadsheetml.worksheet+xml">
        <DigestMethod Algorithm="http://www.w3.org/2001/04/xmlenc#sha256"/>
        <DigestValue>ZncCWfAHsBlPBtfuoRjdXEWcuJnRg6LaCGN6cv4CO1c=</DigestValue>
      </Reference>
      <Reference URI="/xl/worksheets/sheet18.xml?ContentType=application/vnd.openxmlformats-officedocument.spreadsheetml.worksheet+xml">
        <DigestMethod Algorithm="http://www.w3.org/2001/04/xmlenc#sha256"/>
        <DigestValue>ep5dcELZLVrNCrk3LNJFGbUsCfBjkeN3IiTQsNDh/d4=</DigestValue>
      </Reference>
      <Reference URI="/xl/worksheets/sheet19.xml?ContentType=application/vnd.openxmlformats-officedocument.spreadsheetml.worksheet+xml">
        <DigestMethod Algorithm="http://www.w3.org/2001/04/xmlenc#sha256"/>
        <DigestValue>J7fVOqMz7iYzJeW/9t7OKZupcDb4A/jWKS5X9JnYWFk=</DigestValue>
      </Reference>
      <Reference URI="/xl/worksheets/sheet2.xml?ContentType=application/vnd.openxmlformats-officedocument.spreadsheetml.worksheet+xml">
        <DigestMethod Algorithm="http://www.w3.org/2001/04/xmlenc#sha256"/>
        <DigestValue>LaFDcB0e0e9As/g5/X16YYTEx+HnRSGCvmiKRp3WkMo=</DigestValue>
      </Reference>
      <Reference URI="/xl/worksheets/sheet20.xml?ContentType=application/vnd.openxmlformats-officedocument.spreadsheetml.worksheet+xml">
        <DigestMethod Algorithm="http://www.w3.org/2001/04/xmlenc#sha256"/>
        <DigestValue>XwY2VlYrEIQBnrjHl09lo6ZJb05A4flhUXymK3BkapI=</DigestValue>
      </Reference>
      <Reference URI="/xl/worksheets/sheet21.xml?ContentType=application/vnd.openxmlformats-officedocument.spreadsheetml.worksheet+xml">
        <DigestMethod Algorithm="http://www.w3.org/2001/04/xmlenc#sha256"/>
        <DigestValue>z2kL6f+BZtzuzjh2u9Z6Xn5WFFISBVeb5tWA4XGaMSQ=</DigestValue>
      </Reference>
      <Reference URI="/xl/worksheets/sheet22.xml?ContentType=application/vnd.openxmlformats-officedocument.spreadsheetml.worksheet+xml">
        <DigestMethod Algorithm="http://www.w3.org/2001/04/xmlenc#sha256"/>
        <DigestValue>s8UkCHyVzTprwadKK1GLCd1zf+iut1BkHZnajbFkgEg=</DigestValue>
      </Reference>
      <Reference URI="/xl/worksheets/sheet23.xml?ContentType=application/vnd.openxmlformats-officedocument.spreadsheetml.worksheet+xml">
        <DigestMethod Algorithm="http://www.w3.org/2001/04/xmlenc#sha256"/>
        <DigestValue>hn+Jz56xsgGiJu87rImg3gN9dX+QSv+n+IwYFrah9Nw=</DigestValue>
      </Reference>
      <Reference URI="/xl/worksheets/sheet24.xml?ContentType=application/vnd.openxmlformats-officedocument.spreadsheetml.worksheet+xml">
        <DigestMethod Algorithm="http://www.w3.org/2001/04/xmlenc#sha256"/>
        <DigestValue>oEHM6jAPW+SGM9Ss2gcckxoQCnh+pM2xqDgMVh3/JF0=</DigestValue>
      </Reference>
      <Reference URI="/xl/worksheets/sheet25.xml?ContentType=application/vnd.openxmlformats-officedocument.spreadsheetml.worksheet+xml">
        <DigestMethod Algorithm="http://www.w3.org/2001/04/xmlenc#sha256"/>
        <DigestValue>z4iVn91E/IM9mSNmVVi92otPf+HA929KrqunNUD1z+c=</DigestValue>
      </Reference>
      <Reference URI="/xl/worksheets/sheet3.xml?ContentType=application/vnd.openxmlformats-officedocument.spreadsheetml.worksheet+xml">
        <DigestMethod Algorithm="http://www.w3.org/2001/04/xmlenc#sha256"/>
        <DigestValue>rs7inxV5u48pEg5x182yAcHhnIa+Zv+3LrBjzAojzU0=</DigestValue>
      </Reference>
      <Reference URI="/xl/worksheets/sheet4.xml?ContentType=application/vnd.openxmlformats-officedocument.spreadsheetml.worksheet+xml">
        <DigestMethod Algorithm="http://www.w3.org/2001/04/xmlenc#sha256"/>
        <DigestValue>yoni3RTpWCQze2dj6VaekxlU0xL/tQKq0zmwB57xJ1I=</DigestValue>
      </Reference>
      <Reference URI="/xl/worksheets/sheet5.xml?ContentType=application/vnd.openxmlformats-officedocument.spreadsheetml.worksheet+xml">
        <DigestMethod Algorithm="http://www.w3.org/2001/04/xmlenc#sha256"/>
        <DigestValue>y9rDJgpC6d4Y9WjxDQ1QCYVb8e3gtbE4YNBVWNZHjnQ=</DigestValue>
      </Reference>
      <Reference URI="/xl/worksheets/sheet6.xml?ContentType=application/vnd.openxmlformats-officedocument.spreadsheetml.worksheet+xml">
        <DigestMethod Algorithm="http://www.w3.org/2001/04/xmlenc#sha256"/>
        <DigestValue>qJ17XqadAd57sGNnJTpj5tDttVir1GnIskR/6ToBV1c=</DigestValue>
      </Reference>
      <Reference URI="/xl/worksheets/sheet7.xml?ContentType=application/vnd.openxmlformats-officedocument.spreadsheetml.worksheet+xml">
        <DigestMethod Algorithm="http://www.w3.org/2001/04/xmlenc#sha256"/>
        <DigestValue>VYgR6jwyHDczM8GGxGNUVWrClphzABsAPoLKd0t1j8E=</DigestValue>
      </Reference>
      <Reference URI="/xl/worksheets/sheet8.xml?ContentType=application/vnd.openxmlformats-officedocument.spreadsheetml.worksheet+xml">
        <DigestMethod Algorithm="http://www.w3.org/2001/04/xmlenc#sha256"/>
        <DigestValue>RvO0DD+LsARoLY1t8YoypLNp7pZJDFtZNgNXcVCNvOM=</DigestValue>
      </Reference>
      <Reference URI="/xl/worksheets/sheet9.xml?ContentType=application/vnd.openxmlformats-officedocument.spreadsheetml.worksheet+xml">
        <DigestMethod Algorithm="http://www.w3.org/2001/04/xmlenc#sha256"/>
        <DigestValue>CTsx2HS4KnMZ6Mud5+dn8JaNDyxJKceU2I0hbuHyxd0=</DigestValue>
      </Reference>
    </Manifest>
    <SignatureProperties>
      <SignatureProperty Id="idSignatureTime" Target="#idPackageSignature">
        <mdssi:SignatureTime xmlns:mdssi="http://schemas.openxmlformats.org/package/2006/digital-signature">
          <mdssi:Format>YYYY-MM-DDThh:mm:ssTZD</mdssi:Format>
          <mdssi:Value>2025-03-31T22:57:10Z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Informe Anual </SignatureComments>
          <WindowsVersion>10.0</WindowsVersion>
          <OfficeVersion>16.0.18526/26</OfficeVersion>
          <ApplicationVersion>16.0.18526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2025-03-31T22:57:10Z</xd:SigningTime>
          <xd:SigningCertificate>
            <xd:Cert>
              <xd:CertDigest>
                <DigestMethod Algorithm="http://www.w3.org/2001/04/xmlenc#sha256"/>
                <DigestValue>sEb8urJD73F5F1HEdBc/avoK3Zy6F13YE+Rdwi4B/Mc=</DigestValue>
              </xd:CertDigest>
              <xd:IssuerSerial>
                <X509IssuerName>C=PY, O=DOCUMENTA S.A., SERIALNUMBER=RUC80050172-1, CN=CA-DOCUMENTA S.A.</X509IssuerName>
                <X509SerialNumber>1835849079942641943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Informe Anual </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i87zBgUvA2VD/u6DLq+HKWx57pkXomJ8otk2KYqzZpA=</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kNGEsdy72GN20Q1kMRImcYw3NlLE19bgXTmuGTcKYgM=</DigestValue>
    </Reference>
  </SignedInfo>
  <SignatureValue>yYszkjXNghIYrANaSCejSkQ1a06VBtuO64Bo4JpgQuXGsZxlorhfSqAe78orr7Wg92L/Jfayi3Q2
oK53bA8AeBPBLFloGWkT9/F2CWV9TKLQPCIbhI7Bq8CNjqE2lLw9DRGr5yt28aRV6tQ60yRe5dGf
WmLrkt/52YYmo3VdvkPitjT6K9HJ+kyIdTiABgeh3tWxNny+LrKiKV1zUwwA1AWScR60y4ZfGYga
LTp1TSeziWM6MfncRpiml8pecTT/s7BTTSKrAtFPo169769P389LXFnP2isR0yOeXsOc+pzUiOlc
SS0Y5Rs4Go+YcsIPMPnct0k8Ir+ct9Yf3faIvQ==</SignatureValue>
  <KeyInfo>
    <X509Data>
      <X509Certificate>MIIIiTCCBnGgAwIBAgIIXQ9WJHDCwVkwDQYJKoZIhvcNAQELBQAwWjEaMBgGA1UEAwwRQ0EtRE9DVU1FTlRBIFMuQS4xFjAUBgNVBAUTDVJVQzgwMDUwMTcyLTExFzAVBgNVBAoMDkRPQ1VNRU5UQSBTLkEuMQswCQYDVQQGEwJQWTAeFw0yMzA4MjIxNTMwMDBaFw0yNTA4MjExNTMwMDBaMIHBMScwJQYDVQQDDB5DQVJMT1MgQ0VTQVIgQU1BUkFMIFNDSElBRkZJTk8xEjAQBgNVBAUTCUNJMzkwOTkxOTEVMBMGA1UEKgwMQ0FSTE9TIENFU0FSMRowGAYDVQQEDBFBTUFSQUwgU0NISUFGRklOTzELMAkGA1UECwwCRjIxNTAzBgNVBAoMLENFUlRJRklDQURPIENVQUxJRklDQURPIERFIEZJUk1BIEVMRUNUUk9OSUNBMQswCQYDVQQGEwJQWTCCASIwDQYJKoZIhvcNAQEBBQADggEPADCCAQoCggEBAM6mqejhTkhxCqVxw41xLt6H2GL0BTGxOPAnods5jPd3u9qzHyiGpisy9GFf5HzqconE7coLAv5uoFCnTRiTsd2Bjj8aRpmW10fhOBWeEkS1dkFj41ApqQ+F4Il8+thc9Ga5EL48sr2kWMaR+sSMSUA6P30afRgUoMi3k3eUqeddcltId8a1iw/U/ZzAdUanDJqkuTS2YuoWNcx7I6NGeraJPiN7wBrluh3IQvbLwBcDQzdKlhXQzPhCYXYU8FbC5EIOQGZXeTk+F6xYS+2p1APhzZK0jy6K0f1sglPjXzIsP2YEMynaNORyoI+rPjBwzWuuuK55AHCV7m3isjfTitk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NhbWFyYWxAYW1hcmFs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DrWtlD+DPmThsMFcf8GaPrrIxLMA4GA1UdDwEB/wQEAwIF4DANBgkqhkiG9w0BAQsFAAOCAgEAL1hMZgQQG8ROZeB7OojNE89Y/aP8ylgTa/oHN5vyv60ZnN8nkSjzEYHDUDIhIfJSbwRgTf+QeE1KrYYC/H5wtYa7PiHsByObYVBESfGvR5AlTdjZ6y97mGtoRvO5AVcXTRXAsdUtsIc7PaSPR3q9UmH6GCQ4YiMW6DQnePmQiz+9YKsl3IJxGKx3wnUJzMtzM8JeyuvUQBshqxjF5SaxODAXSM6cy43gk0QDk1vFHPIeoK4rg1rTpfrOcqa7AZ0uD2eHuMB3f8FD+4Gu0qVqmii3IsFmYLKLVBMh3L0Tm981mpqOehGBbEyxxmKvt48Cm4PnkZWT1K87FE7hBOu9arPu2LJpo1MM5FpT7+R06AfcKQkw2Vz6Z/L0qXRTbUSHPoSujLWbAEkLD5vqDDGCwq4+XK2/J+L+h8pgyxogd5k4ZHY+5aeMRC4uBBXXQDWKd+3HiKqlDEcO95jumyXK6hQiYJjpdm312/iolANqbJawXVBnStrA7z45U7PIYfhN17RMdUsHbik0QlXxpHzBbLCz9qRHvktELovRgQd8wy1BUe0v33NQoBhjyO5m4/JudohUzHeUDk9nCeaboaJGKs20h6uHtI4St60rUc/UIS4GtrhFNk5244tMJfMc+/bOq336EO893UhhU7KYl875aOGESa4/8QBwl6TANQV1R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oHJA4QOpeBcZKFtQ3FC13ErlqXoy9SvznauvuIu8qLM=</DigestValue>
      </Reference>
      <Reference URI="/xl/calcChain.xml?ContentType=application/vnd.openxmlformats-officedocument.spreadsheetml.calcChain+xml">
        <DigestMethod Algorithm="http://www.w3.org/2001/04/xmlenc#sha256"/>
        <DigestValue>gKvv7evjrcYGc20pS+fQ6AFfcdoKCoMU4tsoJXdwda0=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drawing1.xml?ContentType=application/vnd.openxmlformats-officedocument.drawing+xml">
        <DigestMethod Algorithm="http://www.w3.org/2001/04/xmlenc#sha256"/>
        <DigestValue>9kH6hp15WsIiXhsVPvnm4YKphj5CPQYRwceJR6tnyTA=</DigestValue>
      </Reference>
      <Reference URI="/xl/drawings/drawing2.xml?ContentType=application/vnd.openxmlformats-officedocument.drawing+xml">
        <DigestMethod Algorithm="http://www.w3.org/2001/04/xmlenc#sha256"/>
        <DigestValue>mwx2YKJmSzDxdeH9qeEoP7k7LkPJDOJqA3XVRzC/qfY=</DigestValue>
      </Reference>
      <Reference URI="/xl/drawings/drawing3.xml?ContentType=application/vnd.openxmlformats-officedocument.drawing+xml">
        <DigestMethod Algorithm="http://www.w3.org/2001/04/xmlenc#sha256"/>
        <DigestValue>gQH0Gv4BRZWjVclUtMUbuEacfwcujuVHzHt1TxAki0c=</DigestValue>
      </Reference>
      <Reference URI="/xl/drawings/drawing4.xml?ContentType=application/vnd.openxmlformats-officedocument.drawing+xml">
        <DigestMethod Algorithm="http://www.w3.org/2001/04/xmlenc#sha256"/>
        <DigestValue>V+7qvKjMWFJyDLfrAHOauShHII25GcJeFFRUg3cRoOA=</DigestValue>
      </Reference>
      <Reference URI="/xl/drawings/drawing5.xml?ContentType=application/vnd.openxmlformats-officedocument.drawing+xml">
        <DigestMethod Algorithm="http://www.w3.org/2001/04/xmlenc#sha256"/>
        <DigestValue>ib5QbuB2TPQM8efpR9LrBcNI5nCKGPaUsJK1MC+vggQ=</DigestValue>
      </Reference>
      <Reference URI="/xl/drawings/drawing6.xml?ContentType=application/vnd.openxmlformats-officedocument.drawing+xml">
        <DigestMethod Algorithm="http://www.w3.org/2001/04/xmlenc#sha256"/>
        <DigestValue>S1aOuX+rUlSAhMxNE5U1Gt58USXll7gHQhxeHnQMlt0=</DigestValue>
      </Reference>
      <Reference URI="/xl/drawings/drawing7.xml?ContentType=application/vnd.openxmlformats-officedocument.drawing+xml">
        <DigestMethod Algorithm="http://www.w3.org/2001/04/xmlenc#sha256"/>
        <DigestValue>0duJc4hLhZMXtechKsUI5KZo1/NFpYoyHThY40v/irc=</DigestValue>
      </Reference>
      <Reference URI="/xl/drawings/drawing8.xml?ContentType=application/vnd.openxmlformats-officedocument.drawing+xml">
        <DigestMethod Algorithm="http://www.w3.org/2001/04/xmlenc#sha256"/>
        <DigestValue>SKPK/2acX9Mkb+9kx/VmG4gyXbFlEoX3AjzODhBkKYY=</DigestValue>
      </Reference>
      <Reference URI="/xl/media/image1.png?ContentType=image/png">
        <DigestMethod Algorithm="http://www.w3.org/2001/04/xmlenc#sha256"/>
        <DigestValue>I8qtjCP5YO34U5BP/CYE7MvNDVRce13XGoNAtrQjpGY=</DigestValue>
      </Reference>
      <Reference URI="/xl/media/image2.png?ContentType=image/png">
        <DigestMethod Algorithm="http://www.w3.org/2001/04/xmlenc#sha256"/>
        <DigestValue>wJocRfdKl3dKHsYuySEJwVJEvnPfOvhHdA8CGqEdF8Y=</DigestValue>
      </Reference>
      <Reference URI="/xl/media/image3.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NBJPJtVU2y8g6Bxm9ZLxOiT5LaEsLL5XEhfNiaaWt20=</DigestValue>
      </Reference>
      <Reference URI="/xl/printerSettings/printerSettings11.bin?ContentType=application/vnd.openxmlformats-officedocument.spreadsheetml.printerSettings">
        <DigestMethod Algorithm="http://www.w3.org/2001/04/xmlenc#sha256"/>
        <DigestValue>GyyR84UYFfbFvVrs+ip9vPggIMAXC0nxkmeUVNsGxCc=</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+CD8yXTcV7R0UPktSQ1iysCJtCvCSVF2j80e6m46HpQ=</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nrwW2aOzrJ6w3s+3W+h5IvHukzB/6FZNl1merJBqyjs=</DigestValue>
      </Reference>
      <Reference URI="/xl/printerSettings/printerSettings17.bin?ContentType=application/vnd.openxmlformats-officedocument.spreadsheetml.printerSettings">
        <DigestMethod Algorithm="http://www.w3.org/2001/04/xmlenc#sha256"/>
        <DigestValue>HeMXh0BvJ5EJgLU/vDhAs8Wted+7ofJnylrfXHCWHDg=</DigestValue>
      </Reference>
      <Reference URI="/xl/printerSettings/printerSettings18.bin?ContentType=application/vnd.openxmlformats-officedocument.spreadsheetml.printerSettings">
        <DigestMethod Algorithm="http://www.w3.org/2001/04/xmlenc#sha256"/>
        <DigestValue>HeMXh0BvJ5EJgLU/vDhAs8Wted+7ofJnylrfXHCWHDg=</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4o/vZIzikMkkVXj/76roxpKuScO++VmO6fU+Hep2uUs=</DigestValue>
      </Reference>
      <Reference URI="/xl/printerSettings/printerSettings23.bin?ContentType=application/vnd.openxmlformats-officedocument.spreadsheetml.printerSettings">
        <DigestMethod Algorithm="http://www.w3.org/2001/04/xmlenc#sha256"/>
        <DigestValue>YE8L7X0odkmvBfLuwq0TSw4LKk7AsP9RKU8hniCLgyE=</DigestValue>
      </Reference>
      <Reference URI="/xl/printerSettings/printerSettings24.bin?ContentType=application/vnd.openxmlformats-officedocument.spreadsheetml.printerSettings">
        <DigestMethod Algorithm="http://www.w3.org/2001/04/xmlenc#sha256"/>
        <DigestValue>TRrCOIAvgyay9+dOHANtMRhI4Mlj24DaFIyKQoKcdPw=</DigestValue>
      </Reference>
      <Reference URI="/xl/printerSettings/printerSettings25.bin?ContentType=application/vnd.openxmlformats-officedocument.spreadsheetml.printerSettings">
        <DigestMethod Algorithm="http://www.w3.org/2001/04/xmlenc#sha256"/>
        <DigestValue>82lw6sm57LAZKDcAOrer8Dq0JuSR9K7a6PanFoORimg=</DigestValue>
      </Reference>
      <Reference URI="/xl/printerSettings/printerSettings26.bin?ContentType=application/vnd.openxmlformats-officedocument.spreadsheetml.printerSettings">
        <DigestMethod Algorithm="http://www.w3.org/2001/04/xmlenc#sha256"/>
        <DigestValue>TRrCOIAvgyay9+dOHANtMRhI4Mlj24DaFIyKQoKcdPw=</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YE8L7X0odkmvBfLuwq0TSw4LKk7AsP9RKU8hniCLgyE=</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30.bin?ContentType=application/vnd.openxmlformats-officedocument.spreadsheetml.printerSettings">
        <DigestMethod Algorithm="http://www.w3.org/2001/04/xmlenc#sha256"/>
        <DigestValue>eagKw4vkJta//EAXFo8pt3rkLlJe7nsQidLS/ebqtjQ=</DigestValue>
      </Reference>
      <Reference URI="/xl/printerSettings/printerSettings31.bin?ContentType=application/vnd.openxmlformats-officedocument.spreadsheetml.printerSettings">
        <DigestMethod Algorithm="http://www.w3.org/2001/04/xmlenc#sha256"/>
        <DigestValue>lRoAe/mTaTGs/ie48E4RHaNSrD83b2F7kdeF2aA9Dmk=</DigestValue>
      </Reference>
      <Reference URI="/xl/printerSettings/printerSettings32.bin?ContentType=application/vnd.openxmlformats-officedocument.spreadsheetml.printerSettings">
        <DigestMethod Algorithm="http://www.w3.org/2001/04/xmlenc#sha256"/>
        <DigestValue>ac9+76J3bY16n3i4+EMNoHk+nUDEd9kwJxHKn507iMs=</DigestValue>
      </Reference>
      <Reference URI="/xl/printerSettings/printerSettings33.bin?ContentType=application/vnd.openxmlformats-officedocument.spreadsheetml.printerSettings">
        <DigestMethod Algorithm="http://www.w3.org/2001/04/xmlenc#sha256"/>
        <DigestValue>ZVxXhJn6XmjT/m1Dw2UhwYZPVXYMSYE+DUFTlsgHV4s=</DigestValue>
      </Reference>
      <Reference URI="/xl/printerSettings/printerSettings34.bin?ContentType=application/vnd.openxmlformats-officedocument.spreadsheetml.printerSettings">
        <DigestMethod Algorithm="http://www.w3.org/2001/04/xmlenc#sha256"/>
        <DigestValue>GyyR84UYFfbFvVrs+ip9vPggIMAXC0nxkmeUVNsGxCc=</DigestValue>
      </Reference>
      <Reference URI="/xl/printerSettings/printerSettings35.bin?ContentType=application/vnd.openxmlformats-officedocument.spreadsheetml.printerSettings">
        <DigestMethod Algorithm="http://www.w3.org/2001/04/xmlenc#sha256"/>
        <DigestValue>GyyR84UYFfbFvVrs+ip9vPggIMAXC0nxkmeUVNsGxCc=</DigestValue>
      </Reference>
      <Reference URI="/xl/printerSettings/printerSettings36.bin?ContentType=application/vnd.openxmlformats-officedocument.spreadsheetml.printerSettings">
        <DigestMethod Algorithm="http://www.w3.org/2001/04/xmlenc#sha256"/>
        <DigestValue>eagKw4vkJta//EAXFo8pt3rkLlJe7nsQidLS/ebqtjQ=</DigestValue>
      </Reference>
      <Reference URI="/xl/printerSettings/printerSettings37.bin?ContentType=application/vnd.openxmlformats-officedocument.spreadsheetml.printerSettings">
        <DigestMethod Algorithm="http://www.w3.org/2001/04/xmlenc#sha256"/>
        <DigestValue>nrwW2aOzrJ6w3s+3W+h5IvHukzB/6FZNl1merJBqyjs=</DigestValue>
      </Reference>
      <Reference URI="/xl/printerSettings/printerSettings38.bin?ContentType=application/vnd.openxmlformats-officedocument.spreadsheetml.printerSettings">
        <DigestMethod Algorithm="http://www.w3.org/2001/04/xmlenc#sha256"/>
        <DigestValue>HeMXh0BvJ5EJgLU/vDhAs8Wted+7ofJnylrfXHCWHDg=</DigestValue>
      </Reference>
      <Reference URI="/xl/printerSettings/printerSettings39.bin?ContentType=application/vnd.openxmlformats-officedocument.spreadsheetml.printerSettings">
        <DigestMethod Algorithm="http://www.w3.org/2001/04/xmlenc#sha256"/>
        <DigestValue>rB+hHz7fOU40/GO+qFynUE9fMS/9Of875SrSefqAzz8=</DigestValue>
      </Reference>
      <Reference URI="/xl/printerSettings/printerSettings4.bin?ContentType=application/vnd.openxmlformats-officedocument.spreadsheetml.printerSettings">
        <DigestMethod Algorithm="http://www.w3.org/2001/04/xmlenc#sha256"/>
        <DigestValue>+CD8yXTcV7R0UPktSQ1iysCJtCvCSVF2j80e6m46HpQ=</DigestValue>
      </Reference>
      <Reference URI="/xl/printerSettings/printerSettings40.bin?ContentType=application/vnd.openxmlformats-officedocument.spreadsheetml.printerSettings">
        <DigestMethod Algorithm="http://www.w3.org/2001/04/xmlenc#sha256"/>
        <DigestValue>TRrCOIAvgyay9+dOHANtMRhI4Mlj24DaFIyKQoKcdPw=</DigestValue>
      </Reference>
      <Reference URI="/xl/printerSettings/printerSettings41.bin?ContentType=application/vnd.openxmlformats-officedocument.spreadsheetml.printerSettings">
        <DigestMethod Algorithm="http://www.w3.org/2001/04/xmlenc#sha256"/>
        <DigestValue>hqnMLvZ6XBY2fH1KhK00vJXWuxlSZRWkoKrdKDrIF2Q=</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+CD8yXTcV7R0UPktSQ1iysCJtCvCSVF2j80e6m46HpQ=</DigestValue>
      </Reference>
      <Reference URI="/xl/printerSettings/printerSettings44.bin?ContentType=application/vnd.openxmlformats-officedocument.spreadsheetml.printerSettings">
        <DigestMethod Algorithm="http://www.w3.org/2001/04/xmlenc#sha256"/>
        <DigestValue>eagKw4vkJta//EAXFo8pt3rkLlJe7nsQidLS/ebqtjQ=</DigestValue>
      </Reference>
      <Reference URI="/xl/printerSettings/printerSettings45.bin?ContentType=application/vnd.openxmlformats-officedocument.spreadsheetml.printerSettings">
        <DigestMethod Algorithm="http://www.w3.org/2001/04/xmlenc#sha256"/>
        <DigestValue>lRoAe/mTaTGs/ie48E4RHaNSrD83b2F7kdeF2aA9Dmk=</DigestValue>
      </Reference>
      <Reference URI="/xl/printerSettings/printerSettings46.bin?ContentType=application/vnd.openxmlformats-officedocument.spreadsheetml.printerSettings">
        <DigestMethod Algorithm="http://www.w3.org/2001/04/xmlenc#sha256"/>
        <DigestValue>/z3eQ+UMsWmlY2C9s9J0Bb/IJ4Aa5mz2cuFsuGoDp0A=</DigestValue>
      </Reference>
      <Reference URI="/xl/printerSettings/printerSettings47.bin?ContentType=application/vnd.openxmlformats-officedocument.spreadsheetml.printerSettings">
        <DigestMethod Algorithm="http://www.w3.org/2001/04/xmlenc#sha256"/>
        <DigestValue>ZVxXhJn6XmjT/m1Dw2UhwYZPVXYMSYE+DUFTlsgHV4s=</DigestValue>
      </Reference>
      <Reference URI="/xl/printerSettings/printerSettings48.bin?ContentType=application/vnd.openxmlformats-officedocument.spreadsheetml.printerSettings">
        <DigestMethod Algorithm="http://www.w3.org/2001/04/xmlenc#sha256"/>
        <DigestValue>GyyR84UYFfbFvVrs+ip9vPggIMAXC0nxkmeUVNsGxCc=</DigestValue>
      </Reference>
      <Reference URI="/xl/printerSettings/printerSettings49.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n+WwWUZa9Fai/cSCJeDgPhkXwltJ1mTPo5WnViX8kLg=</DigestValue>
      </Reference>
      <Reference URI="/xl/printerSettings/printerSettings50.bin?ContentType=application/vnd.openxmlformats-officedocument.spreadsheetml.printerSettings">
        <DigestMethod Algorithm="http://www.w3.org/2001/04/xmlenc#sha256"/>
        <DigestValue>nrwW2aOzrJ6w3s+3W+h5IvHukzB/6FZNl1merJBqyjs=</DigestValue>
      </Reference>
      <Reference URI="/xl/printerSettings/printerSettings51.bin?ContentType=application/vnd.openxmlformats-officedocument.spreadsheetml.printerSettings">
        <DigestMethod Algorithm="http://www.w3.org/2001/04/xmlenc#sha256"/>
        <DigestValue>HeMXh0BvJ5EJgLU/vDhAs8Wted+7ofJnylrfXHCWHDg=</DigestValue>
      </Reference>
      <Reference URI="/xl/printerSettings/printerSettings52.bin?ContentType=application/vnd.openxmlformats-officedocument.spreadsheetml.printerSettings">
        <DigestMethod Algorithm="http://www.w3.org/2001/04/xmlenc#sha256"/>
        <DigestValue>r+Ts9buIAjs9t2UqcW4YuC3w7ycr7jDCBK5QhfnpWCk=</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TaA6KX/SRWPpmiasS8KGCRFI/mFTpQlGqiM07LbibG8=</DigestValue>
      </Reference>
      <Reference URI="/xl/printerSettings/printerSettings55.bin?ContentType=application/vnd.openxmlformats-officedocument.spreadsheetml.printerSettings">
        <DigestMethod Algorithm="http://www.w3.org/2001/04/xmlenc#sha256"/>
        <DigestValue>26i86mx3+o6f0sdgsWNXqDG9meVelc/0JagdDMBnILU=</DigestValue>
      </Reference>
      <Reference URI="/xl/printerSettings/printerSettings6.bin?ContentType=application/vnd.openxmlformats-officedocument.spreadsheetml.printerSettings">
        <DigestMethod Algorithm="http://www.w3.org/2001/04/xmlenc#sha256"/>
        <DigestValue>+CD8yXTcV7R0UPktSQ1iysCJtCvCSVF2j80e6m46HpQ=</DigestValue>
      </Reference>
      <Reference URI="/xl/printerSettings/printerSettings7.bin?ContentType=application/vnd.openxmlformats-officedocument.spreadsheetml.printerSettings">
        <DigestMethod Algorithm="http://www.w3.org/2001/04/xmlenc#sha256"/>
        <DigestValue>vgaglTYY8ldDI3np+fkDPkAMI9Om5H1Khp+orjrXFAQ=</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NBJPJtVU2y8g6Bxm9ZLxOiT5LaEsLL5XEhfNiaaWt20=</DigestValue>
      </Reference>
      <Reference URI="/xl/sharedStrings.xml?ContentType=application/vnd.openxmlformats-officedocument.spreadsheetml.sharedStrings+xml">
        <DigestMethod Algorithm="http://www.w3.org/2001/04/xmlenc#sha256"/>
        <DigestValue>qjx5eeL4wN8MGBSxepMgdw+GYKWAboin8QdWiwmuZEc=</DigestValue>
      </Reference>
      <Reference URI="/xl/styles.xml?ContentType=application/vnd.openxmlformats-officedocument.spreadsheetml.styles+xml">
        <DigestMethod Algorithm="http://www.w3.org/2001/04/xmlenc#sha256"/>
        <DigestValue>O2OIPngHjw3YXAn99I+IpJtxstUZWZXDOtIe/nijR5Q=</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R2EderPchTndsW6S5SDU5+NJ5mDxpAfEp5oa3PnaHKs=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6Y7qHRFPKPYd8EHo/i52tF5Ns47pSQIiPkIcu6vJaBM=</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lZ9s+/jAST2EhzfzoOkt7O9/7rpUYqed7MqgNyU5550=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C5HhkE2pZPaTeqiYySXkgmertcoiX7jCgrlJzci+vpA=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fZiNI3lQ2uVhO8KS93tu9IWdpkawbFP+dBmHqydQors=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s5Bbq+N71EKPlfw1ZuE5eiFWiZF0vMqrnAl3iJG3hms=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1/04/xmlenc#sha256"/>
        <DigestValue>FXuv0zWK12QQCkPEmgCjgdq1vbPWb9I2mvNk4wnBYk8=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weT06mleIqgDjB3Gvg48Te1uvluDJK08spNuBnEU3XU=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3Cc/3n15RHHozOj5RKqSgCplaIyL/TzyYT7w8nATJWE=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lhca+K+U1/9MfbB6fMItRzhkS2s2pek71ojyuf+kLYM=</DigestValue>
      </Reference>
      <Reference URI="/xl/worksheets/sheet10.xml?ContentType=application/vnd.openxmlformats-officedocument.spreadsheetml.worksheet+xml">
        <DigestMethod Algorithm="http://www.w3.org/2001/04/xmlenc#sha256"/>
        <DigestValue>JivnDQICEZmxT2tr6F3n8nF9iyT/QCHcRGLGG9v9Rdw=</DigestValue>
      </Reference>
      <Reference URI="/xl/worksheets/sheet11.xml?ContentType=application/vnd.openxmlformats-officedocument.spreadsheetml.worksheet+xml">
        <DigestMethod Algorithm="http://www.w3.org/2001/04/xmlenc#sha256"/>
        <DigestValue>dItwC/hUIWPynG/OYeOGRyGi6Z3G3SL3UTQgBxU4rkg=</DigestValue>
      </Reference>
      <Reference URI="/xl/worksheets/sheet12.xml?ContentType=application/vnd.openxmlformats-officedocument.spreadsheetml.worksheet+xml">
        <DigestMethod Algorithm="http://www.w3.org/2001/04/xmlenc#sha256"/>
        <DigestValue>nExopFGs2oGlM6tYN64/Ua7GBd1ALznT4oEnUUH2eWw=</DigestValue>
      </Reference>
      <Reference URI="/xl/worksheets/sheet13.xml?ContentType=application/vnd.openxmlformats-officedocument.spreadsheetml.worksheet+xml">
        <DigestMethod Algorithm="http://www.w3.org/2001/04/xmlenc#sha256"/>
        <DigestValue>VgPml/U3KpdGzc66iywIXIS8m8tPa5efP/eKxd22isk=</DigestValue>
      </Reference>
      <Reference URI="/xl/worksheets/sheet14.xml?ContentType=application/vnd.openxmlformats-officedocument.spreadsheetml.worksheet+xml">
        <DigestMethod Algorithm="http://www.w3.org/2001/04/xmlenc#sha256"/>
        <DigestValue>WvcPiK9d9D36YVjAAhjswABvyQcbxx7VK/iwXpEYR1I=</DigestValue>
      </Reference>
      <Reference URI="/xl/worksheets/sheet15.xml?ContentType=application/vnd.openxmlformats-officedocument.spreadsheetml.worksheet+xml">
        <DigestMethod Algorithm="http://www.w3.org/2001/04/xmlenc#sha256"/>
        <DigestValue>bSMTMsg/fLwCIsU/wXkOHcOvl+0Tk3uS5QDHarz2qzk=</DigestValue>
      </Reference>
      <Reference URI="/xl/worksheets/sheet16.xml?ContentType=application/vnd.openxmlformats-officedocument.spreadsheetml.worksheet+xml">
        <DigestMethod Algorithm="http://www.w3.org/2001/04/xmlenc#sha256"/>
        <DigestValue>4BR6Y9yu1RLAv0uFdpAZDU4ZjE42X2es/Oz0Kcy5sIs=</DigestValue>
      </Reference>
      <Reference URI="/xl/worksheets/sheet17.xml?ContentType=application/vnd.openxmlformats-officedocument.spreadsheetml.worksheet+xml">
        <DigestMethod Algorithm="http://www.w3.org/2001/04/xmlenc#sha256"/>
        <DigestValue>ZncCWfAHsBlPBtfuoRjdXEWcuJnRg6LaCGN6cv4CO1c=</DigestValue>
      </Reference>
      <Reference URI="/xl/worksheets/sheet18.xml?ContentType=application/vnd.openxmlformats-officedocument.spreadsheetml.worksheet+xml">
        <DigestMethod Algorithm="http://www.w3.org/2001/04/xmlenc#sha256"/>
        <DigestValue>ep5dcELZLVrNCrk3LNJFGbUsCfBjkeN3IiTQsNDh/d4=</DigestValue>
      </Reference>
      <Reference URI="/xl/worksheets/sheet19.xml?ContentType=application/vnd.openxmlformats-officedocument.spreadsheetml.worksheet+xml">
        <DigestMethod Algorithm="http://www.w3.org/2001/04/xmlenc#sha256"/>
        <DigestValue>J7fVOqMz7iYzJeW/9t7OKZupcDb4A/jWKS5X9JnYWFk=</DigestValue>
      </Reference>
      <Reference URI="/xl/worksheets/sheet2.xml?ContentType=application/vnd.openxmlformats-officedocument.spreadsheetml.worksheet+xml">
        <DigestMethod Algorithm="http://www.w3.org/2001/04/xmlenc#sha256"/>
        <DigestValue>LaFDcB0e0e9As/g5/X16YYTEx+HnRSGCvmiKRp3WkMo=</DigestValue>
      </Reference>
      <Reference URI="/xl/worksheets/sheet20.xml?ContentType=application/vnd.openxmlformats-officedocument.spreadsheetml.worksheet+xml">
        <DigestMethod Algorithm="http://www.w3.org/2001/04/xmlenc#sha256"/>
        <DigestValue>XwY2VlYrEIQBnrjHl09lo6ZJb05A4flhUXymK3BkapI=</DigestValue>
      </Reference>
      <Reference URI="/xl/worksheets/sheet21.xml?ContentType=application/vnd.openxmlformats-officedocument.spreadsheetml.worksheet+xml">
        <DigestMethod Algorithm="http://www.w3.org/2001/04/xmlenc#sha256"/>
        <DigestValue>z2kL6f+BZtzuzjh2u9Z6Xn5WFFISBVeb5tWA4XGaMSQ=</DigestValue>
      </Reference>
      <Reference URI="/xl/worksheets/sheet22.xml?ContentType=application/vnd.openxmlformats-officedocument.spreadsheetml.worksheet+xml">
        <DigestMethod Algorithm="http://www.w3.org/2001/04/xmlenc#sha256"/>
        <DigestValue>s8UkCHyVzTprwadKK1GLCd1zf+iut1BkHZnajbFkgEg=</DigestValue>
      </Reference>
      <Reference URI="/xl/worksheets/sheet23.xml?ContentType=application/vnd.openxmlformats-officedocument.spreadsheetml.worksheet+xml">
        <DigestMethod Algorithm="http://www.w3.org/2001/04/xmlenc#sha256"/>
        <DigestValue>hn+Jz56xsgGiJu87rImg3gN9dX+QSv+n+IwYFrah9Nw=</DigestValue>
      </Reference>
      <Reference URI="/xl/worksheets/sheet24.xml?ContentType=application/vnd.openxmlformats-officedocument.spreadsheetml.worksheet+xml">
        <DigestMethod Algorithm="http://www.w3.org/2001/04/xmlenc#sha256"/>
        <DigestValue>oEHM6jAPW+SGM9Ss2gcckxoQCnh+pM2xqDgMVh3/JF0=</DigestValue>
      </Reference>
      <Reference URI="/xl/worksheets/sheet25.xml?ContentType=application/vnd.openxmlformats-officedocument.spreadsheetml.worksheet+xml">
        <DigestMethod Algorithm="http://www.w3.org/2001/04/xmlenc#sha256"/>
        <DigestValue>z4iVn91E/IM9mSNmVVi92otPf+HA929KrqunNUD1z+c=</DigestValue>
      </Reference>
      <Reference URI="/xl/worksheets/sheet3.xml?ContentType=application/vnd.openxmlformats-officedocument.spreadsheetml.worksheet+xml">
        <DigestMethod Algorithm="http://www.w3.org/2001/04/xmlenc#sha256"/>
        <DigestValue>rs7inxV5u48pEg5x182yAcHhnIa+Zv+3LrBjzAojzU0=</DigestValue>
      </Reference>
      <Reference URI="/xl/worksheets/sheet4.xml?ContentType=application/vnd.openxmlformats-officedocument.spreadsheetml.worksheet+xml">
        <DigestMethod Algorithm="http://www.w3.org/2001/04/xmlenc#sha256"/>
        <DigestValue>yoni3RTpWCQze2dj6VaekxlU0xL/tQKq0zmwB57xJ1I=</DigestValue>
      </Reference>
      <Reference URI="/xl/worksheets/sheet5.xml?ContentType=application/vnd.openxmlformats-officedocument.spreadsheetml.worksheet+xml">
        <DigestMethod Algorithm="http://www.w3.org/2001/04/xmlenc#sha256"/>
        <DigestValue>y9rDJgpC6d4Y9WjxDQ1QCYVb8e3gtbE4YNBVWNZHjnQ=</DigestValue>
      </Reference>
      <Reference URI="/xl/worksheets/sheet6.xml?ContentType=application/vnd.openxmlformats-officedocument.spreadsheetml.worksheet+xml">
        <DigestMethod Algorithm="http://www.w3.org/2001/04/xmlenc#sha256"/>
        <DigestValue>qJ17XqadAd57sGNnJTpj5tDttVir1GnIskR/6ToBV1c=</DigestValue>
      </Reference>
      <Reference URI="/xl/worksheets/sheet7.xml?ContentType=application/vnd.openxmlformats-officedocument.spreadsheetml.worksheet+xml">
        <DigestMethod Algorithm="http://www.w3.org/2001/04/xmlenc#sha256"/>
        <DigestValue>VYgR6jwyHDczM8GGxGNUVWrClphzABsAPoLKd0t1j8E=</DigestValue>
      </Reference>
      <Reference URI="/xl/worksheets/sheet8.xml?ContentType=application/vnd.openxmlformats-officedocument.spreadsheetml.worksheet+xml">
        <DigestMethod Algorithm="http://www.w3.org/2001/04/xmlenc#sha256"/>
        <DigestValue>RvO0DD+LsARoLY1t8YoypLNp7pZJDFtZNgNXcVCNvOM=</DigestValue>
      </Reference>
      <Reference URI="/xl/worksheets/sheet9.xml?ContentType=application/vnd.openxmlformats-officedocument.spreadsheetml.worksheet+xml">
        <DigestMethod Algorithm="http://www.w3.org/2001/04/xmlenc#sha256"/>
        <DigestValue>CTsx2HS4KnMZ6Mud5+dn8JaNDyxJKceU2I0hbuHyxd0=</DigestValue>
      </Reference>
    </Manifest>
    <SignatureProperties>
      <SignatureProperty Id="idSignatureTime" Target="#idPackageSignature">
        <mdssi:SignatureTime xmlns:mdssi="http://schemas.openxmlformats.org/package/2006/digital-signature">
          <mdssi:Format>YYYY-MM-DDThh:mm:ssTZD</mdssi:Format>
          <mdssi:Value>2025-03-31T23:40:33Z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2025-03-31T23:40:33Z</xd:SigningTime>
          <xd:SigningCertificate>
            <xd:Cert>
              <xd:CertDigest>
                <DigestMethod Algorithm="http://www.w3.org/2001/04/xmlenc#sha256"/>
                <DigestValue>HqdgUFm0bact79bNOqc5HSoCt+5yKN3HcftxyW746ZA=</DigestValue>
              </xd:CertDigest>
              <xd:IssuerSerial>
                <X509IssuerName>C=PY, O=DOCUMENTA S.A., SERIALNUMBER=RUC80050172-1, CN=CA-DOCUMENTA S.A.</X509IssuerName>
                <X509SerialNumber>6705673084688580953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LZYNwXK4fEKZX6t2YJYiqPxaxL0t0vJEIFPFtwRHc2A=</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0h2pec9M56a/lgTzObaKmVnnEXwEmnsZaSPmu1tcqsQ=</DigestValue>
    </Reference>
  </SignedInfo>
  <SignatureValue>vqiz7wuvfziP+hs9Zq5kGpNorMUYYUipJW+qBAcWihfK2HK/LjOtUJbk9AnnN7w0zxQcdnz1/I4p
iVCyFt5R8VAYXSukA6b3YbtBvAmYpGa61eB676LWm1X9eGJdXruwP5zZLzIbqRwWYca+KQbiugSN
c//yyXDWzT8Obx/+QVgCMnvBMyGgT8c8LU8LFwKernh+1Awv+//EtfQlnafyGUfc2//LX4uB0913
B3uFf6iC8IL1EUu8tGY0xOPPi7A3SfGy6814sJiOGqJriyY5BnI2KbhGRqzXQzGubIkZqm+55Fzv
2LrggFTGM8K2lDkFWtIpqM3hD2Ln2cltVMYHMA==</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oHJA4QOpeBcZKFtQ3FC13ErlqXoy9SvznauvuIu8qLM=</DigestValue>
      </Reference>
      <Reference URI="/xl/calcChain.xml?ContentType=application/vnd.openxmlformats-officedocument.spreadsheetml.calcChain+xml">
        <DigestMethod Algorithm="http://www.w3.org/2001/04/xmlenc#sha256"/>
        <DigestValue>gKvv7evjrcYGc20pS+fQ6AFfcdoKCoMU4tsoJXdwda0=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drawing1.xml?ContentType=application/vnd.openxmlformats-officedocument.drawing+xml">
        <DigestMethod Algorithm="http://www.w3.org/2001/04/xmlenc#sha256"/>
        <DigestValue>9kH6hp15WsIiXhsVPvnm4YKphj5CPQYRwceJR6tnyTA=</DigestValue>
      </Reference>
      <Reference URI="/xl/drawings/drawing2.xml?ContentType=application/vnd.openxmlformats-officedocument.drawing+xml">
        <DigestMethod Algorithm="http://www.w3.org/2001/04/xmlenc#sha256"/>
        <DigestValue>mwx2YKJmSzDxdeH9qeEoP7k7LkPJDOJqA3XVRzC/qfY=</DigestValue>
      </Reference>
      <Reference URI="/xl/drawings/drawing3.xml?ContentType=application/vnd.openxmlformats-officedocument.drawing+xml">
        <DigestMethod Algorithm="http://www.w3.org/2001/04/xmlenc#sha256"/>
        <DigestValue>gQH0Gv4BRZWjVclUtMUbuEacfwcujuVHzHt1TxAki0c=</DigestValue>
      </Reference>
      <Reference URI="/xl/drawings/drawing4.xml?ContentType=application/vnd.openxmlformats-officedocument.drawing+xml">
        <DigestMethod Algorithm="http://www.w3.org/2001/04/xmlenc#sha256"/>
        <DigestValue>V+7qvKjMWFJyDLfrAHOauShHII25GcJeFFRUg3cRoOA=</DigestValue>
      </Reference>
      <Reference URI="/xl/drawings/drawing5.xml?ContentType=application/vnd.openxmlformats-officedocument.drawing+xml">
        <DigestMethod Algorithm="http://www.w3.org/2001/04/xmlenc#sha256"/>
        <DigestValue>ib5QbuB2TPQM8efpR9LrBcNI5nCKGPaUsJK1MC+vggQ=</DigestValue>
      </Reference>
      <Reference URI="/xl/drawings/drawing6.xml?ContentType=application/vnd.openxmlformats-officedocument.drawing+xml">
        <DigestMethod Algorithm="http://www.w3.org/2001/04/xmlenc#sha256"/>
        <DigestValue>S1aOuX+rUlSAhMxNE5U1Gt58USXll7gHQhxeHnQMlt0=</DigestValue>
      </Reference>
      <Reference URI="/xl/drawings/drawing7.xml?ContentType=application/vnd.openxmlformats-officedocument.drawing+xml">
        <DigestMethod Algorithm="http://www.w3.org/2001/04/xmlenc#sha256"/>
        <DigestValue>0duJc4hLhZMXtechKsUI5KZo1/NFpYoyHThY40v/irc=</DigestValue>
      </Reference>
      <Reference URI="/xl/drawings/drawing8.xml?ContentType=application/vnd.openxmlformats-officedocument.drawing+xml">
        <DigestMethod Algorithm="http://www.w3.org/2001/04/xmlenc#sha256"/>
        <DigestValue>SKPK/2acX9Mkb+9kx/VmG4gyXbFlEoX3AjzODhBkKYY=</DigestValue>
      </Reference>
      <Reference URI="/xl/media/image1.png?ContentType=image/png">
        <DigestMethod Algorithm="http://www.w3.org/2001/04/xmlenc#sha256"/>
        <DigestValue>I8qtjCP5YO34U5BP/CYE7MvNDVRce13XGoNAtrQjpGY=</DigestValue>
      </Reference>
      <Reference URI="/xl/media/image2.png?ContentType=image/png">
        <DigestMethod Algorithm="http://www.w3.org/2001/04/xmlenc#sha256"/>
        <DigestValue>wJocRfdKl3dKHsYuySEJwVJEvnPfOvhHdA8CGqEdF8Y=</DigestValue>
      </Reference>
      <Reference URI="/xl/media/image3.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NBJPJtVU2y8g6Bxm9ZLxOiT5LaEsLL5XEhfNiaaWt20=</DigestValue>
      </Reference>
      <Reference URI="/xl/printerSettings/printerSettings11.bin?ContentType=application/vnd.openxmlformats-officedocument.spreadsheetml.printerSettings">
        <DigestMethod Algorithm="http://www.w3.org/2001/04/xmlenc#sha256"/>
        <DigestValue>GyyR84UYFfbFvVrs+ip9vPggIMAXC0nxkmeUVNsGxCc=</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+CD8yXTcV7R0UPktSQ1iysCJtCvCSVF2j80e6m46HpQ=</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nrwW2aOzrJ6w3s+3W+h5IvHukzB/6FZNl1merJBqyjs=</DigestValue>
      </Reference>
      <Reference URI="/xl/printerSettings/printerSettings17.bin?ContentType=application/vnd.openxmlformats-officedocument.spreadsheetml.printerSettings">
        <DigestMethod Algorithm="http://www.w3.org/2001/04/xmlenc#sha256"/>
        <DigestValue>HeMXh0BvJ5EJgLU/vDhAs8Wted+7ofJnylrfXHCWHDg=</DigestValue>
      </Reference>
      <Reference URI="/xl/printerSettings/printerSettings18.bin?ContentType=application/vnd.openxmlformats-officedocument.spreadsheetml.printerSettings">
        <DigestMethod Algorithm="http://www.w3.org/2001/04/xmlenc#sha256"/>
        <DigestValue>HeMXh0BvJ5EJgLU/vDhAs8Wted+7ofJnylrfXHCWHDg=</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4o/vZIzikMkkVXj/76roxpKuScO++VmO6fU+Hep2uUs=</DigestValue>
      </Reference>
      <Reference URI="/xl/printerSettings/printerSettings23.bin?ContentType=application/vnd.openxmlformats-officedocument.spreadsheetml.printerSettings">
        <DigestMethod Algorithm="http://www.w3.org/2001/04/xmlenc#sha256"/>
        <DigestValue>YE8L7X0odkmvBfLuwq0TSw4LKk7AsP9RKU8hniCLgyE=</DigestValue>
      </Reference>
      <Reference URI="/xl/printerSettings/printerSettings24.bin?ContentType=application/vnd.openxmlformats-officedocument.spreadsheetml.printerSettings">
        <DigestMethod Algorithm="http://www.w3.org/2001/04/xmlenc#sha256"/>
        <DigestValue>TRrCOIAvgyay9+dOHANtMRhI4Mlj24DaFIyKQoKcdPw=</DigestValue>
      </Reference>
      <Reference URI="/xl/printerSettings/printerSettings25.bin?ContentType=application/vnd.openxmlformats-officedocument.spreadsheetml.printerSettings">
        <DigestMethod Algorithm="http://www.w3.org/2001/04/xmlenc#sha256"/>
        <DigestValue>82lw6sm57LAZKDcAOrer8Dq0JuSR9K7a6PanFoORimg=</DigestValue>
      </Reference>
      <Reference URI="/xl/printerSettings/printerSettings26.bin?ContentType=application/vnd.openxmlformats-officedocument.spreadsheetml.printerSettings">
        <DigestMethod Algorithm="http://www.w3.org/2001/04/xmlenc#sha256"/>
        <DigestValue>TRrCOIAvgyay9+dOHANtMRhI4Mlj24DaFIyKQoKcdPw=</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YE8L7X0odkmvBfLuwq0TSw4LKk7AsP9RKU8hniCLgyE=</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30.bin?ContentType=application/vnd.openxmlformats-officedocument.spreadsheetml.printerSettings">
        <DigestMethod Algorithm="http://www.w3.org/2001/04/xmlenc#sha256"/>
        <DigestValue>eagKw4vkJta//EAXFo8pt3rkLlJe7nsQidLS/ebqtjQ=</DigestValue>
      </Reference>
      <Reference URI="/xl/printerSettings/printerSettings31.bin?ContentType=application/vnd.openxmlformats-officedocument.spreadsheetml.printerSettings">
        <DigestMethod Algorithm="http://www.w3.org/2001/04/xmlenc#sha256"/>
        <DigestValue>lRoAe/mTaTGs/ie48E4RHaNSrD83b2F7kdeF2aA9Dmk=</DigestValue>
      </Reference>
      <Reference URI="/xl/printerSettings/printerSettings32.bin?ContentType=application/vnd.openxmlformats-officedocument.spreadsheetml.printerSettings">
        <DigestMethod Algorithm="http://www.w3.org/2001/04/xmlenc#sha256"/>
        <DigestValue>ac9+76J3bY16n3i4+EMNoHk+nUDEd9kwJxHKn507iMs=</DigestValue>
      </Reference>
      <Reference URI="/xl/printerSettings/printerSettings33.bin?ContentType=application/vnd.openxmlformats-officedocument.spreadsheetml.printerSettings">
        <DigestMethod Algorithm="http://www.w3.org/2001/04/xmlenc#sha256"/>
        <DigestValue>ZVxXhJn6XmjT/m1Dw2UhwYZPVXYMSYE+DUFTlsgHV4s=</DigestValue>
      </Reference>
      <Reference URI="/xl/printerSettings/printerSettings34.bin?ContentType=application/vnd.openxmlformats-officedocument.spreadsheetml.printerSettings">
        <DigestMethod Algorithm="http://www.w3.org/2001/04/xmlenc#sha256"/>
        <DigestValue>GyyR84UYFfbFvVrs+ip9vPggIMAXC0nxkmeUVNsGxCc=</DigestValue>
      </Reference>
      <Reference URI="/xl/printerSettings/printerSettings35.bin?ContentType=application/vnd.openxmlformats-officedocument.spreadsheetml.printerSettings">
        <DigestMethod Algorithm="http://www.w3.org/2001/04/xmlenc#sha256"/>
        <DigestValue>GyyR84UYFfbFvVrs+ip9vPggIMAXC0nxkmeUVNsGxCc=</DigestValue>
      </Reference>
      <Reference URI="/xl/printerSettings/printerSettings36.bin?ContentType=application/vnd.openxmlformats-officedocument.spreadsheetml.printerSettings">
        <DigestMethod Algorithm="http://www.w3.org/2001/04/xmlenc#sha256"/>
        <DigestValue>eagKw4vkJta//EAXFo8pt3rkLlJe7nsQidLS/ebqtjQ=</DigestValue>
      </Reference>
      <Reference URI="/xl/printerSettings/printerSettings37.bin?ContentType=application/vnd.openxmlformats-officedocument.spreadsheetml.printerSettings">
        <DigestMethod Algorithm="http://www.w3.org/2001/04/xmlenc#sha256"/>
        <DigestValue>nrwW2aOzrJ6w3s+3W+h5IvHukzB/6FZNl1merJBqyjs=</DigestValue>
      </Reference>
      <Reference URI="/xl/printerSettings/printerSettings38.bin?ContentType=application/vnd.openxmlformats-officedocument.spreadsheetml.printerSettings">
        <DigestMethod Algorithm="http://www.w3.org/2001/04/xmlenc#sha256"/>
        <DigestValue>HeMXh0BvJ5EJgLU/vDhAs8Wted+7ofJnylrfXHCWHDg=</DigestValue>
      </Reference>
      <Reference URI="/xl/printerSettings/printerSettings39.bin?ContentType=application/vnd.openxmlformats-officedocument.spreadsheetml.printerSettings">
        <DigestMethod Algorithm="http://www.w3.org/2001/04/xmlenc#sha256"/>
        <DigestValue>rB+hHz7fOU40/GO+qFynUE9fMS/9Of875SrSefqAzz8=</DigestValue>
      </Reference>
      <Reference URI="/xl/printerSettings/printerSettings4.bin?ContentType=application/vnd.openxmlformats-officedocument.spreadsheetml.printerSettings">
        <DigestMethod Algorithm="http://www.w3.org/2001/04/xmlenc#sha256"/>
        <DigestValue>+CD8yXTcV7R0UPktSQ1iysCJtCvCSVF2j80e6m46HpQ=</DigestValue>
      </Reference>
      <Reference URI="/xl/printerSettings/printerSettings40.bin?ContentType=application/vnd.openxmlformats-officedocument.spreadsheetml.printerSettings">
        <DigestMethod Algorithm="http://www.w3.org/2001/04/xmlenc#sha256"/>
        <DigestValue>TRrCOIAvgyay9+dOHANtMRhI4Mlj24DaFIyKQoKcdPw=</DigestValue>
      </Reference>
      <Reference URI="/xl/printerSettings/printerSettings41.bin?ContentType=application/vnd.openxmlformats-officedocument.spreadsheetml.printerSettings">
        <DigestMethod Algorithm="http://www.w3.org/2001/04/xmlenc#sha256"/>
        <DigestValue>hqnMLvZ6XBY2fH1KhK00vJXWuxlSZRWkoKrdKDrIF2Q=</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+CD8yXTcV7R0UPktSQ1iysCJtCvCSVF2j80e6m46HpQ=</DigestValue>
      </Reference>
      <Reference URI="/xl/printerSettings/printerSettings44.bin?ContentType=application/vnd.openxmlformats-officedocument.spreadsheetml.printerSettings">
        <DigestMethod Algorithm="http://www.w3.org/2001/04/xmlenc#sha256"/>
        <DigestValue>eagKw4vkJta//EAXFo8pt3rkLlJe7nsQidLS/ebqtjQ=</DigestValue>
      </Reference>
      <Reference URI="/xl/printerSettings/printerSettings45.bin?ContentType=application/vnd.openxmlformats-officedocument.spreadsheetml.printerSettings">
        <DigestMethod Algorithm="http://www.w3.org/2001/04/xmlenc#sha256"/>
        <DigestValue>lRoAe/mTaTGs/ie48E4RHaNSrD83b2F7kdeF2aA9Dmk=</DigestValue>
      </Reference>
      <Reference URI="/xl/printerSettings/printerSettings46.bin?ContentType=application/vnd.openxmlformats-officedocument.spreadsheetml.printerSettings">
        <DigestMethod Algorithm="http://www.w3.org/2001/04/xmlenc#sha256"/>
        <DigestValue>/z3eQ+UMsWmlY2C9s9J0Bb/IJ4Aa5mz2cuFsuGoDp0A=</DigestValue>
      </Reference>
      <Reference URI="/xl/printerSettings/printerSettings47.bin?ContentType=application/vnd.openxmlformats-officedocument.spreadsheetml.printerSettings">
        <DigestMethod Algorithm="http://www.w3.org/2001/04/xmlenc#sha256"/>
        <DigestValue>ZVxXhJn6XmjT/m1Dw2UhwYZPVXYMSYE+DUFTlsgHV4s=</DigestValue>
      </Reference>
      <Reference URI="/xl/printerSettings/printerSettings48.bin?ContentType=application/vnd.openxmlformats-officedocument.spreadsheetml.printerSettings">
        <DigestMethod Algorithm="http://www.w3.org/2001/04/xmlenc#sha256"/>
        <DigestValue>GyyR84UYFfbFvVrs+ip9vPggIMAXC0nxkmeUVNsGxCc=</DigestValue>
      </Reference>
      <Reference URI="/xl/printerSettings/printerSettings49.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n+WwWUZa9Fai/cSCJeDgPhkXwltJ1mTPo5WnViX8kLg=</DigestValue>
      </Reference>
      <Reference URI="/xl/printerSettings/printerSettings50.bin?ContentType=application/vnd.openxmlformats-officedocument.spreadsheetml.printerSettings">
        <DigestMethod Algorithm="http://www.w3.org/2001/04/xmlenc#sha256"/>
        <DigestValue>nrwW2aOzrJ6w3s+3W+h5IvHukzB/6FZNl1merJBqyjs=</DigestValue>
      </Reference>
      <Reference URI="/xl/printerSettings/printerSettings51.bin?ContentType=application/vnd.openxmlformats-officedocument.spreadsheetml.printerSettings">
        <DigestMethod Algorithm="http://www.w3.org/2001/04/xmlenc#sha256"/>
        <DigestValue>HeMXh0BvJ5EJgLU/vDhAs8Wted+7ofJnylrfXHCWHDg=</DigestValue>
      </Reference>
      <Reference URI="/xl/printerSettings/printerSettings52.bin?ContentType=application/vnd.openxmlformats-officedocument.spreadsheetml.printerSettings">
        <DigestMethod Algorithm="http://www.w3.org/2001/04/xmlenc#sha256"/>
        <DigestValue>r+Ts9buIAjs9t2UqcW4YuC3w7ycr7jDCBK5QhfnpWCk=</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TaA6KX/SRWPpmiasS8KGCRFI/mFTpQlGqiM07LbibG8=</DigestValue>
      </Reference>
      <Reference URI="/xl/printerSettings/printerSettings55.bin?ContentType=application/vnd.openxmlformats-officedocument.spreadsheetml.printerSettings">
        <DigestMethod Algorithm="http://www.w3.org/2001/04/xmlenc#sha256"/>
        <DigestValue>26i86mx3+o6f0sdgsWNXqDG9meVelc/0JagdDMBnILU=</DigestValue>
      </Reference>
      <Reference URI="/xl/printerSettings/printerSettings6.bin?ContentType=application/vnd.openxmlformats-officedocument.spreadsheetml.printerSettings">
        <DigestMethod Algorithm="http://www.w3.org/2001/04/xmlenc#sha256"/>
        <DigestValue>+CD8yXTcV7R0UPktSQ1iysCJtCvCSVF2j80e6m46HpQ=</DigestValue>
      </Reference>
      <Reference URI="/xl/printerSettings/printerSettings7.bin?ContentType=application/vnd.openxmlformats-officedocument.spreadsheetml.printerSettings">
        <DigestMethod Algorithm="http://www.w3.org/2001/04/xmlenc#sha256"/>
        <DigestValue>vgaglTYY8ldDI3np+fkDPkAMI9Om5H1Khp+orjrXFAQ=</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NBJPJtVU2y8g6Bxm9ZLxOiT5LaEsLL5XEhfNiaaWt20=</DigestValue>
      </Reference>
      <Reference URI="/xl/sharedStrings.xml?ContentType=application/vnd.openxmlformats-officedocument.spreadsheetml.sharedStrings+xml">
        <DigestMethod Algorithm="http://www.w3.org/2001/04/xmlenc#sha256"/>
        <DigestValue>qjx5eeL4wN8MGBSxepMgdw+GYKWAboin8QdWiwmuZEc=</DigestValue>
      </Reference>
      <Reference URI="/xl/styles.xml?ContentType=application/vnd.openxmlformats-officedocument.spreadsheetml.styles+xml">
        <DigestMethod Algorithm="http://www.w3.org/2001/04/xmlenc#sha256"/>
        <DigestValue>O2OIPngHjw3YXAn99I+IpJtxstUZWZXDOtIe/nijR5Q=</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R2EderPchTndsW6S5SDU5+NJ5mDxpAfEp5oa3PnaHKs=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6Y7qHRFPKPYd8EHo/i52tF5Ns47pSQIiPkIcu6vJaBM=</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lZ9s+/jAST2EhzfzoOkt7O9/7rpUYqed7MqgNyU5550=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1/04/xmlenc#sha256"/>
        <DigestValue>C5HhkE2pZPaTeqiYySXkgmertcoiX7jCgrlJzci+vpA=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fZiNI3lQ2uVhO8KS93tu9IWdpkawbFP+dBmHqydQors=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s5Bbq+N71EKPlfw1ZuE5eiFWiZF0vMqrnAl3iJG3hms=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FXuv0zWK12QQCkPEmgCjgdq1vbPWb9I2mvNk4wnBYk8=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weT06mleIqgDjB3Gvg48Te1uvluDJK08spNuBnEU3XU=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3Cc/3n15RHHozOj5RKqSgCplaIyL/TzyYT7w8nATJWE=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lhca+K+U1/9MfbB6fMItRzhkS2s2pek71ojyuf+kLYM=</DigestValue>
      </Reference>
      <Reference URI="/xl/worksheets/sheet10.xml?ContentType=application/vnd.openxmlformats-officedocument.spreadsheetml.worksheet+xml">
        <DigestMethod Algorithm="http://www.w3.org/2001/04/xmlenc#sha256"/>
        <DigestValue>JivnDQICEZmxT2tr6F3n8nF9iyT/QCHcRGLGG9v9Rdw=</DigestValue>
      </Reference>
      <Reference URI="/xl/worksheets/sheet11.xml?ContentType=application/vnd.openxmlformats-officedocument.spreadsheetml.worksheet+xml">
        <DigestMethod Algorithm="http://www.w3.org/2001/04/xmlenc#sha256"/>
        <DigestValue>dItwC/hUIWPynG/OYeOGRyGi6Z3G3SL3UTQgBxU4rkg=</DigestValue>
      </Reference>
      <Reference URI="/xl/worksheets/sheet12.xml?ContentType=application/vnd.openxmlformats-officedocument.spreadsheetml.worksheet+xml">
        <DigestMethod Algorithm="http://www.w3.org/2001/04/xmlenc#sha256"/>
        <DigestValue>nExopFGs2oGlM6tYN64/Ua7GBd1ALznT4oEnUUH2eWw=</DigestValue>
      </Reference>
      <Reference URI="/xl/worksheets/sheet13.xml?ContentType=application/vnd.openxmlformats-officedocument.spreadsheetml.worksheet+xml">
        <DigestMethod Algorithm="http://www.w3.org/2001/04/xmlenc#sha256"/>
        <DigestValue>VgPml/U3KpdGzc66iywIXIS8m8tPa5efP/eKxd22isk=</DigestValue>
      </Reference>
      <Reference URI="/xl/worksheets/sheet14.xml?ContentType=application/vnd.openxmlformats-officedocument.spreadsheetml.worksheet+xml">
        <DigestMethod Algorithm="http://www.w3.org/2001/04/xmlenc#sha256"/>
        <DigestValue>WvcPiK9d9D36YVjAAhjswABvyQcbxx7VK/iwXpEYR1I=</DigestValue>
      </Reference>
      <Reference URI="/xl/worksheets/sheet15.xml?ContentType=application/vnd.openxmlformats-officedocument.spreadsheetml.worksheet+xml">
        <DigestMethod Algorithm="http://www.w3.org/2001/04/xmlenc#sha256"/>
        <DigestValue>bSMTMsg/fLwCIsU/wXkOHcOvl+0Tk3uS5QDHarz2qzk=</DigestValue>
      </Reference>
      <Reference URI="/xl/worksheets/sheet16.xml?ContentType=application/vnd.openxmlformats-officedocument.spreadsheetml.worksheet+xml">
        <DigestMethod Algorithm="http://www.w3.org/2001/04/xmlenc#sha256"/>
        <DigestValue>4BR6Y9yu1RLAv0uFdpAZDU4ZjE42X2es/Oz0Kcy5sIs=</DigestValue>
      </Reference>
      <Reference URI="/xl/worksheets/sheet17.xml?ContentType=application/vnd.openxmlformats-officedocument.spreadsheetml.worksheet+xml">
        <DigestMethod Algorithm="http://www.w3.org/2001/04/xmlenc#sha256"/>
        <DigestValue>ZncCWfAHsBlPBtfuoRjdXEWcuJnRg6LaCGN6cv4CO1c=</DigestValue>
      </Reference>
      <Reference URI="/xl/worksheets/sheet18.xml?ContentType=application/vnd.openxmlformats-officedocument.spreadsheetml.worksheet+xml">
        <DigestMethod Algorithm="http://www.w3.org/2001/04/xmlenc#sha256"/>
        <DigestValue>ep5dcELZLVrNCrk3LNJFGbUsCfBjkeN3IiTQsNDh/d4=</DigestValue>
      </Reference>
      <Reference URI="/xl/worksheets/sheet19.xml?ContentType=application/vnd.openxmlformats-officedocument.spreadsheetml.worksheet+xml">
        <DigestMethod Algorithm="http://www.w3.org/2001/04/xmlenc#sha256"/>
        <DigestValue>J7fVOqMz7iYzJeW/9t7OKZupcDb4A/jWKS5X9JnYWFk=</DigestValue>
      </Reference>
      <Reference URI="/xl/worksheets/sheet2.xml?ContentType=application/vnd.openxmlformats-officedocument.spreadsheetml.worksheet+xml">
        <DigestMethod Algorithm="http://www.w3.org/2001/04/xmlenc#sha256"/>
        <DigestValue>LaFDcB0e0e9As/g5/X16YYTEx+HnRSGCvmiKRp3WkMo=</DigestValue>
      </Reference>
      <Reference URI="/xl/worksheets/sheet20.xml?ContentType=application/vnd.openxmlformats-officedocument.spreadsheetml.worksheet+xml">
        <DigestMethod Algorithm="http://www.w3.org/2001/04/xmlenc#sha256"/>
        <DigestValue>XwY2VlYrEIQBnrjHl09lo6ZJb05A4flhUXymK3BkapI=</DigestValue>
      </Reference>
      <Reference URI="/xl/worksheets/sheet21.xml?ContentType=application/vnd.openxmlformats-officedocument.spreadsheetml.worksheet+xml">
        <DigestMethod Algorithm="http://www.w3.org/2001/04/xmlenc#sha256"/>
        <DigestValue>z2kL6f+BZtzuzjh2u9Z6Xn5WFFISBVeb5tWA4XGaMSQ=</DigestValue>
      </Reference>
      <Reference URI="/xl/worksheets/sheet22.xml?ContentType=application/vnd.openxmlformats-officedocument.spreadsheetml.worksheet+xml">
        <DigestMethod Algorithm="http://www.w3.org/2001/04/xmlenc#sha256"/>
        <DigestValue>s8UkCHyVzTprwadKK1GLCd1zf+iut1BkHZnajbFkgEg=</DigestValue>
      </Reference>
      <Reference URI="/xl/worksheets/sheet23.xml?ContentType=application/vnd.openxmlformats-officedocument.spreadsheetml.worksheet+xml">
        <DigestMethod Algorithm="http://www.w3.org/2001/04/xmlenc#sha256"/>
        <DigestValue>hn+Jz56xsgGiJu87rImg3gN9dX+QSv+n+IwYFrah9Nw=</DigestValue>
      </Reference>
      <Reference URI="/xl/worksheets/sheet24.xml?ContentType=application/vnd.openxmlformats-officedocument.spreadsheetml.worksheet+xml">
        <DigestMethod Algorithm="http://www.w3.org/2001/04/xmlenc#sha256"/>
        <DigestValue>oEHM6jAPW+SGM9Ss2gcckxoQCnh+pM2xqDgMVh3/JF0=</DigestValue>
      </Reference>
      <Reference URI="/xl/worksheets/sheet25.xml?ContentType=application/vnd.openxmlformats-officedocument.spreadsheetml.worksheet+xml">
        <DigestMethod Algorithm="http://www.w3.org/2001/04/xmlenc#sha256"/>
        <DigestValue>z4iVn91E/IM9mSNmVVi92otPf+HA929KrqunNUD1z+c=</DigestValue>
      </Reference>
      <Reference URI="/xl/worksheets/sheet3.xml?ContentType=application/vnd.openxmlformats-officedocument.spreadsheetml.worksheet+xml">
        <DigestMethod Algorithm="http://www.w3.org/2001/04/xmlenc#sha256"/>
        <DigestValue>rs7inxV5u48pEg5x182yAcHhnIa+Zv+3LrBjzAojzU0=</DigestValue>
      </Reference>
      <Reference URI="/xl/worksheets/sheet4.xml?ContentType=application/vnd.openxmlformats-officedocument.spreadsheetml.worksheet+xml">
        <DigestMethod Algorithm="http://www.w3.org/2001/04/xmlenc#sha256"/>
        <DigestValue>yoni3RTpWCQze2dj6VaekxlU0xL/tQKq0zmwB57xJ1I=</DigestValue>
      </Reference>
      <Reference URI="/xl/worksheets/sheet5.xml?ContentType=application/vnd.openxmlformats-officedocument.spreadsheetml.worksheet+xml">
        <DigestMethod Algorithm="http://www.w3.org/2001/04/xmlenc#sha256"/>
        <DigestValue>y9rDJgpC6d4Y9WjxDQ1QCYVb8e3gtbE4YNBVWNZHjnQ=</DigestValue>
      </Reference>
      <Reference URI="/xl/worksheets/sheet6.xml?ContentType=application/vnd.openxmlformats-officedocument.spreadsheetml.worksheet+xml">
        <DigestMethod Algorithm="http://www.w3.org/2001/04/xmlenc#sha256"/>
        <DigestValue>qJ17XqadAd57sGNnJTpj5tDttVir1GnIskR/6ToBV1c=</DigestValue>
      </Reference>
      <Reference URI="/xl/worksheets/sheet7.xml?ContentType=application/vnd.openxmlformats-officedocument.spreadsheetml.worksheet+xml">
        <DigestMethod Algorithm="http://www.w3.org/2001/04/xmlenc#sha256"/>
        <DigestValue>VYgR6jwyHDczM8GGxGNUVWrClphzABsAPoLKd0t1j8E=</DigestValue>
      </Reference>
      <Reference URI="/xl/worksheets/sheet8.xml?ContentType=application/vnd.openxmlformats-officedocument.spreadsheetml.worksheet+xml">
        <DigestMethod Algorithm="http://www.w3.org/2001/04/xmlenc#sha256"/>
        <DigestValue>RvO0DD+LsARoLY1t8YoypLNp7pZJDFtZNgNXcVCNvOM=</DigestValue>
      </Reference>
      <Reference URI="/xl/worksheets/sheet9.xml?ContentType=application/vnd.openxmlformats-officedocument.spreadsheetml.worksheet+xml">
        <DigestMethod Algorithm="http://www.w3.org/2001/04/xmlenc#sha256"/>
        <DigestValue>CTsx2HS4KnMZ6Mud5+dn8JaNDyxJKceU2I0hbuHyxd0=</DigestValue>
      </Reference>
    </Manifest>
    <SignatureProperties>
      <SignatureProperty Id="idSignatureTime" Target="#idPackageSignature">
        <mdssi:SignatureTime xmlns:mdssi="http://schemas.openxmlformats.org/package/2006/digital-signature">
          <mdssi:Format>YYYY-MM-DDThh:mm:ssTZD</mdssi:Format>
          <mdssi:Value>2025-04-01T00:29:01Z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2025-04-01T00:29:01Z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ngYcA6MtgyFHGc/d4/eHC0VcgIM7Ws2Ynekl0rwL29U=</DigestValue>
    </Reference>
    <Reference Type="http://www.w3.org/2000/09/xmldsig#Object" URI="#idOfficeObject">
      <DigestMethod Algorithm="http://www.w3.org/2001/04/xmlenc#sha256"/>
      <DigestValue>qtTwvTlU1hjtgV1ShrSkOHOthGB/sdSWAAnEq2+peKQ=</DigestValue>
    </Reference>
    <Reference Type="http://uri.etsi.org/01903#SignedProperties" URI="#idSignedProperties">
      <Transforms>
        <Transform Algorithm="http://www.w3.org/TR/2001/REC-xml-c14n-20010315"/>
      </Transforms>
      <DigestMethod Algorithm="http://www.w3.org/2001/04/xmlenc#sha256"/>
      <DigestValue>/3JXkWn1NcuQTPgC2vKJgVt8LsOY+8Q9BpsN+Zbr3XE=</DigestValue>
    </Reference>
  </SignedInfo>
  <SignatureValue>rf3r2M8/v5PvDCp+XSw5J5yXnkvp1Gh7w5qj4ea0IbFPsZKgr0kA09BctD2N3/Sforvc7dyMJNrt
fWD0dV6xmYtuw/RuowuQE3OHQKYVkdeZA12sZtHnbEFnx9CHZym3VLmwEM5/mhvX5OLZk+7s3IIY
A8XAo4XSKDnwn2hNIA3D+95uR6GNz1mDM7zhiPpXDxxCMXKbPGsfjfrkP/N0DQWYBNV3krpBLw2t
MIbHfj/8FJhpT77znRs6c+3bOzN9bne5Y2gCIG3XLEMns9An/Bdc1chXz8jjxBLYA/7N4cBDDXLT
J9EAkqHPPnC3p8HbSyAd3IsUYjrVIAwpRBR9Yw==</SignatureValue>
  <KeyInfo>
    <X509Data>
      <X509Certificate>MIIIizCCBnOgAwIBAgIIcSGW3SZCnCkwDQYJKoZIhvcNAQELBQAwWjEaMBgGA1UEAwwRQ0EtRE9DVU1FTlRBIFMuQS4xFjAUBgNVBAUTDVJVQzgwMDUwMTcyLTExFzAVBgNVBAoMDkRPQ1VNRU5UQSBTLkEuMQswCQYDVQQGEwJQWTAeFw0yNDA1MjAxNDI4MDBaFw0yNjA1MjAxNDI4MDBaMIG9MSUwIwYDVQQDDBxHVUlMTEVSTU8gREFWSUQgU0FSVUJCSSBMVVRaMRIwEAYDVQQFEwlDSTMwMTU3MzAxGDAWBgNVBCoMD0dVSUxMRVJNTyBEQVZJRDEVMBMGA1UEBAwMU0FSVUJCSSBMVVRaMQswCQYDVQQLDAJGMjE1MDMGA1UECgwsQ0VSVElGSUNBRE8gQ1VBTElGSUNBRE8gREUgRklSTUEgRUxFQ1RST05JQ0ExCzAJBgNVBAYTAlBZMIIBIjANBgkqhkiG9w0BAQEFAAOCAQ8AMIIBCgKCAQEA71I6ndeI+2s5PusW5mO0KDjBHRc/bkoTGxlj8rRJ2VUfCbID4H3eKeYr1IidvGvYOL0031ZUjhNWPQX40aA7Pd0H5sO80T0xsYSQkJZaWVwN2xVvo1xDAYHjjBRm8CEHlKc2uff+CK11vzItAYIo95TVv2q0GZn26BEp3ZCo7qZ42PLz/zScdiP/cJvUrvpsHrPWnDaPEmRzaTiIDVxS9FIildTJCJT29L4789F85T5CetfUH+YUGtBW1OG8bxfrKSNp+Cnzp1bKu+mlFzSfkSUbyqQjS7/DU19ivmbAjgnwdsmq9eZzQGDnQb79vJzV0+gD3vIMEfG1W6nvAzy+MwIDAQABo4ID7zCCA+swDAYDVR0TAQH/BAIwADAfBgNVHSMEGDAWgBShPYUrzdgslh85AgyfUztY2JULezCBlAYIKwYBBQUHAQEEgYcwgYQwVQYIKwYBBQUHMAKGSWh0dHBzOi8vd3d3LmRpZ2l0by5jb20ucHkvdXBsb2Fkcy9jZXJ0aWZpY2Fkby1kb2N1bWVudGEtc2EtMTUzNTExNzc3MS5jcnQwKwYIKwYBBQUHMAGGH2h0dHBzOi8vd3d3LmRpZ2l0by5jb20ucHkvb2NzcC8wUgYDVR0RBEswSYEbZ3VpbGxlcm1vLnNhcnViYml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IMO0ftXu6jGlb/IYoVLcjctVNsswDgYDVR0PAQH/BAQDAgXgMA0GCSqGSIb3DQEBCwUAA4ICAQBhU8Yt3uzGOsKOuJRyWeZ3GPs2fD+q6hi4WPwZjg1ibI/aFdu7KCU8+VJS8dr2jTmIPShVwXXvFvL8IKkDNDFNhO3LH14tDJZJDfO72314EKwh28ItMA0c6rfOcLCegftlkqpjeKQAH7Y9PBnt+QQI6kxtkTBwDSh/BwahbD59Crzau/3WLM1p5MEYe4R0D0MSDDBsZPCnYUjog9aQSpV+yx+tcr9NsgDmoZIECPONXUJ7+lVQH3GU3TU3FueKBG5Zn3A0j1DNFUoqobrVcUbGdB/K8q9xtJpcTtcWG3VPEulfGP3We9X2LMNn5v6Pi9BiGJts4AomwOGtjWVw+hS99aiAzY7DiwkPElIj+U1qedrixLFRBfK5r4lU3ovlbXncaZcBGIrSYLfdo6bXQuL/HcB3l4vs8w4/Xdu14FvIpCwKiC3SOPpOCMyCIhLcTBMALfUm5YqMXSjoeLrDDpDxTvvmq3+VHWtKixN40CbAgrM2ztZDXlsNwDkmQGPEwpR1JyniWXoryLCxCmL0veosLr2z9abwc7jnfPTlQutacvcsNW78H5H/afIV1HFJQ5lxmdqr5BNngcd5EbHkSbR4uwqDkVPBuFi6AElHigdS81UnsdiC6WVyYiwkix/P6+2ry/d3LsQAN6jn4J02BQWiwU5MgJYguLGOpJb7axfMD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oHJA4QOpeBcZKFtQ3FC13ErlqXoy9SvznauvuIu8qLM=</DigestValue>
      </Reference>
      <Reference URI="/xl/calcChain.xml?ContentType=application/vnd.openxmlformats-officedocument.spreadsheetml.calcChain+xml">
        <DigestMethod Algorithm="http://www.w3.org/2001/04/xmlenc#sha256"/>
        <DigestValue>gKvv7evjrcYGc20pS+fQ6AFfcdoKCoMU4tsoJXdwda0=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drawing1.xml?ContentType=application/vnd.openxmlformats-officedocument.drawing+xml">
        <DigestMethod Algorithm="http://www.w3.org/2001/04/xmlenc#sha256"/>
        <DigestValue>9kH6hp15WsIiXhsVPvnm4YKphj5CPQYRwceJR6tnyTA=</DigestValue>
      </Reference>
      <Reference URI="/xl/drawings/drawing2.xml?ContentType=application/vnd.openxmlformats-officedocument.drawing+xml">
        <DigestMethod Algorithm="http://www.w3.org/2001/04/xmlenc#sha256"/>
        <DigestValue>mwx2YKJmSzDxdeH9qeEoP7k7LkPJDOJqA3XVRzC/qfY=</DigestValue>
      </Reference>
      <Reference URI="/xl/drawings/drawing3.xml?ContentType=application/vnd.openxmlformats-officedocument.drawing+xml">
        <DigestMethod Algorithm="http://www.w3.org/2001/04/xmlenc#sha256"/>
        <DigestValue>gQH0Gv4BRZWjVclUtMUbuEacfwcujuVHzHt1TxAki0c=</DigestValue>
      </Reference>
      <Reference URI="/xl/drawings/drawing4.xml?ContentType=application/vnd.openxmlformats-officedocument.drawing+xml">
        <DigestMethod Algorithm="http://www.w3.org/2001/04/xmlenc#sha256"/>
        <DigestValue>V+7qvKjMWFJyDLfrAHOauShHII25GcJeFFRUg3cRoOA=</DigestValue>
      </Reference>
      <Reference URI="/xl/drawings/drawing5.xml?ContentType=application/vnd.openxmlformats-officedocument.drawing+xml">
        <DigestMethod Algorithm="http://www.w3.org/2001/04/xmlenc#sha256"/>
        <DigestValue>ib5QbuB2TPQM8efpR9LrBcNI5nCKGPaUsJK1MC+vggQ=</DigestValue>
      </Reference>
      <Reference URI="/xl/drawings/drawing6.xml?ContentType=application/vnd.openxmlformats-officedocument.drawing+xml">
        <DigestMethod Algorithm="http://www.w3.org/2001/04/xmlenc#sha256"/>
        <DigestValue>S1aOuX+rUlSAhMxNE5U1Gt58USXll7gHQhxeHnQMlt0=</DigestValue>
      </Reference>
      <Reference URI="/xl/drawings/drawing7.xml?ContentType=application/vnd.openxmlformats-officedocument.drawing+xml">
        <DigestMethod Algorithm="http://www.w3.org/2001/04/xmlenc#sha256"/>
        <DigestValue>0duJc4hLhZMXtechKsUI5KZo1/NFpYoyHThY40v/irc=</DigestValue>
      </Reference>
      <Reference URI="/xl/drawings/drawing8.xml?ContentType=application/vnd.openxmlformats-officedocument.drawing+xml">
        <DigestMethod Algorithm="http://www.w3.org/2001/04/xmlenc#sha256"/>
        <DigestValue>SKPK/2acX9Mkb+9kx/VmG4gyXbFlEoX3AjzODhBkKYY=</DigestValue>
      </Reference>
      <Reference URI="/xl/media/image1.png?ContentType=image/png">
        <DigestMethod Algorithm="http://www.w3.org/2001/04/xmlenc#sha256"/>
        <DigestValue>I8qtjCP5YO34U5BP/CYE7MvNDVRce13XGoNAtrQjpGY=</DigestValue>
      </Reference>
      <Reference URI="/xl/media/image2.png?ContentType=image/png">
        <DigestMethod Algorithm="http://www.w3.org/2001/04/xmlenc#sha256"/>
        <DigestValue>wJocRfdKl3dKHsYuySEJwVJEvnPfOvhHdA8CGqEdF8Y=</DigestValue>
      </Reference>
      <Reference URI="/xl/media/image3.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NBJPJtVU2y8g6Bxm9ZLxOiT5LaEsLL5XEhfNiaaWt20=</DigestValue>
      </Reference>
      <Reference URI="/xl/printerSettings/printerSettings11.bin?ContentType=application/vnd.openxmlformats-officedocument.spreadsheetml.printerSettings">
        <DigestMethod Algorithm="http://www.w3.org/2001/04/xmlenc#sha256"/>
        <DigestValue>GyyR84UYFfbFvVrs+ip9vPggIMAXC0nxkmeUVNsGxCc=</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+CD8yXTcV7R0UPktSQ1iysCJtCvCSVF2j80e6m46HpQ=</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nrwW2aOzrJ6w3s+3W+h5IvHukzB/6FZNl1merJBqyjs=</DigestValue>
      </Reference>
      <Reference URI="/xl/printerSettings/printerSettings17.bin?ContentType=application/vnd.openxmlformats-officedocument.spreadsheetml.printerSettings">
        <DigestMethod Algorithm="http://www.w3.org/2001/04/xmlenc#sha256"/>
        <DigestValue>HeMXh0BvJ5EJgLU/vDhAs8Wted+7ofJnylrfXHCWHDg=</DigestValue>
      </Reference>
      <Reference URI="/xl/printerSettings/printerSettings18.bin?ContentType=application/vnd.openxmlformats-officedocument.spreadsheetml.printerSettings">
        <DigestMethod Algorithm="http://www.w3.org/2001/04/xmlenc#sha256"/>
        <DigestValue>HeMXh0BvJ5EJgLU/vDhAs8Wted+7ofJnylrfXHCWHDg=</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4o/vZIzikMkkVXj/76roxpKuScO++VmO6fU+Hep2uUs=</DigestValue>
      </Reference>
      <Reference URI="/xl/printerSettings/printerSettings23.bin?ContentType=application/vnd.openxmlformats-officedocument.spreadsheetml.printerSettings">
        <DigestMethod Algorithm="http://www.w3.org/2001/04/xmlenc#sha256"/>
        <DigestValue>YE8L7X0odkmvBfLuwq0TSw4LKk7AsP9RKU8hniCLgyE=</DigestValue>
      </Reference>
      <Reference URI="/xl/printerSettings/printerSettings24.bin?ContentType=application/vnd.openxmlformats-officedocument.spreadsheetml.printerSettings">
        <DigestMethod Algorithm="http://www.w3.org/2001/04/xmlenc#sha256"/>
        <DigestValue>TRrCOIAvgyay9+dOHANtMRhI4Mlj24DaFIyKQoKcdPw=</DigestValue>
      </Reference>
      <Reference URI="/xl/printerSettings/printerSettings25.bin?ContentType=application/vnd.openxmlformats-officedocument.spreadsheetml.printerSettings">
        <DigestMethod Algorithm="http://www.w3.org/2001/04/xmlenc#sha256"/>
        <DigestValue>82lw6sm57LAZKDcAOrer8Dq0JuSR9K7a6PanFoORimg=</DigestValue>
      </Reference>
      <Reference URI="/xl/printerSettings/printerSettings26.bin?ContentType=application/vnd.openxmlformats-officedocument.spreadsheetml.printerSettings">
        <DigestMethod Algorithm="http://www.w3.org/2001/04/xmlenc#sha256"/>
        <DigestValue>TRrCOIAvgyay9+dOHANtMRhI4Mlj24DaFIyKQoKcdPw=</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YE8L7X0odkmvBfLuwq0TSw4LKk7AsP9RKU8hniCLgyE=</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30.bin?ContentType=application/vnd.openxmlformats-officedocument.spreadsheetml.printerSettings">
        <DigestMethod Algorithm="http://www.w3.org/2001/04/xmlenc#sha256"/>
        <DigestValue>eagKw4vkJta//EAXFo8pt3rkLlJe7nsQidLS/ebqtjQ=</DigestValue>
      </Reference>
      <Reference URI="/xl/printerSettings/printerSettings31.bin?ContentType=application/vnd.openxmlformats-officedocument.spreadsheetml.printerSettings">
        <DigestMethod Algorithm="http://www.w3.org/2001/04/xmlenc#sha256"/>
        <DigestValue>lRoAe/mTaTGs/ie48E4RHaNSrD83b2F7kdeF2aA9Dmk=</DigestValue>
      </Reference>
      <Reference URI="/xl/printerSettings/printerSettings32.bin?ContentType=application/vnd.openxmlformats-officedocument.spreadsheetml.printerSettings">
        <DigestMethod Algorithm="http://www.w3.org/2001/04/xmlenc#sha256"/>
        <DigestValue>ac9+76J3bY16n3i4+EMNoHk+nUDEd9kwJxHKn507iMs=</DigestValue>
      </Reference>
      <Reference URI="/xl/printerSettings/printerSettings33.bin?ContentType=application/vnd.openxmlformats-officedocument.spreadsheetml.printerSettings">
        <DigestMethod Algorithm="http://www.w3.org/2001/04/xmlenc#sha256"/>
        <DigestValue>ZVxXhJn6XmjT/m1Dw2UhwYZPVXYMSYE+DUFTlsgHV4s=</DigestValue>
      </Reference>
      <Reference URI="/xl/printerSettings/printerSettings34.bin?ContentType=application/vnd.openxmlformats-officedocument.spreadsheetml.printerSettings">
        <DigestMethod Algorithm="http://www.w3.org/2001/04/xmlenc#sha256"/>
        <DigestValue>GyyR84UYFfbFvVrs+ip9vPggIMAXC0nxkmeUVNsGxCc=</DigestValue>
      </Reference>
      <Reference URI="/xl/printerSettings/printerSettings35.bin?ContentType=application/vnd.openxmlformats-officedocument.spreadsheetml.printerSettings">
        <DigestMethod Algorithm="http://www.w3.org/2001/04/xmlenc#sha256"/>
        <DigestValue>GyyR84UYFfbFvVrs+ip9vPggIMAXC0nxkmeUVNsGxCc=</DigestValue>
      </Reference>
      <Reference URI="/xl/printerSettings/printerSettings36.bin?ContentType=application/vnd.openxmlformats-officedocument.spreadsheetml.printerSettings">
        <DigestMethod Algorithm="http://www.w3.org/2001/04/xmlenc#sha256"/>
        <DigestValue>eagKw4vkJta//EAXFo8pt3rkLlJe7nsQidLS/ebqtjQ=</DigestValue>
      </Reference>
      <Reference URI="/xl/printerSettings/printerSettings37.bin?ContentType=application/vnd.openxmlformats-officedocument.spreadsheetml.printerSettings">
        <DigestMethod Algorithm="http://www.w3.org/2001/04/xmlenc#sha256"/>
        <DigestValue>nrwW2aOzrJ6w3s+3W+h5IvHukzB/6FZNl1merJBqyjs=</DigestValue>
      </Reference>
      <Reference URI="/xl/printerSettings/printerSettings38.bin?ContentType=application/vnd.openxmlformats-officedocument.spreadsheetml.printerSettings">
        <DigestMethod Algorithm="http://www.w3.org/2001/04/xmlenc#sha256"/>
        <DigestValue>HeMXh0BvJ5EJgLU/vDhAs8Wted+7ofJnylrfXHCWHDg=</DigestValue>
      </Reference>
      <Reference URI="/xl/printerSettings/printerSettings39.bin?ContentType=application/vnd.openxmlformats-officedocument.spreadsheetml.printerSettings">
        <DigestMethod Algorithm="http://www.w3.org/2001/04/xmlenc#sha256"/>
        <DigestValue>rB+hHz7fOU40/GO+qFynUE9fMS/9Of875SrSefqAzz8=</DigestValue>
      </Reference>
      <Reference URI="/xl/printerSettings/printerSettings4.bin?ContentType=application/vnd.openxmlformats-officedocument.spreadsheetml.printerSettings">
        <DigestMethod Algorithm="http://www.w3.org/2001/04/xmlenc#sha256"/>
        <DigestValue>+CD8yXTcV7R0UPktSQ1iysCJtCvCSVF2j80e6m46HpQ=</DigestValue>
      </Reference>
      <Reference URI="/xl/printerSettings/printerSettings40.bin?ContentType=application/vnd.openxmlformats-officedocument.spreadsheetml.printerSettings">
        <DigestMethod Algorithm="http://www.w3.org/2001/04/xmlenc#sha256"/>
        <DigestValue>TRrCOIAvgyay9+dOHANtMRhI4Mlj24DaFIyKQoKcdPw=</DigestValue>
      </Reference>
      <Reference URI="/xl/printerSettings/printerSettings41.bin?ContentType=application/vnd.openxmlformats-officedocument.spreadsheetml.printerSettings">
        <DigestMethod Algorithm="http://www.w3.org/2001/04/xmlenc#sha256"/>
        <DigestValue>hqnMLvZ6XBY2fH1KhK00vJXWuxlSZRWkoKrdKDrIF2Q=</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+CD8yXTcV7R0UPktSQ1iysCJtCvCSVF2j80e6m46HpQ=</DigestValue>
      </Reference>
      <Reference URI="/xl/printerSettings/printerSettings44.bin?ContentType=application/vnd.openxmlformats-officedocument.spreadsheetml.printerSettings">
        <DigestMethod Algorithm="http://www.w3.org/2001/04/xmlenc#sha256"/>
        <DigestValue>eagKw4vkJta//EAXFo8pt3rkLlJe7nsQidLS/ebqtjQ=</DigestValue>
      </Reference>
      <Reference URI="/xl/printerSettings/printerSettings45.bin?ContentType=application/vnd.openxmlformats-officedocument.spreadsheetml.printerSettings">
        <DigestMethod Algorithm="http://www.w3.org/2001/04/xmlenc#sha256"/>
        <DigestValue>lRoAe/mTaTGs/ie48E4RHaNSrD83b2F7kdeF2aA9Dmk=</DigestValue>
      </Reference>
      <Reference URI="/xl/printerSettings/printerSettings46.bin?ContentType=application/vnd.openxmlformats-officedocument.spreadsheetml.printerSettings">
        <DigestMethod Algorithm="http://www.w3.org/2001/04/xmlenc#sha256"/>
        <DigestValue>/z3eQ+UMsWmlY2C9s9J0Bb/IJ4Aa5mz2cuFsuGoDp0A=</DigestValue>
      </Reference>
      <Reference URI="/xl/printerSettings/printerSettings47.bin?ContentType=application/vnd.openxmlformats-officedocument.spreadsheetml.printerSettings">
        <DigestMethod Algorithm="http://www.w3.org/2001/04/xmlenc#sha256"/>
        <DigestValue>ZVxXhJn6XmjT/m1Dw2UhwYZPVXYMSYE+DUFTlsgHV4s=</DigestValue>
      </Reference>
      <Reference URI="/xl/printerSettings/printerSettings48.bin?ContentType=application/vnd.openxmlformats-officedocument.spreadsheetml.printerSettings">
        <DigestMethod Algorithm="http://www.w3.org/2001/04/xmlenc#sha256"/>
        <DigestValue>GyyR84UYFfbFvVrs+ip9vPggIMAXC0nxkmeUVNsGxCc=</DigestValue>
      </Reference>
      <Reference URI="/xl/printerSettings/printerSettings49.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n+WwWUZa9Fai/cSCJeDgPhkXwltJ1mTPo5WnViX8kLg=</DigestValue>
      </Reference>
      <Reference URI="/xl/printerSettings/printerSettings50.bin?ContentType=application/vnd.openxmlformats-officedocument.spreadsheetml.printerSettings">
        <DigestMethod Algorithm="http://www.w3.org/2001/04/xmlenc#sha256"/>
        <DigestValue>nrwW2aOzrJ6w3s+3W+h5IvHukzB/6FZNl1merJBqyjs=</DigestValue>
      </Reference>
      <Reference URI="/xl/printerSettings/printerSettings51.bin?ContentType=application/vnd.openxmlformats-officedocument.spreadsheetml.printerSettings">
        <DigestMethod Algorithm="http://www.w3.org/2001/04/xmlenc#sha256"/>
        <DigestValue>HeMXh0BvJ5EJgLU/vDhAs8Wted+7ofJnylrfXHCWHDg=</DigestValue>
      </Reference>
      <Reference URI="/xl/printerSettings/printerSettings52.bin?ContentType=application/vnd.openxmlformats-officedocument.spreadsheetml.printerSettings">
        <DigestMethod Algorithm="http://www.w3.org/2001/04/xmlenc#sha256"/>
        <DigestValue>r+Ts9buIAjs9t2UqcW4YuC3w7ycr7jDCBK5QhfnpWCk=</DigestValue>
      </Reference>
      <Reference URI="/xl/printerSettings/printerSettings53.bin?ContentType=application/vnd.openxmlformats-officedocument.spreadsheetml.printerSettings">
        <DigestMethod Algorithm="http://www.w3.org/2001/04/xmlenc#sha256"/>
        <DigestValue>aKO8XWThzgvGlTVSu23kX37OoqtKGS6PBUkmhsicI1Y=</DigestValue>
      </Reference>
      <Reference URI="/xl/printerSettings/printerSettings54.bin?ContentType=application/vnd.openxmlformats-officedocument.spreadsheetml.printerSettings">
        <DigestMethod Algorithm="http://www.w3.org/2001/04/xmlenc#sha256"/>
        <DigestValue>TaA6KX/SRWPpmiasS8KGCRFI/mFTpQlGqiM07LbibG8=</DigestValue>
      </Reference>
      <Reference URI="/xl/printerSettings/printerSettings55.bin?ContentType=application/vnd.openxmlformats-officedocument.spreadsheetml.printerSettings">
        <DigestMethod Algorithm="http://www.w3.org/2001/04/xmlenc#sha256"/>
        <DigestValue>26i86mx3+o6f0sdgsWNXqDG9meVelc/0JagdDMBnILU=</DigestValue>
      </Reference>
      <Reference URI="/xl/printerSettings/printerSettings6.bin?ContentType=application/vnd.openxmlformats-officedocument.spreadsheetml.printerSettings">
        <DigestMethod Algorithm="http://www.w3.org/2001/04/xmlenc#sha256"/>
        <DigestValue>+CD8yXTcV7R0UPktSQ1iysCJtCvCSVF2j80e6m46HpQ=</DigestValue>
      </Reference>
      <Reference URI="/xl/printerSettings/printerSettings7.bin?ContentType=application/vnd.openxmlformats-officedocument.spreadsheetml.printerSettings">
        <DigestMethod Algorithm="http://www.w3.org/2001/04/xmlenc#sha256"/>
        <DigestValue>vgaglTYY8ldDI3np+fkDPkAMI9Om5H1Khp+orjrXFAQ=</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NBJPJtVU2y8g6Bxm9ZLxOiT5LaEsLL5XEhfNiaaWt20=</DigestValue>
      </Reference>
      <Reference URI="/xl/sharedStrings.xml?ContentType=application/vnd.openxmlformats-officedocument.spreadsheetml.sharedStrings+xml">
        <DigestMethod Algorithm="http://www.w3.org/2001/04/xmlenc#sha256"/>
        <DigestValue>qjx5eeL4wN8MGBSxepMgdw+GYKWAboin8QdWiwmuZEc=</DigestValue>
      </Reference>
      <Reference URI="/xl/styles.xml?ContentType=application/vnd.openxmlformats-officedocument.spreadsheetml.styles+xml">
        <DigestMethod Algorithm="http://www.w3.org/2001/04/xmlenc#sha256"/>
        <DigestValue>O2OIPngHjw3YXAn99I+IpJtxstUZWZXDOtIe/nijR5Q=</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R2EderPchTndsW6S5SDU5+NJ5mDxpAfEp5oa3PnaHKs=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6Y7qHRFPKPYd8EHo/i52tF5Ns47pSQIiPkIcu6vJaBM=</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lZ9s+/jAST2EhzfzoOkt7O9/7rpUYqed7MqgNyU5550=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C5HhkE2pZPaTeqiYySXkgmertcoiX7jCgrlJzci+vpA=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fZiNI3lQ2uVhO8KS93tu9IWdpkawbFP+dBmHqydQors=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s5Bbq+N71EKPlfw1ZuE5eiFWiZF0vMqrnAl3iJG3hms=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FXuv0zWK12QQCkPEmgCjgdq1vbPWb9I2mvNk4wnBYk8=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weT06mleIqgDjB3Gvg48Te1uvluDJK08spNuBnEU3XU=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3Cc/3n15RHHozOj5RKqSgCplaIyL/TzyYT7w8nATJWE=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lhca+K+U1/9MfbB6fMItRzhkS2s2pek71ojyuf+kLYM=</DigestValue>
      </Reference>
      <Reference URI="/xl/worksheets/sheet10.xml?ContentType=application/vnd.openxmlformats-officedocument.spreadsheetml.worksheet+xml">
        <DigestMethod Algorithm="http://www.w3.org/2001/04/xmlenc#sha256"/>
        <DigestValue>JivnDQICEZmxT2tr6F3n8nF9iyT/QCHcRGLGG9v9Rdw=</DigestValue>
      </Reference>
      <Reference URI="/xl/worksheets/sheet11.xml?ContentType=application/vnd.openxmlformats-officedocument.spreadsheetml.worksheet+xml">
        <DigestMethod Algorithm="http://www.w3.org/2001/04/xmlenc#sha256"/>
        <DigestValue>dItwC/hUIWPynG/OYeOGRyGi6Z3G3SL3UTQgBxU4rkg=</DigestValue>
      </Reference>
      <Reference URI="/xl/worksheets/sheet12.xml?ContentType=application/vnd.openxmlformats-officedocument.spreadsheetml.worksheet+xml">
        <DigestMethod Algorithm="http://www.w3.org/2001/04/xmlenc#sha256"/>
        <DigestValue>nExopFGs2oGlM6tYN64/Ua7GBd1ALznT4oEnUUH2eWw=</DigestValue>
      </Reference>
      <Reference URI="/xl/worksheets/sheet13.xml?ContentType=application/vnd.openxmlformats-officedocument.spreadsheetml.worksheet+xml">
        <DigestMethod Algorithm="http://www.w3.org/2001/04/xmlenc#sha256"/>
        <DigestValue>VgPml/U3KpdGzc66iywIXIS8m8tPa5efP/eKxd22isk=</DigestValue>
      </Reference>
      <Reference URI="/xl/worksheets/sheet14.xml?ContentType=application/vnd.openxmlformats-officedocument.spreadsheetml.worksheet+xml">
        <DigestMethod Algorithm="http://www.w3.org/2001/04/xmlenc#sha256"/>
        <DigestValue>WvcPiK9d9D36YVjAAhjswABvyQcbxx7VK/iwXpEYR1I=</DigestValue>
      </Reference>
      <Reference URI="/xl/worksheets/sheet15.xml?ContentType=application/vnd.openxmlformats-officedocument.spreadsheetml.worksheet+xml">
        <DigestMethod Algorithm="http://www.w3.org/2001/04/xmlenc#sha256"/>
        <DigestValue>bSMTMsg/fLwCIsU/wXkOHcOvl+0Tk3uS5QDHarz2qzk=</DigestValue>
      </Reference>
      <Reference URI="/xl/worksheets/sheet16.xml?ContentType=application/vnd.openxmlformats-officedocument.spreadsheetml.worksheet+xml">
        <DigestMethod Algorithm="http://www.w3.org/2001/04/xmlenc#sha256"/>
        <DigestValue>4BR6Y9yu1RLAv0uFdpAZDU4ZjE42X2es/Oz0Kcy5sIs=</DigestValue>
      </Reference>
      <Reference URI="/xl/worksheets/sheet17.xml?ContentType=application/vnd.openxmlformats-officedocument.spreadsheetml.worksheet+xml">
        <DigestMethod Algorithm="http://www.w3.org/2001/04/xmlenc#sha256"/>
        <DigestValue>ZncCWfAHsBlPBtfuoRjdXEWcuJnRg6LaCGN6cv4CO1c=</DigestValue>
      </Reference>
      <Reference URI="/xl/worksheets/sheet18.xml?ContentType=application/vnd.openxmlformats-officedocument.spreadsheetml.worksheet+xml">
        <DigestMethod Algorithm="http://www.w3.org/2001/04/xmlenc#sha256"/>
        <DigestValue>ep5dcELZLVrNCrk3LNJFGbUsCfBjkeN3IiTQsNDh/d4=</DigestValue>
      </Reference>
      <Reference URI="/xl/worksheets/sheet19.xml?ContentType=application/vnd.openxmlformats-officedocument.spreadsheetml.worksheet+xml">
        <DigestMethod Algorithm="http://www.w3.org/2001/04/xmlenc#sha256"/>
        <DigestValue>J7fVOqMz7iYzJeW/9t7OKZupcDb4A/jWKS5X9JnYWFk=</DigestValue>
      </Reference>
      <Reference URI="/xl/worksheets/sheet2.xml?ContentType=application/vnd.openxmlformats-officedocument.spreadsheetml.worksheet+xml">
        <DigestMethod Algorithm="http://www.w3.org/2001/04/xmlenc#sha256"/>
        <DigestValue>LaFDcB0e0e9As/g5/X16YYTEx+HnRSGCvmiKRp3WkMo=</DigestValue>
      </Reference>
      <Reference URI="/xl/worksheets/sheet20.xml?ContentType=application/vnd.openxmlformats-officedocument.spreadsheetml.worksheet+xml">
        <DigestMethod Algorithm="http://www.w3.org/2001/04/xmlenc#sha256"/>
        <DigestValue>XwY2VlYrEIQBnrjHl09lo6ZJb05A4flhUXymK3BkapI=</DigestValue>
      </Reference>
      <Reference URI="/xl/worksheets/sheet21.xml?ContentType=application/vnd.openxmlformats-officedocument.spreadsheetml.worksheet+xml">
        <DigestMethod Algorithm="http://www.w3.org/2001/04/xmlenc#sha256"/>
        <DigestValue>z2kL6f+BZtzuzjh2u9Z6Xn5WFFISBVeb5tWA4XGaMSQ=</DigestValue>
      </Reference>
      <Reference URI="/xl/worksheets/sheet22.xml?ContentType=application/vnd.openxmlformats-officedocument.spreadsheetml.worksheet+xml">
        <DigestMethod Algorithm="http://www.w3.org/2001/04/xmlenc#sha256"/>
        <DigestValue>s8UkCHyVzTprwadKK1GLCd1zf+iut1BkHZnajbFkgEg=</DigestValue>
      </Reference>
      <Reference URI="/xl/worksheets/sheet23.xml?ContentType=application/vnd.openxmlformats-officedocument.spreadsheetml.worksheet+xml">
        <DigestMethod Algorithm="http://www.w3.org/2001/04/xmlenc#sha256"/>
        <DigestValue>hn+Jz56xsgGiJu87rImg3gN9dX+QSv+n+IwYFrah9Nw=</DigestValue>
      </Reference>
      <Reference URI="/xl/worksheets/sheet24.xml?ContentType=application/vnd.openxmlformats-officedocument.spreadsheetml.worksheet+xml">
        <DigestMethod Algorithm="http://www.w3.org/2001/04/xmlenc#sha256"/>
        <DigestValue>oEHM6jAPW+SGM9Ss2gcckxoQCnh+pM2xqDgMVh3/JF0=</DigestValue>
      </Reference>
      <Reference URI="/xl/worksheets/sheet25.xml?ContentType=application/vnd.openxmlformats-officedocument.spreadsheetml.worksheet+xml">
        <DigestMethod Algorithm="http://www.w3.org/2001/04/xmlenc#sha256"/>
        <DigestValue>z4iVn91E/IM9mSNmVVi92otPf+HA929KrqunNUD1z+c=</DigestValue>
      </Reference>
      <Reference URI="/xl/worksheets/sheet3.xml?ContentType=application/vnd.openxmlformats-officedocument.spreadsheetml.worksheet+xml">
        <DigestMethod Algorithm="http://www.w3.org/2001/04/xmlenc#sha256"/>
        <DigestValue>rs7inxV5u48pEg5x182yAcHhnIa+Zv+3LrBjzAojzU0=</DigestValue>
      </Reference>
      <Reference URI="/xl/worksheets/sheet4.xml?ContentType=application/vnd.openxmlformats-officedocument.spreadsheetml.worksheet+xml">
        <DigestMethod Algorithm="http://www.w3.org/2001/04/xmlenc#sha256"/>
        <DigestValue>yoni3RTpWCQze2dj6VaekxlU0xL/tQKq0zmwB57xJ1I=</DigestValue>
      </Reference>
      <Reference URI="/xl/worksheets/sheet5.xml?ContentType=application/vnd.openxmlformats-officedocument.spreadsheetml.worksheet+xml">
        <DigestMethod Algorithm="http://www.w3.org/2001/04/xmlenc#sha256"/>
        <DigestValue>y9rDJgpC6d4Y9WjxDQ1QCYVb8e3gtbE4YNBVWNZHjnQ=</DigestValue>
      </Reference>
      <Reference URI="/xl/worksheets/sheet6.xml?ContentType=application/vnd.openxmlformats-officedocument.spreadsheetml.worksheet+xml">
        <DigestMethod Algorithm="http://www.w3.org/2001/04/xmlenc#sha256"/>
        <DigestValue>qJ17XqadAd57sGNnJTpj5tDttVir1GnIskR/6ToBV1c=</DigestValue>
      </Reference>
      <Reference URI="/xl/worksheets/sheet7.xml?ContentType=application/vnd.openxmlformats-officedocument.spreadsheetml.worksheet+xml">
        <DigestMethod Algorithm="http://www.w3.org/2001/04/xmlenc#sha256"/>
        <DigestValue>VYgR6jwyHDczM8GGxGNUVWrClphzABsAPoLKd0t1j8E=</DigestValue>
      </Reference>
      <Reference URI="/xl/worksheets/sheet8.xml?ContentType=application/vnd.openxmlformats-officedocument.spreadsheetml.worksheet+xml">
        <DigestMethod Algorithm="http://www.w3.org/2001/04/xmlenc#sha256"/>
        <DigestValue>RvO0DD+LsARoLY1t8YoypLNp7pZJDFtZNgNXcVCNvOM=</DigestValue>
      </Reference>
      <Reference URI="/xl/worksheets/sheet9.xml?ContentType=application/vnd.openxmlformats-officedocument.spreadsheetml.worksheet+xml">
        <DigestMethod Algorithm="http://www.w3.org/2001/04/xmlenc#sha256"/>
        <DigestValue>CTsx2HS4KnMZ6Mud5+dn8JaNDyxJKceU2I0hbuHyxd0=</DigestValue>
      </Reference>
    </Manifest>
    <SignatureProperties>
      <SignatureProperty Id="idSignatureTime" Target="#idPackageSignature">
        <mdssi:SignatureTime xmlns:mdssi="http://schemas.openxmlformats.org/package/2006/digital-signature">
          <mdssi:Format>YYYY-MM-DDThh:mm:ssTZD</mdssi:Format>
          <mdssi:Value>2025-05-20T14:57:01Z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2025-05-20T14:57:01Z</xd:SigningTime>
          <xd:SigningCertificate>
            <xd:Cert>
              <xd:CertDigest>
                <DigestMethod Algorithm="http://www.w3.org/2001/04/xmlenc#sha256"/>
                <DigestValue>nOGg3xMsRMN7bEjI0G3lJPG7o42sELama1R5TtsWlb4=</DigestValue>
              </xd:CertDigest>
              <xd:IssuerSerial>
                <X509IssuerName>C=PY, O=DOCUMENTA S.A., SERIALNUMBER=RUC80050172-1, CN=CA-DOCUMENTA S.A.</X509IssuerName>
                <X509SerialNumber>8151962677091146793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EMSEngagementItemInfo xmlns="http://schemas.microsoft.com/DAEMSEngagementItemInfoXML">
  <EngagementID>5000006718</EngagementID>
  <LogicalEMSServerID>-109903338106937214</LogicalEMSServerID>
  <WorkingPaperID>3844866605800000206</WorkingPaperID>
</DAEMSEngagementItemInfo>
</file>

<file path=customXml/item5.xml>�� 
</file>

<file path=customXml/itemProps1.xml><?xml version="1.0" encoding="utf-8"?>
<ds:datastoreItem xmlns:ds="http://schemas.openxmlformats.org/officeDocument/2006/customXml" ds:itemID="{DC27958E-B959-4CBB-BE75-47E7AB7A4055}">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b934fac7-a2ac-41e0-adc5-9ae2ade0ae87"/>
    <ds:schemaRef ds:uri="df3d6109-0b77-46d1-b89c-8b39010869f2"/>
    <ds:schemaRef ds:uri="e22f4d1c-4a35-40b6-96d5-1a9c7e49af38"/>
    <ds:schemaRef ds:uri="50cd21ce-157e-4cef-a9e1-719e8f6c805e"/>
  </ds:schemaRefs>
</ds:datastoreItem>
</file>

<file path=customXml/itemProps2.xml><?xml version="1.0" encoding="utf-8"?>
<ds:datastoreItem xmlns:ds="http://schemas.openxmlformats.org/officeDocument/2006/customXml" ds:itemID="{0273F442-23C8-4CD3-B5CB-F44187FFC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8D514A-7746-4659-8FE8-6A233A8D7490}">
  <ds:schemaRefs>
    <ds:schemaRef ds:uri="http://schemas.microsoft.com/sharepoint/v3/contenttype/forms"/>
  </ds:schemaRefs>
</ds:datastoreItem>
</file>

<file path=customXml/itemProps4.xml><?xml version="1.0" encoding="utf-8"?>
<ds:datastoreItem xmlns:ds="http://schemas.openxmlformats.org/officeDocument/2006/customXml" ds:itemID="{A2767879-7FC6-4FF7-B933-1FF9B5B5B2ED}">
  <ds:schemaRefs>
    <ds:schemaRef ds:uri="http://schemas.microsoft.com/DAEMSEngagementItemInfoXML"/>
  </ds:schemaRefs>
</ds:datastoreItem>
</file>

<file path=customXml/itemProps5.xml><?xml version="1.0" encoding="utf-8"?>
<ds:datastoreItem xmlns:ds="http://schemas.openxmlformats.org/officeDocument/2006/customXml" ds:itemID="{172026ED-C3F2-43E8-A3D5-352113F287E5}">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7</vt:i4>
      </vt:variant>
    </vt:vector>
  </HeadingPairs>
  <TitlesOfParts>
    <vt:vector size="32" baseType="lpstr">
      <vt:lpstr>06_Cantidad de CP</vt:lpstr>
      <vt:lpstr>09-2023VCP</vt:lpstr>
      <vt:lpstr>BG 092022</vt:lpstr>
      <vt:lpstr>VCP</vt:lpstr>
      <vt:lpstr>Aux Nota 3.7</vt:lpstr>
      <vt:lpstr>BG 12022</vt:lpstr>
      <vt:lpstr>09_Ajustes</vt:lpstr>
      <vt:lpstr>12_Ajustes</vt:lpstr>
      <vt:lpstr>BG 032023</vt:lpstr>
      <vt:lpstr>06_Ajustes</vt:lpstr>
      <vt:lpstr>06_Bono</vt:lpstr>
      <vt:lpstr>03_2024_VCP </vt:lpstr>
      <vt:lpstr>04_Ajustes</vt:lpstr>
      <vt:lpstr>CA EF</vt:lpstr>
      <vt:lpstr>Índice</vt:lpstr>
      <vt:lpstr>Activo Neto</vt:lpstr>
      <vt:lpstr>Estado de Ingresos y Egresos</vt:lpstr>
      <vt:lpstr>Variacion del Activo Neto</vt:lpstr>
      <vt:lpstr>Flujos de Efectivo</vt:lpstr>
      <vt:lpstr>Nota 1 a Nota 3.5</vt:lpstr>
      <vt:lpstr>Nota 3.6 a Nota 8</vt:lpstr>
      <vt:lpstr>BG 122023</vt:lpstr>
      <vt:lpstr>BG 062023</vt:lpstr>
      <vt:lpstr>BG 092023</vt:lpstr>
      <vt:lpstr>VAlor Cuotaparte</vt:lpstr>
      <vt:lpstr>'Activo Neto'!Área_de_impresión</vt:lpstr>
      <vt:lpstr>'Estado de Ingresos y Egresos'!Área_de_impresión</vt:lpstr>
      <vt:lpstr>'Flujos de Efectivo'!Área_de_impresión</vt:lpstr>
      <vt:lpstr>Índice!Área_de_impresión</vt:lpstr>
      <vt:lpstr>'Nota 1 a Nota 3.5'!Área_de_impresión</vt:lpstr>
      <vt:lpstr>'Nota 3.6 a Nota 8'!Área_de_impresión</vt:lpstr>
      <vt:lpstr>'Variacion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Osmar Caceres</cp:lastModifiedBy>
  <cp:revision/>
  <cp:lastPrinted>2023-04-25T18:25:13Z</cp:lastPrinted>
  <dcterms:created xsi:type="dcterms:W3CDTF">2016-08-27T16:35:25Z</dcterms:created>
  <dcterms:modified xsi:type="dcterms:W3CDTF">2025-09-09T20:10:56Z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2022-03-31T02:44:36Z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fad27c8d-5d45-4f35-b92a-67288938931c</vt:lpwstr>
  </property>
  <property fmtid="{D5CDD505-2E9C-101B-9397-08002B2CF9AE}" pid="8" name="MSIP_Label_ea60d57e-af5b-4752-ac57-3e4f28ca11dc_ContentBits">
    <vt:lpwstr>0</vt:lpwstr>
  </property>
  <property fmtid="{D5CDD505-2E9C-101B-9397-08002B2CF9AE}" pid="9" name="ContentTypeId">
    <vt:lpwstr>0x0101008F96CCBAA34616448FBC297C7A054588</vt:lpwstr>
  </property>
  <property fmtid="{D5CDD505-2E9C-101B-9397-08002B2CF9AE}" pid="10" name="MediaServiceImageTags">
    <vt:lpwstr/>
  </property>
</Properties>
</file>